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ilan\Soutěže\Soutěže 2021\"/>
    </mc:Choice>
  </mc:AlternateContent>
  <bookViews>
    <workbookView xWindow="0" yWindow="0" windowWidth="28800" windowHeight="12345" activeTab="1"/>
  </bookViews>
  <sheets>
    <sheet name="Rekapitulace stavby" sheetId="1" r:id="rId1"/>
    <sheet name="01 - SSZT Praha západ a P..." sheetId="2" r:id="rId2"/>
  </sheets>
  <definedNames>
    <definedName name="_xlnm._FilterDatabase" localSheetId="1" hidden="1">'01 - SSZT Praha západ a P...'!$C$116:$K$452</definedName>
    <definedName name="_xlnm.Print_Titles" localSheetId="1">'01 - SSZT Praha západ a P...'!$116:$116</definedName>
    <definedName name="_xlnm.Print_Titles" localSheetId="0">'Rekapitulace stavby'!$92:$92</definedName>
    <definedName name="_xlnm.Print_Area" localSheetId="1">'01 - SSZT Praha západ a P...'!$C$104:$J$452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1" i="2"/>
  <c r="BH401" i="2"/>
  <c r="BG401" i="2"/>
  <c r="BF401" i="2"/>
  <c r="T401" i="2"/>
  <c r="R401" i="2"/>
  <c r="P401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3" i="2"/>
  <c r="BH383" i="2"/>
  <c r="BG383" i="2"/>
  <c r="BF383" i="2"/>
  <c r="T383" i="2"/>
  <c r="R383" i="2"/>
  <c r="P383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J114" i="2"/>
  <c r="F113" i="2"/>
  <c r="F111" i="2"/>
  <c r="E109" i="2"/>
  <c r="J92" i="2"/>
  <c r="F91" i="2"/>
  <c r="F89" i="2"/>
  <c r="E87" i="2"/>
  <c r="J21" i="2"/>
  <c r="E21" i="2"/>
  <c r="J113" i="2" s="1"/>
  <c r="J20" i="2"/>
  <c r="J18" i="2"/>
  <c r="E18" i="2"/>
  <c r="F92" i="2" s="1"/>
  <c r="J17" i="2"/>
  <c r="J12" i="2"/>
  <c r="J111" i="2"/>
  <c r="E7" i="2"/>
  <c r="E107" i="2"/>
  <c r="L90" i="1"/>
  <c r="AM90" i="1"/>
  <c r="AM89" i="1"/>
  <c r="L89" i="1"/>
  <c r="AM87" i="1"/>
  <c r="L87" i="1"/>
  <c r="L85" i="1"/>
  <c r="L84" i="1"/>
  <c r="BK449" i="2"/>
  <c r="BK435" i="2"/>
  <c r="BK423" i="2"/>
  <c r="BK413" i="2"/>
  <c r="BK403" i="2"/>
  <c r="BK363" i="2"/>
  <c r="BK351" i="2"/>
  <c r="BK335" i="2"/>
  <c r="BK253" i="2"/>
  <c r="BK233" i="2"/>
  <c r="BK211" i="2"/>
  <c r="BK189" i="2"/>
  <c r="BK161" i="2"/>
  <c r="BK139" i="2"/>
  <c r="BK127" i="2"/>
  <c r="BK425" i="2"/>
  <c r="BK343" i="2"/>
  <c r="BK265" i="2"/>
  <c r="BK237" i="2"/>
  <c r="BK169" i="2"/>
  <c r="BK159" i="2"/>
  <c r="BK123" i="2"/>
  <c r="BK433" i="2"/>
  <c r="BK419" i="2"/>
  <c r="BK383" i="2"/>
  <c r="BK367" i="2"/>
  <c r="BK357" i="2"/>
  <c r="BK277" i="2"/>
  <c r="BK219" i="2"/>
  <c r="BK155" i="2"/>
  <c r="BK147" i="2"/>
  <c r="BK135" i="2"/>
  <c r="BK397" i="2"/>
  <c r="BK369" i="2"/>
  <c r="BK359" i="2"/>
  <c r="BK329" i="2"/>
  <c r="BK309" i="2"/>
  <c r="BK447" i="2"/>
  <c r="BK437" i="2"/>
  <c r="BK391" i="2"/>
  <c r="BK333" i="2"/>
  <c r="BK295" i="2"/>
  <c r="BK255" i="2"/>
  <c r="BK193" i="2"/>
  <c r="BK185" i="2"/>
  <c r="BK151" i="2"/>
  <c r="BK443" i="2"/>
  <c r="BK347" i="2"/>
  <c r="BK339" i="2"/>
  <c r="BK323" i="2"/>
  <c r="BK299" i="2"/>
  <c r="BK275" i="2"/>
  <c r="BK269" i="2"/>
  <c r="BK245" i="2"/>
  <c r="BK231" i="2"/>
  <c r="BK209" i="2"/>
  <c r="BK191" i="2"/>
  <c r="BK153" i="2"/>
  <c r="BK119" i="2"/>
  <c r="BK431" i="2"/>
  <c r="BK401" i="2"/>
  <c r="BK385" i="2"/>
  <c r="BK379" i="2"/>
  <c r="BK313" i="2"/>
  <c r="BK287" i="2"/>
  <c r="BK279" i="2"/>
  <c r="BK241" i="2"/>
  <c r="BK221" i="2"/>
  <c r="BK205" i="2"/>
  <c r="BK195" i="2"/>
  <c r="BK171" i="2"/>
  <c r="BK121" i="2"/>
  <c r="BK407" i="2"/>
  <c r="BK325" i="2"/>
  <c r="BK301" i="2"/>
  <c r="BK203" i="2"/>
  <c r="BK133" i="2"/>
  <c r="BK451" i="2"/>
  <c r="BK441" i="2"/>
  <c r="BK429" i="2"/>
  <c r="BK409" i="2"/>
  <c r="BK399" i="2"/>
  <c r="BK375" i="2"/>
  <c r="BK315" i="2"/>
  <c r="BK293" i="2"/>
  <c r="BK259" i="2"/>
  <c r="BK251" i="2"/>
  <c r="BK223" i="2"/>
  <c r="BK181" i="2"/>
  <c r="BK163" i="2"/>
  <c r="BK131" i="2"/>
  <c r="BK445" i="2"/>
  <c r="BK387" i="2"/>
  <c r="BK349" i="2"/>
  <c r="BK341" i="2"/>
  <c r="BK327" i="2"/>
  <c r="BK291" i="2"/>
  <c r="BK281" i="2"/>
  <c r="BK273" i="2"/>
  <c r="BK261" i="2"/>
  <c r="BK235" i="2"/>
  <c r="BK225" i="2"/>
  <c r="BK213" i="2"/>
  <c r="BK207" i="2"/>
  <c r="BK179" i="2"/>
  <c r="BK167" i="2"/>
  <c r="BK439" i="2"/>
  <c r="BK417" i="2"/>
  <c r="BK395" i="2"/>
  <c r="BK371" i="2"/>
  <c r="BK289" i="2"/>
  <c r="BK257" i="2"/>
  <c r="BK197" i="2"/>
  <c r="BK175" i="2"/>
  <c r="BK145" i="2"/>
  <c r="BK137" i="2"/>
  <c r="BK129" i="2"/>
  <c r="AS94" i="1"/>
  <c r="BK355" i="2"/>
  <c r="BK307" i="2"/>
  <c r="BK303" i="2"/>
  <c r="BK243" i="2"/>
  <c r="BK217" i="2"/>
  <c r="BK421" i="2"/>
  <c r="BK411" i="2"/>
  <c r="BK377" i="2"/>
  <c r="BK297" i="2"/>
  <c r="BK263" i="2"/>
  <c r="BK249" i="2"/>
  <c r="BK183" i="2"/>
  <c r="BK165" i="2"/>
  <c r="BK149" i="2"/>
  <c r="BK405" i="2"/>
  <c r="BK389" i="2"/>
  <c r="BK353" i="2"/>
  <c r="BK345" i="2"/>
  <c r="BK337" i="2"/>
  <c r="BK317" i="2"/>
  <c r="BK271" i="2"/>
  <c r="BK227" i="2"/>
  <c r="BK173" i="2"/>
  <c r="BK141" i="2"/>
  <c r="BK427" i="2"/>
  <c r="BK415" i="2"/>
  <c r="BK393" i="2"/>
  <c r="BK381" i="2"/>
  <c r="BK365" i="2"/>
  <c r="BK321" i="2"/>
  <c r="BK311" i="2"/>
  <c r="BK283" i="2"/>
  <c r="BK267" i="2"/>
  <c r="BK247" i="2"/>
  <c r="BK239" i="2"/>
  <c r="BK215" i="2"/>
  <c r="BK201" i="2"/>
  <c r="BK187" i="2"/>
  <c r="BK157" i="2"/>
  <c r="BK143" i="2"/>
  <c r="BK125" i="2"/>
  <c r="BK373" i="2"/>
  <c r="BK361" i="2"/>
  <c r="BK331" i="2"/>
  <c r="BK319" i="2"/>
  <c r="BK305" i="2"/>
  <c r="BK285" i="2"/>
  <c r="BK229" i="2"/>
  <c r="BK199" i="2"/>
  <c r="BK177" i="2"/>
  <c r="BK118" i="2" l="1"/>
  <c r="BK117" i="2" s="1"/>
  <c r="J96" i="2"/>
  <c r="P118" i="2"/>
  <c r="P117" i="2"/>
  <c r="AU95" i="1"/>
  <c r="R118" i="2"/>
  <c r="R117" i="2" s="1"/>
  <c r="T118" i="2"/>
  <c r="T117" i="2"/>
  <c r="J91" i="2"/>
  <c r="F114" i="2"/>
  <c r="BE121" i="2"/>
  <c r="BE123" i="2"/>
  <c r="BE129" i="2"/>
  <c r="BE135" i="2"/>
  <c r="BE143" i="2"/>
  <c r="BE151" i="2"/>
  <c r="BE153" i="2"/>
  <c r="BE157" i="2"/>
  <c r="BE159" i="2"/>
  <c r="BE161" i="2"/>
  <c r="BE163" i="2"/>
  <c r="BE165" i="2"/>
  <c r="BE171" i="2"/>
  <c r="BE185" i="2"/>
  <c r="BE189" i="2"/>
  <c r="BE191" i="2"/>
  <c r="BE193" i="2"/>
  <c r="BE195" i="2"/>
  <c r="BE199" i="2"/>
  <c r="BE211" i="2"/>
  <c r="BE221" i="2"/>
  <c r="BE223" i="2"/>
  <c r="BE239" i="2"/>
  <c r="BE243" i="2"/>
  <c r="BE245" i="2"/>
  <c r="BE249" i="2"/>
  <c r="BE251" i="2"/>
  <c r="BE253" i="2"/>
  <c r="BE255" i="2"/>
  <c r="BE259" i="2"/>
  <c r="BE261" i="2"/>
  <c r="BE265" i="2"/>
  <c r="BE267" i="2"/>
  <c r="BE293" i="2"/>
  <c r="BE295" i="2"/>
  <c r="BE297" i="2"/>
  <c r="BE313" i="2"/>
  <c r="BE315" i="2"/>
  <c r="BE335" i="2"/>
  <c r="BE337" i="2"/>
  <c r="BE339" i="2"/>
  <c r="BE353" i="2"/>
  <c r="BE375" i="2"/>
  <c r="BE387" i="2"/>
  <c r="BE393" i="2"/>
  <c r="BE415" i="2"/>
  <c r="BE419" i="2"/>
  <c r="BE421" i="2"/>
  <c r="E85" i="2"/>
  <c r="BE119" i="2"/>
  <c r="BE131" i="2"/>
  <c r="BE155" i="2"/>
  <c r="BE179" i="2"/>
  <c r="BE203" i="2"/>
  <c r="BE209" i="2"/>
  <c r="BE225" i="2"/>
  <c r="BE263" i="2"/>
  <c r="BE285" i="2"/>
  <c r="BE303" i="2"/>
  <c r="BE307" i="2"/>
  <c r="BE309" i="2"/>
  <c r="BE325" i="2"/>
  <c r="BE327" i="2"/>
  <c r="BE329" i="2"/>
  <c r="BE343" i="2"/>
  <c r="BE345" i="2"/>
  <c r="BE349" i="2"/>
  <c r="BE351" i="2"/>
  <c r="BE355" i="2"/>
  <c r="BE359" i="2"/>
  <c r="BE389" i="2"/>
  <c r="BE397" i="2"/>
  <c r="BE399" i="2"/>
  <c r="BE405" i="2"/>
  <c r="BE407" i="2"/>
  <c r="BE423" i="2"/>
  <c r="BE425" i="2"/>
  <c r="BE437" i="2"/>
  <c r="BE441" i="2"/>
  <c r="BE125" i="2"/>
  <c r="BE127" i="2"/>
  <c r="BE133" i="2"/>
  <c r="BE137" i="2"/>
  <c r="BE139" i="2"/>
  <c r="BE145" i="2"/>
  <c r="BE147" i="2"/>
  <c r="BE149" i="2"/>
  <c r="BE175" i="2"/>
  <c r="BE181" i="2"/>
  <c r="BE183" i="2"/>
  <c r="BE197" i="2"/>
  <c r="BE217" i="2"/>
  <c r="BE219" i="2"/>
  <c r="BE233" i="2"/>
  <c r="BE237" i="2"/>
  <c r="BE247" i="2"/>
  <c r="BE291" i="2"/>
  <c r="BE305" i="2"/>
  <c r="BE331" i="2"/>
  <c r="BE333" i="2"/>
  <c r="BE357" i="2"/>
  <c r="BE361" i="2"/>
  <c r="BE363" i="2"/>
  <c r="BE365" i="2"/>
  <c r="BE371" i="2"/>
  <c r="BE373" i="2"/>
  <c r="BE377" i="2"/>
  <c r="BE381" i="2"/>
  <c r="BE401" i="2"/>
  <c r="BE403" i="2"/>
  <c r="BE409" i="2"/>
  <c r="BE411" i="2"/>
  <c r="BE413" i="2"/>
  <c r="BE417" i="2"/>
  <c r="BE433" i="2"/>
  <c r="J89" i="2"/>
  <c r="BE141" i="2"/>
  <c r="BE167" i="2"/>
  <c r="BE169" i="2"/>
  <c r="BE173" i="2"/>
  <c r="BE177" i="2"/>
  <c r="BE187" i="2"/>
  <c r="BE201" i="2"/>
  <c r="BE205" i="2"/>
  <c r="BE207" i="2"/>
  <c r="BE213" i="2"/>
  <c r="BE215" i="2"/>
  <c r="BE227" i="2"/>
  <c r="BE229" i="2"/>
  <c r="BE231" i="2"/>
  <c r="BE235" i="2"/>
  <c r="BE241" i="2"/>
  <c r="BE257" i="2"/>
  <c r="BE269" i="2"/>
  <c r="BE271" i="2"/>
  <c r="BE273" i="2"/>
  <c r="BE275" i="2"/>
  <c r="BE277" i="2"/>
  <c r="BE279" i="2"/>
  <c r="BE281" i="2"/>
  <c r="BE283" i="2"/>
  <c r="BE287" i="2"/>
  <c r="BE289" i="2"/>
  <c r="BE299" i="2"/>
  <c r="BE301" i="2"/>
  <c r="BE311" i="2"/>
  <c r="BE317" i="2"/>
  <c r="BE319" i="2"/>
  <c r="BE321" i="2"/>
  <c r="BE323" i="2"/>
  <c r="BE341" i="2"/>
  <c r="BE347" i="2"/>
  <c r="BE367" i="2"/>
  <c r="BE369" i="2"/>
  <c r="BE379" i="2"/>
  <c r="BE383" i="2"/>
  <c r="BE385" i="2"/>
  <c r="BE391" i="2"/>
  <c r="BE395" i="2"/>
  <c r="BE427" i="2"/>
  <c r="BE429" i="2"/>
  <c r="BE431" i="2"/>
  <c r="BE435" i="2"/>
  <c r="BE439" i="2"/>
  <c r="BE443" i="2"/>
  <c r="BE445" i="2"/>
  <c r="BE447" i="2"/>
  <c r="BE449" i="2"/>
  <c r="BE451" i="2"/>
  <c r="F37" i="2"/>
  <c r="BD95" i="1" s="1"/>
  <c r="BD94" i="1" s="1"/>
  <c r="W33" i="1" s="1"/>
  <c r="AU94" i="1"/>
  <c r="J34" i="2"/>
  <c r="AW95" i="1" s="1"/>
  <c r="F34" i="2"/>
  <c r="BA95" i="1" s="1"/>
  <c r="BA94" i="1" s="1"/>
  <c r="AW94" i="1" s="1"/>
  <c r="F36" i="2"/>
  <c r="BC95" i="1" s="1"/>
  <c r="BC94" i="1" s="1"/>
  <c r="W32" i="1" s="1"/>
  <c r="F35" i="2"/>
  <c r="BB95" i="1" s="1"/>
  <c r="BB94" i="1" s="1"/>
  <c r="AX94" i="1" s="1"/>
  <c r="J97" i="2" l="1"/>
  <c r="J30" i="2"/>
  <c r="AY94" i="1"/>
  <c r="W31" i="1"/>
  <c r="F33" i="2"/>
  <c r="AZ95" i="1" s="1"/>
  <c r="AZ94" i="1" s="1"/>
  <c r="J33" i="2"/>
  <c r="AV95" i="1" s="1"/>
  <c r="AT95" i="1" s="1"/>
  <c r="J39" i="2" l="1"/>
  <c r="AV94" i="1"/>
  <c r="AT94" i="1" l="1"/>
</calcChain>
</file>

<file path=xl/sharedStrings.xml><?xml version="1.0" encoding="utf-8"?>
<sst xmlns="http://schemas.openxmlformats.org/spreadsheetml/2006/main" count="3251" uniqueCount="920">
  <si>
    <t>Export Komplet</t>
  </si>
  <si>
    <t/>
  </si>
  <si>
    <t>2.0</t>
  </si>
  <si>
    <t>False</t>
  </si>
  <si>
    <t>{ef555acf-ca4f-443a-bdfc-ab15033bd3ea}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</si>
  <si>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</si>
  <si>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</si>
  <si>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</si>
  <si>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</si>
  <si>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</si>
  <si>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</si>
  <si>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</si>
  <si>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</si>
  <si>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2021-41-O</t>
  </si>
  <si>
    <t>Stavba:</t>
  </si>
  <si>
    <t>Údržba a oprava výměnných dílů zabezpečovacího zařízení v obvodu SSZT 2021 - 2023 - Orientační soupis prací</t>
  </si>
  <si>
    <t>KSO:</t>
  </si>
  <si>
    <t>CC-CZ:</t>
  </si>
  <si>
    <t>Místo:</t>
  </si>
  <si>
    <t>opravna zhotovitele</t>
  </si>
  <si>
    <t>Datum:</t>
  </si>
  <si>
    <t>3. 9. 2021</t>
  </si>
  <si>
    <t>Zadavatel:</t>
  </si>
  <si>
    <t>IČ:</t>
  </si>
  <si>
    <t>Jiří Kejkula</t>
  </si>
  <si>
    <t>DIČ:</t>
  </si>
  <si>
    <t>Uchazeč:</t>
  </si>
  <si>
    <t>Projektant:</t>
  </si>
  <si>
    <t xml:space="preserve"> </t>
  </si>
  <si>
    <t>True</t>
  </si>
  <si>
    <t>Zpracovatel:</t>
  </si>
  <si>
    <t>Milan Bělehrad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</si>
  <si>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</si>
  <si>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</si>
  <si>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</si>
  <si>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</si>
  <si>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</si>
  <si>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</si>
  <si>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</si>
  <si>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</si>
  <si>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</si>
  <si>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</si>
  <si>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</si>
  <si>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</si>
  <si>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</si>
  <si>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</si>
  <si>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</si>
  <si>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</si>
  <si>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</si>
  <si>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</si>
  <si>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</si>
  <si>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</si>
  <si>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</si>
  <si>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</si>
  <si>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</si>
  <si>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</si>
  <si>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</si>
  <si>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</si>
  <si>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</si>
  <si>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</si>
  <si>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</si>
  <si>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</si>
  <si>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</si>
  <si>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</si>
  <si>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</si>
  <si>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</si>
  <si>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</si>
  <si>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</si>
  <si>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</si>
  <si>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</si>
  <si>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</si>
  <si>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</si>
  <si>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</si>
  <si>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</si>
  <si>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</si>
  <si>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</si>
  <si>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</si>
  <si>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</si>
  <si>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</si>
  <si>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SSZT Praha západ a Praha východ</t>
  </si>
  <si>
    <t>PRO</t>
  </si>
  <si>
    <t>1</t>
  </si>
  <si>
    <t>{d775794a-566e-4b50-b1fd-f0d881b1c4fb}</t>
  </si>
  <si>
    <t>2</t>
  </si>
  <si>
    <t>KRYCÍ LIST SOUPISU PRACÍ</t>
  </si>
  <si>
    <t>Objekt:</t>
  </si>
  <si>
    <t>01 - SSZT Praha západ a Praha východ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</si>
  <si>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</si>
  <si>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</si>
  <si>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</si>
  <si>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</si>
  <si>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</si>
  <si>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</si>
  <si>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</si>
  <si>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</si>
  <si>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</si>
  <si>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</si>
  <si>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</si>
  <si>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</si>
  <si>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</si>
  <si>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</si>
  <si>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</si>
  <si>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</si>
  <si>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</si>
  <si>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</si>
  <si>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</si>
  <si>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</si>
  <si>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</si>
  <si>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</si>
  <si>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</si>
  <si>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7593323010</t>
  </si>
  <si>
    <t>Oprava pojistky 0,16 A</t>
  </si>
  <si>
    <t>kus</t>
  </si>
  <si>
    <t>921604742</t>
  </si>
  <si>
    <t>PP</t>
  </si>
  <si>
    <t>Oprava pojistky 0,16 A - dle SŽDC (ČSD) T 115/1</t>
  </si>
  <si>
    <t>7593323012</t>
  </si>
  <si>
    <t>Oprava pojistky 0,5 A</t>
  </si>
  <si>
    <t>-918808935</t>
  </si>
  <si>
    <t>Oprava pojistky 0,5 A - dle SŽDC (ČSD) T 115/1</t>
  </si>
  <si>
    <t>3</t>
  </si>
  <si>
    <t>7593323014</t>
  </si>
  <si>
    <t>Oprava pojistky 1 A</t>
  </si>
  <si>
    <t>-772129838</t>
  </si>
  <si>
    <t>Oprava pojistky 1 A - dle SŽDC (ČSD) T 115/1</t>
  </si>
  <si>
    <t>7593323016</t>
  </si>
  <si>
    <t>Oprava pojistky 2 A</t>
  </si>
  <si>
    <t>918667153</t>
  </si>
  <si>
    <t>Oprava pojistky 2 A - dle SŽDC (ČSD) T 115/1</t>
  </si>
  <si>
    <t>5</t>
  </si>
  <si>
    <t>7593323018</t>
  </si>
  <si>
    <t>Oprava pojistky 5 A</t>
  </si>
  <si>
    <t>-1531884525</t>
  </si>
  <si>
    <t>Oprava pojistky 5 A - dle SŽDC (ČSD) T 115/1</t>
  </si>
  <si>
    <t>6</t>
  </si>
  <si>
    <t>7593323020</t>
  </si>
  <si>
    <t>Oprava pojistky 10 A</t>
  </si>
  <si>
    <t>1321773898</t>
  </si>
  <si>
    <t>Oprava pojistky 10 A - dle SŽDC (ČSD) T 115/1</t>
  </si>
  <si>
    <t>7</t>
  </si>
  <si>
    <t>7593323022</t>
  </si>
  <si>
    <t>Oprava pojistky 20 A</t>
  </si>
  <si>
    <t>1628289519</t>
  </si>
  <si>
    <t>Oprava pojistky 20 A - dle SŽDC (ČSD) T 115/1</t>
  </si>
  <si>
    <t>8</t>
  </si>
  <si>
    <t>7593323024</t>
  </si>
  <si>
    <t>Oprava pojistky 30 A</t>
  </si>
  <si>
    <t>-670255237</t>
  </si>
  <si>
    <t>Oprava pojistky 30 A - dle SŽDC (ČSD) T 115/1</t>
  </si>
  <si>
    <t>9</t>
  </si>
  <si>
    <t>M</t>
  </si>
  <si>
    <t>7593330040</t>
  </si>
  <si>
    <t>Výměnné díly Relé NMŠ 1-2000 (HM0404221990407)</t>
  </si>
  <si>
    <t>128</t>
  </si>
  <si>
    <t>1987779009</t>
  </si>
  <si>
    <t>10</t>
  </si>
  <si>
    <t>7593330120</t>
  </si>
  <si>
    <t>Výměnné díly Relé NMŠ 1-1500 (HM0404221990415)</t>
  </si>
  <si>
    <t>-1892433801</t>
  </si>
  <si>
    <t>11</t>
  </si>
  <si>
    <t>7593330160</t>
  </si>
  <si>
    <t>Výměnné díly Relé NMŠ 2-4000 (HM0404221990419)</t>
  </si>
  <si>
    <t>-1993447753</t>
  </si>
  <si>
    <t>12</t>
  </si>
  <si>
    <t>7593330340</t>
  </si>
  <si>
    <t>Výměnné díly Relé NMŠ 1-0,25/0,7 (HM0404221990437)</t>
  </si>
  <si>
    <t>27732172</t>
  </si>
  <si>
    <t>13</t>
  </si>
  <si>
    <t>7593330760</t>
  </si>
  <si>
    <t>Výměnné díly Šroub osový  (HM0404071010000)</t>
  </si>
  <si>
    <t>238776125</t>
  </si>
  <si>
    <t>14</t>
  </si>
  <si>
    <t>7593331130</t>
  </si>
  <si>
    <t>Výměnné díly Kryt relé NMŠ</t>
  </si>
  <si>
    <t>118731046</t>
  </si>
  <si>
    <t>7593331140</t>
  </si>
  <si>
    <t>Výměnné díly Šroub stahovací relé NMŠ</t>
  </si>
  <si>
    <t>1685289750</t>
  </si>
  <si>
    <t>16</t>
  </si>
  <si>
    <t>7593331150</t>
  </si>
  <si>
    <t>Výměnné díly Deska základní relé NMŠ</t>
  </si>
  <si>
    <t>906903331</t>
  </si>
  <si>
    <t>17</t>
  </si>
  <si>
    <t>7593331190</t>
  </si>
  <si>
    <t>Výměnné díly Cívka relé NMŠ</t>
  </si>
  <si>
    <t>-1836312604</t>
  </si>
  <si>
    <t>18</t>
  </si>
  <si>
    <t>7593331200</t>
  </si>
  <si>
    <t>Výměnné díly Kontakt uhlíkový relé NMŠ</t>
  </si>
  <si>
    <t>1660112802</t>
  </si>
  <si>
    <t>19</t>
  </si>
  <si>
    <t>7593331210</t>
  </si>
  <si>
    <t>Výměnné díly Kontakt kyvný I relé NMŠ</t>
  </si>
  <si>
    <t>207300780</t>
  </si>
  <si>
    <t>20</t>
  </si>
  <si>
    <t>7593331220</t>
  </si>
  <si>
    <t>Výměnné díly Kontakt kyvný II relé NMŠ</t>
  </si>
  <si>
    <t>-136446053</t>
  </si>
  <si>
    <t>7593331230</t>
  </si>
  <si>
    <t>Výměnné díly Kontakt spodní relé NMŠ</t>
  </si>
  <si>
    <t>-76353538</t>
  </si>
  <si>
    <t>22</t>
  </si>
  <si>
    <t>7593331240</t>
  </si>
  <si>
    <t>Výměnné díly Kotva relé NMŠ</t>
  </si>
  <si>
    <t>-1719464297</t>
  </si>
  <si>
    <t>23</t>
  </si>
  <si>
    <t>7593331260</t>
  </si>
  <si>
    <t>Výměnné díly Kryt relé DSŠ  (HM0404081990210)</t>
  </si>
  <si>
    <t>-235660239</t>
  </si>
  <si>
    <t>24</t>
  </si>
  <si>
    <t>7593331310</t>
  </si>
  <si>
    <t>Výměnné díly Kryt relé kombinovaného (KŠ)</t>
  </si>
  <si>
    <t>-1808755439</t>
  </si>
  <si>
    <t>25</t>
  </si>
  <si>
    <t>7593331330</t>
  </si>
  <si>
    <t>Výměnné díly Svazek kontaktní relé kombinovaného (KŠ)</t>
  </si>
  <si>
    <t>-1250010102</t>
  </si>
  <si>
    <t>26</t>
  </si>
  <si>
    <t>7593333010</t>
  </si>
  <si>
    <t>Testování relé malorozměrového NMŠ(M)1</t>
  </si>
  <si>
    <t>1939685053</t>
  </si>
  <si>
    <t>Testování relé malorozměrového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</si>
  <si>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27</t>
  </si>
  <si>
    <t>7593333030</t>
  </si>
  <si>
    <t>Oprava relé kombinovaného KR1-1000, KR1-24, KR1-60, KR1-600</t>
  </si>
  <si>
    <t>336086975</t>
  </si>
  <si>
    <t>Oprava relé kombinovaného KR1-1000, KR1-24, KR1-60, KR1-600 - oprava se provádí podle přidružených předpisů k předpisu SŽDC (ČD) T115, pokud není popsána, pak podle technických podmínek výrobku</t>
  </si>
  <si>
    <t>28</t>
  </si>
  <si>
    <t>7593333035</t>
  </si>
  <si>
    <t>Oprava relé kombinovaného KSR1-270</t>
  </si>
  <si>
    <t>1708204093</t>
  </si>
  <si>
    <t>Oprava relé kombinovaného KSR1-270 - oprava se provádí podle přidružených předpisů k předpisu SŽDC (ČD) T115, pokud není popsána, pak podle technických podmínek výrobku</t>
  </si>
  <si>
    <t>29</t>
  </si>
  <si>
    <t>7593333040</t>
  </si>
  <si>
    <t>Oprava relé kombinovaného KR2-400, KR2-600</t>
  </si>
  <si>
    <t>-984403271</t>
  </si>
  <si>
    <t>Oprava relé kombinovaného KR2-400, KR2-600 - oprava se provádí podle přidružených předpisů k předpisu SŽDC (ČD) T115, pokud není popsána, pak podle technických podmínek výrobku</t>
  </si>
  <si>
    <t>30</t>
  </si>
  <si>
    <t>7593333045</t>
  </si>
  <si>
    <t>Oprava relé kombinovaného KPR1-1000</t>
  </si>
  <si>
    <t>-300717727</t>
  </si>
  <si>
    <t>Oprava relé kombinovaného KPR1-1000 - oprava se provádí podle přidružených předpisů k předpisu SŽDC (ČD) T115, pokud není popsána, pak podle technických podmínek výrobku</t>
  </si>
  <si>
    <t>31</t>
  </si>
  <si>
    <t>7593333050</t>
  </si>
  <si>
    <t>Oprava relé kombinovaného KŠ1-40, KŠ1-80, KŠ1-280, KŠ1-600, KŠ1-1000, KŠ1M-400</t>
  </si>
  <si>
    <t>-347554190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</si>
  <si>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</si>
  <si>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32</t>
  </si>
  <si>
    <t>7593333060</t>
  </si>
  <si>
    <t>Oprava relé kombinovaného SKŠ1, SKPŠ</t>
  </si>
  <si>
    <t>1978755547</t>
  </si>
  <si>
    <t>Oprava relé kombinovaného SKŠ1, SKPŠ - oprava se provádí podle přidružených předpisů k předpisu SŽDC (ČD) T115, pokud není popsána, pak podle technických podmínek výrobku</t>
  </si>
  <si>
    <t>33</t>
  </si>
  <si>
    <t>7593333090</t>
  </si>
  <si>
    <t>Oprava relé neutrálního NR1-2, NR1-40, NR1-400, NR1-1000, NR1-500/200</t>
  </si>
  <si>
    <t>-458239075</t>
  </si>
  <si>
    <t>Oprava relé neutrálního NR1-2, NR1-40, NR1-400, NR1-1000, NR1-500/200 - oprava se provádí podle přidružených předpisů k předpisu SŽDC (ČD) T115, pokud není popsána, pak podle technických podmínek výrobku</t>
  </si>
  <si>
    <t>34</t>
  </si>
  <si>
    <t>7593333095</t>
  </si>
  <si>
    <t>Oprava relé neutrálního NR2-2, NR2-40, NR2-60/1000, NR2-60/450, NR2-900, NR2-1000</t>
  </si>
  <si>
    <t>-1096383817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</si>
  <si>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</si>
  <si>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35</t>
  </si>
  <si>
    <t>7593333105</t>
  </si>
  <si>
    <t>Oprava relé neutrálního NPR1, NPR2, NPR4</t>
  </si>
  <si>
    <t>-1914017050</t>
  </si>
  <si>
    <t>Oprava relé neutrálního NPR1, NPR2, NPR4 - oprava se provádí podle přidružených předpisů k předpisu SŽDC (ČD) T115, pokud není popsána, pak podle technických podmínek výrobku</t>
  </si>
  <si>
    <t>36</t>
  </si>
  <si>
    <t>7593333107</t>
  </si>
  <si>
    <t>Oprava relé neutrálního NTR1-750, NTR5-1000</t>
  </si>
  <si>
    <t>-295902950</t>
  </si>
  <si>
    <t>Oprava relé neutrálního NTR1-750, NTR5-1000 - oprava se provádí podle přidružených předpisů k předpisu SŽDC (ČD) T115, pokud není popsána, pak podle technických podmínek výrobku</t>
  </si>
  <si>
    <t>37</t>
  </si>
  <si>
    <t>7593333110</t>
  </si>
  <si>
    <t>Oprava relé neutrálního NVR-250, NVR-1000, KNR5 s usměrňovačem</t>
  </si>
  <si>
    <t>-846038860</t>
  </si>
  <si>
    <t>Oprava relé neutrálního NVR-250, NVR-1000, KNR5 s usměrňovačem - oprava se provádí podle přidružených předpisů k předpisu SŽDC (ČD) T115, pokud není popsána, pak podle technických podmínek výrobku</t>
  </si>
  <si>
    <t>38</t>
  </si>
  <si>
    <t>7593333120</t>
  </si>
  <si>
    <t>Oprava relé malorozměrového NMŠ(M)1</t>
  </si>
  <si>
    <t>-46051773</t>
  </si>
  <si>
    <t>Oprava relé malorozměrového NMŠ(M)1 - oprava se provádí podle přidružených předpisů k předpisu SŽDC (ČD) T115, pokud není popsána, pak podle technických podmínek výrobku</t>
  </si>
  <si>
    <t>39</t>
  </si>
  <si>
    <t>7593333123</t>
  </si>
  <si>
    <t>Oprava relé malorozměrového NMŠ(M)1 včetně výměny krytu</t>
  </si>
  <si>
    <t>1452675081</t>
  </si>
  <si>
    <t>Oprava relé malorozměrového NMŠ(M)1 včetně výměny krytu - oprava se provádí podle přidružených předpisů k předpisu SŽDC (ČD) T115, pokud není popsána, pak podle technických podmínek výrobku</t>
  </si>
  <si>
    <t>40</t>
  </si>
  <si>
    <t>7593333125</t>
  </si>
  <si>
    <t>Oprava relé malorozměrového NMŠ(M)2, OMŠ-74 RUS, OMŠ2-63 RUS, OMŠ2-60, AŠ2, ANŠ2, AŠ5, OMŠM-1 RUS</t>
  </si>
  <si>
    <t>1918585839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</si>
  <si>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</si>
  <si>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41</t>
  </si>
  <si>
    <t>7593333130</t>
  </si>
  <si>
    <t>Oprava relé malorozměrového SMŠ2</t>
  </si>
  <si>
    <t>-1928021502</t>
  </si>
  <si>
    <t>Oprava relé malorozměrového SMŠ2 - oprava se provádí podle přidružených předpisů k předpisu SŽDC (ČD) T115, pokud není popsána, pak podle technických podmínek výrobku</t>
  </si>
  <si>
    <t>42</t>
  </si>
  <si>
    <t>7593333133</t>
  </si>
  <si>
    <t>Oprava relé malorozměrového SMŠ2 včetně výměny krytu</t>
  </si>
  <si>
    <t>2144812525</t>
  </si>
  <si>
    <t>Oprava relé malorozměrového SMŠ2 včetně výměny krytu - oprava se provádí podle přidružených předpisů k předpisu SŽDC (ČD) T115, pokud není popsána, pak podle technických podmínek výrobku</t>
  </si>
  <si>
    <t>43</t>
  </si>
  <si>
    <t>7593333135</t>
  </si>
  <si>
    <t>Oprava relé malorozměrového NMŠ2G, NMVŠ2, ANVŠ2</t>
  </si>
  <si>
    <t>792702570</t>
  </si>
  <si>
    <t>Oprava relé malorozměrového NMŠ2G, NMVŠ2, ANVŠ2 - oprava se provádí podle přidružených předpisů k předpisu SŽDC (ČD) T115, pokud není popsána, pak podle technických podmínek výrobku</t>
  </si>
  <si>
    <t>44</t>
  </si>
  <si>
    <t>7593333138</t>
  </si>
  <si>
    <t>Oprava relé malorozměrového NMŠ2G, NMVŠ2, včetně výměny krytu</t>
  </si>
  <si>
    <t>387786054</t>
  </si>
  <si>
    <t>Oprava relé malorozměrového NMŠ2G, NMVŠ2, včetně výměny krytu - oprava se provádí podle přidružených předpisů k předpisu SŽDC (ČD) T115, pokud není popsána, pak podle technických podmínek výrobku</t>
  </si>
  <si>
    <t>45</t>
  </si>
  <si>
    <t>7593333140</t>
  </si>
  <si>
    <t>Oprava relé malorozměrového NMŠ4</t>
  </si>
  <si>
    <t>-127513077</t>
  </si>
  <si>
    <t>Oprava relé malorozměrového NMŠ4 - oprava se provádí podle přidružených předpisů k předpisu SŽDC (ČD) T115, pokud není popsána, pak podle technických podmínek výrobku</t>
  </si>
  <si>
    <t>46</t>
  </si>
  <si>
    <t>7593333145</t>
  </si>
  <si>
    <t>Oprava relé malorozměrového NMPŠ</t>
  </si>
  <si>
    <t>-2077380463</t>
  </si>
  <si>
    <t>Oprava relé malorozměrového NMPŠ - oprava se provádí podle přidružených předpisů k předpisu SŽDC (ČD) T115, pokud není popsána, pak podle technických podmínek výrobku</t>
  </si>
  <si>
    <t>47</t>
  </si>
  <si>
    <t>7593333148</t>
  </si>
  <si>
    <t>Oprava relé malorozměrového NMPŠ včetně výměny krytu</t>
  </si>
  <si>
    <t>860551236</t>
  </si>
  <si>
    <t>Oprava relé malorozměrového NMPŠ včetně výměny krytu - oprava se provádí podle přidružených předpisů k předpisu SŽDC (ČD) T115, pokud není popsána, pak podle technických podmínek výrobku</t>
  </si>
  <si>
    <t>48</t>
  </si>
  <si>
    <t>7593333150</t>
  </si>
  <si>
    <t>Oprava relé malorozměrového NMŠT</t>
  </si>
  <si>
    <t>1318888323</t>
  </si>
  <si>
    <t>Oprava relé malorozměrového NMŠT - oprava se provádí podle přidružených předpisů k předpisu SŽDC (ČD) T115, pokud není popsána, pak podle technických podmínek výrobku</t>
  </si>
  <si>
    <t>49</t>
  </si>
  <si>
    <t>7593333155</t>
  </si>
  <si>
    <t>Oprava relé malorozměrového TN, TT</t>
  </si>
  <si>
    <t>731917671</t>
  </si>
  <si>
    <t>Oprava relé malorozměrového TN, TT - oprava se provádí podle přidružených předpisů k předpisu SŽDC (ČD) T115, pokud není popsána, pak podle technických podmínek výrobku</t>
  </si>
  <si>
    <t>50</t>
  </si>
  <si>
    <t>7593333180</t>
  </si>
  <si>
    <t>Oprava relé tepelného MTR2</t>
  </si>
  <si>
    <t>1529594640</t>
  </si>
  <si>
    <t>Oprava relé tepelného MTR2 - oprava se provádí podle přidružených předpisů k předpisu SŽDC (ČD) T115, pokud není popsána, pak podle technických podmínek výrobku</t>
  </si>
  <si>
    <t>51</t>
  </si>
  <si>
    <t>7593333185</t>
  </si>
  <si>
    <t>Oprava relé tepelného TMŠ2</t>
  </si>
  <si>
    <t>1266846681</t>
  </si>
  <si>
    <t>Oprava relé tepelného TMŠ2 - oprava se provádí podle přidružených předpisů k předpisu SŽDC (ČD) T115, pokud není popsána, pak podle technických podmínek výrobku</t>
  </si>
  <si>
    <t>52</t>
  </si>
  <si>
    <t>7593333190</t>
  </si>
  <si>
    <t>Oprava časového souboru TM-10, TU-60, RTS-61, TK-11</t>
  </si>
  <si>
    <t>-1155869492</t>
  </si>
  <si>
    <t>Oprava časového souboru TM-10, TU-60, RTS-61, TK-11 - oprava se provádí podle přidružených předpisů k předpisu SŽDC (ČD) T115, pokud není popsána, pak podle technických podmínek výrobku</t>
  </si>
  <si>
    <t>53</t>
  </si>
  <si>
    <t>7593333230</t>
  </si>
  <si>
    <t>Oprava relé KA1, RK 71 462, RK 71 931A(B)</t>
  </si>
  <si>
    <t>-41737370</t>
  </si>
  <si>
    <t>Oprava relé KA1, RK 71 462, RK 71 931A(B) - oprava se provádí podle přidružených předpisů k předpisu SŽDC (ČD) T115, pokud není popsána, pak podle technických podmínek výrobku</t>
  </si>
  <si>
    <t>54</t>
  </si>
  <si>
    <t>7593333235</t>
  </si>
  <si>
    <t>Oprava relé KA2</t>
  </si>
  <si>
    <t>707685175</t>
  </si>
  <si>
    <t>Oprava relé KA2 - oprava se provádí podle přidružených předpisů k předpisu SŽDC (ČD) T115, pokud není popsána, pak podle technických podmínek výrobku</t>
  </si>
  <si>
    <t>55</t>
  </si>
  <si>
    <t>7593333240</t>
  </si>
  <si>
    <t>Oprava relé TAZ-1, TAZ-1A, TAZ-2</t>
  </si>
  <si>
    <t>1262659996</t>
  </si>
  <si>
    <t>Oprava relé TAZ-1, TAZ-1A, TAZ-2 - oprava se provádí podle přidružených předpisů k předpisu SŽDC (ČD) T115, pokud není popsána, pak podle technických podmínek výrobku</t>
  </si>
  <si>
    <t>56</t>
  </si>
  <si>
    <t>7593333242</t>
  </si>
  <si>
    <t>Oprava relé TAZ-1, TAZ-1A, TAZ-2 včetně výměny krytu</t>
  </si>
  <si>
    <t>-81872450</t>
  </si>
  <si>
    <t>Oprava relé TAZ-1, TAZ-1A, TAZ-2 včetně výměny krytu - oprava se provádí podle přidružených předpisů k předpisu SŽDC (ČD) T115, pokud není popsána, pak podle technických podmínek výrobku</t>
  </si>
  <si>
    <t>57</t>
  </si>
  <si>
    <t>7593333245</t>
  </si>
  <si>
    <t>Oprava relé kazety K, KVR, U</t>
  </si>
  <si>
    <t>-1324666330</t>
  </si>
  <si>
    <t>Oprava relé kazety K, KVR, U - oprava se provádí podle přidružených předpisů k předpisu SŽDC (ČD) T115, pokud není popsána, pak podle technických podmínek výrobku</t>
  </si>
  <si>
    <t>58</t>
  </si>
  <si>
    <t>7593333256</t>
  </si>
  <si>
    <t>Oprava relé kazeta světel</t>
  </si>
  <si>
    <t>1841425460</t>
  </si>
  <si>
    <t>Oprava relé kazeta světel - oprava se provádí podle přidružených předpisů k předpisu SŽDC (ČD) T115, pokud není popsána, pak podle technických podmínek výrobku</t>
  </si>
  <si>
    <t>59</t>
  </si>
  <si>
    <t>7593333275</t>
  </si>
  <si>
    <t>Oprava kodéru SMMS 1</t>
  </si>
  <si>
    <t>675880789</t>
  </si>
  <si>
    <t>Oprava kodéru SMMS 1 - oprava se provádí podle přidružených předpisů k předpisu SŽDC (ČD) T115, pokud není popsána, pak podle technických podmínek výrobku</t>
  </si>
  <si>
    <t>60</t>
  </si>
  <si>
    <t>7593333295</t>
  </si>
  <si>
    <t>Oprava kodéru MK1, MK2, MK3, UMK-1</t>
  </si>
  <si>
    <t>-1018423353</t>
  </si>
  <si>
    <t>Oprava kodéru MK1, MK2, MK3, UMK-1 - oprava se provádí podle přidružených předpisů k předpisu SŽDC (ČD) T115, pokud není popsána, pak podle technických podmínek výrobku</t>
  </si>
  <si>
    <t>61</t>
  </si>
  <si>
    <t>7593333300</t>
  </si>
  <si>
    <t>Oprava kodéru adaptér vjezdový, translační, normální</t>
  </si>
  <si>
    <t>-541818423</t>
  </si>
  <si>
    <t>Oprava kodéru adaptér vjezdový, translační, normální - oprava se provádí podle přidružených předpisů k předpisu SŽDC (ČD) T115, pokud není popsána, pak podle technických podmínek výrobku</t>
  </si>
  <si>
    <t>62</t>
  </si>
  <si>
    <t>7593333315</t>
  </si>
  <si>
    <t>Oprava relé indukčního DSR</t>
  </si>
  <si>
    <t>-212878980</t>
  </si>
  <si>
    <t>Oprava relé indukčního DSR - oprava se provádí podle přidružených předpisů k předpisu SŽDC (ČD) T115, pokud není popsána, pak podle technických podmínek výrobku</t>
  </si>
  <si>
    <t>63</t>
  </si>
  <si>
    <t>7593333320</t>
  </si>
  <si>
    <t>Oprava relé indukčního DSŠ</t>
  </si>
  <si>
    <t>-707357699</t>
  </si>
  <si>
    <t>Oprava relé indukčního DSŠ - oprava se provádí podle přidružených předpisů k předpisu SŽDC (ČD) T115, pokud není popsána, pak podle technických podmínek výrobku</t>
  </si>
  <si>
    <t>64</t>
  </si>
  <si>
    <t>7593333321</t>
  </si>
  <si>
    <t>Oprava relé indukčního DSŠ včetně výměny výseče</t>
  </si>
  <si>
    <t>-790289188</t>
  </si>
  <si>
    <t>Oprava relé indukčního DSŠ včetně výměny výseče - oprava se provádí podle přidružených předpisů k předpisu SŽDC (ČD) T115, pokud není popsána, pak podle technických podmínek výrobku</t>
  </si>
  <si>
    <t>65</t>
  </si>
  <si>
    <t>7593333323</t>
  </si>
  <si>
    <t>Oprava relé indukčního DSŠ včetně výměny krytu</t>
  </si>
  <si>
    <t>-630666247</t>
  </si>
  <si>
    <t>Oprava relé indukčního DSŠ včetně výměny krytu - oprava se provádí podle přidružených předpisů k předpisu SŽDC (ČD) T115, pokud není popsána, pak podle technických podmínek výrobku</t>
  </si>
  <si>
    <t>66</t>
  </si>
  <si>
    <t>7593333330</t>
  </si>
  <si>
    <t>Oprava souboru KO FID2, FID3</t>
  </si>
  <si>
    <t>1007531285</t>
  </si>
  <si>
    <t>Oprava souboru KO FID2, FID3 - oprava se provádí podle přidružených předpisů k předpisu SŽDC (ČD) T115; pokud není popsána, pak podle technických podmínek výrobku</t>
  </si>
  <si>
    <t>67</t>
  </si>
  <si>
    <t>7593333335</t>
  </si>
  <si>
    <t>Oprava souboru KO KAV 2, KAV 3</t>
  </si>
  <si>
    <t>-153177186</t>
  </si>
  <si>
    <t>Oprava souboru KO KAV 2, KAV 3 - oprava se provádí podle přidružených předpisů k předpisu SŽDC (ČD) T115; pokud není popsána, pak podle technických podmínek výrobku</t>
  </si>
  <si>
    <t>68</t>
  </si>
  <si>
    <t>7593333340</t>
  </si>
  <si>
    <t>Oprava dílu VÚD PSS, PST</t>
  </si>
  <si>
    <t>-1775247379</t>
  </si>
  <si>
    <t>Oprava dílu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</si>
  <si>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69</t>
  </si>
  <si>
    <t>7593333345</t>
  </si>
  <si>
    <t>Oprava dílu VÚD VKO</t>
  </si>
  <si>
    <t>-557069321</t>
  </si>
  <si>
    <t>Oprava dílu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</si>
  <si>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70</t>
  </si>
  <si>
    <t>7593333350</t>
  </si>
  <si>
    <t>Oprava kodéru VÚD, dekodéru VÚD</t>
  </si>
  <si>
    <t>1352739216</t>
  </si>
  <si>
    <t>Oprava kodéru VÚD, dekodéru VÚD - oprava se provádí podle přidružených předpisů k předpisu SŽDC (ČD) T115, pokud není popsána, pak podle technických podmínek výrobku</t>
  </si>
  <si>
    <t>71</t>
  </si>
  <si>
    <t>7593333352</t>
  </si>
  <si>
    <t>Oprava kmitače pro VÚD</t>
  </si>
  <si>
    <t>428402381</t>
  </si>
  <si>
    <t>Oprava kmitače pro VÚD - oprava poškozených částí. Součástí opravy je případná úprava na současnou součástkovou základnu (pokud nebyla náhrada provedena v předchozím období)</t>
  </si>
  <si>
    <t>72</t>
  </si>
  <si>
    <t>7593333360</t>
  </si>
  <si>
    <t>Oprava automatického dobíječe VÚD</t>
  </si>
  <si>
    <t>1133848789</t>
  </si>
  <si>
    <t>Oprava automatického dobíječe VÚD - oprava poškozených částí. Součástí opravy je případná úprava na současnou součástkovou základnu (pokud nebyla náhrada provedena v předchozím období)</t>
  </si>
  <si>
    <t>73</t>
  </si>
  <si>
    <t>7593333365</t>
  </si>
  <si>
    <t>Oprava rotačního měniče VÚD</t>
  </si>
  <si>
    <t>1747829218</t>
  </si>
  <si>
    <t>Oprava rotačního měniče VÚD - oprava se provádí podle přidružených předpisů k předpisu SŽDC (ČD) T115, pokud není popsána, pak podle technických podmínek výrobku</t>
  </si>
  <si>
    <t>74</t>
  </si>
  <si>
    <t>7593333380</t>
  </si>
  <si>
    <t>Oprava relé střídavého OR1-80, AR1-2,65, UNR-3</t>
  </si>
  <si>
    <t>-1539755585</t>
  </si>
  <si>
    <t>Oprava relé střídavého OR1-80, AR1-2,65, UNR-3 - oprava se provádí podle přidružených předpisů k předpisu SŽDC (ČD) T115, pokud není popsána, pak podle technických podmínek výrobku</t>
  </si>
  <si>
    <t>75</t>
  </si>
  <si>
    <t>7593333390</t>
  </si>
  <si>
    <t>Oprava reléové jednotky VÚD A</t>
  </si>
  <si>
    <t>123814616</t>
  </si>
  <si>
    <t>Oprava reléové jednotky VÚD A - oprava se provádí podle přidružených předpisů k předpisu SŽDC (ČD) T115; pokud není popsána, pak podle technických podmínek výrobku</t>
  </si>
  <si>
    <t>76</t>
  </si>
  <si>
    <t>7593333392</t>
  </si>
  <si>
    <t>Oprava reléové jednotky VÚD B</t>
  </si>
  <si>
    <t>-1643811341</t>
  </si>
  <si>
    <t>Oprava reléové jednotky VÚD B - oprava se provádí podle přidružených předpisů k předpisu SŽDC (ČD) T115; pokud není popsána, pak podle technických podmínek výrobku</t>
  </si>
  <si>
    <t>77</t>
  </si>
  <si>
    <t>7593333394</t>
  </si>
  <si>
    <t>Oprava reléové jednotky VÚD C</t>
  </si>
  <si>
    <t>-63813026</t>
  </si>
  <si>
    <t>Oprava reléové jednotky VÚD C - oprava se provádí podle přidružených předpisů k předpisu SŽDC (ČD) T115; pokud není popsána, pak podle technických podmínek výrobku</t>
  </si>
  <si>
    <t>78</t>
  </si>
  <si>
    <t>7593333396</t>
  </si>
  <si>
    <t>Oprava reléové jednotky VÚD E-F</t>
  </si>
  <si>
    <t>-258999082</t>
  </si>
  <si>
    <t>Oprava reléové jednotky VÚD E-F - oprava se provádí podle přidružených předpisů k předpisu SŽDC (ČD) T115; pokud není popsána, pak podle technických podmínek výrobku</t>
  </si>
  <si>
    <t>79</t>
  </si>
  <si>
    <t>7593333398</t>
  </si>
  <si>
    <t>Oprava reléové jednotky VÚD BL1 - BL2</t>
  </si>
  <si>
    <t>1943521495</t>
  </si>
  <si>
    <t>Oprava reléové jednotky VÚD BL1 - BL2 - oprava se provádí podle přidružených předpisů k předpisu SŽDC (ČD) T115; pokud není popsána, pak podle technických podmínek výrobku</t>
  </si>
  <si>
    <t>80</t>
  </si>
  <si>
    <t>7593333406</t>
  </si>
  <si>
    <t>Oprava reléové jednotky VÚD N/V4C W</t>
  </si>
  <si>
    <t>1278762385</t>
  </si>
  <si>
    <t>Oprava reléové jednotky VÚD N/V4C W - oprava se provádí podle přidružených předpisů k předpisu SŽDC (ČD) T115; pokud není popsána, pak podle technických podmínek výrobku</t>
  </si>
  <si>
    <t>81</t>
  </si>
  <si>
    <t>7593333408</t>
  </si>
  <si>
    <t>Oprava reléové jednotky VÚD K</t>
  </si>
  <si>
    <t>1898315906</t>
  </si>
  <si>
    <t>Oprava reléové jednotky VÚD K - oprava se provádí podle přidružených předpisů k předpisu SŽDC (ČD) T115; pokud není popsána, pak podle technických podmínek výrobku</t>
  </si>
  <si>
    <t>82</t>
  </si>
  <si>
    <t>7593333410</t>
  </si>
  <si>
    <t>Oprava reléové jednotky VÚD L-Th.</t>
  </si>
  <si>
    <t>1911327122</t>
  </si>
  <si>
    <t>Oprava reléové jednotky VÚD L-Th. - oprava se provádí podle přidružených předpisů k předpisu SŽDC (ČD) T115; pokud není popsána, pak podle technických podmínek výrobku</t>
  </si>
  <si>
    <t>83</t>
  </si>
  <si>
    <t>7593333412</t>
  </si>
  <si>
    <t>Oprava reléové jednotky VÚD UZ 1</t>
  </si>
  <si>
    <t>-236953916</t>
  </si>
  <si>
    <t>Oprava reléové jednotky VÚD UZ 1 - oprava se provádí podle přidružených předpisů k předpisu SŽDC (ČD) T115; pokud není popsána, pak podle technických podmínek výrobku</t>
  </si>
  <si>
    <t>84</t>
  </si>
  <si>
    <t>7593333414</t>
  </si>
  <si>
    <t>Oprava reléové jednotky VÚD Q - H</t>
  </si>
  <si>
    <t>-1758118509</t>
  </si>
  <si>
    <t>Oprava reléové jednotky VÚD Q - H - oprava se provádí podle přidružených předpisů k předpisu SŽDC (ČD) T115; pokud není popsána, pak podle technických podmínek výrobku</t>
  </si>
  <si>
    <t>85</t>
  </si>
  <si>
    <t>7593333416</t>
  </si>
  <si>
    <t>Oprava reléové jednotky VÚD A1, A2 (C1, C2)</t>
  </si>
  <si>
    <t>-1134732928</t>
  </si>
  <si>
    <t>Oprava reléové jednotky VÚD A1, A2 (C1, C2) - oprava se provádí podle přidružených předpisů k předpisu SŽDC (ČD) T115; pokud není popsána, pak podle technických podmínek výrobku</t>
  </si>
  <si>
    <t>86</t>
  </si>
  <si>
    <t>7593333418</t>
  </si>
  <si>
    <t>Oprava reléové jednotky VÚD O</t>
  </si>
  <si>
    <t>189512937</t>
  </si>
  <si>
    <t>Oprava reléové jednotky VÚD O - oprava se provádí podle přidružených předpisů k předpisu SŽDC (ČD) T115; pokud není popsána, pak podle technických podmínek výrobku</t>
  </si>
  <si>
    <t>87</t>
  </si>
  <si>
    <t>7593333420</t>
  </si>
  <si>
    <t>Oprava reléové jednotky VÚD OP</t>
  </si>
  <si>
    <t>1150555314</t>
  </si>
  <si>
    <t>Oprava reléové jednotky VÚD OP - oprava se provádí podle přidružených předpisů k předpisu SŽDC (ČD) T115; pokud není popsána, pak podle technických podmínek výrobku</t>
  </si>
  <si>
    <t>88</t>
  </si>
  <si>
    <t>7593333422</t>
  </si>
  <si>
    <t>Oprava reléové jednotky VÚD OV</t>
  </si>
  <si>
    <t>1232610563</t>
  </si>
  <si>
    <t>Oprava reléové jednotky VÚD OV - oprava se provádí podle přidružených předpisů k předpisu SŽDC (ČD) T115; pokud není popsána, pak podle technických podmínek výrobku</t>
  </si>
  <si>
    <t>89</t>
  </si>
  <si>
    <t>7593333424</t>
  </si>
  <si>
    <t>Oprava reléové jednotky VÚD OB</t>
  </si>
  <si>
    <t>1806137424</t>
  </si>
  <si>
    <t>Oprava reléové jednotky VÚD OB - oprava se provádí podle přidružených předpisů k předpisu SŽDC (ČD) T115; pokud není popsána, pak podle technických podmínek výrobku</t>
  </si>
  <si>
    <t>90</t>
  </si>
  <si>
    <t>7593333426</t>
  </si>
  <si>
    <t>Oprava reléové jednotky VÚD ON</t>
  </si>
  <si>
    <t>-353145407</t>
  </si>
  <si>
    <t>Oprava reléové jednotky VÚD ON - oprava se provádí podle přidružených předpisů k předpisu SŽDC (ČD) T115; pokud není popsána, pak podle technických podmínek výrobku</t>
  </si>
  <si>
    <t>91</t>
  </si>
  <si>
    <t>7593333428</t>
  </si>
  <si>
    <t>Oprava reléové jednotky VÚD R</t>
  </si>
  <si>
    <t>1939483918</t>
  </si>
  <si>
    <t>Oprava reléové jednotky VÚD R - oprava se provádí podle přidružených předpisů k předpisu SŽDC (ČD) T115; pokud není popsána, pak podle technických podmínek výrobku</t>
  </si>
  <si>
    <t>92</t>
  </si>
  <si>
    <t>7593333430</t>
  </si>
  <si>
    <t>Oprava reléové jednotky VÚD TP</t>
  </si>
  <si>
    <t>-809486297</t>
  </si>
  <si>
    <t>Oprava reléové jednotky VÚD TP - oprava se provádí podle přidružených předpisů k předpisu SŽDC (ČD) T115; pokud není popsána, pak podle technických podmínek výrobku</t>
  </si>
  <si>
    <t>93</t>
  </si>
  <si>
    <t>7593333432</t>
  </si>
  <si>
    <t>Oprava reléové jednotky VÚD U</t>
  </si>
  <si>
    <t>1282107950</t>
  </si>
  <si>
    <t>Oprava reléové jednotky VÚD U - oprava se provádí podle přidružených předpisů k předpisu SŽDC (ČD) T115; pokud není popsána, pak podle technických podmínek výrobku</t>
  </si>
  <si>
    <t>94</t>
  </si>
  <si>
    <t>7593333434</t>
  </si>
  <si>
    <t>Oprava reléové jednotky VÚD V1 - P1</t>
  </si>
  <si>
    <t>1676121160</t>
  </si>
  <si>
    <t>Oprava reléové jednotky VÚD V1 - P1 - oprava se provádí podle přidružených předpisů k předpisu SŽDC (ČD) T115; pokud není popsána, pak podle technických podmínek výrobku</t>
  </si>
  <si>
    <t>95</t>
  </si>
  <si>
    <t>7593333436</t>
  </si>
  <si>
    <t>Oprava reléové jednotky VÚD VO</t>
  </si>
  <si>
    <t>-1785766655</t>
  </si>
  <si>
    <t>Oprava reléové jednotky VÚD VO - oprava se provádí podle přidružených předpisů k předpisu SŽDC (ČD) T115; pokud není popsána, pak podle technických podmínek výrobku</t>
  </si>
  <si>
    <t>96</t>
  </si>
  <si>
    <t>7593333438</t>
  </si>
  <si>
    <t>Oprava reléové jednotky VÚD P</t>
  </si>
  <si>
    <t>-1634276841</t>
  </si>
  <si>
    <t>Oprava reléové jednotky VÚD P - oprava se provádí podle přidružených předpisů k předpisu SŽDC (ČD) T115; pokud není popsána, pak podle technických podmínek výrobku</t>
  </si>
  <si>
    <t>97</t>
  </si>
  <si>
    <t>7593333440</t>
  </si>
  <si>
    <t>Oprava reléové jednotky VÚD ND/V5</t>
  </si>
  <si>
    <t>1736163827</t>
  </si>
  <si>
    <t>Oprava reléové jednotky VÚD ND/V5 - oprava se provádí podle přidružených předpisů k předpisu SŽDC (ČD) T115; pokud není popsána, pak podle technických podmínek výrobku</t>
  </si>
  <si>
    <t>98</t>
  </si>
  <si>
    <t>7593333442</t>
  </si>
  <si>
    <t>Oprava reléové jednotky VÚD ND/V5 W</t>
  </si>
  <si>
    <t>-1627998785</t>
  </si>
  <si>
    <t>Oprava reléové jednotky VÚD ND/V5 W - oprava se provádí podle přidružených předpisů k předpisu SŽDC (ČD) T115; pokud není popsána, pak podle technických podmínek výrobku</t>
  </si>
  <si>
    <t>99</t>
  </si>
  <si>
    <t>7593333444</t>
  </si>
  <si>
    <t>Oprava reléové jednotky VÚD NOV</t>
  </si>
  <si>
    <t>1967551453</t>
  </si>
  <si>
    <t>Oprava reléové jednotky VÚD NOV - oprava se provádí podle přidružených předpisů k předpisu SŽDC (ČD) T115; pokud není popsána, pak podle technických podmínek výrobku</t>
  </si>
  <si>
    <t>100</t>
  </si>
  <si>
    <t>7593333446</t>
  </si>
  <si>
    <t>Oprava reléové jednotky VÚD NOV W</t>
  </si>
  <si>
    <t>300130722</t>
  </si>
  <si>
    <t>Oprava reléové jednotky VÚD NOV W - oprava se provádí podle přidružených předpisů k předpisu SŽDC (ČD) T115; pokud není popsána, pak podle technických podmínek výrobku</t>
  </si>
  <si>
    <t>101</t>
  </si>
  <si>
    <t>7593333448</t>
  </si>
  <si>
    <t>Oprava reléové jednotky VÚD Q</t>
  </si>
  <si>
    <t>261412035</t>
  </si>
  <si>
    <t>Oprava reléové jednotky VÚD Q - oprava se provádí podle přidružených předpisů k předpisu SŽDC (ČD) T115; pokud není popsána, pak podle technických podmínek výrobku</t>
  </si>
  <si>
    <t>102</t>
  </si>
  <si>
    <t>7593333450</t>
  </si>
  <si>
    <t>Oprava reléové jednotky VÚD ND</t>
  </si>
  <si>
    <t>-1555981054</t>
  </si>
  <si>
    <t>Oprava reléové jednotky VÚD ND - oprava se provádí podle přidružených předpisů k předpisu SŽDC (ČD) T115; pokud není popsána, pak podle technických podmínek výrobku</t>
  </si>
  <si>
    <t>103</t>
  </si>
  <si>
    <t>7593333455</t>
  </si>
  <si>
    <t>Oprava reléové jednotky VÚD TH1,TH2</t>
  </si>
  <si>
    <t>-853720799</t>
  </si>
  <si>
    <t>Oprava reléové jednotky VÚD TH1,TH2 - oprava se provádí podle přidružených předpisů k předpisu SŽDC (ČD) T115; pokud není popsána, pak podle technických podmínek výrobku</t>
  </si>
  <si>
    <t>104</t>
  </si>
  <si>
    <t>7593333457</t>
  </si>
  <si>
    <t>Oprava reléové jednotky VÚD N</t>
  </si>
  <si>
    <t>359167849</t>
  </si>
  <si>
    <t>Oprava reléové jednotky VÚD N - oprava se provádí podle přidružených předpisů k předpisu SŽDC (ČD) T115; pokud není popsána, pak podle technických podmínek výrobku</t>
  </si>
  <si>
    <t>105</t>
  </si>
  <si>
    <t>7593333460</t>
  </si>
  <si>
    <t>Oprava reléové jednotky VÚD N W</t>
  </si>
  <si>
    <t>-782298066</t>
  </si>
  <si>
    <t>Oprava reléové jednotky VÚD N W - oprava se provádí podle přidružených předpisů k předpisu SŽDC (ČD) T115; pokud není popsána, pak podle technických podmínek výrobku</t>
  </si>
  <si>
    <t>106</t>
  </si>
  <si>
    <t>7593333466</t>
  </si>
  <si>
    <t>Oprava reléové jednotky VÚD D W</t>
  </si>
  <si>
    <t>-1295639461</t>
  </si>
  <si>
    <t>Oprava reléové jednotky VÚD D W - oprava se provádí podle přidružených předpisů k předpisu SŽDC (ČD) T115; pokud není popsána, pak podle technických podmínek výrobku</t>
  </si>
  <si>
    <t>107</t>
  </si>
  <si>
    <t>7593333470</t>
  </si>
  <si>
    <t>Oprava reléové jednotky VÚD E</t>
  </si>
  <si>
    <t>1690364770</t>
  </si>
  <si>
    <t>Oprava reléové jednotky VÚD E - oprava se provádí podle přidružených předpisů k předpisu SŽDC (ČD) T115; pokud není popsána, pak podle technických podmínek výrobku</t>
  </si>
  <si>
    <t>108</t>
  </si>
  <si>
    <t>7593333472</t>
  </si>
  <si>
    <t>Oprava reléové jednotky VÚD F</t>
  </si>
  <si>
    <t>-782322097</t>
  </si>
  <si>
    <t>Oprava reléové jednotky VÚD F - oprava se provádí podle přidružených předpisů k předpisu SŽDC (ČD) T115; pokud není popsána, pak podle technických podmínek výrobku</t>
  </si>
  <si>
    <t>109</t>
  </si>
  <si>
    <t>7593333474</t>
  </si>
  <si>
    <t>Oprava reléové jednotky VÚD B - C</t>
  </si>
  <si>
    <t>-1720880161</t>
  </si>
  <si>
    <t>Oprava reléové jednotky VÚD B - C - oprava se provádí podle přidružených předpisů k předpisu SŽDC (ČD) T115; pokud není popsána, pak podle technických podmínek výrobku</t>
  </si>
  <si>
    <t>110</t>
  </si>
  <si>
    <t>7593333476</t>
  </si>
  <si>
    <t>Oprava reléové jednotky VÚD UZ-OTH</t>
  </si>
  <si>
    <t>-935473070</t>
  </si>
  <si>
    <t>Oprava reléové jednotky VÚD UZ-OTH - oprava se provádí podle přidružených předpisů k předpisu SŽDC (ČD) T115; pokud není popsána, pak podle technických podmínek výrobku</t>
  </si>
  <si>
    <t>111</t>
  </si>
  <si>
    <t>7593333478</t>
  </si>
  <si>
    <t>Oprava reléové jednotky VÚD X-OX1</t>
  </si>
  <si>
    <t>-2099157435</t>
  </si>
  <si>
    <t>Oprava reléové jednotky VÚD X-OX1 - oprava se provádí podle přidružených předpisů k předpisu SŽDC (ČD) T115; pokud není popsána, pak podle technických podmínek výrobku</t>
  </si>
  <si>
    <t>112</t>
  </si>
  <si>
    <t>7593333480</t>
  </si>
  <si>
    <t>Oprava reléové jednotky VÚD K-OX2</t>
  </si>
  <si>
    <t>1128530253</t>
  </si>
  <si>
    <t>Oprava reléové jednotky VÚD K-OX2 - oprava se provádí podle přidružených předpisů k předpisu SŽDC (ČD) T115; pokud není popsána, pak podle technických podmínek výrobku</t>
  </si>
  <si>
    <t>113</t>
  </si>
  <si>
    <t>7593333482</t>
  </si>
  <si>
    <t>Oprava reléové jednotky VÚD V</t>
  </si>
  <si>
    <t>2058019589</t>
  </si>
  <si>
    <t>Oprava reléové jednotky VÚD V - oprava se provádí podle přidružených předpisů k předpisu SŽDC (ČD) T115; pokud není popsána, pak podle technických podmínek výrobku</t>
  </si>
  <si>
    <t>114</t>
  </si>
  <si>
    <t>7593333484</t>
  </si>
  <si>
    <t>Oprava reléové jednotky VÚD OBL</t>
  </si>
  <si>
    <t>-2082727524</t>
  </si>
  <si>
    <t>Oprava reléové jednotky VÚD OBL - oprava se provádí podle přidružených předpisů k předpisu SŽDC (ČD) T115; pokud není popsána, pak podle technických podmínek výrobku</t>
  </si>
  <si>
    <t>115</t>
  </si>
  <si>
    <t>7593333488</t>
  </si>
  <si>
    <t>Oprava reléové jednotky VÚD K1</t>
  </si>
  <si>
    <t>31593932</t>
  </si>
  <si>
    <t>Oprava reléové jednotky VÚD K1 - oprava se provádí podle přidružených předpisů k předpisu SŽDC (ČD) T115; pokud není popsána, pak podle technických podmínek výrobku</t>
  </si>
  <si>
    <t>116</t>
  </si>
  <si>
    <t>7593333490</t>
  </si>
  <si>
    <t>Oprava reléové jednotky VÚD O1</t>
  </si>
  <si>
    <t>1959600993</t>
  </si>
  <si>
    <t>Oprava reléové jednotky VÚD O1 - oprava se provádí podle přidružených předpisů k předpisu SŽDC (ČD) T115; pokud není popsána, pak podle technických podmínek výrobku</t>
  </si>
  <si>
    <t>117</t>
  </si>
  <si>
    <t>7593333492</t>
  </si>
  <si>
    <t>Oprava reléové jednotky VÚD TH1-TH2A</t>
  </si>
  <si>
    <t>452458184</t>
  </si>
  <si>
    <t>Oprava reléové jednotky VÚD TH1-TH2A - oprava se provádí podle přidružených předpisů k předpisu SŽDC (ČD) T115; pokud není popsána, pak podle technických podmínek výrobku</t>
  </si>
  <si>
    <t>118</t>
  </si>
  <si>
    <t>7593333494</t>
  </si>
  <si>
    <t>Oprava reléové jednotky VÚD C1-OC1</t>
  </si>
  <si>
    <t>156748100</t>
  </si>
  <si>
    <t>Oprava reléové jednotky VÚD C1-OC1 - oprava se provádí podle přidružených předpisů k předpisu SŽDC (ČD) T115; pokud není popsána, pak podle technických podmínek výrobku</t>
  </si>
  <si>
    <t>119</t>
  </si>
  <si>
    <t>7593333496</t>
  </si>
  <si>
    <t>Oprava reléové jednotky VÚD A1-OA1</t>
  </si>
  <si>
    <t>947696227</t>
  </si>
  <si>
    <t>Oprava reléové jednotky VÚD A1-OA1 - oprava se provádí podle přidružených předpisů k předpisu SŽDC (ČD) T115; pokud není popsána, pak podle technických podmínek výrobku</t>
  </si>
  <si>
    <t>120</t>
  </si>
  <si>
    <t>7593333498</t>
  </si>
  <si>
    <t>Oprava reléové jednotky VÚD K-X</t>
  </si>
  <si>
    <t>327650285</t>
  </si>
  <si>
    <t>Oprava reléové jednotky VÚD K-X - oprava se provádí podle přidružených předpisů k předpisu SŽDC (ČD) T115; pokud není popsána, pak podle technických podmínek výrobku</t>
  </si>
  <si>
    <t>121</t>
  </si>
  <si>
    <t>7593333500</t>
  </si>
  <si>
    <t>Oprava reléové jednotky VÚD H</t>
  </si>
  <si>
    <t>87483148</t>
  </si>
  <si>
    <t>Oprava reléové jednotky VÚD H - oprava se provádí podle přidružených předpisů k předpisu SŽDC (ČD) T115; pokud není popsána, pak podle technických podmínek výrobku</t>
  </si>
  <si>
    <t>122</t>
  </si>
  <si>
    <t>7593333502</t>
  </si>
  <si>
    <t>Oprava reléové jednotky VÚD OT1-T1</t>
  </si>
  <si>
    <t>-1165607703</t>
  </si>
  <si>
    <t>Oprava reléové jednotky VÚD OT1-T1 - oprava se provádí podle přidružených předpisů k předpisu SŽDC (ČD) T115; pokud není popsána, pak podle technických podmínek výrobku</t>
  </si>
  <si>
    <t>123</t>
  </si>
  <si>
    <t>7593333504</t>
  </si>
  <si>
    <t>Oprava reléové jednotky VÚD X</t>
  </si>
  <si>
    <t>-551743479</t>
  </si>
  <si>
    <t>Oprava reléové jednotky VÚD X - oprava se provádí podle přidružených předpisů k předpisu SŽDC (ČD) T115; pokud není popsána, pak podle technických podmínek výrobku</t>
  </si>
  <si>
    <t>124</t>
  </si>
  <si>
    <t>7593333506</t>
  </si>
  <si>
    <t>Oprava reléové jednotky VÚD A2</t>
  </si>
  <si>
    <t>-486333617</t>
  </si>
  <si>
    <t>Oprava reléové jednotky VÚD A2 - oprava se provádí podle přidružených předpisů k předpisu SŽDC (ČD) T115; pokud není popsána, pak podle technických podmínek výrobku</t>
  </si>
  <si>
    <t>125</t>
  </si>
  <si>
    <t>7593333508</t>
  </si>
  <si>
    <t>Oprava reléové jednotky VÚD C2</t>
  </si>
  <si>
    <t>-1610874628</t>
  </si>
  <si>
    <t>Oprava reléové jednotky VÚD C2 - oprava se provádí podle přidružených předpisů k předpisu SŽDC (ČD) T115; pokud není popsána, pak podle technických podmínek výrobku</t>
  </si>
  <si>
    <t>126</t>
  </si>
  <si>
    <t>7593333510</t>
  </si>
  <si>
    <t>Oprava reléové jednotky VÚD polariz. relé Y(Z)</t>
  </si>
  <si>
    <t>670803549</t>
  </si>
  <si>
    <t>Oprava reléové jednotky VÚD polariz. relé Y(Z) - oprava se provádí podle přidružených předpisů k předpisu SŽDC (ČD) T115; pokud není popsána, pak podle technických podmínek výrobku</t>
  </si>
  <si>
    <t>127</t>
  </si>
  <si>
    <t>7593333512</t>
  </si>
  <si>
    <t>Oprava reléové jednotky VÚD R-S</t>
  </si>
  <si>
    <t>1155621254</t>
  </si>
  <si>
    <t>Oprava reléové jednotky VÚD R-S - oprava se provádí podle přidružených předpisů k předpisu SŽDC (ČD) T115; pokud není popsána, pak podle technických podmínek výrobku</t>
  </si>
  <si>
    <t>7593333514</t>
  </si>
  <si>
    <t>Oprava reléové jednotky VÚD OBL-ON</t>
  </si>
  <si>
    <t>-437859351</t>
  </si>
  <si>
    <t>Oprava reléové jednotky VÚD OBL-ON - oprava se provádí podle přidružených předpisů k předpisu SŽDC (ČD) T115; pokud není popsána, pak podle technických podmínek výrobku</t>
  </si>
  <si>
    <t>129</t>
  </si>
  <si>
    <t>7593333519</t>
  </si>
  <si>
    <t>Oprava reléové jednotky VÚD QU</t>
  </si>
  <si>
    <t>1520681860</t>
  </si>
  <si>
    <t>Oprava reléové jednotky VÚD QU - oprava se provádí podle přidružených předpisů k předpisu SŽDC (ČD) T115; pokud není popsána, pak podle technických podmínek výrobku</t>
  </si>
  <si>
    <t>130</t>
  </si>
  <si>
    <t>7593333521</t>
  </si>
  <si>
    <t>Oprava reléové jednotky VÚD 1K1K až 2K2K</t>
  </si>
  <si>
    <t>2127420709</t>
  </si>
  <si>
    <t>Oprava reléové jednotky VÚD 1K1K až 2K2K - oprava se provádí podle přidružených předpisů k předpisu SŽDC (ČD) T115; pokud není popsána, pak podle technických podmínek výrobku</t>
  </si>
  <si>
    <t>131</t>
  </si>
  <si>
    <t>7593333531</t>
  </si>
  <si>
    <t>Oprava reléové sady BV4, BV5, BV11, BV12</t>
  </si>
  <si>
    <t>350171520</t>
  </si>
  <si>
    <t>Oprava reléové sady BV4, BV5, BV11, BV12 - oprava se provádí podle přidružených předpisů k předpisu SŽDC (ČD) T115, pokud není popsána, pak podle technických podmínek výrobku</t>
  </si>
  <si>
    <t>132</t>
  </si>
  <si>
    <t>7593333541</t>
  </si>
  <si>
    <t>Oprava reléové sady CV3</t>
  </si>
  <si>
    <t>2023640413</t>
  </si>
  <si>
    <t>Oprava reléové sady CV3 - oprava se provádí podle přidružených předpisů k předpisu SŽDC (ČD) T115, pokud není popsána, pak podle technických podmínek výrobku</t>
  </si>
  <si>
    <t>133</t>
  </si>
  <si>
    <t>7593333545</t>
  </si>
  <si>
    <t>Oprava reléové sady CV4</t>
  </si>
  <si>
    <t>312196654</t>
  </si>
  <si>
    <t>Oprava reléové sady CV4 - oprava se provádí podle přidružených předpisů k předpisu SŽDC (ČD) T115, pokud není popsána, pak podle technických podmínek výrobku</t>
  </si>
  <si>
    <t>134</t>
  </si>
  <si>
    <t>7593333547</t>
  </si>
  <si>
    <t>Oprava reléové sady A</t>
  </si>
  <si>
    <t>987226043</t>
  </si>
  <si>
    <t>Oprava reléové sady A - oprava se provádí podle přidružených předpisů k předpisu SŽDC (ČD) T115, pokud není popsána, pak podle technických podmínek výrobku</t>
  </si>
  <si>
    <t>135</t>
  </si>
  <si>
    <t>7593333549</t>
  </si>
  <si>
    <t>Oprava reléové sady B</t>
  </si>
  <si>
    <t>-1764288900</t>
  </si>
  <si>
    <t>Oprava reléové sady B - oprava se provádí podle přidružených předpisů k předpisu SŽDC (ČD) T115, pokud není popsána, pak podle technických podmínek výrobku</t>
  </si>
  <si>
    <t>136</t>
  </si>
  <si>
    <t>7593333551</t>
  </si>
  <si>
    <t>Oprava reléové sady C</t>
  </si>
  <si>
    <t>-1733328482</t>
  </si>
  <si>
    <t>Oprava reléové sady C - oprava se provádí podle přidružených předpisů k předpisu SŽDC (ČD) T115, pokud není popsána, pak podle technických podmínek výrobku</t>
  </si>
  <si>
    <t>137</t>
  </si>
  <si>
    <t>7593333553</t>
  </si>
  <si>
    <t>Oprava reléové sady D</t>
  </si>
  <si>
    <t>21380695</t>
  </si>
  <si>
    <t>Oprava reléové sady D - oprava se provádí podle přidružených předpisů k předpisu SŽDC (ČD) T115, pokud není popsána, pak podle technických podmínek výrobku</t>
  </si>
  <si>
    <t>138</t>
  </si>
  <si>
    <t>7593333555</t>
  </si>
  <si>
    <t>Oprava reléové sady H</t>
  </si>
  <si>
    <t>-1994782134</t>
  </si>
  <si>
    <t>Oprava reléové sady H - oprava se provádí podle přidružených předpisů k předpisu SŽDC (ČD) T115, pokud není popsána, pak podle technických podmínek výrobku</t>
  </si>
  <si>
    <t>139</t>
  </si>
  <si>
    <t>7593333556</t>
  </si>
  <si>
    <t>Oprava reléové sady J</t>
  </si>
  <si>
    <t>-226596526</t>
  </si>
  <si>
    <t>Oprava reléové sady J - oprava se provádí podle přidružených předpisů k předpisu SŽDC (ČD) T115, pokud není popsána, pak podle technických podmínek výrobku</t>
  </si>
  <si>
    <t>140</t>
  </si>
  <si>
    <t>7593333557</t>
  </si>
  <si>
    <t>Oprava reléové sady K</t>
  </si>
  <si>
    <t>-376672926</t>
  </si>
  <si>
    <t>Oprava reléové sady K - oprava se provádí podle přidružených předpisů k předpisu SŽDC (ČD) T115, pokud není popsána, pak podle technických podmínek výrobku</t>
  </si>
  <si>
    <t>141</t>
  </si>
  <si>
    <t>7593333561</t>
  </si>
  <si>
    <t>Oprava reléové sady M</t>
  </si>
  <si>
    <t>1074978904</t>
  </si>
  <si>
    <t>Oprava reléové sady M - oprava se provádí podle přidružených předpisů k předpisu SŽDC (ČD) T115, pokud není popsána, pak podle technických podmínek výrobku</t>
  </si>
  <si>
    <t>142</t>
  </si>
  <si>
    <t>7593333563</t>
  </si>
  <si>
    <t>Oprava reléové sady OB1</t>
  </si>
  <si>
    <t>-693492936</t>
  </si>
  <si>
    <t>Oprava reléové sady OB1 - oprava se provádí podle přidružených předpisů k předpisu SŽDC (ČD) T115, pokud není popsána, pak podle technických podmínek výrobku</t>
  </si>
  <si>
    <t>143</t>
  </si>
  <si>
    <t>7593333565</t>
  </si>
  <si>
    <t>Oprava reléové sady Q</t>
  </si>
  <si>
    <t>-78092133</t>
  </si>
  <si>
    <t>Oprava reléové sady Q - oprava se provádí podle přidružených předpisů k předpisu SŽDC (ČD) T115, pokud není popsána, pak podle technických podmínek výrobku</t>
  </si>
  <si>
    <t>144</t>
  </si>
  <si>
    <t>7593333568</t>
  </si>
  <si>
    <t>Oprava reléové sady S</t>
  </si>
  <si>
    <t>-430375821</t>
  </si>
  <si>
    <t>Oprava reléové sady S - oprava se provádí podle přidružených předpisů k předpisu SŽDC (ČD) T115, pokud není popsána, pak podle technických podmínek výrobku</t>
  </si>
  <si>
    <t>145</t>
  </si>
  <si>
    <t>7593333569</t>
  </si>
  <si>
    <t>Oprava reléové sady V, VT</t>
  </si>
  <si>
    <t>405095823</t>
  </si>
  <si>
    <t>Oprava reléové sady V, VT - oprava se provádí podle přidružených předpisů k předpisu SŽDC (ČD) T115, pokud není popsána, pak podle technických podmínek výrobku</t>
  </si>
  <si>
    <t>146</t>
  </si>
  <si>
    <t>7593333573</t>
  </si>
  <si>
    <t>Oprava reléové sady VS-2</t>
  </si>
  <si>
    <t>-247793728</t>
  </si>
  <si>
    <t>Oprava reléové sady VS-2 - oprava se provádí podle přidružených předpisů k předpisu SŽDC (ČD) T115, pokud není popsána, pak podle technických podmínek výrobku</t>
  </si>
  <si>
    <t>147</t>
  </si>
  <si>
    <t>7593333575</t>
  </si>
  <si>
    <t>Oprava reléové sady W</t>
  </si>
  <si>
    <t>1719878595</t>
  </si>
  <si>
    <t>Oprava reléové sady W - oprava se provádí podle přidružených předpisů k předpisu SŽDC (ČD) T115, pokud není popsána, pak podle technických podmínek výrobku</t>
  </si>
  <si>
    <t>148</t>
  </si>
  <si>
    <t>7593333620</t>
  </si>
  <si>
    <t>Oprava anulačního souboru ASE 2, 3, 4</t>
  </si>
  <si>
    <t>118478256</t>
  </si>
  <si>
    <t>Oprava anulačního souboru ASE 2, 3, 4 - oprava se provádí podle přidruženého předpisu č. 4 k předpisu SŽDC (ČD) T115; pokud není popsána, pak podle technických podmínek výrobku</t>
  </si>
  <si>
    <t>149</t>
  </si>
  <si>
    <t>7593333625</t>
  </si>
  <si>
    <t>Oprava anulačního souboru ASE 5</t>
  </si>
  <si>
    <t>187086277</t>
  </si>
  <si>
    <t>Oprava anulačního souboru ASE 5 - oprava se provádí podle přidruženého předpisu č. 4 k předpisu SŽDC (ČD) T115; pokud není popsána, pak podle technických podmínek výrobku</t>
  </si>
  <si>
    <t>150</t>
  </si>
  <si>
    <t>7593333670</t>
  </si>
  <si>
    <t>Oprava reléové jednotky SN1</t>
  </si>
  <si>
    <t>-1965626871</t>
  </si>
  <si>
    <t>Oprava reléové jednotky SN1 - oprava se provádí podle přidružených předpisů k předpisu SŽDC (ČD) T115, pokud není popsána, pak podle technických podmínek výrobku</t>
  </si>
  <si>
    <t>151</t>
  </si>
  <si>
    <t>7593333680</t>
  </si>
  <si>
    <t>Oprava hlídače izolačního stavu HIS</t>
  </si>
  <si>
    <t>1782631529</t>
  </si>
  <si>
    <t>152</t>
  </si>
  <si>
    <t>7593333686</t>
  </si>
  <si>
    <t>Oprava DRB</t>
  </si>
  <si>
    <t>140078820</t>
  </si>
  <si>
    <t>153</t>
  </si>
  <si>
    <t>7593333688</t>
  </si>
  <si>
    <t>Oprava HNB</t>
  </si>
  <si>
    <t>-529034481</t>
  </si>
  <si>
    <t>154</t>
  </si>
  <si>
    <t>7593333990</t>
  </si>
  <si>
    <t>Hodinová zúčtovací sazba pro opravu elektronických prvků a zařízení</t>
  </si>
  <si>
    <t>hod</t>
  </si>
  <si>
    <t>1975807800</t>
  </si>
  <si>
    <t>155</t>
  </si>
  <si>
    <t>7596474020</t>
  </si>
  <si>
    <t>ASHS - kontrola provozuschopnosti roční cyklus</t>
  </si>
  <si>
    <t>-775027483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</si>
  <si>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</si>
  <si>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156</t>
  </si>
  <si>
    <t>7598045020</t>
  </si>
  <si>
    <t>Zařízení EZS revize zařízení v rozsahu 1 ústředny</t>
  </si>
  <si>
    <t>-433908175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</si>
  <si>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</si>
  <si>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157</t>
  </si>
  <si>
    <t>7598045040</t>
  </si>
  <si>
    <t>Zařízení EZS vyhotovení protokolu o funkční zkoušce</t>
  </si>
  <si>
    <t>307570069</t>
  </si>
  <si>
    <t>158</t>
  </si>
  <si>
    <t>7598045055</t>
  </si>
  <si>
    <t>Přezkoušení čidla automatického hlásiče</t>
  </si>
  <si>
    <t>430074194</t>
  </si>
  <si>
    <t>159</t>
  </si>
  <si>
    <t>7598045100</t>
  </si>
  <si>
    <t>Systém EPS vyhotovení protokolu o funkční zkoušce</t>
  </si>
  <si>
    <t>-351210033</t>
  </si>
  <si>
    <t>Systém EPS vyhotovení protokolu o funkční zkoušce - podle technických podmínek a specifikací pro daný typ zařízení</t>
  </si>
  <si>
    <t>160</t>
  </si>
  <si>
    <t>7598045110</t>
  </si>
  <si>
    <t>Revize požární ústředny do 8 smyček</t>
  </si>
  <si>
    <t>-1766538682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</si>
  <si>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</si>
  <si>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161</t>
  </si>
  <si>
    <t>7598045135</t>
  </si>
  <si>
    <t>Revize hlásiče automatického</t>
  </si>
  <si>
    <t>-1448912648</t>
  </si>
  <si>
    <t>Revize hlásiče automatického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</si>
  <si>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162</t>
  </si>
  <si>
    <t>7598045140</t>
  </si>
  <si>
    <t>Revize hlásiče tlačítkového</t>
  </si>
  <si>
    <t>652430700</t>
  </si>
  <si>
    <t>Revize hlásiče tlačítkového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</si>
  <si>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163</t>
  </si>
  <si>
    <t>7598045155</t>
  </si>
  <si>
    <t>Revize signalizačního panelu do 8 smyček</t>
  </si>
  <si>
    <t>620967711</t>
  </si>
  <si>
    <t>Revize signalizačního panelu do 8 smyček - očištění panelu včetně vnitřku, vizuální kontrola tlačítek, přepínačů, vodičů a svorkovnice, elektrická kontrola světelných a zvukových signalizačních prostředků, kontrola přenosu signálů z PÚ na panel</t>
  </si>
  <si>
    <t>164</t>
  </si>
  <si>
    <t>7598095531</t>
  </si>
  <si>
    <t>Dvouletá komplexní prohlídka PZS typu VÚD včetně výměny a opravy dílů</t>
  </si>
  <si>
    <t>810968932</t>
  </si>
  <si>
    <t>Dvouletá komplexní prohlídka PZS typu VÚD včetně výměny a opravy dílů - dle T126, včetně prohlídky VKO</t>
  </si>
  <si>
    <t>165</t>
  </si>
  <si>
    <t>7598095532</t>
  </si>
  <si>
    <t>Dvouletá komplexní prohlídka PZS typu VÚD bez výměny a opravy dílů</t>
  </si>
  <si>
    <t>-1187805164</t>
  </si>
  <si>
    <t>166</t>
  </si>
  <si>
    <t>7598095533</t>
  </si>
  <si>
    <t>Dvouletá komplexní prohlídka ventilových kolejových obvodů VKO u PZS</t>
  </si>
  <si>
    <t>-1236213891</t>
  </si>
  <si>
    <t>Dvouletá komplexní prohlídka ventilových kolejových obvodů VKO u PZS - dle T120 a T126, včetně výměny dílů a vyhotovení protokolu</t>
  </si>
  <si>
    <t>167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</si>
  <si>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</si>
  <si>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</si>
  <si>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-39584727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</si>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</sst>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0" fontId="18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>
      <alignment horizontal="left" vertical="center"/>
    </xf>
    <xf numFmtId="0" fontId="2" fillId="6" borderId="0" xfId="0" applyFont="1" applyFill="1" applyAlignment="1" applyProtection="1">
      <alignment horizontal="left" vertical="center"/>
      <protection locked="0"/>
    </xf>
    <xf numFmtId="49" fontId="2" fillId="6" borderId="0" xfId="0" applyNumberFormat="1" applyFont="1" applyFill="1" applyAlignment="1" applyProtection="1">
      <alignment horizontal="left" vertical="center"/>
      <protection locked="0"/>
    </xf>
    <xf numFmtId="4" fontId="18" fillId="6" borderId="22" xfId="0" applyNumberFormat="1" applyFont="1" applyFill="1" applyBorder="1" applyAlignment="1" applyProtection="1">
      <alignment vertical="center"/>
      <protection locked="0"/>
    </xf>
    <xf numFmtId="0" fontId="0" fillId="6" borderId="0" xfId="0" applyFont="1" applyFill="1" applyAlignment="1" applyProtection="1">
      <alignment vertical="center"/>
      <protection locked="0"/>
    </xf>
    <xf numFmtId="4" fontId="32" fillId="6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136" workbookViewId="0">
      <selection activeCell="AI2" sqref="AI2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s="1" customFormat="1" ht="36.950000000000003" customHeight="1">
      <c r="AR2" s="197" t="s">
        <v>5</v>
      </c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6"/>
      <c r="D4" s="17" t="s">
        <v>9</v>
      </c>
      <c r="AR4" s="16"/>
      <c r="AS4" s="18"/>
      <c r="BE4" s="19"/>
      <c r="BS4" s="13" t="s">
        <v>11</v>
      </c>
    </row>
    <row r="5" spans="1:74" s="1" customFormat="1" ht="12" customHeight="1">
      <c r="B5" s="16"/>
      <c r="D5" s="20" t="s">
        <v>12</v>
      </c>
      <c r="K5" s="164" t="s">
        <v>13</v>
      </c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R5" s="16"/>
      <c r="BE5" s="161"/>
      <c r="BS5" s="13" t="s">
        <v>6</v>
      </c>
    </row>
    <row r="6" spans="1:74" s="1" customFormat="1" ht="36.950000000000003" customHeight="1">
      <c r="B6" s="16"/>
      <c r="D6" s="22" t="s">
        <v>14</v>
      </c>
      <c r="K6" s="166" t="s">
        <v>15</v>
      </c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R6" s="16"/>
      <c r="BE6" s="162"/>
      <c r="BS6" s="13" t="s">
        <v>6</v>
      </c>
    </row>
    <row r="7" spans="1:74" s="1" customFormat="1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162"/>
      <c r="BS7" s="13" t="s">
        <v>6</v>
      </c>
    </row>
    <row r="8" spans="1:74" s="1" customFormat="1" ht="12" customHeight="1">
      <c r="B8" s="16"/>
      <c r="D8" s="23" t="s">
        <v>18</v>
      </c>
      <c r="K8" s="21" t="s">
        <v>19</v>
      </c>
      <c r="AK8" s="23" t="s">
        <v>20</v>
      </c>
      <c r="AN8" s="204" t="s">
        <v>21</v>
      </c>
      <c r="AR8" s="16"/>
      <c r="BE8" s="162"/>
      <c r="BS8" s="13" t="s">
        <v>6</v>
      </c>
    </row>
    <row r="9" spans="1:74" s="1" customFormat="1" ht="14.45" customHeight="1">
      <c r="B9" s="16"/>
      <c r="AR9" s="16"/>
      <c r="BE9" s="162"/>
      <c r="BS9" s="13" t="s">
        <v>6</v>
      </c>
    </row>
    <row r="10" spans="1:74" s="1" customFormat="1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162"/>
      <c r="BS10" s="13" t="s">
        <v>6</v>
      </c>
    </row>
    <row r="11" spans="1:74" s="1" customFormat="1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162"/>
      <c r="BS11" s="13" t="s">
        <v>6</v>
      </c>
    </row>
    <row r="12" spans="1:74" s="1" customFormat="1" ht="6.95" customHeight="1">
      <c r="B12" s="16"/>
      <c r="AR12" s="16"/>
      <c r="BE12" s="162"/>
      <c r="BS12" s="13" t="s">
        <v>6</v>
      </c>
    </row>
    <row r="13" spans="1:74" s="1" customFormat="1" ht="12" customHeight="1">
      <c r="B13" s="16"/>
      <c r="D13" s="23" t="s">
        <v>26</v>
      </c>
      <c r="AK13" s="23" t="s">
        <v>23</v>
      </c>
      <c r="AN13" s="205"/>
      <c r="AR13" s="16"/>
      <c r="BE13" s="162"/>
      <c r="BS13" s="13" t="s">
        <v>6</v>
      </c>
    </row>
    <row r="14" spans="1:74">
      <c r="B14" s="16"/>
      <c r="E14" s="202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3" t="s">
        <v>25</v>
      </c>
      <c r="AN14" s="205"/>
      <c r="AR14" s="16"/>
      <c r="BE14" s="162"/>
      <c r="BS14" s="13" t="s">
        <v>6</v>
      </c>
    </row>
    <row r="15" spans="1:74" s="1" customFormat="1" ht="6.95" customHeight="1">
      <c r="B15" s="16"/>
      <c r="AR15" s="16"/>
      <c r="BE15" s="162"/>
      <c r="BS15" s="13" t="s">
        <v>3</v>
      </c>
    </row>
    <row r="16" spans="1:74" s="1" customFormat="1" ht="12" customHeight="1">
      <c r="B16" s="16"/>
      <c r="D16" s="23" t="s">
        <v>27</v>
      </c>
      <c r="AK16" s="23" t="s">
        <v>23</v>
      </c>
      <c r="AN16" s="21" t="s">
        <v>1</v>
      </c>
      <c r="AR16" s="16"/>
      <c r="BE16" s="162"/>
      <c r="BS16" s="13" t="s">
        <v>3</v>
      </c>
    </row>
    <row r="17" spans="1:71" s="1" customFormat="1" ht="18.399999999999999" customHeight="1">
      <c r="B17" s="16"/>
      <c r="E17" s="21" t="s">
        <v>28</v>
      </c>
      <c r="AK17" s="23" t="s">
        <v>25</v>
      </c>
      <c r="AN17" s="21" t="s">
        <v>1</v>
      </c>
      <c r="AR17" s="16"/>
      <c r="BE17" s="162"/>
      <c r="BS17" s="13" t="s">
        <v>29</v>
      </c>
    </row>
    <row r="18" spans="1:71" s="1" customFormat="1" ht="6.95" customHeight="1">
      <c r="B18" s="16"/>
      <c r="AR18" s="16"/>
      <c r="BE18" s="162"/>
      <c r="BS18" s="13" t="s">
        <v>6</v>
      </c>
    </row>
    <row r="19" spans="1:71" s="1" customFormat="1" ht="12" customHeight="1">
      <c r="B19" s="16"/>
      <c r="D19" s="23" t="s">
        <v>30</v>
      </c>
      <c r="AK19" s="23" t="s">
        <v>23</v>
      </c>
      <c r="AN19" s="21" t="s">
        <v>1</v>
      </c>
      <c r="AR19" s="16"/>
      <c r="BE19" s="162"/>
      <c r="BS19" s="13" t="s">
        <v>6</v>
      </c>
    </row>
    <row r="20" spans="1:71" s="1" customFormat="1" ht="18.399999999999999" customHeight="1">
      <c r="B20" s="16"/>
      <c r="E20" s="21" t="s">
        <v>31</v>
      </c>
      <c r="AK20" s="23" t="s">
        <v>25</v>
      </c>
      <c r="AN20" s="21" t="s">
        <v>1</v>
      </c>
      <c r="AR20" s="16"/>
      <c r="BE20" s="162"/>
      <c r="BS20" s="13" t="s">
        <v>29</v>
      </c>
    </row>
    <row r="21" spans="1:71" s="1" customFormat="1" ht="6.95" customHeight="1">
      <c r="B21" s="16"/>
      <c r="AR21" s="16"/>
      <c r="BE21" s="162"/>
    </row>
    <row r="22" spans="1:71" s="1" customFormat="1" ht="12" customHeight="1">
      <c r="B22" s="16"/>
      <c r="D22" s="23" t="s">
        <v>32</v>
      </c>
      <c r="AR22" s="16"/>
      <c r="BE22" s="162"/>
    </row>
    <row r="23" spans="1:71" s="1" customFormat="1" ht="16.5" customHeight="1">
      <c r="B23" s="16"/>
      <c r="E23" s="167" t="s">
        <v>1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R23" s="16"/>
      <c r="BE23" s="162"/>
    </row>
    <row r="24" spans="1:71" s="1" customFormat="1" ht="6.95" customHeight="1">
      <c r="B24" s="16"/>
      <c r="AR24" s="16"/>
      <c r="BE24" s="162"/>
    </row>
    <row r="25" spans="1:71" s="1" customFormat="1" ht="6.95" customHeight="1">
      <c r="B25" s="1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6"/>
      <c r="BE25" s="162"/>
    </row>
    <row r="26" spans="1:71" s="2" customFormat="1" ht="25.9" customHeight="1">
      <c r="A26" s="27"/>
      <c r="B26" s="28"/>
      <c r="C26" s="27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68"/>
      <c r="AL26" s="169"/>
      <c r="AM26" s="169"/>
      <c r="AN26" s="169"/>
      <c r="AO26" s="169"/>
      <c r="AP26" s="27"/>
      <c r="AQ26" s="27"/>
      <c r="AR26" s="28"/>
      <c r="BE26" s="162"/>
    </row>
    <row r="27" spans="1:71" s="2" customFormat="1" ht="6.95" customHeight="1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162"/>
    </row>
    <row r="28" spans="1:71" s="2" customForma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170" t="s">
        <v>34</v>
      </c>
      <c r="M28" s="170"/>
      <c r="N28" s="170"/>
      <c r="O28" s="170"/>
      <c r="P28" s="170"/>
      <c r="Q28" s="27"/>
      <c r="R28" s="27"/>
      <c r="S28" s="27"/>
      <c r="T28" s="27"/>
      <c r="U28" s="27"/>
      <c r="V28" s="27"/>
      <c r="W28" s="170" t="s">
        <v>35</v>
      </c>
      <c r="X28" s="170"/>
      <c r="Y28" s="170"/>
      <c r="Z28" s="170"/>
      <c r="AA28" s="170"/>
      <c r="AB28" s="170"/>
      <c r="AC28" s="170"/>
      <c r="AD28" s="170"/>
      <c r="AE28" s="170"/>
      <c r="AF28" s="27"/>
      <c r="AG28" s="27"/>
      <c r="AH28" s="27"/>
      <c r="AI28" s="27"/>
      <c r="AJ28" s="27"/>
      <c r="AK28" s="170" t="s">
        <v>36</v>
      </c>
      <c r="AL28" s="170"/>
      <c r="AM28" s="170"/>
      <c r="AN28" s="170"/>
      <c r="AO28" s="170"/>
      <c r="AP28" s="27"/>
      <c r="AQ28" s="27"/>
      <c r="AR28" s="28"/>
      <c r="BE28" s="162"/>
    </row>
    <row r="29" spans="1:71" s="3" customFormat="1" ht="14.45" customHeight="1">
      <c r="B29" s="32"/>
      <c r="D29" s="23" t="s">
        <v>37</v>
      </c>
      <c r="F29" s="23" t="s">
        <v>38</v>
      </c>
      <c r="L29" s="173">
        <v>0.21</v>
      </c>
      <c r="M29" s="172"/>
      <c r="N29" s="172"/>
      <c r="O29" s="172"/>
      <c r="P29" s="172"/>
      <c r="W29" s="171"/>
      <c r="X29" s="172"/>
      <c r="Y29" s="172"/>
      <c r="Z29" s="172"/>
      <c r="AA29" s="172"/>
      <c r="AB29" s="172"/>
      <c r="AC29" s="172"/>
      <c r="AD29" s="172"/>
      <c r="AE29" s="172"/>
      <c r="AK29" s="171"/>
      <c r="AL29" s="172"/>
      <c r="AM29" s="172"/>
      <c r="AN29" s="172"/>
      <c r="AO29" s="172"/>
      <c r="AR29" s="32"/>
      <c r="BE29" s="163"/>
    </row>
    <row r="30" spans="1:71" s="3" customFormat="1" ht="14.45" customHeight="1">
      <c r="B30" s="32"/>
      <c r="F30" s="23" t="s">
        <v>39</v>
      </c>
      <c r="L30" s="173">
        <v>0.15</v>
      </c>
      <c r="M30" s="172"/>
      <c r="N30" s="172"/>
      <c r="O30" s="172"/>
      <c r="P30" s="172"/>
      <c r="W30" s="171"/>
      <c r="X30" s="172"/>
      <c r="Y30" s="172"/>
      <c r="Z30" s="172"/>
      <c r="AA30" s="172"/>
      <c r="AB30" s="172"/>
      <c r="AC30" s="172"/>
      <c r="AD30" s="172"/>
      <c r="AE30" s="172"/>
      <c r="AK30" s="171"/>
      <c r="AL30" s="172"/>
      <c r="AM30" s="172"/>
      <c r="AN30" s="172"/>
      <c r="AO30" s="172"/>
      <c r="AR30" s="32"/>
      <c r="BE30" s="163"/>
    </row>
    <row r="31" spans="1:71" s="3" customFormat="1" ht="14.45" hidden="1" customHeight="1">
      <c r="B31" s="32"/>
      <c r="F31" s="23" t="s">
        <v>40</v>
      </c>
      <c r="L31" s="173">
        <v>0.21</v>
      </c>
      <c r="M31" s="172"/>
      <c r="N31" s="172"/>
      <c r="O31" s="172"/>
      <c r="P31" s="172"/>
      <c r="W31" s="171">
        <f>ROUND(BB94, 2)</f>
        <v>0</v>
      </c>
      <c r="X31" s="172"/>
      <c r="Y31" s="172"/>
      <c r="Z31" s="172"/>
      <c r="AA31" s="172"/>
      <c r="AB31" s="172"/>
      <c r="AC31" s="172"/>
      <c r="AD31" s="172"/>
      <c r="AE31" s="172"/>
      <c r="AK31" s="171">
        <v>0</v>
      </c>
      <c r="AL31" s="172"/>
      <c r="AM31" s="172"/>
      <c r="AN31" s="172"/>
      <c r="AO31" s="172"/>
      <c r="AR31" s="32"/>
      <c r="BE31" s="163"/>
    </row>
    <row r="32" spans="1:71" s="3" customFormat="1" ht="14.45" hidden="1" customHeight="1">
      <c r="B32" s="32"/>
      <c r="F32" s="23" t="s">
        <v>41</v>
      </c>
      <c r="L32" s="173">
        <v>0.15</v>
      </c>
      <c r="M32" s="172"/>
      <c r="N32" s="172"/>
      <c r="O32" s="172"/>
      <c r="P32" s="172"/>
      <c r="W32" s="171">
        <f>ROUND(BC94, 2)</f>
        <v>0</v>
      </c>
      <c r="X32" s="172"/>
      <c r="Y32" s="172"/>
      <c r="Z32" s="172"/>
      <c r="AA32" s="172"/>
      <c r="AB32" s="172"/>
      <c r="AC32" s="172"/>
      <c r="AD32" s="172"/>
      <c r="AE32" s="172"/>
      <c r="AK32" s="171">
        <v>0</v>
      </c>
      <c r="AL32" s="172"/>
      <c r="AM32" s="172"/>
      <c r="AN32" s="172"/>
      <c r="AO32" s="172"/>
      <c r="AR32" s="32"/>
      <c r="BE32" s="163"/>
    </row>
    <row r="33" spans="1:57" s="3" customFormat="1" ht="14.45" hidden="1" customHeight="1">
      <c r="B33" s="32"/>
      <c r="F33" s="23" t="s">
        <v>42</v>
      </c>
      <c r="L33" s="173">
        <v>0</v>
      </c>
      <c r="M33" s="172"/>
      <c r="N33" s="172"/>
      <c r="O33" s="172"/>
      <c r="P33" s="172"/>
      <c r="W33" s="171">
        <f>ROUND(BD94, 2)</f>
        <v>0</v>
      </c>
      <c r="X33" s="172"/>
      <c r="Y33" s="172"/>
      <c r="Z33" s="172"/>
      <c r="AA33" s="172"/>
      <c r="AB33" s="172"/>
      <c r="AC33" s="172"/>
      <c r="AD33" s="172"/>
      <c r="AE33" s="172"/>
      <c r="AK33" s="171">
        <v>0</v>
      </c>
      <c r="AL33" s="172"/>
      <c r="AM33" s="172"/>
      <c r="AN33" s="172"/>
      <c r="AO33" s="172"/>
      <c r="AR33" s="32"/>
      <c r="BE33" s="163"/>
    </row>
    <row r="34" spans="1:57" s="2" customFormat="1" ht="6.95" customHeight="1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162"/>
    </row>
    <row r="35" spans="1:57" s="2" customFormat="1" ht="25.9" customHeight="1">
      <c r="A35" s="27"/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174" t="s">
        <v>45</v>
      </c>
      <c r="Y35" s="175"/>
      <c r="Z35" s="175"/>
      <c r="AA35" s="175"/>
      <c r="AB35" s="175"/>
      <c r="AC35" s="35"/>
      <c r="AD35" s="35"/>
      <c r="AE35" s="35"/>
      <c r="AF35" s="35"/>
      <c r="AG35" s="35"/>
      <c r="AH35" s="35"/>
      <c r="AI35" s="35"/>
      <c r="AJ35" s="35"/>
      <c r="AK35" s="176"/>
      <c r="AL35" s="175"/>
      <c r="AM35" s="175"/>
      <c r="AN35" s="175"/>
      <c r="AO35" s="177"/>
      <c r="AP35" s="33"/>
      <c r="AQ35" s="33"/>
      <c r="AR35" s="28"/>
      <c r="BE35" s="27"/>
    </row>
    <row r="36" spans="1:57" s="2" customFormat="1" ht="6.95" customHeight="1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>
      <c r="B38" s="16"/>
      <c r="AR38" s="16"/>
    </row>
    <row r="39" spans="1:57" s="1" customFormat="1" ht="14.45" customHeight="1">
      <c r="B39" s="16"/>
      <c r="AR39" s="16"/>
    </row>
    <row r="40" spans="1:57" s="1" customFormat="1" ht="14.45" customHeight="1">
      <c r="B40" s="16"/>
      <c r="AR40" s="16"/>
    </row>
    <row r="41" spans="1:57" s="1" customFormat="1" ht="14.45" customHeight="1">
      <c r="B41" s="16"/>
      <c r="AR41" s="16"/>
    </row>
    <row r="42" spans="1:57" s="1" customFormat="1" ht="14.45" customHeight="1">
      <c r="B42" s="16"/>
      <c r="AR42" s="16"/>
    </row>
    <row r="43" spans="1:57" s="1" customFormat="1" ht="14.45" customHeight="1">
      <c r="B43" s="16"/>
      <c r="AR43" s="16"/>
    </row>
    <row r="44" spans="1:57" s="1" customFormat="1" ht="14.45" customHeight="1">
      <c r="B44" s="16"/>
      <c r="AR44" s="16"/>
    </row>
    <row r="45" spans="1:57" s="1" customFormat="1" ht="14.45" customHeight="1">
      <c r="B45" s="16"/>
      <c r="AR45" s="16"/>
    </row>
    <row r="46" spans="1:57" s="1" customFormat="1" ht="14.45" customHeight="1">
      <c r="B46" s="16"/>
      <c r="AR46" s="16"/>
    </row>
    <row r="47" spans="1:57" s="1" customFormat="1" ht="14.45" customHeight="1">
      <c r="B47" s="16"/>
      <c r="AR47" s="16"/>
    </row>
    <row r="48" spans="1:57" s="1" customFormat="1" ht="14.45" customHeight="1">
      <c r="B48" s="16"/>
      <c r="AR48" s="16"/>
    </row>
    <row r="49" spans="1:57" s="2" customFormat="1" ht="14.45" customHeight="1">
      <c r="B49" s="37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37"/>
    </row>
    <row r="50" spans="1:57" ht="11.25">
      <c r="B50" s="16"/>
      <c r="AR50" s="16"/>
    </row>
    <row r="51" spans="1:57" ht="11.25">
      <c r="B51" s="16"/>
      <c r="AR51" s="16"/>
    </row>
    <row r="52" spans="1:57" ht="11.25">
      <c r="B52" s="16"/>
      <c r="AR52" s="16"/>
    </row>
    <row r="53" spans="1:57" ht="11.25">
      <c r="B53" s="16"/>
      <c r="AR53" s="16"/>
    </row>
    <row r="54" spans="1:57" ht="11.25">
      <c r="B54" s="16"/>
      <c r="AR54" s="16"/>
    </row>
    <row r="55" spans="1:57" ht="11.25">
      <c r="B55" s="16"/>
      <c r="AR55" s="16"/>
    </row>
    <row r="56" spans="1:57" ht="11.25">
      <c r="B56" s="16"/>
      <c r="AR56" s="16"/>
    </row>
    <row r="57" spans="1:57" ht="11.25">
      <c r="B57" s="16"/>
      <c r="AR57" s="16"/>
    </row>
    <row r="58" spans="1:57" ht="11.25">
      <c r="B58" s="16"/>
      <c r="AR58" s="16"/>
    </row>
    <row r="59" spans="1:57" ht="11.25">
      <c r="B59" s="16"/>
      <c r="AR59" s="16"/>
    </row>
    <row r="60" spans="1:57" s="2" customFormat="1">
      <c r="A60" s="27"/>
      <c r="B60" s="28"/>
      <c r="C60" s="27"/>
      <c r="D60" s="40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48</v>
      </c>
      <c r="AI60" s="30"/>
      <c r="AJ60" s="30"/>
      <c r="AK60" s="30"/>
      <c r="AL60" s="30"/>
      <c r="AM60" s="40" t="s">
        <v>49</v>
      </c>
      <c r="AN60" s="30"/>
      <c r="AO60" s="30"/>
      <c r="AP60" s="27"/>
      <c r="AQ60" s="27"/>
      <c r="AR60" s="28"/>
      <c r="BE60" s="27"/>
    </row>
    <row r="61" spans="1:57" ht="11.25">
      <c r="B61" s="16"/>
      <c r="AR61" s="16"/>
    </row>
    <row r="62" spans="1:57" ht="11.25">
      <c r="B62" s="16"/>
      <c r="AR62" s="16"/>
    </row>
    <row r="63" spans="1:57" ht="11.25">
      <c r="B63" s="16"/>
      <c r="AR63" s="16"/>
    </row>
    <row r="64" spans="1:57" s="2" customFormat="1">
      <c r="A64" s="27"/>
      <c r="B64" s="28"/>
      <c r="C64" s="27"/>
      <c r="D64" s="38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51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 ht="11.25">
      <c r="B65" s="16"/>
      <c r="AR65" s="16"/>
    </row>
    <row r="66" spans="1:57" ht="11.25">
      <c r="B66" s="16"/>
      <c r="AR66" s="16"/>
    </row>
    <row r="67" spans="1:57" ht="11.25">
      <c r="B67" s="16"/>
      <c r="AR67" s="16"/>
    </row>
    <row r="68" spans="1:57" ht="11.25">
      <c r="B68" s="16"/>
      <c r="AR68" s="16"/>
    </row>
    <row r="69" spans="1:57" ht="11.25">
      <c r="B69" s="16"/>
      <c r="AR69" s="16"/>
    </row>
    <row r="70" spans="1:57" ht="11.25">
      <c r="B70" s="16"/>
      <c r="AR70" s="16"/>
    </row>
    <row r="71" spans="1:57" ht="11.25">
      <c r="B71" s="16"/>
      <c r="AR71" s="16"/>
    </row>
    <row r="72" spans="1:57" ht="11.25">
      <c r="B72" s="16"/>
      <c r="AR72" s="16"/>
    </row>
    <row r="73" spans="1:57" ht="11.25">
      <c r="B73" s="16"/>
      <c r="AR73" s="16"/>
    </row>
    <row r="74" spans="1:57" ht="11.25">
      <c r="B74" s="16"/>
      <c r="AR74" s="16"/>
    </row>
    <row r="75" spans="1:57" s="2" customFormat="1">
      <c r="A75" s="27"/>
      <c r="B75" s="28"/>
      <c r="C75" s="27"/>
      <c r="D75" s="40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48</v>
      </c>
      <c r="AI75" s="30"/>
      <c r="AJ75" s="30"/>
      <c r="AK75" s="30"/>
      <c r="AL75" s="30"/>
      <c r="AM75" s="40" t="s">
        <v>49</v>
      </c>
      <c r="AN75" s="30"/>
      <c r="AO75" s="30"/>
      <c r="AP75" s="27"/>
      <c r="AQ75" s="27"/>
      <c r="AR75" s="28"/>
      <c r="BE75" s="27"/>
    </row>
    <row r="76" spans="1:57" s="2" customFormat="1" ht="11.25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5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5" customHeight="1">
      <c r="A82" s="27"/>
      <c r="B82" s="28"/>
      <c r="C82" s="17" t="s">
        <v>52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5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>
      <c r="B84" s="46"/>
      <c r="C84" s="23" t="s">
        <v>12</v>
      </c>
      <c r="L84" s="4" t="str">
        <f>K5</f>
        <v>2021-41-O</v>
      </c>
      <c r="AR84" s="46"/>
    </row>
    <row r="85" spans="1:91" s="5" customFormat="1" ht="36.950000000000003" customHeight="1">
      <c r="B85" s="47"/>
      <c r="C85" s="48" t="s">
        <v>14</v>
      </c>
      <c r="L85" s="178" t="str">
        <f>K6</f>
        <v>Údržba a oprava výměnných dílů zabezpečovacího zařízení v obvodu SSZT 2021 - 2023 - Orientační soupis prací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K85" s="179"/>
      <c r="AL85" s="179"/>
      <c r="AM85" s="179"/>
      <c r="AN85" s="179"/>
      <c r="AO85" s="179"/>
      <c r="AR85" s="47"/>
    </row>
    <row r="86" spans="1:91" s="2" customFormat="1" ht="6.95" customHeight="1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>
      <c r="A87" s="27"/>
      <c r="B87" s="28"/>
      <c r="C87" s="23" t="s">
        <v>18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opravna zhotovitele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3" t="s">
        <v>20</v>
      </c>
      <c r="AJ87" s="27"/>
      <c r="AK87" s="27"/>
      <c r="AL87" s="27"/>
      <c r="AM87" s="180" t="str">
        <f>IF(AN8= "","",AN8)</f>
        <v>3. 9. 2021</v>
      </c>
      <c r="AN87" s="180"/>
      <c r="AO87" s="27"/>
      <c r="AP87" s="27"/>
      <c r="AQ87" s="27"/>
      <c r="AR87" s="28"/>
      <c r="BE87" s="27"/>
    </row>
    <row r="88" spans="1:91" s="2" customFormat="1" ht="6.95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" customHeight="1">
      <c r="A89" s="27"/>
      <c r="B89" s="28"/>
      <c r="C89" s="23" t="s">
        <v>22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Jiří Kejkula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3" t="s">
        <v>27</v>
      </c>
      <c r="AJ89" s="27"/>
      <c r="AK89" s="27"/>
      <c r="AL89" s="27"/>
      <c r="AM89" s="181" t="str">
        <f>IF(E17="","",E17)</f>
        <v xml:space="preserve"> </v>
      </c>
      <c r="AN89" s="182"/>
      <c r="AO89" s="182"/>
      <c r="AP89" s="182"/>
      <c r="AQ89" s="27"/>
      <c r="AR89" s="28"/>
      <c r="AS89" s="183" t="s">
        <v>53</v>
      </c>
      <c r="AT89" s="184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2" customHeight="1">
      <c r="A90" s="27"/>
      <c r="B90" s="28"/>
      <c r="C90" s="23" t="s">
        <v>26</v>
      </c>
      <c r="D90" s="27"/>
      <c r="E90" s="27"/>
      <c r="F90" s="27"/>
      <c r="G90" s="27"/>
      <c r="H90" s="27"/>
      <c r="I90" s="27"/>
      <c r="J90" s="27"/>
      <c r="K90" s="27"/>
      <c r="L90" s="4">
        <f>IF(E14= "Vyplň údaj","",E14)</f>
        <v>0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3" t="s">
        <v>30</v>
      </c>
      <c r="AJ90" s="27"/>
      <c r="AK90" s="27"/>
      <c r="AL90" s="27"/>
      <c r="AM90" s="181" t="str">
        <f>IF(E20="","",E20)</f>
        <v>Milan Bělehrad</v>
      </c>
      <c r="AN90" s="182"/>
      <c r="AO90" s="182"/>
      <c r="AP90" s="182"/>
      <c r="AQ90" s="27"/>
      <c r="AR90" s="28"/>
      <c r="AS90" s="185"/>
      <c r="AT90" s="186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" customHeight="1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85"/>
      <c r="AT91" s="186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>
      <c r="A92" s="27"/>
      <c r="B92" s="28"/>
      <c r="C92" s="187" t="s">
        <v>54</v>
      </c>
      <c r="D92" s="188"/>
      <c r="E92" s="188"/>
      <c r="F92" s="188"/>
      <c r="G92" s="188"/>
      <c r="H92" s="55"/>
      <c r="I92" s="189" t="s">
        <v>55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56</v>
      </c>
      <c r="AH92" s="188"/>
      <c r="AI92" s="188"/>
      <c r="AJ92" s="188"/>
      <c r="AK92" s="188"/>
      <c r="AL92" s="188"/>
      <c r="AM92" s="188"/>
      <c r="AN92" s="189" t="s">
        <v>57</v>
      </c>
      <c r="AO92" s="188"/>
      <c r="AP92" s="191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  <c r="BE92" s="27"/>
    </row>
    <row r="93" spans="1:91" s="2" customFormat="1" ht="10.9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50000000000003" customHeight="1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5"/>
      <c r="AH94" s="195"/>
      <c r="AI94" s="195"/>
      <c r="AJ94" s="195"/>
      <c r="AK94" s="195"/>
      <c r="AL94" s="195"/>
      <c r="AM94" s="195"/>
      <c r="AN94" s="196"/>
      <c r="AO94" s="196"/>
      <c r="AP94" s="196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4</v>
      </c>
      <c r="BX94" s="72" t="s">
        <v>76</v>
      </c>
      <c r="CL94" s="72" t="s">
        <v>1</v>
      </c>
    </row>
    <row r="95" spans="1:91" s="7" customFormat="1" ht="16.5" customHeight="1">
      <c r="A95" s="74" t="s">
        <v>77</v>
      </c>
      <c r="B95" s="75"/>
      <c r="C95" s="76"/>
      <c r="D95" s="194" t="s">
        <v>78</v>
      </c>
      <c r="E95" s="194"/>
      <c r="F95" s="194"/>
      <c r="G95" s="194"/>
      <c r="H95" s="194"/>
      <c r="I95" s="77"/>
      <c r="J95" s="194" t="s">
        <v>79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/>
      <c r="AH95" s="193"/>
      <c r="AI95" s="193"/>
      <c r="AJ95" s="193"/>
      <c r="AK95" s="193"/>
      <c r="AL95" s="193"/>
      <c r="AM95" s="193"/>
      <c r="AN95" s="192"/>
      <c r="AO95" s="193"/>
      <c r="AP95" s="193"/>
      <c r="AQ95" s="78" t="s">
        <v>80</v>
      </c>
      <c r="AR95" s="75"/>
      <c r="AS95" s="79">
        <v>0</v>
      </c>
      <c r="AT95" s="80">
        <f>ROUND(SUM(AV95:AW95),2)</f>
        <v>0</v>
      </c>
      <c r="AU95" s="81">
        <f>'01 - SSZT Praha západ a P...'!P117</f>
        <v>0</v>
      </c>
      <c r="AV95" s="80">
        <f>'01 - SSZT Praha západ a P...'!J33</f>
        <v>0</v>
      </c>
      <c r="AW95" s="80">
        <f>'01 - SSZT Praha západ a P...'!J34</f>
        <v>0</v>
      </c>
      <c r="AX95" s="80">
        <f>'01 - SSZT Praha západ a P...'!J35</f>
        <v>0</v>
      </c>
      <c r="AY95" s="80">
        <f>'01 - SSZT Praha západ a P...'!J36</f>
        <v>0</v>
      </c>
      <c r="AZ95" s="80">
        <f>'01 - SSZT Praha západ a P...'!F33</f>
        <v>0</v>
      </c>
      <c r="BA95" s="80">
        <f>'01 - SSZT Praha západ a P...'!F34</f>
        <v>0</v>
      </c>
      <c r="BB95" s="80">
        <f>'01 - SSZT Praha západ a P...'!F35</f>
        <v>0</v>
      </c>
      <c r="BC95" s="80">
        <f>'01 - SSZT Praha západ a P...'!F36</f>
        <v>0</v>
      </c>
      <c r="BD95" s="82">
        <f>'01 - SSZT Praha západ a P...'!F37</f>
        <v>0</v>
      </c>
      <c r="BT95" s="83" t="s">
        <v>81</v>
      </c>
      <c r="BV95" s="83" t="s">
        <v>75</v>
      </c>
      <c r="BW95" s="83" t="s">
        <v>82</v>
      </c>
      <c r="BX95" s="83" t="s">
        <v>4</v>
      </c>
      <c r="CL95" s="83" t="s">
        <v>1</v>
      </c>
      <c r="CM95" s="83" t="s">
        <v>83</v>
      </c>
    </row>
    <row r="96" spans="1:91" s="2" customFormat="1" ht="30" customHeight="1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5" customHeight="1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SZT Praha západ a 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3"/>
  <sheetViews>
    <sheetView showGridLines="0" tabSelected="1" topLeftCell="A439" workbookViewId="0">
      <selection activeCell="I452" sqref="I45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65"/>
      <c r="N2" s="165"/>
      <c r="O2" s="165"/>
      <c r="P2" s="165"/>
      <c r="Q2" s="165"/>
      <c r="R2" s="165"/>
      <c r="S2" s="165"/>
      <c r="T2" s="165"/>
      <c r="U2" s="165"/>
      <c r="V2" s="165"/>
      <c r="AT2" s="13" t="s">
        <v>82</v>
      </c>
    </row>
    <row r="3" spans="1:46" s="1" customFormat="1" ht="6.95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1:46" s="1" customFormat="1" ht="24.95" hidden="1" customHeight="1">
      <c r="B4" s="16"/>
      <c r="D4" s="17" t="s">
        <v>84</v>
      </c>
      <c r="L4" s="16"/>
      <c r="M4" s="84" t="s">
        <v>10</v>
      </c>
      <c r="AT4" s="13" t="s">
        <v>3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23" t="s">
        <v>14</v>
      </c>
      <c r="L6" s="16"/>
    </row>
    <row r="7" spans="1:46" s="1" customFormat="1" ht="26.25" hidden="1" customHeight="1">
      <c r="B7" s="16"/>
      <c r="E7" s="198" t="str">
        <f>'Rekapitulace stavby'!K6</f>
        <v>Údržba a oprava výměnných dílů zabezpečovacího zařízení v obvodu SSZT 2021 - 2023 - Orientační soupis prací</v>
      </c>
      <c r="F7" s="199"/>
      <c r="G7" s="199"/>
      <c r="H7" s="199"/>
      <c r="L7" s="16"/>
    </row>
    <row r="8" spans="1:46" s="2" customFormat="1" ht="12" hidden="1" customHeight="1">
      <c r="A8" s="27"/>
      <c r="B8" s="28"/>
      <c r="C8" s="27"/>
      <c r="D8" s="23" t="s">
        <v>85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hidden="1" customHeight="1">
      <c r="A9" s="27"/>
      <c r="B9" s="28"/>
      <c r="C9" s="27"/>
      <c r="D9" s="27"/>
      <c r="E9" s="178" t="s">
        <v>86</v>
      </c>
      <c r="F9" s="200"/>
      <c r="G9" s="200"/>
      <c r="H9" s="200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ht="11.25" hidden="1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hidden="1" customHeight="1">
      <c r="A11" s="27"/>
      <c r="B11" s="28"/>
      <c r="C11" s="27"/>
      <c r="D11" s="23" t="s">
        <v>16</v>
      </c>
      <c r="E11" s="27"/>
      <c r="F11" s="21" t="s">
        <v>1</v>
      </c>
      <c r="G11" s="27"/>
      <c r="H11" s="27"/>
      <c r="I11" s="23" t="s">
        <v>17</v>
      </c>
      <c r="J11" s="21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hidden="1" customHeight="1">
      <c r="A12" s="27"/>
      <c r="B12" s="28"/>
      <c r="C12" s="27"/>
      <c r="D12" s="23" t="s">
        <v>18</v>
      </c>
      <c r="E12" s="27"/>
      <c r="F12" s="21" t="s">
        <v>19</v>
      </c>
      <c r="G12" s="27"/>
      <c r="H12" s="27"/>
      <c r="I12" s="23" t="s">
        <v>20</v>
      </c>
      <c r="J12" s="50" t="str">
        <f>'Rekapitulace stavby'!AN8</f>
        <v>3. 9. 2021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hidden="1" customHeight="1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hidden="1" customHeight="1">
      <c r="A14" s="27"/>
      <c r="B14" s="28"/>
      <c r="C14" s="27"/>
      <c r="D14" s="23" t="s">
        <v>22</v>
      </c>
      <c r="E14" s="27"/>
      <c r="F14" s="27"/>
      <c r="G14" s="27"/>
      <c r="H14" s="27"/>
      <c r="I14" s="23" t="s">
        <v>23</v>
      </c>
      <c r="J14" s="21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hidden="1" customHeight="1">
      <c r="A15" s="27"/>
      <c r="B15" s="28"/>
      <c r="C15" s="27"/>
      <c r="D15" s="27"/>
      <c r="E15" s="21" t="s">
        <v>24</v>
      </c>
      <c r="F15" s="27"/>
      <c r="G15" s="27"/>
      <c r="H15" s="27"/>
      <c r="I15" s="23" t="s">
        <v>25</v>
      </c>
      <c r="J15" s="21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hidden="1" customHeight="1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hidden="1" customHeight="1">
      <c r="A17" s="27"/>
      <c r="B17" s="28"/>
      <c r="C17" s="27"/>
      <c r="D17" s="23" t="s">
        <v>26</v>
      </c>
      <c r="E17" s="27"/>
      <c r="F17" s="27"/>
      <c r="G17" s="27"/>
      <c r="H17" s="27"/>
      <c r="I17" s="23" t="s">
        <v>23</v>
      </c>
      <c r="J17" s="24">
        <f>'Rekapitulace stavby'!AN13</f>
        <v>0</v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hidden="1" customHeight="1">
      <c r="A18" s="27"/>
      <c r="B18" s="28"/>
      <c r="C18" s="27"/>
      <c r="D18" s="27"/>
      <c r="E18" s="201">
        <f>'Rekapitulace stavby'!E14</f>
        <v>0</v>
      </c>
      <c r="F18" s="164"/>
      <c r="G18" s="164"/>
      <c r="H18" s="164"/>
      <c r="I18" s="23" t="s">
        <v>25</v>
      </c>
      <c r="J18" s="24">
        <f>'Rekapitulace stavby'!AN14</f>
        <v>0</v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hidden="1" customHeight="1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hidden="1" customHeight="1">
      <c r="A20" s="27"/>
      <c r="B20" s="28"/>
      <c r="C20" s="27"/>
      <c r="D20" s="23" t="s">
        <v>27</v>
      </c>
      <c r="E20" s="27"/>
      <c r="F20" s="27"/>
      <c r="G20" s="27"/>
      <c r="H20" s="27"/>
      <c r="I20" s="23" t="s">
        <v>23</v>
      </c>
      <c r="J20" s="21" t="str">
        <f>IF('Rekapitulace stavby'!AN16="","",'Rekapitulace stavby'!AN16)</f>
        <v/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hidden="1" customHeight="1">
      <c r="A21" s="27"/>
      <c r="B21" s="28"/>
      <c r="C21" s="27"/>
      <c r="D21" s="27"/>
      <c r="E21" s="21" t="str">
        <f>IF('Rekapitulace stavby'!E17="","",'Rekapitulace stavby'!E17)</f>
        <v xml:space="preserve"> </v>
      </c>
      <c r="F21" s="27"/>
      <c r="G21" s="27"/>
      <c r="H21" s="27"/>
      <c r="I21" s="23" t="s">
        <v>25</v>
      </c>
      <c r="J21" s="21" t="str">
        <f>IF('Rekapitulace stavby'!AN17="","",'Rekapitulace stavby'!AN17)</f>
        <v/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hidden="1" customHeight="1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hidden="1" customHeight="1">
      <c r="A23" s="27"/>
      <c r="B23" s="28"/>
      <c r="C23" s="27"/>
      <c r="D23" s="23" t="s">
        <v>30</v>
      </c>
      <c r="E23" s="27"/>
      <c r="F23" s="27"/>
      <c r="G23" s="27"/>
      <c r="H23" s="27"/>
      <c r="I23" s="23" t="s">
        <v>23</v>
      </c>
      <c r="J23" s="21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hidden="1" customHeight="1">
      <c r="A24" s="27"/>
      <c r="B24" s="28"/>
      <c r="C24" s="27"/>
      <c r="D24" s="27"/>
      <c r="E24" s="21" t="s">
        <v>31</v>
      </c>
      <c r="F24" s="27"/>
      <c r="G24" s="27"/>
      <c r="H24" s="27"/>
      <c r="I24" s="23" t="s">
        <v>25</v>
      </c>
      <c r="J24" s="21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hidden="1" customHeight="1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hidden="1" customHeight="1">
      <c r="A26" s="27"/>
      <c r="B26" s="28"/>
      <c r="C26" s="27"/>
      <c r="D26" s="23" t="s">
        <v>32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hidden="1" customHeight="1">
      <c r="A27" s="85"/>
      <c r="B27" s="86"/>
      <c r="C27" s="85"/>
      <c r="D27" s="85"/>
      <c r="E27" s="167" t="s">
        <v>1</v>
      </c>
      <c r="F27" s="167"/>
      <c r="G27" s="167"/>
      <c r="H27" s="167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hidden="1" customHeight="1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hidden="1" customHeight="1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hidden="1" customHeight="1">
      <c r="A30" s="27"/>
      <c r="B30" s="28"/>
      <c r="C30" s="27"/>
      <c r="D30" s="88" t="s">
        <v>33</v>
      </c>
      <c r="E30" s="27"/>
      <c r="F30" s="27"/>
      <c r="G30" s="27"/>
      <c r="H30" s="27"/>
      <c r="I30" s="27"/>
      <c r="J30" s="66">
        <f>ROUND(J117,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hidden="1" customHeight="1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hidden="1" customHeight="1">
      <c r="A32" s="27"/>
      <c r="B32" s="28"/>
      <c r="C32" s="27"/>
      <c r="D32" s="27"/>
      <c r="E32" s="27"/>
      <c r="F32" s="31" t="s">
        <v>35</v>
      </c>
      <c r="G32" s="27"/>
      <c r="H32" s="27"/>
      <c r="I32" s="31" t="s">
        <v>34</v>
      </c>
      <c r="J32" s="31" t="s">
        <v>36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hidden="1" customHeight="1">
      <c r="A33" s="27"/>
      <c r="B33" s="28"/>
      <c r="C33" s="27"/>
      <c r="D33" s="89" t="s">
        <v>37</v>
      </c>
      <c r="E33" s="23" t="s">
        <v>38</v>
      </c>
      <c r="F33" s="90">
        <f>ROUND((SUM(BE117:BE452)),  2)</f>
        <v>0</v>
      </c>
      <c r="G33" s="27"/>
      <c r="H33" s="27"/>
      <c r="I33" s="91">
        <v>0.21</v>
      </c>
      <c r="J33" s="90">
        <f>ROUND(((SUM(BE117:BE452))*I33),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hidden="1" customHeight="1">
      <c r="A34" s="27"/>
      <c r="B34" s="28"/>
      <c r="C34" s="27"/>
      <c r="D34" s="27"/>
      <c r="E34" s="23" t="s">
        <v>39</v>
      </c>
      <c r="F34" s="90">
        <f>ROUND((SUM(BF117:BF452)),  2)</f>
        <v>0</v>
      </c>
      <c r="G34" s="27"/>
      <c r="H34" s="27"/>
      <c r="I34" s="91">
        <v>0.15</v>
      </c>
      <c r="J34" s="90">
        <f>ROUND(((SUM(BF117:BF452))*I34),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>
      <c r="A35" s="27"/>
      <c r="B35" s="28"/>
      <c r="C35" s="27"/>
      <c r="D35" s="27"/>
      <c r="E35" s="23" t="s">
        <v>40</v>
      </c>
      <c r="F35" s="90">
        <f>ROUND((SUM(BG117:BG452)),  2)</f>
        <v>0</v>
      </c>
      <c r="G35" s="27"/>
      <c r="H35" s="27"/>
      <c r="I35" s="91">
        <v>0.21</v>
      </c>
      <c r="J35" s="90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>
      <c r="A36" s="27"/>
      <c r="B36" s="28"/>
      <c r="C36" s="27"/>
      <c r="D36" s="27"/>
      <c r="E36" s="23" t="s">
        <v>41</v>
      </c>
      <c r="F36" s="90">
        <f>ROUND((SUM(BH117:BH452)),  2)</f>
        <v>0</v>
      </c>
      <c r="G36" s="27"/>
      <c r="H36" s="27"/>
      <c r="I36" s="91">
        <v>0.15</v>
      </c>
      <c r="J36" s="90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>
      <c r="A37" s="27"/>
      <c r="B37" s="28"/>
      <c r="C37" s="27"/>
      <c r="D37" s="27"/>
      <c r="E37" s="23" t="s">
        <v>42</v>
      </c>
      <c r="F37" s="90">
        <f>ROUND((SUM(BI117:BI452)),  2)</f>
        <v>0</v>
      </c>
      <c r="G37" s="27"/>
      <c r="H37" s="27"/>
      <c r="I37" s="91">
        <v>0</v>
      </c>
      <c r="J37" s="90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hidden="1" customHeight="1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hidden="1" customHeight="1">
      <c r="A39" s="27"/>
      <c r="B39" s="28"/>
      <c r="C39" s="92"/>
      <c r="D39" s="93" t="s">
        <v>43</v>
      </c>
      <c r="E39" s="55"/>
      <c r="F39" s="55"/>
      <c r="G39" s="94" t="s">
        <v>44</v>
      </c>
      <c r="H39" s="95" t="s">
        <v>45</v>
      </c>
      <c r="I39" s="55"/>
      <c r="J39" s="96">
        <f>SUM(J30:J37)</f>
        <v>0</v>
      </c>
      <c r="K39" s="97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hidden="1" customHeight="1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hidden="1" customHeight="1">
      <c r="B41" s="16"/>
      <c r="L41" s="16"/>
    </row>
    <row r="42" spans="1:31" s="1" customFormat="1" ht="14.45" hidden="1" customHeight="1">
      <c r="B42" s="16"/>
      <c r="L42" s="16"/>
    </row>
    <row r="43" spans="1:31" s="1" customFormat="1" ht="14.45" hidden="1" customHeight="1">
      <c r="B43" s="16"/>
      <c r="L43" s="16"/>
    </row>
    <row r="44" spans="1:31" s="1" customFormat="1" ht="14.45" hidden="1" customHeight="1">
      <c r="B44" s="16"/>
      <c r="L44" s="16"/>
    </row>
    <row r="45" spans="1:31" s="1" customFormat="1" ht="14.45" hidden="1" customHeight="1">
      <c r="B45" s="16"/>
      <c r="L45" s="16"/>
    </row>
    <row r="46" spans="1:31" s="1" customFormat="1" ht="14.45" hidden="1" customHeight="1">
      <c r="B46" s="16"/>
      <c r="L46" s="16"/>
    </row>
    <row r="47" spans="1:31" s="1" customFormat="1" ht="14.45" hidden="1" customHeight="1">
      <c r="B47" s="16"/>
      <c r="L47" s="16"/>
    </row>
    <row r="48" spans="1:31" s="1" customFormat="1" ht="14.45" hidden="1" customHeight="1">
      <c r="B48" s="16"/>
      <c r="L48" s="16"/>
    </row>
    <row r="49" spans="1:31" s="1" customFormat="1" ht="14.45" hidden="1" customHeight="1">
      <c r="B49" s="16"/>
      <c r="L49" s="16"/>
    </row>
    <row r="50" spans="1:31" s="2" customFormat="1" ht="14.45" hidden="1" customHeight="1">
      <c r="B50" s="37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7"/>
    </row>
    <row r="51" spans="1:31" ht="11.25" hidden="1">
      <c r="B51" s="16"/>
      <c r="L51" s="16"/>
    </row>
    <row r="52" spans="1:31" ht="11.25" hidden="1">
      <c r="B52" s="16"/>
      <c r="L52" s="16"/>
    </row>
    <row r="53" spans="1:31" ht="11.25" hidden="1">
      <c r="B53" s="16"/>
      <c r="L53" s="16"/>
    </row>
    <row r="54" spans="1:31" ht="11.25" hidden="1">
      <c r="B54" s="16"/>
      <c r="L54" s="16"/>
    </row>
    <row r="55" spans="1:31" ht="11.25" hidden="1">
      <c r="B55" s="16"/>
      <c r="L55" s="16"/>
    </row>
    <row r="56" spans="1:31" ht="11.25" hidden="1">
      <c r="B56" s="16"/>
      <c r="L56" s="16"/>
    </row>
    <row r="57" spans="1:31" ht="11.25" hidden="1">
      <c r="B57" s="16"/>
      <c r="L57" s="16"/>
    </row>
    <row r="58" spans="1:31" ht="11.25" hidden="1">
      <c r="B58" s="16"/>
      <c r="L58" s="16"/>
    </row>
    <row r="59" spans="1:31" ht="11.25" hidden="1">
      <c r="B59" s="16"/>
      <c r="L59" s="16"/>
    </row>
    <row r="60" spans="1:31" ht="11.25" hidden="1">
      <c r="B60" s="16"/>
      <c r="L60" s="16"/>
    </row>
    <row r="61" spans="1:31" s="2" customFormat="1" hidden="1">
      <c r="A61" s="27"/>
      <c r="B61" s="28"/>
      <c r="C61" s="27"/>
      <c r="D61" s="40" t="s">
        <v>48</v>
      </c>
      <c r="E61" s="30"/>
      <c r="F61" s="98" t="s">
        <v>49</v>
      </c>
      <c r="G61" s="40" t="s">
        <v>48</v>
      </c>
      <c r="H61" s="30"/>
      <c r="I61" s="30"/>
      <c r="J61" s="99" t="s">
        <v>49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ht="11.25" hidden="1">
      <c r="B62" s="16"/>
      <c r="L62" s="16"/>
    </row>
    <row r="63" spans="1:31" ht="11.25" hidden="1">
      <c r="B63" s="16"/>
      <c r="L63" s="16"/>
    </row>
    <row r="64" spans="1:31" ht="11.25" hidden="1">
      <c r="B64" s="16"/>
      <c r="L64" s="16"/>
    </row>
    <row r="65" spans="1:31" s="2" customFormat="1" hidden="1">
      <c r="A65" s="27"/>
      <c r="B65" s="28"/>
      <c r="C65" s="27"/>
      <c r="D65" s="38" t="s">
        <v>50</v>
      </c>
      <c r="E65" s="41"/>
      <c r="F65" s="41"/>
      <c r="G65" s="38" t="s">
        <v>51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ht="11.25" hidden="1">
      <c r="B66" s="16"/>
      <c r="L66" s="16"/>
    </row>
    <row r="67" spans="1:31" ht="11.25" hidden="1">
      <c r="B67" s="16"/>
      <c r="L67" s="16"/>
    </row>
    <row r="68" spans="1:31" ht="11.25" hidden="1">
      <c r="B68" s="16"/>
      <c r="L68" s="16"/>
    </row>
    <row r="69" spans="1:31" ht="11.25" hidden="1">
      <c r="B69" s="16"/>
      <c r="L69" s="16"/>
    </row>
    <row r="70" spans="1:31" ht="11.25" hidden="1">
      <c r="B70" s="16"/>
      <c r="L70" s="16"/>
    </row>
    <row r="71" spans="1:31" ht="11.25" hidden="1">
      <c r="B71" s="16"/>
      <c r="L71" s="16"/>
    </row>
    <row r="72" spans="1:31" ht="11.25" hidden="1">
      <c r="B72" s="16"/>
      <c r="L72" s="16"/>
    </row>
    <row r="73" spans="1:31" ht="11.25" hidden="1">
      <c r="B73" s="16"/>
      <c r="L73" s="16"/>
    </row>
    <row r="74" spans="1:31" ht="11.25" hidden="1">
      <c r="B74" s="16"/>
      <c r="L74" s="16"/>
    </row>
    <row r="75" spans="1:31" ht="11.25" hidden="1">
      <c r="B75" s="16"/>
      <c r="L75" s="16"/>
    </row>
    <row r="76" spans="1:31" s="2" customFormat="1" hidden="1">
      <c r="A76" s="27"/>
      <c r="B76" s="28"/>
      <c r="C76" s="27"/>
      <c r="D76" s="40" t="s">
        <v>48</v>
      </c>
      <c r="E76" s="30"/>
      <c r="F76" s="98" t="s">
        <v>49</v>
      </c>
      <c r="G76" s="40" t="s">
        <v>48</v>
      </c>
      <c r="H76" s="30"/>
      <c r="I76" s="30"/>
      <c r="J76" s="99" t="s">
        <v>49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hidden="1" customHeight="1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78" spans="1:31" ht="11.25" hidden="1"/>
    <row r="79" spans="1:31" ht="11.25" hidden="1"/>
    <row r="80" spans="1:31" ht="11.25" hidden="1"/>
    <row r="81" spans="1:47" s="2" customFormat="1" ht="6.95" hidden="1" customHeight="1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hidden="1" customHeight="1">
      <c r="A82" s="27"/>
      <c r="B82" s="28"/>
      <c r="C82" s="17" t="s">
        <v>87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hidden="1" customHeight="1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hidden="1" customHeight="1">
      <c r="A84" s="27"/>
      <c r="B84" s="28"/>
      <c r="C84" s="23" t="s">
        <v>14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26.25" hidden="1" customHeight="1">
      <c r="A85" s="27"/>
      <c r="B85" s="28"/>
      <c r="C85" s="27"/>
      <c r="D85" s="27"/>
      <c r="E85" s="198" t="str">
        <f>E7</f>
        <v>Údržba a oprava výměnných dílů zabezpečovacího zařízení v obvodu SSZT 2021 - 2023 - Orientační soupis prací</v>
      </c>
      <c r="F85" s="199"/>
      <c r="G85" s="199"/>
      <c r="H85" s="199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hidden="1" customHeight="1">
      <c r="A86" s="27"/>
      <c r="B86" s="28"/>
      <c r="C86" s="23" t="s">
        <v>85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hidden="1" customHeight="1">
      <c r="A87" s="27"/>
      <c r="B87" s="28"/>
      <c r="C87" s="27"/>
      <c r="D87" s="27"/>
      <c r="E87" s="178" t="str">
        <f>E9</f>
        <v>01 - SSZT Praha západ a Praha východ</v>
      </c>
      <c r="F87" s="200"/>
      <c r="G87" s="200"/>
      <c r="H87" s="200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hidden="1" customHeight="1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hidden="1" customHeight="1">
      <c r="A89" s="27"/>
      <c r="B89" s="28"/>
      <c r="C89" s="23" t="s">
        <v>18</v>
      </c>
      <c r="D89" s="27"/>
      <c r="E89" s="27"/>
      <c r="F89" s="21" t="str">
        <f>F12</f>
        <v>opravna zhotovitele</v>
      </c>
      <c r="G89" s="27"/>
      <c r="H89" s="27"/>
      <c r="I89" s="23" t="s">
        <v>20</v>
      </c>
      <c r="J89" s="50" t="str">
        <f>IF(J12="","",J12)</f>
        <v>3. 9. 2021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hidden="1" customHeight="1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5.2" hidden="1" customHeight="1">
      <c r="A91" s="27"/>
      <c r="B91" s="28"/>
      <c r="C91" s="23" t="s">
        <v>22</v>
      </c>
      <c r="D91" s="27"/>
      <c r="E91" s="27"/>
      <c r="F91" s="21" t="str">
        <f>E15</f>
        <v>Jiří Kejkula</v>
      </c>
      <c r="G91" s="27"/>
      <c r="H91" s="27"/>
      <c r="I91" s="23" t="s">
        <v>27</v>
      </c>
      <c r="J91" s="25" t="str">
        <f>E21</f>
        <v xml:space="preserve"> 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15.2" hidden="1" customHeight="1">
      <c r="A92" s="27"/>
      <c r="B92" s="28"/>
      <c r="C92" s="23" t="s">
        <v>26</v>
      </c>
      <c r="D92" s="27"/>
      <c r="E92" s="27"/>
      <c r="F92" s="21">
        <f>IF(E18="","",E18)</f>
        <v>0</v>
      </c>
      <c r="G92" s="27"/>
      <c r="H92" s="27"/>
      <c r="I92" s="23" t="s">
        <v>30</v>
      </c>
      <c r="J92" s="25" t="str">
        <f>E24</f>
        <v>Milan Bělehrad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hidden="1" customHeight="1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hidden="1" customHeight="1">
      <c r="A94" s="27"/>
      <c r="B94" s="28"/>
      <c r="C94" s="100" t="s">
        <v>88</v>
      </c>
      <c r="D94" s="92"/>
      <c r="E94" s="92"/>
      <c r="F94" s="92"/>
      <c r="G94" s="92"/>
      <c r="H94" s="92"/>
      <c r="I94" s="92"/>
      <c r="J94" s="101" t="s">
        <v>89</v>
      </c>
      <c r="K94" s="92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hidden="1" customHeight="1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hidden="1" customHeight="1">
      <c r="A96" s="27"/>
      <c r="B96" s="28"/>
      <c r="C96" s="102" t="s">
        <v>90</v>
      </c>
      <c r="D96" s="27"/>
      <c r="E96" s="27"/>
      <c r="F96" s="27"/>
      <c r="G96" s="27"/>
      <c r="H96" s="27"/>
      <c r="I96" s="27"/>
      <c r="J96" s="66">
        <f>J117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3" t="s">
        <v>91</v>
      </c>
    </row>
    <row r="97" spans="1:31" s="9" customFormat="1" ht="24.95" hidden="1" customHeight="1">
      <c r="B97" s="103"/>
      <c r="D97" s="104" t="s">
        <v>92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1:31" s="2" customFormat="1" ht="21.75" hidden="1" customHeight="1">
      <c r="A98" s="27"/>
      <c r="B98" s="28"/>
      <c r="C98" s="27"/>
      <c r="D98" s="27"/>
      <c r="E98" s="27"/>
      <c r="F98" s="27"/>
      <c r="G98" s="27"/>
      <c r="H98" s="27"/>
      <c r="I98" s="27"/>
      <c r="J98" s="27"/>
      <c r="K98" s="27"/>
      <c r="L98" s="3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</row>
    <row r="99" spans="1:31" s="2" customFormat="1" ht="6.95" hidden="1" customHeight="1">
      <c r="A99" s="27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</row>
    <row r="100" spans="1:31" ht="11.25" hidden="1"/>
    <row r="101" spans="1:31" ht="11.25" hidden="1"/>
    <row r="102" spans="1:31" ht="11.25" hidden="1"/>
    <row r="103" spans="1:31" s="2" customFormat="1" ht="6.95" customHeight="1">
      <c r="A103" s="27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1:31" s="2" customFormat="1" ht="24.95" customHeight="1">
      <c r="A104" s="27"/>
      <c r="B104" s="28"/>
      <c r="C104" s="17" t="s">
        <v>93</v>
      </c>
      <c r="D104" s="27"/>
      <c r="E104" s="27"/>
      <c r="F104" s="27"/>
      <c r="G104" s="27"/>
      <c r="H104" s="27"/>
      <c r="I104" s="27"/>
      <c r="J104" s="27"/>
      <c r="K104" s="27"/>
      <c r="L104" s="3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s="2" customFormat="1" ht="6.95" customHeight="1">
      <c r="A105" s="27"/>
      <c r="B105" s="28"/>
      <c r="C105" s="27"/>
      <c r="D105" s="27"/>
      <c r="E105" s="27"/>
      <c r="F105" s="27"/>
      <c r="G105" s="27"/>
      <c r="H105" s="27"/>
      <c r="I105" s="27"/>
      <c r="J105" s="27"/>
      <c r="K105" s="27"/>
      <c r="L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1:31" s="2" customFormat="1" ht="12" customHeight="1">
      <c r="A106" s="27"/>
      <c r="B106" s="28"/>
      <c r="C106" s="23" t="s">
        <v>14</v>
      </c>
      <c r="D106" s="27"/>
      <c r="E106" s="27"/>
      <c r="F106" s="27"/>
      <c r="G106" s="27"/>
      <c r="H106" s="27"/>
      <c r="I106" s="27"/>
      <c r="J106" s="27"/>
      <c r="K106" s="27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1:31" s="2" customFormat="1" ht="26.25" customHeight="1">
      <c r="A107" s="27"/>
      <c r="B107" s="28"/>
      <c r="C107" s="27"/>
      <c r="D107" s="27"/>
      <c r="E107" s="198" t="str">
        <f>E7</f>
        <v>Údržba a oprava výměnných dílů zabezpečovacího zařízení v obvodu SSZT 2021 - 2023 - Orientační soupis prací</v>
      </c>
      <c r="F107" s="199"/>
      <c r="G107" s="199"/>
      <c r="H107" s="199"/>
      <c r="I107" s="27"/>
      <c r="J107" s="27"/>
      <c r="K107" s="27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2" customHeight="1">
      <c r="A108" s="27"/>
      <c r="B108" s="28"/>
      <c r="C108" s="23" t="s">
        <v>85</v>
      </c>
      <c r="D108" s="27"/>
      <c r="E108" s="27"/>
      <c r="F108" s="27"/>
      <c r="G108" s="27"/>
      <c r="H108" s="27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16.5" customHeight="1">
      <c r="A109" s="27"/>
      <c r="B109" s="28"/>
      <c r="C109" s="27"/>
      <c r="D109" s="27"/>
      <c r="E109" s="178" t="str">
        <f>E9</f>
        <v>01 - SSZT Praha západ a Praha východ</v>
      </c>
      <c r="F109" s="200"/>
      <c r="G109" s="200"/>
      <c r="H109" s="200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6.95" customHeight="1">
      <c r="A110" s="27"/>
      <c r="B110" s="28"/>
      <c r="C110" s="27"/>
      <c r="D110" s="27"/>
      <c r="E110" s="27"/>
      <c r="F110" s="27"/>
      <c r="G110" s="27"/>
      <c r="H110" s="27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2" customHeight="1">
      <c r="A111" s="27"/>
      <c r="B111" s="28"/>
      <c r="C111" s="23" t="s">
        <v>18</v>
      </c>
      <c r="D111" s="27"/>
      <c r="E111" s="27"/>
      <c r="F111" s="21" t="str">
        <f>F12</f>
        <v>opravna zhotovitele</v>
      </c>
      <c r="G111" s="27"/>
      <c r="H111" s="27"/>
      <c r="I111" s="23" t="s">
        <v>20</v>
      </c>
      <c r="J111" s="50" t="str">
        <f>IF(J12="","",J12)</f>
        <v>3. 9. 2021</v>
      </c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6.95" customHeight="1">
      <c r="A112" s="27"/>
      <c r="B112" s="28"/>
      <c r="C112" s="27"/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5.2" customHeight="1">
      <c r="A113" s="27"/>
      <c r="B113" s="28"/>
      <c r="C113" s="23" t="s">
        <v>22</v>
      </c>
      <c r="D113" s="27"/>
      <c r="E113" s="27"/>
      <c r="F113" s="21" t="str">
        <f>E15</f>
        <v>Jiří Kejkula</v>
      </c>
      <c r="G113" s="27"/>
      <c r="H113" s="27"/>
      <c r="I113" s="23" t="s">
        <v>27</v>
      </c>
      <c r="J113" s="25" t="str">
        <f>E21</f>
        <v xml:space="preserve"> </v>
      </c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5.2" customHeight="1">
      <c r="A114" s="27"/>
      <c r="B114" s="28"/>
      <c r="C114" s="23" t="s">
        <v>26</v>
      </c>
      <c r="D114" s="27"/>
      <c r="E114" s="27"/>
      <c r="F114" s="21">
        <f>IF(E18="","",E18)</f>
        <v>0</v>
      </c>
      <c r="G114" s="27"/>
      <c r="H114" s="27"/>
      <c r="I114" s="23" t="s">
        <v>30</v>
      </c>
      <c r="J114" s="25" t="str">
        <f>E24</f>
        <v>Milan Bělehrad</v>
      </c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0.35" customHeight="1">
      <c r="A115" s="27"/>
      <c r="B115" s="28"/>
      <c r="C115" s="27"/>
      <c r="D115" s="27"/>
      <c r="E115" s="27"/>
      <c r="F115" s="27"/>
      <c r="G115" s="27"/>
      <c r="H115" s="27"/>
      <c r="I115" s="27"/>
      <c r="J115" s="27"/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10" customFormat="1" ht="29.25" customHeight="1">
      <c r="A116" s="107"/>
      <c r="B116" s="108"/>
      <c r="C116" s="109" t="s">
        <v>94</v>
      </c>
      <c r="D116" s="110" t="s">
        <v>58</v>
      </c>
      <c r="E116" s="110" t="s">
        <v>54</v>
      </c>
      <c r="F116" s="110" t="s">
        <v>55</v>
      </c>
      <c r="G116" s="110" t="s">
        <v>95</v>
      </c>
      <c r="H116" s="110" t="s">
        <v>96</v>
      </c>
      <c r="I116" s="110"/>
      <c r="J116" s="111"/>
      <c r="K116" s="112" t="s">
        <v>97</v>
      </c>
      <c r="L116" s="113"/>
      <c r="M116" s="57" t="s">
        <v>1</v>
      </c>
      <c r="N116" s="58" t="s">
        <v>37</v>
      </c>
      <c r="O116" s="58" t="s">
        <v>98</v>
      </c>
      <c r="P116" s="58" t="s">
        <v>99</v>
      </c>
      <c r="Q116" s="58" t="s">
        <v>100</v>
      </c>
      <c r="R116" s="58" t="s">
        <v>101</v>
      </c>
      <c r="S116" s="58" t="s">
        <v>102</v>
      </c>
      <c r="T116" s="59" t="s">
        <v>103</v>
      </c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</row>
    <row r="117" spans="1:65" s="2" customFormat="1" ht="22.9" customHeight="1">
      <c r="A117" s="27"/>
      <c r="B117" s="28"/>
      <c r="C117" s="64" t="s">
        <v>104</v>
      </c>
      <c r="D117" s="27"/>
      <c r="E117" s="27"/>
      <c r="F117" s="27"/>
      <c r="G117" s="27"/>
      <c r="H117" s="27"/>
      <c r="I117" s="27"/>
      <c r="J117" s="114"/>
      <c r="K117" s="27"/>
      <c r="L117" s="28"/>
      <c r="M117" s="60"/>
      <c r="N117" s="51"/>
      <c r="O117" s="61"/>
      <c r="P117" s="115">
        <f>P118</f>
        <v>0</v>
      </c>
      <c r="Q117" s="61"/>
      <c r="R117" s="115">
        <f>R118</f>
        <v>0</v>
      </c>
      <c r="S117" s="61"/>
      <c r="T117" s="116">
        <f>T118</f>
        <v>0</v>
      </c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T117" s="13" t="s">
        <v>72</v>
      </c>
      <c r="AU117" s="13" t="s">
        <v>91</v>
      </c>
      <c r="BK117" s="117">
        <f>BK118</f>
        <v>0</v>
      </c>
    </row>
    <row r="118" spans="1:65" s="11" customFormat="1" ht="25.9" customHeight="1">
      <c r="B118" s="118"/>
      <c r="D118" s="119" t="s">
        <v>72</v>
      </c>
      <c r="E118" s="120" t="s">
        <v>105</v>
      </c>
      <c r="F118" s="120" t="s">
        <v>106</v>
      </c>
      <c r="I118" s="121"/>
      <c r="J118" s="122"/>
      <c r="L118" s="118"/>
      <c r="M118" s="123"/>
      <c r="N118" s="124"/>
      <c r="O118" s="124"/>
      <c r="P118" s="125">
        <f>SUM(P119:P452)</f>
        <v>0</v>
      </c>
      <c r="Q118" s="124"/>
      <c r="R118" s="125">
        <f>SUM(R119:R452)</f>
        <v>0</v>
      </c>
      <c r="S118" s="124"/>
      <c r="T118" s="126">
        <f>SUM(T119:T452)</f>
        <v>0</v>
      </c>
      <c r="AR118" s="119" t="s">
        <v>107</v>
      </c>
      <c r="AT118" s="127" t="s">
        <v>72</v>
      </c>
      <c r="AU118" s="127" t="s">
        <v>73</v>
      </c>
      <c r="AY118" s="119" t="s">
        <v>108</v>
      </c>
      <c r="BK118" s="128">
        <f>SUM(BK119:BK452)</f>
        <v>0</v>
      </c>
    </row>
    <row r="119" spans="1:65" s="2" customFormat="1" ht="16.5" customHeight="1">
      <c r="A119" s="27"/>
      <c r="B119" s="129"/>
      <c r="C119" s="130" t="s">
        <v>81</v>
      </c>
      <c r="D119" s="130" t="s">
        <v>109</v>
      </c>
      <c r="E119" s="131" t="s">
        <v>110</v>
      </c>
      <c r="F119" s="132" t="s">
        <v>111</v>
      </c>
      <c r="G119" s="133" t="s">
        <v>112</v>
      </c>
      <c r="H119" s="134">
        <v>160</v>
      </c>
      <c r="I119" s="206"/>
      <c r="J119" s="135"/>
      <c r="K119" s="136"/>
      <c r="L119" s="28"/>
      <c r="M119" s="137" t="s">
        <v>1</v>
      </c>
      <c r="N119" s="138" t="s">
        <v>38</v>
      </c>
      <c r="O119" s="53"/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R119" s="141" t="s">
        <v>81</v>
      </c>
      <c r="AT119" s="141" t="s">
        <v>109</v>
      </c>
      <c r="AU119" s="141" t="s">
        <v>81</v>
      </c>
      <c r="AY119" s="13" t="s">
        <v>108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3" t="s">
        <v>81</v>
      </c>
      <c r="BK119" s="142">
        <f>ROUND(I119*H119,2)</f>
        <v>0</v>
      </c>
      <c r="BL119" s="13" t="s">
        <v>81</v>
      </c>
      <c r="BM119" s="141" t="s">
        <v>113</v>
      </c>
    </row>
    <row r="120" spans="1:65" s="2" customFormat="1" ht="11.25">
      <c r="A120" s="27"/>
      <c r="B120" s="28"/>
      <c r="C120" s="27"/>
      <c r="D120" s="143" t="s">
        <v>114</v>
      </c>
      <c r="E120" s="27"/>
      <c r="F120" s="144" t="s">
        <v>115</v>
      </c>
      <c r="G120" s="27"/>
      <c r="H120" s="27"/>
      <c r="I120" s="207"/>
      <c r="J120" s="27"/>
      <c r="K120" s="27"/>
      <c r="L120" s="28"/>
      <c r="M120" s="145"/>
      <c r="N120" s="146"/>
      <c r="O120" s="53"/>
      <c r="P120" s="53"/>
      <c r="Q120" s="53"/>
      <c r="R120" s="53"/>
      <c r="S120" s="53"/>
      <c r="T120" s="54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T120" s="13" t="s">
        <v>114</v>
      </c>
      <c r="AU120" s="13" t="s">
        <v>81</v>
      </c>
    </row>
    <row r="121" spans="1:65" s="2" customFormat="1" ht="16.5" customHeight="1">
      <c r="A121" s="27"/>
      <c r="B121" s="129"/>
      <c r="C121" s="130" t="s">
        <v>83</v>
      </c>
      <c r="D121" s="130" t="s">
        <v>109</v>
      </c>
      <c r="E121" s="131" t="s">
        <v>116</v>
      </c>
      <c r="F121" s="132" t="s">
        <v>117</v>
      </c>
      <c r="G121" s="133" t="s">
        <v>112</v>
      </c>
      <c r="H121" s="134">
        <v>160</v>
      </c>
      <c r="I121" s="206"/>
      <c r="J121" s="135"/>
      <c r="K121" s="136"/>
      <c r="L121" s="28"/>
      <c r="M121" s="137" t="s">
        <v>1</v>
      </c>
      <c r="N121" s="138" t="s">
        <v>38</v>
      </c>
      <c r="O121" s="53"/>
      <c r="P121" s="139">
        <f>O121*H121</f>
        <v>0</v>
      </c>
      <c r="Q121" s="139">
        <v>0</v>
      </c>
      <c r="R121" s="139">
        <f>Q121*H121</f>
        <v>0</v>
      </c>
      <c r="S121" s="139">
        <v>0</v>
      </c>
      <c r="T121" s="140">
        <f>S121*H121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R121" s="141" t="s">
        <v>81</v>
      </c>
      <c r="AT121" s="141" t="s">
        <v>109</v>
      </c>
      <c r="AU121" s="141" t="s">
        <v>81</v>
      </c>
      <c r="AY121" s="13" t="s">
        <v>108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3" t="s">
        <v>81</v>
      </c>
      <c r="BK121" s="142">
        <f>ROUND(I121*H121,2)</f>
        <v>0</v>
      </c>
      <c r="BL121" s="13" t="s">
        <v>81</v>
      </c>
      <c r="BM121" s="141" t="s">
        <v>118</v>
      </c>
    </row>
    <row r="122" spans="1:65" s="2" customFormat="1" ht="11.25">
      <c r="A122" s="27"/>
      <c r="B122" s="28"/>
      <c r="C122" s="27"/>
      <c r="D122" s="143" t="s">
        <v>114</v>
      </c>
      <c r="E122" s="27"/>
      <c r="F122" s="144" t="s">
        <v>119</v>
      </c>
      <c r="G122" s="27"/>
      <c r="H122" s="27"/>
      <c r="I122" s="207"/>
      <c r="J122" s="27"/>
      <c r="K122" s="27"/>
      <c r="L122" s="28"/>
      <c r="M122" s="145"/>
      <c r="N122" s="146"/>
      <c r="O122" s="53"/>
      <c r="P122" s="53"/>
      <c r="Q122" s="53"/>
      <c r="R122" s="53"/>
      <c r="S122" s="53"/>
      <c r="T122" s="54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T122" s="13" t="s">
        <v>114</v>
      </c>
      <c r="AU122" s="13" t="s">
        <v>81</v>
      </c>
    </row>
    <row r="123" spans="1:65" s="2" customFormat="1" ht="16.5" customHeight="1">
      <c r="A123" s="27"/>
      <c r="B123" s="129"/>
      <c r="C123" s="130" t="s">
        <v>120</v>
      </c>
      <c r="D123" s="130" t="s">
        <v>109</v>
      </c>
      <c r="E123" s="131" t="s">
        <v>121</v>
      </c>
      <c r="F123" s="132" t="s">
        <v>122</v>
      </c>
      <c r="G123" s="133" t="s">
        <v>112</v>
      </c>
      <c r="H123" s="134">
        <v>160</v>
      </c>
      <c r="I123" s="206"/>
      <c r="J123" s="135"/>
      <c r="K123" s="136"/>
      <c r="L123" s="28"/>
      <c r="M123" s="137" t="s">
        <v>1</v>
      </c>
      <c r="N123" s="138" t="s">
        <v>38</v>
      </c>
      <c r="O123" s="53"/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R123" s="141" t="s">
        <v>81</v>
      </c>
      <c r="AT123" s="141" t="s">
        <v>109</v>
      </c>
      <c r="AU123" s="141" t="s">
        <v>81</v>
      </c>
      <c r="AY123" s="13" t="s">
        <v>108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3" t="s">
        <v>81</v>
      </c>
      <c r="BK123" s="142">
        <f>ROUND(I123*H123,2)</f>
        <v>0</v>
      </c>
      <c r="BL123" s="13" t="s">
        <v>81</v>
      </c>
      <c r="BM123" s="141" t="s">
        <v>123</v>
      </c>
    </row>
    <row r="124" spans="1:65" s="2" customFormat="1" ht="11.25">
      <c r="A124" s="27"/>
      <c r="B124" s="28"/>
      <c r="C124" s="27"/>
      <c r="D124" s="143" t="s">
        <v>114</v>
      </c>
      <c r="E124" s="27"/>
      <c r="F124" s="144" t="s">
        <v>124</v>
      </c>
      <c r="G124" s="27"/>
      <c r="H124" s="27"/>
      <c r="I124" s="207"/>
      <c r="J124" s="27"/>
      <c r="K124" s="27"/>
      <c r="L124" s="28"/>
      <c r="M124" s="145"/>
      <c r="N124" s="146"/>
      <c r="O124" s="53"/>
      <c r="P124" s="53"/>
      <c r="Q124" s="53"/>
      <c r="R124" s="53"/>
      <c r="S124" s="53"/>
      <c r="T124" s="54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T124" s="13" t="s">
        <v>114</v>
      </c>
      <c r="AU124" s="13" t="s">
        <v>81</v>
      </c>
    </row>
    <row r="125" spans="1:65" s="2" customFormat="1" ht="16.5" customHeight="1">
      <c r="A125" s="27"/>
      <c r="B125" s="129"/>
      <c r="C125" s="130" t="s">
        <v>107</v>
      </c>
      <c r="D125" s="130" t="s">
        <v>109</v>
      </c>
      <c r="E125" s="131" t="s">
        <v>125</v>
      </c>
      <c r="F125" s="132" t="s">
        <v>126</v>
      </c>
      <c r="G125" s="133" t="s">
        <v>112</v>
      </c>
      <c r="H125" s="134">
        <v>90</v>
      </c>
      <c r="I125" s="206"/>
      <c r="J125" s="135"/>
      <c r="K125" s="136"/>
      <c r="L125" s="28"/>
      <c r="M125" s="137" t="s">
        <v>1</v>
      </c>
      <c r="N125" s="138" t="s">
        <v>38</v>
      </c>
      <c r="O125" s="53"/>
      <c r="P125" s="139">
        <f>O125*H125</f>
        <v>0</v>
      </c>
      <c r="Q125" s="139">
        <v>0</v>
      </c>
      <c r="R125" s="139">
        <f>Q125*H125</f>
        <v>0</v>
      </c>
      <c r="S125" s="139">
        <v>0</v>
      </c>
      <c r="T125" s="140">
        <f>S125*H125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R125" s="141" t="s">
        <v>81</v>
      </c>
      <c r="AT125" s="141" t="s">
        <v>109</v>
      </c>
      <c r="AU125" s="141" t="s">
        <v>81</v>
      </c>
      <c r="AY125" s="13" t="s">
        <v>108</v>
      </c>
      <c r="BE125" s="142">
        <f>IF(N125="základní",J125,0)</f>
        <v>0</v>
      </c>
      <c r="BF125" s="142">
        <f>IF(N125="snížená",J125,0)</f>
        <v>0</v>
      </c>
      <c r="BG125" s="142">
        <f>IF(N125="zákl. přenesená",J125,0)</f>
        <v>0</v>
      </c>
      <c r="BH125" s="142">
        <f>IF(N125="sníž. přenesená",J125,0)</f>
        <v>0</v>
      </c>
      <c r="BI125" s="142">
        <f>IF(N125="nulová",J125,0)</f>
        <v>0</v>
      </c>
      <c r="BJ125" s="13" t="s">
        <v>81</v>
      </c>
      <c r="BK125" s="142">
        <f>ROUND(I125*H125,2)</f>
        <v>0</v>
      </c>
      <c r="BL125" s="13" t="s">
        <v>81</v>
      </c>
      <c r="BM125" s="141" t="s">
        <v>127</v>
      </c>
    </row>
    <row r="126" spans="1:65" s="2" customFormat="1" ht="11.25">
      <c r="A126" s="27"/>
      <c r="B126" s="28"/>
      <c r="C126" s="27"/>
      <c r="D126" s="143" t="s">
        <v>114</v>
      </c>
      <c r="E126" s="27"/>
      <c r="F126" s="144" t="s">
        <v>128</v>
      </c>
      <c r="G126" s="27"/>
      <c r="H126" s="27"/>
      <c r="I126" s="207"/>
      <c r="J126" s="27"/>
      <c r="K126" s="27"/>
      <c r="L126" s="28"/>
      <c r="M126" s="145"/>
      <c r="N126" s="146"/>
      <c r="O126" s="53"/>
      <c r="P126" s="53"/>
      <c r="Q126" s="53"/>
      <c r="R126" s="53"/>
      <c r="S126" s="53"/>
      <c r="T126" s="54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T126" s="13" t="s">
        <v>114</v>
      </c>
      <c r="AU126" s="13" t="s">
        <v>81</v>
      </c>
    </row>
    <row r="127" spans="1:65" s="2" customFormat="1" ht="16.5" customHeight="1">
      <c r="A127" s="27"/>
      <c r="B127" s="129"/>
      <c r="C127" s="130" t="s">
        <v>129</v>
      </c>
      <c r="D127" s="130" t="s">
        <v>109</v>
      </c>
      <c r="E127" s="131" t="s">
        <v>130</v>
      </c>
      <c r="F127" s="132" t="s">
        <v>131</v>
      </c>
      <c r="G127" s="133" t="s">
        <v>112</v>
      </c>
      <c r="H127" s="134">
        <v>120</v>
      </c>
      <c r="I127" s="206"/>
      <c r="J127" s="135"/>
      <c r="K127" s="136"/>
      <c r="L127" s="28"/>
      <c r="M127" s="137" t="s">
        <v>1</v>
      </c>
      <c r="N127" s="138" t="s">
        <v>38</v>
      </c>
      <c r="O127" s="53"/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R127" s="141" t="s">
        <v>81</v>
      </c>
      <c r="AT127" s="141" t="s">
        <v>109</v>
      </c>
      <c r="AU127" s="141" t="s">
        <v>81</v>
      </c>
      <c r="AY127" s="13" t="s">
        <v>108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3" t="s">
        <v>81</v>
      </c>
      <c r="BK127" s="142">
        <f>ROUND(I127*H127,2)</f>
        <v>0</v>
      </c>
      <c r="BL127" s="13" t="s">
        <v>81</v>
      </c>
      <c r="BM127" s="141" t="s">
        <v>132</v>
      </c>
    </row>
    <row r="128" spans="1:65" s="2" customFormat="1" ht="11.25">
      <c r="A128" s="27"/>
      <c r="B128" s="28"/>
      <c r="C128" s="27"/>
      <c r="D128" s="143" t="s">
        <v>114</v>
      </c>
      <c r="E128" s="27"/>
      <c r="F128" s="144" t="s">
        <v>133</v>
      </c>
      <c r="G128" s="27"/>
      <c r="H128" s="27"/>
      <c r="I128" s="207"/>
      <c r="J128" s="27"/>
      <c r="K128" s="27"/>
      <c r="L128" s="28"/>
      <c r="M128" s="145"/>
      <c r="N128" s="146"/>
      <c r="O128" s="53"/>
      <c r="P128" s="53"/>
      <c r="Q128" s="53"/>
      <c r="R128" s="53"/>
      <c r="S128" s="53"/>
      <c r="T128" s="54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T128" s="13" t="s">
        <v>114</v>
      </c>
      <c r="AU128" s="13" t="s">
        <v>81</v>
      </c>
    </row>
    <row r="129" spans="1:65" s="2" customFormat="1" ht="16.5" customHeight="1">
      <c r="A129" s="27"/>
      <c r="B129" s="129"/>
      <c r="C129" s="130" t="s">
        <v>134</v>
      </c>
      <c r="D129" s="130" t="s">
        <v>109</v>
      </c>
      <c r="E129" s="131" t="s">
        <v>135</v>
      </c>
      <c r="F129" s="132" t="s">
        <v>136</v>
      </c>
      <c r="G129" s="133" t="s">
        <v>112</v>
      </c>
      <c r="H129" s="134">
        <v>70</v>
      </c>
      <c r="I129" s="206"/>
      <c r="J129" s="135"/>
      <c r="K129" s="136"/>
      <c r="L129" s="28"/>
      <c r="M129" s="137" t="s">
        <v>1</v>
      </c>
      <c r="N129" s="138" t="s">
        <v>38</v>
      </c>
      <c r="O129" s="53"/>
      <c r="P129" s="139">
        <f>O129*H129</f>
        <v>0</v>
      </c>
      <c r="Q129" s="139">
        <v>0</v>
      </c>
      <c r="R129" s="139">
        <f>Q129*H129</f>
        <v>0</v>
      </c>
      <c r="S129" s="139">
        <v>0</v>
      </c>
      <c r="T129" s="140">
        <f>S129*H129</f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41" t="s">
        <v>81</v>
      </c>
      <c r="AT129" s="141" t="s">
        <v>109</v>
      </c>
      <c r="AU129" s="141" t="s">
        <v>81</v>
      </c>
      <c r="AY129" s="13" t="s">
        <v>108</v>
      </c>
      <c r="BE129" s="142">
        <f>IF(N129="základní",J129,0)</f>
        <v>0</v>
      </c>
      <c r="BF129" s="142">
        <f>IF(N129="snížená",J129,0)</f>
        <v>0</v>
      </c>
      <c r="BG129" s="142">
        <f>IF(N129="zákl. přenesená",J129,0)</f>
        <v>0</v>
      </c>
      <c r="BH129" s="142">
        <f>IF(N129="sníž. přenesená",J129,0)</f>
        <v>0</v>
      </c>
      <c r="BI129" s="142">
        <f>IF(N129="nulová",J129,0)</f>
        <v>0</v>
      </c>
      <c r="BJ129" s="13" t="s">
        <v>81</v>
      </c>
      <c r="BK129" s="142">
        <f>ROUND(I129*H129,2)</f>
        <v>0</v>
      </c>
      <c r="BL129" s="13" t="s">
        <v>81</v>
      </c>
      <c r="BM129" s="141" t="s">
        <v>137</v>
      </c>
    </row>
    <row r="130" spans="1:65" s="2" customFormat="1" ht="11.25">
      <c r="A130" s="27"/>
      <c r="B130" s="28"/>
      <c r="C130" s="27"/>
      <c r="D130" s="143" t="s">
        <v>114</v>
      </c>
      <c r="E130" s="27"/>
      <c r="F130" s="144" t="s">
        <v>138</v>
      </c>
      <c r="G130" s="27"/>
      <c r="H130" s="27"/>
      <c r="I130" s="207"/>
      <c r="J130" s="27"/>
      <c r="K130" s="27"/>
      <c r="L130" s="28"/>
      <c r="M130" s="145"/>
      <c r="N130" s="146"/>
      <c r="O130" s="53"/>
      <c r="P130" s="53"/>
      <c r="Q130" s="53"/>
      <c r="R130" s="53"/>
      <c r="S130" s="53"/>
      <c r="T130" s="54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T130" s="13" t="s">
        <v>114</v>
      </c>
      <c r="AU130" s="13" t="s">
        <v>81</v>
      </c>
    </row>
    <row r="131" spans="1:65" s="2" customFormat="1" ht="16.5" customHeight="1">
      <c r="A131" s="27"/>
      <c r="B131" s="129"/>
      <c r="C131" s="130" t="s">
        <v>139</v>
      </c>
      <c r="D131" s="130" t="s">
        <v>109</v>
      </c>
      <c r="E131" s="131" t="s">
        <v>140</v>
      </c>
      <c r="F131" s="132" t="s">
        <v>141</v>
      </c>
      <c r="G131" s="133" t="s">
        <v>112</v>
      </c>
      <c r="H131" s="134">
        <v>6</v>
      </c>
      <c r="I131" s="206"/>
      <c r="J131" s="135"/>
      <c r="K131" s="136"/>
      <c r="L131" s="28"/>
      <c r="M131" s="137" t="s">
        <v>1</v>
      </c>
      <c r="N131" s="138" t="s">
        <v>38</v>
      </c>
      <c r="O131" s="53"/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41" t="s">
        <v>81</v>
      </c>
      <c r="AT131" s="141" t="s">
        <v>109</v>
      </c>
      <c r="AU131" s="141" t="s">
        <v>81</v>
      </c>
      <c r="AY131" s="13" t="s">
        <v>108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3" t="s">
        <v>81</v>
      </c>
      <c r="BK131" s="142">
        <f>ROUND(I131*H131,2)</f>
        <v>0</v>
      </c>
      <c r="BL131" s="13" t="s">
        <v>81</v>
      </c>
      <c r="BM131" s="141" t="s">
        <v>142</v>
      </c>
    </row>
    <row r="132" spans="1:65" s="2" customFormat="1" ht="11.25">
      <c r="A132" s="27"/>
      <c r="B132" s="28"/>
      <c r="C132" s="27"/>
      <c r="D132" s="143" t="s">
        <v>114</v>
      </c>
      <c r="E132" s="27"/>
      <c r="F132" s="144" t="s">
        <v>143</v>
      </c>
      <c r="G132" s="27"/>
      <c r="H132" s="27"/>
      <c r="I132" s="207"/>
      <c r="J132" s="27"/>
      <c r="K132" s="27"/>
      <c r="L132" s="28"/>
      <c r="M132" s="145"/>
      <c r="N132" s="146"/>
      <c r="O132" s="53"/>
      <c r="P132" s="53"/>
      <c r="Q132" s="53"/>
      <c r="R132" s="53"/>
      <c r="S132" s="53"/>
      <c r="T132" s="54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T132" s="13" t="s">
        <v>114</v>
      </c>
      <c r="AU132" s="13" t="s">
        <v>81</v>
      </c>
    </row>
    <row r="133" spans="1:65" s="2" customFormat="1" ht="16.5" customHeight="1">
      <c r="A133" s="27"/>
      <c r="B133" s="129"/>
      <c r="C133" s="130" t="s">
        <v>144</v>
      </c>
      <c r="D133" s="130" t="s">
        <v>109</v>
      </c>
      <c r="E133" s="131" t="s">
        <v>145</v>
      </c>
      <c r="F133" s="132" t="s">
        <v>146</v>
      </c>
      <c r="G133" s="133" t="s">
        <v>112</v>
      </c>
      <c r="H133" s="134">
        <v>6</v>
      </c>
      <c r="I133" s="206"/>
      <c r="J133" s="135"/>
      <c r="K133" s="136"/>
      <c r="L133" s="28"/>
      <c r="M133" s="137" t="s">
        <v>1</v>
      </c>
      <c r="N133" s="138" t="s">
        <v>38</v>
      </c>
      <c r="O133" s="53"/>
      <c r="P133" s="139">
        <f>O133*H133</f>
        <v>0</v>
      </c>
      <c r="Q133" s="139">
        <v>0</v>
      </c>
      <c r="R133" s="139">
        <f>Q133*H133</f>
        <v>0</v>
      </c>
      <c r="S133" s="139">
        <v>0</v>
      </c>
      <c r="T133" s="140">
        <f>S133*H133</f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R133" s="141" t="s">
        <v>81</v>
      </c>
      <c r="AT133" s="141" t="s">
        <v>109</v>
      </c>
      <c r="AU133" s="141" t="s">
        <v>81</v>
      </c>
      <c r="AY133" s="13" t="s">
        <v>108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3" t="s">
        <v>81</v>
      </c>
      <c r="BK133" s="142">
        <f>ROUND(I133*H133,2)</f>
        <v>0</v>
      </c>
      <c r="BL133" s="13" t="s">
        <v>81</v>
      </c>
      <c r="BM133" s="141" t="s">
        <v>147</v>
      </c>
    </row>
    <row r="134" spans="1:65" s="2" customFormat="1" ht="11.25">
      <c r="A134" s="27"/>
      <c r="B134" s="28"/>
      <c r="C134" s="27"/>
      <c r="D134" s="143" t="s">
        <v>114</v>
      </c>
      <c r="E134" s="27"/>
      <c r="F134" s="144" t="s">
        <v>148</v>
      </c>
      <c r="G134" s="27"/>
      <c r="H134" s="27"/>
      <c r="I134" s="207"/>
      <c r="J134" s="27"/>
      <c r="K134" s="27"/>
      <c r="L134" s="28"/>
      <c r="M134" s="145"/>
      <c r="N134" s="146"/>
      <c r="O134" s="53"/>
      <c r="P134" s="53"/>
      <c r="Q134" s="53"/>
      <c r="R134" s="53"/>
      <c r="S134" s="53"/>
      <c r="T134" s="54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T134" s="13" t="s">
        <v>114</v>
      </c>
      <c r="AU134" s="13" t="s">
        <v>81</v>
      </c>
    </row>
    <row r="135" spans="1:65" s="2" customFormat="1" ht="21.75" customHeight="1">
      <c r="A135" s="27"/>
      <c r="B135" s="129"/>
      <c r="C135" s="147" t="s">
        <v>149</v>
      </c>
      <c r="D135" s="147" t="s">
        <v>150</v>
      </c>
      <c r="E135" s="148" t="s">
        <v>151</v>
      </c>
      <c r="F135" s="149" t="s">
        <v>152</v>
      </c>
      <c r="G135" s="150" t="s">
        <v>112</v>
      </c>
      <c r="H135" s="151">
        <v>40</v>
      </c>
      <c r="I135" s="208"/>
      <c r="J135" s="152"/>
      <c r="K135" s="153"/>
      <c r="L135" s="154"/>
      <c r="M135" s="155" t="s">
        <v>1</v>
      </c>
      <c r="N135" s="156" t="s">
        <v>38</v>
      </c>
      <c r="O135" s="53"/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41" t="s">
        <v>153</v>
      </c>
      <c r="AT135" s="141" t="s">
        <v>150</v>
      </c>
      <c r="AU135" s="141" t="s">
        <v>81</v>
      </c>
      <c r="AY135" s="13" t="s">
        <v>108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3" t="s">
        <v>81</v>
      </c>
      <c r="BK135" s="142">
        <f>ROUND(I135*H135,2)</f>
        <v>0</v>
      </c>
      <c r="BL135" s="13" t="s">
        <v>153</v>
      </c>
      <c r="BM135" s="141" t="s">
        <v>154</v>
      </c>
    </row>
    <row r="136" spans="1:65" s="2" customFormat="1" ht="11.25">
      <c r="A136" s="27"/>
      <c r="B136" s="28"/>
      <c r="C136" s="27"/>
      <c r="D136" s="143" t="s">
        <v>114</v>
      </c>
      <c r="E136" s="27"/>
      <c r="F136" s="144" t="s">
        <v>152</v>
      </c>
      <c r="G136" s="27"/>
      <c r="H136" s="27"/>
      <c r="I136" s="207"/>
      <c r="J136" s="27"/>
      <c r="K136" s="27"/>
      <c r="L136" s="28"/>
      <c r="M136" s="145"/>
      <c r="N136" s="146"/>
      <c r="O136" s="53"/>
      <c r="P136" s="53"/>
      <c r="Q136" s="53"/>
      <c r="R136" s="53"/>
      <c r="S136" s="53"/>
      <c r="T136" s="54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T136" s="13" t="s">
        <v>114</v>
      </c>
      <c r="AU136" s="13" t="s">
        <v>81</v>
      </c>
    </row>
    <row r="137" spans="1:65" s="2" customFormat="1" ht="21.75" customHeight="1">
      <c r="A137" s="27"/>
      <c r="B137" s="129"/>
      <c r="C137" s="147" t="s">
        <v>155</v>
      </c>
      <c r="D137" s="147" t="s">
        <v>150</v>
      </c>
      <c r="E137" s="148" t="s">
        <v>156</v>
      </c>
      <c r="F137" s="149" t="s">
        <v>157</v>
      </c>
      <c r="G137" s="150" t="s">
        <v>112</v>
      </c>
      <c r="H137" s="151">
        <v>40</v>
      </c>
      <c r="I137" s="208"/>
      <c r="J137" s="152"/>
      <c r="K137" s="153"/>
      <c r="L137" s="154"/>
      <c r="M137" s="155" t="s">
        <v>1</v>
      </c>
      <c r="N137" s="156" t="s">
        <v>38</v>
      </c>
      <c r="O137" s="53"/>
      <c r="P137" s="139">
        <f>O137*H137</f>
        <v>0</v>
      </c>
      <c r="Q137" s="139">
        <v>0</v>
      </c>
      <c r="R137" s="139">
        <f>Q137*H137</f>
        <v>0</v>
      </c>
      <c r="S137" s="139">
        <v>0</v>
      </c>
      <c r="T137" s="140">
        <f>S137*H137</f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41" t="s">
        <v>83</v>
      </c>
      <c r="AT137" s="141" t="s">
        <v>150</v>
      </c>
      <c r="AU137" s="141" t="s">
        <v>81</v>
      </c>
      <c r="AY137" s="13" t="s">
        <v>108</v>
      </c>
      <c r="BE137" s="142">
        <f>IF(N137="základní",J137,0)</f>
        <v>0</v>
      </c>
      <c r="BF137" s="142">
        <f>IF(N137="snížená",J137,0)</f>
        <v>0</v>
      </c>
      <c r="BG137" s="142">
        <f>IF(N137="zákl. přenesená",J137,0)</f>
        <v>0</v>
      </c>
      <c r="BH137" s="142">
        <f>IF(N137="sníž. přenesená",J137,0)</f>
        <v>0</v>
      </c>
      <c r="BI137" s="142">
        <f>IF(N137="nulová",J137,0)</f>
        <v>0</v>
      </c>
      <c r="BJ137" s="13" t="s">
        <v>81</v>
      </c>
      <c r="BK137" s="142">
        <f>ROUND(I137*H137,2)</f>
        <v>0</v>
      </c>
      <c r="BL137" s="13" t="s">
        <v>81</v>
      </c>
      <c r="BM137" s="141" t="s">
        <v>158</v>
      </c>
    </row>
    <row r="138" spans="1:65" s="2" customFormat="1" ht="11.25">
      <c r="A138" s="27"/>
      <c r="B138" s="28"/>
      <c r="C138" s="27"/>
      <c r="D138" s="143" t="s">
        <v>114</v>
      </c>
      <c r="E138" s="27"/>
      <c r="F138" s="144" t="s">
        <v>157</v>
      </c>
      <c r="G138" s="27"/>
      <c r="H138" s="27"/>
      <c r="I138" s="207"/>
      <c r="J138" s="27"/>
      <c r="K138" s="27"/>
      <c r="L138" s="28"/>
      <c r="M138" s="145"/>
      <c r="N138" s="146"/>
      <c r="O138" s="53"/>
      <c r="P138" s="53"/>
      <c r="Q138" s="53"/>
      <c r="R138" s="53"/>
      <c r="S138" s="53"/>
      <c r="T138" s="54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T138" s="13" t="s">
        <v>114</v>
      </c>
      <c r="AU138" s="13" t="s">
        <v>81</v>
      </c>
    </row>
    <row r="139" spans="1:65" s="2" customFormat="1" ht="21.75" customHeight="1">
      <c r="A139" s="27"/>
      <c r="B139" s="129"/>
      <c r="C139" s="147" t="s">
        <v>159</v>
      </c>
      <c r="D139" s="147" t="s">
        <v>150</v>
      </c>
      <c r="E139" s="148" t="s">
        <v>160</v>
      </c>
      <c r="F139" s="149" t="s">
        <v>161</v>
      </c>
      <c r="G139" s="150" t="s">
        <v>112</v>
      </c>
      <c r="H139" s="151">
        <v>30</v>
      </c>
      <c r="I139" s="208"/>
      <c r="J139" s="152"/>
      <c r="K139" s="153"/>
      <c r="L139" s="154"/>
      <c r="M139" s="155" t="s">
        <v>1</v>
      </c>
      <c r="N139" s="156" t="s">
        <v>38</v>
      </c>
      <c r="O139" s="53"/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41" t="s">
        <v>83</v>
      </c>
      <c r="AT139" s="141" t="s">
        <v>150</v>
      </c>
      <c r="AU139" s="141" t="s">
        <v>81</v>
      </c>
      <c r="AY139" s="13" t="s">
        <v>108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3" t="s">
        <v>81</v>
      </c>
      <c r="BK139" s="142">
        <f>ROUND(I139*H139,2)</f>
        <v>0</v>
      </c>
      <c r="BL139" s="13" t="s">
        <v>81</v>
      </c>
      <c r="BM139" s="141" t="s">
        <v>162</v>
      </c>
    </row>
    <row r="140" spans="1:65" s="2" customFormat="1" ht="11.25">
      <c r="A140" s="27"/>
      <c r="B140" s="28"/>
      <c r="C140" s="27"/>
      <c r="D140" s="143" t="s">
        <v>114</v>
      </c>
      <c r="E140" s="27"/>
      <c r="F140" s="144" t="s">
        <v>161</v>
      </c>
      <c r="G140" s="27"/>
      <c r="H140" s="27"/>
      <c r="I140" s="207"/>
      <c r="J140" s="27"/>
      <c r="K140" s="27"/>
      <c r="L140" s="28"/>
      <c r="M140" s="145"/>
      <c r="N140" s="146"/>
      <c r="O140" s="53"/>
      <c r="P140" s="53"/>
      <c r="Q140" s="53"/>
      <c r="R140" s="53"/>
      <c r="S140" s="53"/>
      <c r="T140" s="54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T140" s="13" t="s">
        <v>114</v>
      </c>
      <c r="AU140" s="13" t="s">
        <v>81</v>
      </c>
    </row>
    <row r="141" spans="1:65" s="2" customFormat="1" ht="24.2" customHeight="1">
      <c r="A141" s="27"/>
      <c r="B141" s="129"/>
      <c r="C141" s="147" t="s">
        <v>163</v>
      </c>
      <c r="D141" s="147" t="s">
        <v>150</v>
      </c>
      <c r="E141" s="148" t="s">
        <v>164</v>
      </c>
      <c r="F141" s="149" t="s">
        <v>165</v>
      </c>
      <c r="G141" s="150" t="s">
        <v>112</v>
      </c>
      <c r="H141" s="151">
        <v>40</v>
      </c>
      <c r="I141" s="208"/>
      <c r="J141" s="152"/>
      <c r="K141" s="153"/>
      <c r="L141" s="154"/>
      <c r="M141" s="155" t="s">
        <v>1</v>
      </c>
      <c r="N141" s="156" t="s">
        <v>38</v>
      </c>
      <c r="O141" s="53"/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41" t="s">
        <v>83</v>
      </c>
      <c r="AT141" s="141" t="s">
        <v>150</v>
      </c>
      <c r="AU141" s="141" t="s">
        <v>81</v>
      </c>
      <c r="AY141" s="13" t="s">
        <v>108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3" t="s">
        <v>81</v>
      </c>
      <c r="BK141" s="142">
        <f>ROUND(I141*H141,2)</f>
        <v>0</v>
      </c>
      <c r="BL141" s="13" t="s">
        <v>81</v>
      </c>
      <c r="BM141" s="141" t="s">
        <v>166</v>
      </c>
    </row>
    <row r="142" spans="1:65" s="2" customFormat="1" ht="11.25">
      <c r="A142" s="27"/>
      <c r="B142" s="28"/>
      <c r="C142" s="27"/>
      <c r="D142" s="143" t="s">
        <v>114</v>
      </c>
      <c r="E142" s="27"/>
      <c r="F142" s="144" t="s">
        <v>165</v>
      </c>
      <c r="G142" s="27"/>
      <c r="H142" s="27"/>
      <c r="I142" s="207"/>
      <c r="J142" s="27"/>
      <c r="K142" s="27"/>
      <c r="L142" s="28"/>
      <c r="M142" s="145"/>
      <c r="N142" s="146"/>
      <c r="O142" s="53"/>
      <c r="P142" s="53"/>
      <c r="Q142" s="53"/>
      <c r="R142" s="53"/>
      <c r="S142" s="53"/>
      <c r="T142" s="54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T142" s="13" t="s">
        <v>114</v>
      </c>
      <c r="AU142" s="13" t="s">
        <v>81</v>
      </c>
    </row>
    <row r="143" spans="1:65" s="2" customFormat="1" ht="16.5" customHeight="1">
      <c r="A143" s="27"/>
      <c r="B143" s="129"/>
      <c r="C143" s="147" t="s">
        <v>167</v>
      </c>
      <c r="D143" s="147" t="s">
        <v>150</v>
      </c>
      <c r="E143" s="148" t="s">
        <v>168</v>
      </c>
      <c r="F143" s="149" t="s">
        <v>169</v>
      </c>
      <c r="G143" s="150" t="s">
        <v>112</v>
      </c>
      <c r="H143" s="151">
        <v>6</v>
      </c>
      <c r="I143" s="208"/>
      <c r="J143" s="152"/>
      <c r="K143" s="153"/>
      <c r="L143" s="154"/>
      <c r="M143" s="155" t="s">
        <v>1</v>
      </c>
      <c r="N143" s="156" t="s">
        <v>38</v>
      </c>
      <c r="O143" s="53"/>
      <c r="P143" s="139">
        <f>O143*H143</f>
        <v>0</v>
      </c>
      <c r="Q143" s="139">
        <v>0</v>
      </c>
      <c r="R143" s="139">
        <f>Q143*H143</f>
        <v>0</v>
      </c>
      <c r="S143" s="139">
        <v>0</v>
      </c>
      <c r="T143" s="140">
        <f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41" t="s">
        <v>83</v>
      </c>
      <c r="AT143" s="141" t="s">
        <v>150</v>
      </c>
      <c r="AU143" s="141" t="s">
        <v>81</v>
      </c>
      <c r="AY143" s="13" t="s">
        <v>108</v>
      </c>
      <c r="BE143" s="142">
        <f>IF(N143="základní",J143,0)</f>
        <v>0</v>
      </c>
      <c r="BF143" s="142">
        <f>IF(N143="snížená",J143,0)</f>
        <v>0</v>
      </c>
      <c r="BG143" s="142">
        <f>IF(N143="zákl. přenesená",J143,0)</f>
        <v>0</v>
      </c>
      <c r="BH143" s="142">
        <f>IF(N143="sníž. přenesená",J143,0)</f>
        <v>0</v>
      </c>
      <c r="BI143" s="142">
        <f>IF(N143="nulová",J143,0)</f>
        <v>0</v>
      </c>
      <c r="BJ143" s="13" t="s">
        <v>81</v>
      </c>
      <c r="BK143" s="142">
        <f>ROUND(I143*H143,2)</f>
        <v>0</v>
      </c>
      <c r="BL143" s="13" t="s">
        <v>81</v>
      </c>
      <c r="BM143" s="141" t="s">
        <v>170</v>
      </c>
    </row>
    <row r="144" spans="1:65" s="2" customFormat="1" ht="11.25">
      <c r="A144" s="27"/>
      <c r="B144" s="28"/>
      <c r="C144" s="27"/>
      <c r="D144" s="143" t="s">
        <v>114</v>
      </c>
      <c r="E144" s="27"/>
      <c r="F144" s="144" t="s">
        <v>169</v>
      </c>
      <c r="G144" s="27"/>
      <c r="H144" s="27"/>
      <c r="I144" s="207"/>
      <c r="J144" s="27"/>
      <c r="K144" s="27"/>
      <c r="L144" s="28"/>
      <c r="M144" s="145"/>
      <c r="N144" s="146"/>
      <c r="O144" s="53"/>
      <c r="P144" s="53"/>
      <c r="Q144" s="53"/>
      <c r="R144" s="53"/>
      <c r="S144" s="53"/>
      <c r="T144" s="54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T144" s="13" t="s">
        <v>114</v>
      </c>
      <c r="AU144" s="13" t="s">
        <v>81</v>
      </c>
    </row>
    <row r="145" spans="1:65" s="2" customFormat="1" ht="16.5" customHeight="1">
      <c r="A145" s="27"/>
      <c r="B145" s="129"/>
      <c r="C145" s="147" t="s">
        <v>171</v>
      </c>
      <c r="D145" s="147" t="s">
        <v>150</v>
      </c>
      <c r="E145" s="148" t="s">
        <v>172</v>
      </c>
      <c r="F145" s="149" t="s">
        <v>173</v>
      </c>
      <c r="G145" s="150" t="s">
        <v>112</v>
      </c>
      <c r="H145" s="151">
        <v>12</v>
      </c>
      <c r="I145" s="208"/>
      <c r="J145" s="152"/>
      <c r="K145" s="153"/>
      <c r="L145" s="154"/>
      <c r="M145" s="155" t="s">
        <v>1</v>
      </c>
      <c r="N145" s="156" t="s">
        <v>38</v>
      </c>
      <c r="O145" s="53"/>
      <c r="P145" s="139">
        <f>O145*H145</f>
        <v>0</v>
      </c>
      <c r="Q145" s="139">
        <v>0</v>
      </c>
      <c r="R145" s="139">
        <f>Q145*H145</f>
        <v>0</v>
      </c>
      <c r="S145" s="139">
        <v>0</v>
      </c>
      <c r="T145" s="140">
        <f>S145*H145</f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41" t="s">
        <v>83</v>
      </c>
      <c r="AT145" s="141" t="s">
        <v>150</v>
      </c>
      <c r="AU145" s="141" t="s">
        <v>81</v>
      </c>
      <c r="AY145" s="13" t="s">
        <v>108</v>
      </c>
      <c r="BE145" s="142">
        <f>IF(N145="základní",J145,0)</f>
        <v>0</v>
      </c>
      <c r="BF145" s="142">
        <f>IF(N145="snížená",J145,0)</f>
        <v>0</v>
      </c>
      <c r="BG145" s="142">
        <f>IF(N145="zákl. přenesená",J145,0)</f>
        <v>0</v>
      </c>
      <c r="BH145" s="142">
        <f>IF(N145="sníž. přenesená",J145,0)</f>
        <v>0</v>
      </c>
      <c r="BI145" s="142">
        <f>IF(N145="nulová",J145,0)</f>
        <v>0</v>
      </c>
      <c r="BJ145" s="13" t="s">
        <v>81</v>
      </c>
      <c r="BK145" s="142">
        <f>ROUND(I145*H145,2)</f>
        <v>0</v>
      </c>
      <c r="BL145" s="13" t="s">
        <v>81</v>
      </c>
      <c r="BM145" s="141" t="s">
        <v>174</v>
      </c>
    </row>
    <row r="146" spans="1:65" s="2" customFormat="1" ht="11.25">
      <c r="A146" s="27"/>
      <c r="B146" s="28"/>
      <c r="C146" s="27"/>
      <c r="D146" s="143" t="s">
        <v>114</v>
      </c>
      <c r="E146" s="27"/>
      <c r="F146" s="144" t="s">
        <v>173</v>
      </c>
      <c r="G146" s="27"/>
      <c r="H146" s="27"/>
      <c r="I146" s="207"/>
      <c r="J146" s="27"/>
      <c r="K146" s="27"/>
      <c r="L146" s="28"/>
      <c r="M146" s="145"/>
      <c r="N146" s="146"/>
      <c r="O146" s="53"/>
      <c r="P146" s="53"/>
      <c r="Q146" s="53"/>
      <c r="R146" s="53"/>
      <c r="S146" s="53"/>
      <c r="T146" s="54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T146" s="13" t="s">
        <v>114</v>
      </c>
      <c r="AU146" s="13" t="s">
        <v>81</v>
      </c>
    </row>
    <row r="147" spans="1:65" s="2" customFormat="1" ht="16.5" customHeight="1">
      <c r="A147" s="27"/>
      <c r="B147" s="129"/>
      <c r="C147" s="147" t="s">
        <v>8</v>
      </c>
      <c r="D147" s="147" t="s">
        <v>150</v>
      </c>
      <c r="E147" s="148" t="s">
        <v>175</v>
      </c>
      <c r="F147" s="149" t="s">
        <v>176</v>
      </c>
      <c r="G147" s="150" t="s">
        <v>112</v>
      </c>
      <c r="H147" s="151">
        <v>6</v>
      </c>
      <c r="I147" s="208"/>
      <c r="J147" s="152"/>
      <c r="K147" s="153"/>
      <c r="L147" s="154"/>
      <c r="M147" s="155" t="s">
        <v>1</v>
      </c>
      <c r="N147" s="156" t="s">
        <v>38</v>
      </c>
      <c r="O147" s="53"/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41" t="s">
        <v>83</v>
      </c>
      <c r="AT147" s="141" t="s">
        <v>150</v>
      </c>
      <c r="AU147" s="141" t="s">
        <v>81</v>
      </c>
      <c r="AY147" s="13" t="s">
        <v>108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3" t="s">
        <v>81</v>
      </c>
      <c r="BK147" s="142">
        <f>ROUND(I147*H147,2)</f>
        <v>0</v>
      </c>
      <c r="BL147" s="13" t="s">
        <v>81</v>
      </c>
      <c r="BM147" s="141" t="s">
        <v>177</v>
      </c>
    </row>
    <row r="148" spans="1:65" s="2" customFormat="1" ht="11.25">
      <c r="A148" s="27"/>
      <c r="B148" s="28"/>
      <c r="C148" s="27"/>
      <c r="D148" s="143" t="s">
        <v>114</v>
      </c>
      <c r="E148" s="27"/>
      <c r="F148" s="144" t="s">
        <v>176</v>
      </c>
      <c r="G148" s="27"/>
      <c r="H148" s="27"/>
      <c r="I148" s="207"/>
      <c r="J148" s="27"/>
      <c r="K148" s="27"/>
      <c r="L148" s="28"/>
      <c r="M148" s="145"/>
      <c r="N148" s="146"/>
      <c r="O148" s="53"/>
      <c r="P148" s="53"/>
      <c r="Q148" s="53"/>
      <c r="R148" s="53"/>
      <c r="S148" s="53"/>
      <c r="T148" s="54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T148" s="13" t="s">
        <v>114</v>
      </c>
      <c r="AU148" s="13" t="s">
        <v>81</v>
      </c>
    </row>
    <row r="149" spans="1:65" s="2" customFormat="1" ht="16.5" customHeight="1">
      <c r="A149" s="27"/>
      <c r="B149" s="129"/>
      <c r="C149" s="147" t="s">
        <v>178</v>
      </c>
      <c r="D149" s="147" t="s">
        <v>150</v>
      </c>
      <c r="E149" s="148" t="s">
        <v>179</v>
      </c>
      <c r="F149" s="149" t="s">
        <v>180</v>
      </c>
      <c r="G149" s="150" t="s">
        <v>112</v>
      </c>
      <c r="H149" s="151">
        <v>6</v>
      </c>
      <c r="I149" s="208"/>
      <c r="J149" s="152"/>
      <c r="K149" s="153"/>
      <c r="L149" s="154"/>
      <c r="M149" s="155" t="s">
        <v>1</v>
      </c>
      <c r="N149" s="156" t="s">
        <v>38</v>
      </c>
      <c r="O149" s="53"/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41" t="s">
        <v>83</v>
      </c>
      <c r="AT149" s="141" t="s">
        <v>150</v>
      </c>
      <c r="AU149" s="141" t="s">
        <v>81</v>
      </c>
      <c r="AY149" s="13" t="s">
        <v>108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3" t="s">
        <v>81</v>
      </c>
      <c r="BK149" s="142">
        <f>ROUND(I149*H149,2)</f>
        <v>0</v>
      </c>
      <c r="BL149" s="13" t="s">
        <v>81</v>
      </c>
      <c r="BM149" s="141" t="s">
        <v>181</v>
      </c>
    </row>
    <row r="150" spans="1:65" s="2" customFormat="1" ht="11.25">
      <c r="A150" s="27"/>
      <c r="B150" s="28"/>
      <c r="C150" s="27"/>
      <c r="D150" s="143" t="s">
        <v>114</v>
      </c>
      <c r="E150" s="27"/>
      <c r="F150" s="144" t="s">
        <v>180</v>
      </c>
      <c r="G150" s="27"/>
      <c r="H150" s="27"/>
      <c r="I150" s="207"/>
      <c r="J150" s="27"/>
      <c r="K150" s="27"/>
      <c r="L150" s="28"/>
      <c r="M150" s="145"/>
      <c r="N150" s="146"/>
      <c r="O150" s="53"/>
      <c r="P150" s="53"/>
      <c r="Q150" s="53"/>
      <c r="R150" s="53"/>
      <c r="S150" s="53"/>
      <c r="T150" s="54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T150" s="13" t="s">
        <v>114</v>
      </c>
      <c r="AU150" s="13" t="s">
        <v>81</v>
      </c>
    </row>
    <row r="151" spans="1:65" s="2" customFormat="1" ht="16.5" customHeight="1">
      <c r="A151" s="27"/>
      <c r="B151" s="129"/>
      <c r="C151" s="147" t="s">
        <v>182</v>
      </c>
      <c r="D151" s="147" t="s">
        <v>150</v>
      </c>
      <c r="E151" s="148" t="s">
        <v>183</v>
      </c>
      <c r="F151" s="149" t="s">
        <v>184</v>
      </c>
      <c r="G151" s="150" t="s">
        <v>112</v>
      </c>
      <c r="H151" s="151">
        <v>6</v>
      </c>
      <c r="I151" s="208"/>
      <c r="J151" s="152"/>
      <c r="K151" s="153"/>
      <c r="L151" s="154"/>
      <c r="M151" s="155" t="s">
        <v>1</v>
      </c>
      <c r="N151" s="156" t="s">
        <v>38</v>
      </c>
      <c r="O151" s="53"/>
      <c r="P151" s="139">
        <f>O151*H151</f>
        <v>0</v>
      </c>
      <c r="Q151" s="139">
        <v>0</v>
      </c>
      <c r="R151" s="139">
        <f>Q151*H151</f>
        <v>0</v>
      </c>
      <c r="S151" s="139">
        <v>0</v>
      </c>
      <c r="T151" s="140">
        <f>S151*H151</f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R151" s="141" t="s">
        <v>83</v>
      </c>
      <c r="AT151" s="141" t="s">
        <v>150</v>
      </c>
      <c r="AU151" s="141" t="s">
        <v>81</v>
      </c>
      <c r="AY151" s="13" t="s">
        <v>108</v>
      </c>
      <c r="BE151" s="142">
        <f>IF(N151="základní",J151,0)</f>
        <v>0</v>
      </c>
      <c r="BF151" s="142">
        <f>IF(N151="snížená",J151,0)</f>
        <v>0</v>
      </c>
      <c r="BG151" s="142">
        <f>IF(N151="zákl. přenesená",J151,0)</f>
        <v>0</v>
      </c>
      <c r="BH151" s="142">
        <f>IF(N151="sníž. přenesená",J151,0)</f>
        <v>0</v>
      </c>
      <c r="BI151" s="142">
        <f>IF(N151="nulová",J151,0)</f>
        <v>0</v>
      </c>
      <c r="BJ151" s="13" t="s">
        <v>81</v>
      </c>
      <c r="BK151" s="142">
        <f>ROUND(I151*H151,2)</f>
        <v>0</v>
      </c>
      <c r="BL151" s="13" t="s">
        <v>81</v>
      </c>
      <c r="BM151" s="141" t="s">
        <v>185</v>
      </c>
    </row>
    <row r="152" spans="1:65" s="2" customFormat="1" ht="11.25">
      <c r="A152" s="27"/>
      <c r="B152" s="28"/>
      <c r="C152" s="27"/>
      <c r="D152" s="143" t="s">
        <v>114</v>
      </c>
      <c r="E152" s="27"/>
      <c r="F152" s="144" t="s">
        <v>184</v>
      </c>
      <c r="G152" s="27"/>
      <c r="H152" s="27"/>
      <c r="I152" s="207"/>
      <c r="J152" s="27"/>
      <c r="K152" s="27"/>
      <c r="L152" s="28"/>
      <c r="M152" s="145"/>
      <c r="N152" s="146"/>
      <c r="O152" s="53"/>
      <c r="P152" s="53"/>
      <c r="Q152" s="53"/>
      <c r="R152" s="53"/>
      <c r="S152" s="53"/>
      <c r="T152" s="54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T152" s="13" t="s">
        <v>114</v>
      </c>
      <c r="AU152" s="13" t="s">
        <v>81</v>
      </c>
    </row>
    <row r="153" spans="1:65" s="2" customFormat="1" ht="16.5" customHeight="1">
      <c r="A153" s="27"/>
      <c r="B153" s="129"/>
      <c r="C153" s="147" t="s">
        <v>186</v>
      </c>
      <c r="D153" s="147" t="s">
        <v>150</v>
      </c>
      <c r="E153" s="148" t="s">
        <v>187</v>
      </c>
      <c r="F153" s="149" t="s">
        <v>188</v>
      </c>
      <c r="G153" s="150" t="s">
        <v>112</v>
      </c>
      <c r="H153" s="151">
        <v>80</v>
      </c>
      <c r="I153" s="208"/>
      <c r="J153" s="152"/>
      <c r="K153" s="153"/>
      <c r="L153" s="154"/>
      <c r="M153" s="155" t="s">
        <v>1</v>
      </c>
      <c r="N153" s="156" t="s">
        <v>38</v>
      </c>
      <c r="O153" s="53"/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41" t="s">
        <v>83</v>
      </c>
      <c r="AT153" s="141" t="s">
        <v>150</v>
      </c>
      <c r="AU153" s="141" t="s">
        <v>81</v>
      </c>
      <c r="AY153" s="13" t="s">
        <v>108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3" t="s">
        <v>81</v>
      </c>
      <c r="BK153" s="142">
        <f>ROUND(I153*H153,2)</f>
        <v>0</v>
      </c>
      <c r="BL153" s="13" t="s">
        <v>81</v>
      </c>
      <c r="BM153" s="141" t="s">
        <v>189</v>
      </c>
    </row>
    <row r="154" spans="1:65" s="2" customFormat="1" ht="11.25">
      <c r="A154" s="27"/>
      <c r="B154" s="28"/>
      <c r="C154" s="27"/>
      <c r="D154" s="143" t="s">
        <v>114</v>
      </c>
      <c r="E154" s="27"/>
      <c r="F154" s="144" t="s">
        <v>188</v>
      </c>
      <c r="G154" s="27"/>
      <c r="H154" s="27"/>
      <c r="I154" s="207"/>
      <c r="J154" s="27"/>
      <c r="K154" s="27"/>
      <c r="L154" s="28"/>
      <c r="M154" s="145"/>
      <c r="N154" s="146"/>
      <c r="O154" s="53"/>
      <c r="P154" s="53"/>
      <c r="Q154" s="53"/>
      <c r="R154" s="53"/>
      <c r="S154" s="53"/>
      <c r="T154" s="54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T154" s="13" t="s">
        <v>114</v>
      </c>
      <c r="AU154" s="13" t="s">
        <v>81</v>
      </c>
    </row>
    <row r="155" spans="1:65" s="2" customFormat="1" ht="16.5" customHeight="1">
      <c r="A155" s="27"/>
      <c r="B155" s="129"/>
      <c r="C155" s="147" t="s">
        <v>190</v>
      </c>
      <c r="D155" s="147" t="s">
        <v>150</v>
      </c>
      <c r="E155" s="148" t="s">
        <v>191</v>
      </c>
      <c r="F155" s="149" t="s">
        <v>192</v>
      </c>
      <c r="G155" s="150" t="s">
        <v>112</v>
      </c>
      <c r="H155" s="151">
        <v>60</v>
      </c>
      <c r="I155" s="208"/>
      <c r="J155" s="152"/>
      <c r="K155" s="153"/>
      <c r="L155" s="154"/>
      <c r="M155" s="155" t="s">
        <v>1</v>
      </c>
      <c r="N155" s="156" t="s">
        <v>38</v>
      </c>
      <c r="O155" s="53"/>
      <c r="P155" s="139">
        <f>O155*H155</f>
        <v>0</v>
      </c>
      <c r="Q155" s="139">
        <v>0</v>
      </c>
      <c r="R155" s="139">
        <f>Q155*H155</f>
        <v>0</v>
      </c>
      <c r="S155" s="139">
        <v>0</v>
      </c>
      <c r="T155" s="140">
        <f>S155*H155</f>
        <v>0</v>
      </c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R155" s="141" t="s">
        <v>83</v>
      </c>
      <c r="AT155" s="141" t="s">
        <v>150</v>
      </c>
      <c r="AU155" s="141" t="s">
        <v>81</v>
      </c>
      <c r="AY155" s="13" t="s">
        <v>108</v>
      </c>
      <c r="BE155" s="142">
        <f>IF(N155="základní",J155,0)</f>
        <v>0</v>
      </c>
      <c r="BF155" s="142">
        <f>IF(N155="snížená",J155,0)</f>
        <v>0</v>
      </c>
      <c r="BG155" s="142">
        <f>IF(N155="zákl. přenesená",J155,0)</f>
        <v>0</v>
      </c>
      <c r="BH155" s="142">
        <f>IF(N155="sníž. přenesená",J155,0)</f>
        <v>0</v>
      </c>
      <c r="BI155" s="142">
        <f>IF(N155="nulová",J155,0)</f>
        <v>0</v>
      </c>
      <c r="BJ155" s="13" t="s">
        <v>81</v>
      </c>
      <c r="BK155" s="142">
        <f>ROUND(I155*H155,2)</f>
        <v>0</v>
      </c>
      <c r="BL155" s="13" t="s">
        <v>81</v>
      </c>
      <c r="BM155" s="141" t="s">
        <v>193</v>
      </c>
    </row>
    <row r="156" spans="1:65" s="2" customFormat="1" ht="11.25">
      <c r="A156" s="27"/>
      <c r="B156" s="28"/>
      <c r="C156" s="27"/>
      <c r="D156" s="143" t="s">
        <v>114</v>
      </c>
      <c r="E156" s="27"/>
      <c r="F156" s="144" t="s">
        <v>192</v>
      </c>
      <c r="G156" s="27"/>
      <c r="H156" s="27"/>
      <c r="I156" s="207"/>
      <c r="J156" s="27"/>
      <c r="K156" s="27"/>
      <c r="L156" s="28"/>
      <c r="M156" s="145"/>
      <c r="N156" s="146"/>
      <c r="O156" s="53"/>
      <c r="P156" s="53"/>
      <c r="Q156" s="53"/>
      <c r="R156" s="53"/>
      <c r="S156" s="53"/>
      <c r="T156" s="54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T156" s="13" t="s">
        <v>114</v>
      </c>
      <c r="AU156" s="13" t="s">
        <v>81</v>
      </c>
    </row>
    <row r="157" spans="1:65" s="2" customFormat="1" ht="16.5" customHeight="1">
      <c r="A157" s="27"/>
      <c r="B157" s="129"/>
      <c r="C157" s="147" t="s">
        <v>194</v>
      </c>
      <c r="D157" s="147" t="s">
        <v>150</v>
      </c>
      <c r="E157" s="148" t="s">
        <v>195</v>
      </c>
      <c r="F157" s="149" t="s">
        <v>196</v>
      </c>
      <c r="G157" s="150" t="s">
        <v>112</v>
      </c>
      <c r="H157" s="151">
        <v>6</v>
      </c>
      <c r="I157" s="208"/>
      <c r="J157" s="152"/>
      <c r="K157" s="153"/>
      <c r="L157" s="154"/>
      <c r="M157" s="155" t="s">
        <v>1</v>
      </c>
      <c r="N157" s="156" t="s">
        <v>38</v>
      </c>
      <c r="O157" s="53"/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41" t="s">
        <v>83</v>
      </c>
      <c r="AT157" s="141" t="s">
        <v>150</v>
      </c>
      <c r="AU157" s="141" t="s">
        <v>81</v>
      </c>
      <c r="AY157" s="13" t="s">
        <v>108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3" t="s">
        <v>81</v>
      </c>
      <c r="BK157" s="142">
        <f>ROUND(I157*H157,2)</f>
        <v>0</v>
      </c>
      <c r="BL157" s="13" t="s">
        <v>81</v>
      </c>
      <c r="BM157" s="141" t="s">
        <v>197</v>
      </c>
    </row>
    <row r="158" spans="1:65" s="2" customFormat="1" ht="11.25">
      <c r="A158" s="27"/>
      <c r="B158" s="28"/>
      <c r="C158" s="27"/>
      <c r="D158" s="143" t="s">
        <v>114</v>
      </c>
      <c r="E158" s="27"/>
      <c r="F158" s="144" t="s">
        <v>196</v>
      </c>
      <c r="G158" s="27"/>
      <c r="H158" s="27"/>
      <c r="I158" s="207"/>
      <c r="J158" s="27"/>
      <c r="K158" s="27"/>
      <c r="L158" s="28"/>
      <c r="M158" s="145"/>
      <c r="N158" s="146"/>
      <c r="O158" s="53"/>
      <c r="P158" s="53"/>
      <c r="Q158" s="53"/>
      <c r="R158" s="53"/>
      <c r="S158" s="53"/>
      <c r="T158" s="54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T158" s="13" t="s">
        <v>114</v>
      </c>
      <c r="AU158" s="13" t="s">
        <v>81</v>
      </c>
    </row>
    <row r="159" spans="1:65" s="2" customFormat="1" ht="16.5" customHeight="1">
      <c r="A159" s="27"/>
      <c r="B159" s="129"/>
      <c r="C159" s="147" t="s">
        <v>7</v>
      </c>
      <c r="D159" s="147" t="s">
        <v>150</v>
      </c>
      <c r="E159" s="148" t="s">
        <v>198</v>
      </c>
      <c r="F159" s="149" t="s">
        <v>199</v>
      </c>
      <c r="G159" s="150" t="s">
        <v>112</v>
      </c>
      <c r="H159" s="151">
        <v>36</v>
      </c>
      <c r="I159" s="208"/>
      <c r="J159" s="152"/>
      <c r="K159" s="153"/>
      <c r="L159" s="154"/>
      <c r="M159" s="155" t="s">
        <v>1</v>
      </c>
      <c r="N159" s="156" t="s">
        <v>38</v>
      </c>
      <c r="O159" s="53"/>
      <c r="P159" s="139">
        <f>O159*H159</f>
        <v>0</v>
      </c>
      <c r="Q159" s="139">
        <v>0</v>
      </c>
      <c r="R159" s="139">
        <f>Q159*H159</f>
        <v>0</v>
      </c>
      <c r="S159" s="139">
        <v>0</v>
      </c>
      <c r="T159" s="140">
        <f>S159*H159</f>
        <v>0</v>
      </c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R159" s="141" t="s">
        <v>83</v>
      </c>
      <c r="AT159" s="141" t="s">
        <v>150</v>
      </c>
      <c r="AU159" s="141" t="s">
        <v>81</v>
      </c>
      <c r="AY159" s="13" t="s">
        <v>108</v>
      </c>
      <c r="BE159" s="142">
        <f>IF(N159="základní",J159,0)</f>
        <v>0</v>
      </c>
      <c r="BF159" s="142">
        <f>IF(N159="snížená",J159,0)</f>
        <v>0</v>
      </c>
      <c r="BG159" s="142">
        <f>IF(N159="zákl. přenesená",J159,0)</f>
        <v>0</v>
      </c>
      <c r="BH159" s="142">
        <f>IF(N159="sníž. přenesená",J159,0)</f>
        <v>0</v>
      </c>
      <c r="BI159" s="142">
        <f>IF(N159="nulová",J159,0)</f>
        <v>0</v>
      </c>
      <c r="BJ159" s="13" t="s">
        <v>81</v>
      </c>
      <c r="BK159" s="142">
        <f>ROUND(I159*H159,2)</f>
        <v>0</v>
      </c>
      <c r="BL159" s="13" t="s">
        <v>81</v>
      </c>
      <c r="BM159" s="141" t="s">
        <v>200</v>
      </c>
    </row>
    <row r="160" spans="1:65" s="2" customFormat="1" ht="11.25">
      <c r="A160" s="27"/>
      <c r="B160" s="28"/>
      <c r="C160" s="27"/>
      <c r="D160" s="143" t="s">
        <v>114</v>
      </c>
      <c r="E160" s="27"/>
      <c r="F160" s="144" t="s">
        <v>199</v>
      </c>
      <c r="G160" s="27"/>
      <c r="H160" s="27"/>
      <c r="I160" s="207"/>
      <c r="J160" s="27"/>
      <c r="K160" s="27"/>
      <c r="L160" s="28"/>
      <c r="M160" s="145"/>
      <c r="N160" s="146"/>
      <c r="O160" s="53"/>
      <c r="P160" s="53"/>
      <c r="Q160" s="53"/>
      <c r="R160" s="53"/>
      <c r="S160" s="53"/>
      <c r="T160" s="54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T160" s="13" t="s">
        <v>114</v>
      </c>
      <c r="AU160" s="13" t="s">
        <v>81</v>
      </c>
    </row>
    <row r="161" spans="1:65" s="2" customFormat="1" ht="16.5" customHeight="1">
      <c r="A161" s="27"/>
      <c r="B161" s="129"/>
      <c r="C161" s="147" t="s">
        <v>201</v>
      </c>
      <c r="D161" s="147" t="s">
        <v>150</v>
      </c>
      <c r="E161" s="148" t="s">
        <v>202</v>
      </c>
      <c r="F161" s="149" t="s">
        <v>203</v>
      </c>
      <c r="G161" s="150" t="s">
        <v>112</v>
      </c>
      <c r="H161" s="151">
        <v>6</v>
      </c>
      <c r="I161" s="208"/>
      <c r="J161" s="152"/>
      <c r="K161" s="153"/>
      <c r="L161" s="154"/>
      <c r="M161" s="155" t="s">
        <v>1</v>
      </c>
      <c r="N161" s="156" t="s">
        <v>38</v>
      </c>
      <c r="O161" s="53"/>
      <c r="P161" s="139">
        <f>O161*H161</f>
        <v>0</v>
      </c>
      <c r="Q161" s="139">
        <v>0</v>
      </c>
      <c r="R161" s="139">
        <f>Q161*H161</f>
        <v>0</v>
      </c>
      <c r="S161" s="139">
        <v>0</v>
      </c>
      <c r="T161" s="140">
        <f>S161*H161</f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41" t="s">
        <v>83</v>
      </c>
      <c r="AT161" s="141" t="s">
        <v>150</v>
      </c>
      <c r="AU161" s="141" t="s">
        <v>81</v>
      </c>
      <c r="AY161" s="13" t="s">
        <v>108</v>
      </c>
      <c r="BE161" s="142">
        <f>IF(N161="základní",J161,0)</f>
        <v>0</v>
      </c>
      <c r="BF161" s="142">
        <f>IF(N161="snížená",J161,0)</f>
        <v>0</v>
      </c>
      <c r="BG161" s="142">
        <f>IF(N161="zákl. přenesená",J161,0)</f>
        <v>0</v>
      </c>
      <c r="BH161" s="142">
        <f>IF(N161="sníž. přenesená",J161,0)</f>
        <v>0</v>
      </c>
      <c r="BI161" s="142">
        <f>IF(N161="nulová",J161,0)</f>
        <v>0</v>
      </c>
      <c r="BJ161" s="13" t="s">
        <v>81</v>
      </c>
      <c r="BK161" s="142">
        <f>ROUND(I161*H161,2)</f>
        <v>0</v>
      </c>
      <c r="BL161" s="13" t="s">
        <v>81</v>
      </c>
      <c r="BM161" s="141" t="s">
        <v>204</v>
      </c>
    </row>
    <row r="162" spans="1:65" s="2" customFormat="1" ht="11.25">
      <c r="A162" s="27"/>
      <c r="B162" s="28"/>
      <c r="C162" s="27"/>
      <c r="D162" s="143" t="s">
        <v>114</v>
      </c>
      <c r="E162" s="27"/>
      <c r="F162" s="144" t="s">
        <v>203</v>
      </c>
      <c r="G162" s="27"/>
      <c r="H162" s="27"/>
      <c r="I162" s="207"/>
      <c r="J162" s="27"/>
      <c r="K162" s="27"/>
      <c r="L162" s="28"/>
      <c r="M162" s="145"/>
      <c r="N162" s="146"/>
      <c r="O162" s="53"/>
      <c r="P162" s="53"/>
      <c r="Q162" s="53"/>
      <c r="R162" s="53"/>
      <c r="S162" s="53"/>
      <c r="T162" s="54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T162" s="13" t="s">
        <v>114</v>
      </c>
      <c r="AU162" s="13" t="s">
        <v>81</v>
      </c>
    </row>
    <row r="163" spans="1:65" s="2" customFormat="1" ht="21.75" customHeight="1">
      <c r="A163" s="27"/>
      <c r="B163" s="129"/>
      <c r="C163" s="147" t="s">
        <v>205</v>
      </c>
      <c r="D163" s="147" t="s">
        <v>150</v>
      </c>
      <c r="E163" s="148" t="s">
        <v>206</v>
      </c>
      <c r="F163" s="149" t="s">
        <v>207</v>
      </c>
      <c r="G163" s="150" t="s">
        <v>112</v>
      </c>
      <c r="H163" s="151">
        <v>23</v>
      </c>
      <c r="I163" s="208"/>
      <c r="J163" s="152"/>
      <c r="K163" s="153"/>
      <c r="L163" s="154"/>
      <c r="M163" s="155" t="s">
        <v>1</v>
      </c>
      <c r="N163" s="156" t="s">
        <v>38</v>
      </c>
      <c r="O163" s="53"/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41" t="s">
        <v>83</v>
      </c>
      <c r="AT163" s="141" t="s">
        <v>150</v>
      </c>
      <c r="AU163" s="141" t="s">
        <v>81</v>
      </c>
      <c r="AY163" s="13" t="s">
        <v>108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3" t="s">
        <v>81</v>
      </c>
      <c r="BK163" s="142">
        <f>ROUND(I163*H163,2)</f>
        <v>0</v>
      </c>
      <c r="BL163" s="13" t="s">
        <v>81</v>
      </c>
      <c r="BM163" s="141" t="s">
        <v>208</v>
      </c>
    </row>
    <row r="164" spans="1:65" s="2" customFormat="1" ht="11.25">
      <c r="A164" s="27"/>
      <c r="B164" s="28"/>
      <c r="C164" s="27"/>
      <c r="D164" s="143" t="s">
        <v>114</v>
      </c>
      <c r="E164" s="27"/>
      <c r="F164" s="144" t="s">
        <v>207</v>
      </c>
      <c r="G164" s="27"/>
      <c r="H164" s="27"/>
      <c r="I164" s="207"/>
      <c r="J164" s="27"/>
      <c r="K164" s="27"/>
      <c r="L164" s="28"/>
      <c r="M164" s="145"/>
      <c r="N164" s="146"/>
      <c r="O164" s="53"/>
      <c r="P164" s="53"/>
      <c r="Q164" s="53"/>
      <c r="R164" s="53"/>
      <c r="S164" s="53"/>
      <c r="T164" s="54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T164" s="13" t="s">
        <v>114</v>
      </c>
      <c r="AU164" s="13" t="s">
        <v>81</v>
      </c>
    </row>
    <row r="165" spans="1:65" s="2" customFormat="1" ht="16.5" customHeight="1">
      <c r="A165" s="27"/>
      <c r="B165" s="129"/>
      <c r="C165" s="147" t="s">
        <v>209</v>
      </c>
      <c r="D165" s="147" t="s">
        <v>150</v>
      </c>
      <c r="E165" s="148" t="s">
        <v>210</v>
      </c>
      <c r="F165" s="149" t="s">
        <v>211</v>
      </c>
      <c r="G165" s="150" t="s">
        <v>112</v>
      </c>
      <c r="H165" s="151">
        <v>2</v>
      </c>
      <c r="I165" s="208"/>
      <c r="J165" s="152"/>
      <c r="K165" s="153"/>
      <c r="L165" s="154"/>
      <c r="M165" s="155" t="s">
        <v>1</v>
      </c>
      <c r="N165" s="156" t="s">
        <v>38</v>
      </c>
      <c r="O165" s="53"/>
      <c r="P165" s="139">
        <f>O165*H165</f>
        <v>0</v>
      </c>
      <c r="Q165" s="139">
        <v>0</v>
      </c>
      <c r="R165" s="139">
        <f>Q165*H165</f>
        <v>0</v>
      </c>
      <c r="S165" s="139">
        <v>0</v>
      </c>
      <c r="T165" s="140">
        <f>S165*H165</f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R165" s="141" t="s">
        <v>83</v>
      </c>
      <c r="AT165" s="141" t="s">
        <v>150</v>
      </c>
      <c r="AU165" s="141" t="s">
        <v>81</v>
      </c>
      <c r="AY165" s="13" t="s">
        <v>108</v>
      </c>
      <c r="BE165" s="142">
        <f>IF(N165="základní",J165,0)</f>
        <v>0</v>
      </c>
      <c r="BF165" s="142">
        <f>IF(N165="snížená",J165,0)</f>
        <v>0</v>
      </c>
      <c r="BG165" s="142">
        <f>IF(N165="zákl. přenesená",J165,0)</f>
        <v>0</v>
      </c>
      <c r="BH165" s="142">
        <f>IF(N165="sníž. přenesená",J165,0)</f>
        <v>0</v>
      </c>
      <c r="BI165" s="142">
        <f>IF(N165="nulová",J165,0)</f>
        <v>0</v>
      </c>
      <c r="BJ165" s="13" t="s">
        <v>81</v>
      </c>
      <c r="BK165" s="142">
        <f>ROUND(I165*H165,2)</f>
        <v>0</v>
      </c>
      <c r="BL165" s="13" t="s">
        <v>81</v>
      </c>
      <c r="BM165" s="141" t="s">
        <v>212</v>
      </c>
    </row>
    <row r="166" spans="1:65" s="2" customFormat="1" ht="11.25">
      <c r="A166" s="27"/>
      <c r="B166" s="28"/>
      <c r="C166" s="27"/>
      <c r="D166" s="143" t="s">
        <v>114</v>
      </c>
      <c r="E166" s="27"/>
      <c r="F166" s="144" t="s">
        <v>211</v>
      </c>
      <c r="G166" s="27"/>
      <c r="H166" s="27"/>
      <c r="I166" s="207"/>
      <c r="J166" s="27"/>
      <c r="K166" s="27"/>
      <c r="L166" s="28"/>
      <c r="M166" s="145"/>
      <c r="N166" s="146"/>
      <c r="O166" s="53"/>
      <c r="P166" s="53"/>
      <c r="Q166" s="53"/>
      <c r="R166" s="53"/>
      <c r="S166" s="53"/>
      <c r="T166" s="54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T166" s="13" t="s">
        <v>114</v>
      </c>
      <c r="AU166" s="13" t="s">
        <v>81</v>
      </c>
    </row>
    <row r="167" spans="1:65" s="2" customFormat="1" ht="24.2" customHeight="1">
      <c r="A167" s="27"/>
      <c r="B167" s="129"/>
      <c r="C167" s="147" t="s">
        <v>213</v>
      </c>
      <c r="D167" s="147" t="s">
        <v>150</v>
      </c>
      <c r="E167" s="148" t="s">
        <v>214</v>
      </c>
      <c r="F167" s="149" t="s">
        <v>215</v>
      </c>
      <c r="G167" s="150" t="s">
        <v>112</v>
      </c>
      <c r="H167" s="151">
        <v>2</v>
      </c>
      <c r="I167" s="208"/>
      <c r="J167" s="152"/>
      <c r="K167" s="153"/>
      <c r="L167" s="154"/>
      <c r="M167" s="155" t="s">
        <v>1</v>
      </c>
      <c r="N167" s="156" t="s">
        <v>38</v>
      </c>
      <c r="O167" s="53"/>
      <c r="P167" s="139">
        <f>O167*H167</f>
        <v>0</v>
      </c>
      <c r="Q167" s="139">
        <v>0</v>
      </c>
      <c r="R167" s="139">
        <f>Q167*H167</f>
        <v>0</v>
      </c>
      <c r="S167" s="139">
        <v>0</v>
      </c>
      <c r="T167" s="140">
        <f>S167*H167</f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41" t="s">
        <v>83</v>
      </c>
      <c r="AT167" s="141" t="s">
        <v>150</v>
      </c>
      <c r="AU167" s="141" t="s">
        <v>81</v>
      </c>
      <c r="AY167" s="13" t="s">
        <v>108</v>
      </c>
      <c r="BE167" s="142">
        <f>IF(N167="základní",J167,0)</f>
        <v>0</v>
      </c>
      <c r="BF167" s="142">
        <f>IF(N167="snížená",J167,0)</f>
        <v>0</v>
      </c>
      <c r="BG167" s="142">
        <f>IF(N167="zákl. přenesená",J167,0)</f>
        <v>0</v>
      </c>
      <c r="BH167" s="142">
        <f>IF(N167="sníž. přenesená",J167,0)</f>
        <v>0</v>
      </c>
      <c r="BI167" s="142">
        <f>IF(N167="nulová",J167,0)</f>
        <v>0</v>
      </c>
      <c r="BJ167" s="13" t="s">
        <v>81</v>
      </c>
      <c r="BK167" s="142">
        <f>ROUND(I167*H167,2)</f>
        <v>0</v>
      </c>
      <c r="BL167" s="13" t="s">
        <v>81</v>
      </c>
      <c r="BM167" s="141" t="s">
        <v>216</v>
      </c>
    </row>
    <row r="168" spans="1:65" s="2" customFormat="1" ht="11.25">
      <c r="A168" s="27"/>
      <c r="B168" s="28"/>
      <c r="C168" s="27"/>
      <c r="D168" s="143" t="s">
        <v>114</v>
      </c>
      <c r="E168" s="27"/>
      <c r="F168" s="144" t="s">
        <v>215</v>
      </c>
      <c r="G168" s="27"/>
      <c r="H168" s="27"/>
      <c r="I168" s="207"/>
      <c r="J168" s="27"/>
      <c r="K168" s="27"/>
      <c r="L168" s="28"/>
      <c r="M168" s="145"/>
      <c r="N168" s="146"/>
      <c r="O168" s="53"/>
      <c r="P168" s="53"/>
      <c r="Q168" s="53"/>
      <c r="R168" s="53"/>
      <c r="S168" s="53"/>
      <c r="T168" s="54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T168" s="13" t="s">
        <v>114</v>
      </c>
      <c r="AU168" s="13" t="s">
        <v>81</v>
      </c>
    </row>
    <row r="169" spans="1:65" s="2" customFormat="1" ht="16.5" customHeight="1">
      <c r="A169" s="27"/>
      <c r="B169" s="129"/>
      <c r="C169" s="130" t="s">
        <v>217</v>
      </c>
      <c r="D169" s="130" t="s">
        <v>109</v>
      </c>
      <c r="E169" s="131" t="s">
        <v>218</v>
      </c>
      <c r="F169" s="132" t="s">
        <v>219</v>
      </c>
      <c r="G169" s="133" t="s">
        <v>112</v>
      </c>
      <c r="H169" s="134">
        <v>740</v>
      </c>
      <c r="I169" s="206"/>
      <c r="J169" s="135"/>
      <c r="K169" s="136"/>
      <c r="L169" s="28"/>
      <c r="M169" s="137" t="s">
        <v>1</v>
      </c>
      <c r="N169" s="138" t="s">
        <v>38</v>
      </c>
      <c r="O169" s="53"/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R169" s="141" t="s">
        <v>81</v>
      </c>
      <c r="AT169" s="141" t="s">
        <v>109</v>
      </c>
      <c r="AU169" s="141" t="s">
        <v>81</v>
      </c>
      <c r="AY169" s="13" t="s">
        <v>108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3" t="s">
        <v>81</v>
      </c>
      <c r="BK169" s="142">
        <f>ROUND(I169*H169,2)</f>
        <v>0</v>
      </c>
      <c r="BL169" s="13" t="s">
        <v>81</v>
      </c>
      <c r="BM169" s="141" t="s">
        <v>220</v>
      </c>
    </row>
    <row r="170" spans="1:65" s="2" customFormat="1" ht="78">
      <c r="A170" s="27"/>
      <c r="B170" s="28"/>
      <c r="C170" s="27"/>
      <c r="D170" s="143" t="s">
        <v>114</v>
      </c>
      <c r="E170" s="27"/>
      <c r="F170" s="144" t="s">
        <v>221</v>
      </c>
      <c r="G170" s="27"/>
      <c r="H170" s="27"/>
      <c r="I170" s="207"/>
      <c r="J170" s="27"/>
      <c r="K170" s="27"/>
      <c r="L170" s="28"/>
      <c r="M170" s="145"/>
      <c r="N170" s="146"/>
      <c r="O170" s="53"/>
      <c r="P170" s="53"/>
      <c r="Q170" s="53"/>
      <c r="R170" s="53"/>
      <c r="S170" s="53"/>
      <c r="T170" s="54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T170" s="13" t="s">
        <v>114</v>
      </c>
      <c r="AU170" s="13" t="s">
        <v>81</v>
      </c>
    </row>
    <row r="171" spans="1:65" s="2" customFormat="1" ht="24.2" customHeight="1">
      <c r="A171" s="27"/>
      <c r="B171" s="129"/>
      <c r="C171" s="130" t="s">
        <v>222</v>
      </c>
      <c r="D171" s="130" t="s">
        <v>109</v>
      </c>
      <c r="E171" s="131" t="s">
        <v>223</v>
      </c>
      <c r="F171" s="132" t="s">
        <v>224</v>
      </c>
      <c r="G171" s="133" t="s">
        <v>112</v>
      </c>
      <c r="H171" s="134">
        <v>46</v>
      </c>
      <c r="I171" s="206"/>
      <c r="J171" s="135"/>
      <c r="K171" s="136"/>
      <c r="L171" s="28"/>
      <c r="M171" s="137" t="s">
        <v>1</v>
      </c>
      <c r="N171" s="138" t="s">
        <v>38</v>
      </c>
      <c r="O171" s="53"/>
      <c r="P171" s="139">
        <f>O171*H171</f>
        <v>0</v>
      </c>
      <c r="Q171" s="139">
        <v>0</v>
      </c>
      <c r="R171" s="139">
        <f>Q171*H171</f>
        <v>0</v>
      </c>
      <c r="S171" s="139">
        <v>0</v>
      </c>
      <c r="T171" s="140">
        <f>S171*H171</f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41" t="s">
        <v>81</v>
      </c>
      <c r="AT171" s="141" t="s">
        <v>109</v>
      </c>
      <c r="AU171" s="141" t="s">
        <v>81</v>
      </c>
      <c r="AY171" s="13" t="s">
        <v>108</v>
      </c>
      <c r="BE171" s="142">
        <f>IF(N171="základní",J171,0)</f>
        <v>0</v>
      </c>
      <c r="BF171" s="142">
        <f>IF(N171="snížená",J171,0)</f>
        <v>0</v>
      </c>
      <c r="BG171" s="142">
        <f>IF(N171="zákl. přenesená",J171,0)</f>
        <v>0</v>
      </c>
      <c r="BH171" s="142">
        <f>IF(N171="sníž. přenesená",J171,0)</f>
        <v>0</v>
      </c>
      <c r="BI171" s="142">
        <f>IF(N171="nulová",J171,0)</f>
        <v>0</v>
      </c>
      <c r="BJ171" s="13" t="s">
        <v>81</v>
      </c>
      <c r="BK171" s="142">
        <f>ROUND(I171*H171,2)</f>
        <v>0</v>
      </c>
      <c r="BL171" s="13" t="s">
        <v>81</v>
      </c>
      <c r="BM171" s="141" t="s">
        <v>225</v>
      </c>
    </row>
    <row r="172" spans="1:65" s="2" customFormat="1" ht="39">
      <c r="A172" s="27"/>
      <c r="B172" s="28"/>
      <c r="C172" s="27"/>
      <c r="D172" s="143" t="s">
        <v>114</v>
      </c>
      <c r="E172" s="27"/>
      <c r="F172" s="144" t="s">
        <v>226</v>
      </c>
      <c r="G172" s="27"/>
      <c r="H172" s="27"/>
      <c r="I172" s="207"/>
      <c r="J172" s="27"/>
      <c r="K172" s="27"/>
      <c r="L172" s="28"/>
      <c r="M172" s="145"/>
      <c r="N172" s="146"/>
      <c r="O172" s="53"/>
      <c r="P172" s="53"/>
      <c r="Q172" s="53"/>
      <c r="R172" s="53"/>
      <c r="S172" s="53"/>
      <c r="T172" s="54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T172" s="13" t="s">
        <v>114</v>
      </c>
      <c r="AU172" s="13" t="s">
        <v>81</v>
      </c>
    </row>
    <row r="173" spans="1:65" s="2" customFormat="1" ht="16.5" customHeight="1">
      <c r="A173" s="27"/>
      <c r="B173" s="129"/>
      <c r="C173" s="130" t="s">
        <v>227</v>
      </c>
      <c r="D173" s="130" t="s">
        <v>109</v>
      </c>
      <c r="E173" s="131" t="s">
        <v>228</v>
      </c>
      <c r="F173" s="132" t="s">
        <v>229</v>
      </c>
      <c r="G173" s="133" t="s">
        <v>112</v>
      </c>
      <c r="H173" s="134">
        <v>9</v>
      </c>
      <c r="I173" s="206"/>
      <c r="J173" s="135"/>
      <c r="K173" s="136"/>
      <c r="L173" s="28"/>
      <c r="M173" s="137" t="s">
        <v>1</v>
      </c>
      <c r="N173" s="138" t="s">
        <v>38</v>
      </c>
      <c r="O173" s="53"/>
      <c r="P173" s="139">
        <f>O173*H173</f>
        <v>0</v>
      </c>
      <c r="Q173" s="139">
        <v>0</v>
      </c>
      <c r="R173" s="139">
        <f>Q173*H173</f>
        <v>0</v>
      </c>
      <c r="S173" s="139">
        <v>0</v>
      </c>
      <c r="T173" s="140">
        <f>S173*H173</f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R173" s="141" t="s">
        <v>81</v>
      </c>
      <c r="AT173" s="141" t="s">
        <v>109</v>
      </c>
      <c r="AU173" s="141" t="s">
        <v>81</v>
      </c>
      <c r="AY173" s="13" t="s">
        <v>108</v>
      </c>
      <c r="BE173" s="142">
        <f>IF(N173="základní",J173,0)</f>
        <v>0</v>
      </c>
      <c r="BF173" s="142">
        <f>IF(N173="snížená",J173,0)</f>
        <v>0</v>
      </c>
      <c r="BG173" s="142">
        <f>IF(N173="zákl. přenesená",J173,0)</f>
        <v>0</v>
      </c>
      <c r="BH173" s="142">
        <f>IF(N173="sníž. přenesená",J173,0)</f>
        <v>0</v>
      </c>
      <c r="BI173" s="142">
        <f>IF(N173="nulová",J173,0)</f>
        <v>0</v>
      </c>
      <c r="BJ173" s="13" t="s">
        <v>81</v>
      </c>
      <c r="BK173" s="142">
        <f>ROUND(I173*H173,2)</f>
        <v>0</v>
      </c>
      <c r="BL173" s="13" t="s">
        <v>81</v>
      </c>
      <c r="BM173" s="141" t="s">
        <v>230</v>
      </c>
    </row>
    <row r="174" spans="1:65" s="2" customFormat="1" ht="29.25">
      <c r="A174" s="27"/>
      <c r="B174" s="28"/>
      <c r="C174" s="27"/>
      <c r="D174" s="143" t="s">
        <v>114</v>
      </c>
      <c r="E174" s="27"/>
      <c r="F174" s="144" t="s">
        <v>231</v>
      </c>
      <c r="G174" s="27"/>
      <c r="H174" s="27"/>
      <c r="I174" s="207"/>
      <c r="J174" s="27"/>
      <c r="K174" s="27"/>
      <c r="L174" s="28"/>
      <c r="M174" s="145"/>
      <c r="N174" s="146"/>
      <c r="O174" s="53"/>
      <c r="P174" s="53"/>
      <c r="Q174" s="53"/>
      <c r="R174" s="53"/>
      <c r="S174" s="53"/>
      <c r="T174" s="54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T174" s="13" t="s">
        <v>114</v>
      </c>
      <c r="AU174" s="13" t="s">
        <v>81</v>
      </c>
    </row>
    <row r="175" spans="1:65" s="2" customFormat="1" ht="16.5" customHeight="1">
      <c r="A175" s="27"/>
      <c r="B175" s="129"/>
      <c r="C175" s="130" t="s">
        <v>232</v>
      </c>
      <c r="D175" s="130" t="s">
        <v>109</v>
      </c>
      <c r="E175" s="131" t="s">
        <v>233</v>
      </c>
      <c r="F175" s="132" t="s">
        <v>234</v>
      </c>
      <c r="G175" s="133" t="s">
        <v>112</v>
      </c>
      <c r="H175" s="134">
        <v>16</v>
      </c>
      <c r="I175" s="206"/>
      <c r="J175" s="135"/>
      <c r="K175" s="136"/>
      <c r="L175" s="28"/>
      <c r="M175" s="137" t="s">
        <v>1</v>
      </c>
      <c r="N175" s="138" t="s">
        <v>38</v>
      </c>
      <c r="O175" s="53"/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R175" s="141" t="s">
        <v>81</v>
      </c>
      <c r="AT175" s="141" t="s">
        <v>109</v>
      </c>
      <c r="AU175" s="141" t="s">
        <v>81</v>
      </c>
      <c r="AY175" s="13" t="s">
        <v>108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3" t="s">
        <v>81</v>
      </c>
      <c r="BK175" s="142">
        <f>ROUND(I175*H175,2)</f>
        <v>0</v>
      </c>
      <c r="BL175" s="13" t="s">
        <v>81</v>
      </c>
      <c r="BM175" s="141" t="s">
        <v>235</v>
      </c>
    </row>
    <row r="176" spans="1:65" s="2" customFormat="1" ht="29.25">
      <c r="A176" s="27"/>
      <c r="B176" s="28"/>
      <c r="C176" s="27"/>
      <c r="D176" s="143" t="s">
        <v>114</v>
      </c>
      <c r="E176" s="27"/>
      <c r="F176" s="144" t="s">
        <v>236</v>
      </c>
      <c r="G176" s="27"/>
      <c r="H176" s="27"/>
      <c r="I176" s="207"/>
      <c r="J176" s="27"/>
      <c r="K176" s="27"/>
      <c r="L176" s="28"/>
      <c r="M176" s="145"/>
      <c r="N176" s="146"/>
      <c r="O176" s="53"/>
      <c r="P176" s="53"/>
      <c r="Q176" s="53"/>
      <c r="R176" s="53"/>
      <c r="S176" s="53"/>
      <c r="T176" s="54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T176" s="13" t="s">
        <v>114</v>
      </c>
      <c r="AU176" s="13" t="s">
        <v>81</v>
      </c>
    </row>
    <row r="177" spans="1:65" s="2" customFormat="1" ht="16.5" customHeight="1">
      <c r="A177" s="27"/>
      <c r="B177" s="129"/>
      <c r="C177" s="130" t="s">
        <v>237</v>
      </c>
      <c r="D177" s="130" t="s">
        <v>109</v>
      </c>
      <c r="E177" s="131" t="s">
        <v>238</v>
      </c>
      <c r="F177" s="132" t="s">
        <v>239</v>
      </c>
      <c r="G177" s="133" t="s">
        <v>112</v>
      </c>
      <c r="H177" s="134">
        <v>9</v>
      </c>
      <c r="I177" s="206"/>
      <c r="J177" s="135"/>
      <c r="K177" s="136"/>
      <c r="L177" s="28"/>
      <c r="M177" s="137" t="s">
        <v>1</v>
      </c>
      <c r="N177" s="138" t="s">
        <v>38</v>
      </c>
      <c r="O177" s="53"/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R177" s="141" t="s">
        <v>81</v>
      </c>
      <c r="AT177" s="141" t="s">
        <v>109</v>
      </c>
      <c r="AU177" s="141" t="s">
        <v>81</v>
      </c>
      <c r="AY177" s="13" t="s">
        <v>108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3" t="s">
        <v>81</v>
      </c>
      <c r="BK177" s="142">
        <f>ROUND(I177*H177,2)</f>
        <v>0</v>
      </c>
      <c r="BL177" s="13" t="s">
        <v>81</v>
      </c>
      <c r="BM177" s="141" t="s">
        <v>240</v>
      </c>
    </row>
    <row r="178" spans="1:65" s="2" customFormat="1" ht="29.25">
      <c r="A178" s="27"/>
      <c r="B178" s="28"/>
      <c r="C178" s="27"/>
      <c r="D178" s="143" t="s">
        <v>114</v>
      </c>
      <c r="E178" s="27"/>
      <c r="F178" s="144" t="s">
        <v>241</v>
      </c>
      <c r="G178" s="27"/>
      <c r="H178" s="27"/>
      <c r="I178" s="207"/>
      <c r="J178" s="27"/>
      <c r="K178" s="27"/>
      <c r="L178" s="28"/>
      <c r="M178" s="145"/>
      <c r="N178" s="146"/>
      <c r="O178" s="53"/>
      <c r="P178" s="53"/>
      <c r="Q178" s="53"/>
      <c r="R178" s="53"/>
      <c r="S178" s="53"/>
      <c r="T178" s="54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T178" s="13" t="s">
        <v>114</v>
      </c>
      <c r="AU178" s="13" t="s">
        <v>81</v>
      </c>
    </row>
    <row r="179" spans="1:65" s="2" customFormat="1" ht="24.2" customHeight="1">
      <c r="A179" s="27"/>
      <c r="B179" s="129"/>
      <c r="C179" s="130" t="s">
        <v>242</v>
      </c>
      <c r="D179" s="130" t="s">
        <v>109</v>
      </c>
      <c r="E179" s="131" t="s">
        <v>243</v>
      </c>
      <c r="F179" s="132" t="s">
        <v>244</v>
      </c>
      <c r="G179" s="133" t="s">
        <v>112</v>
      </c>
      <c r="H179" s="134">
        <v>75</v>
      </c>
      <c r="I179" s="206"/>
      <c r="J179" s="135"/>
      <c r="K179" s="136"/>
      <c r="L179" s="28"/>
      <c r="M179" s="137" t="s">
        <v>1</v>
      </c>
      <c r="N179" s="138" t="s">
        <v>38</v>
      </c>
      <c r="O179" s="53"/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R179" s="141" t="s">
        <v>81</v>
      </c>
      <c r="AT179" s="141" t="s">
        <v>109</v>
      </c>
      <c r="AU179" s="141" t="s">
        <v>81</v>
      </c>
      <c r="AY179" s="13" t="s">
        <v>108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3" t="s">
        <v>81</v>
      </c>
      <c r="BK179" s="142">
        <f>ROUND(I179*H179,2)</f>
        <v>0</v>
      </c>
      <c r="BL179" s="13" t="s">
        <v>81</v>
      </c>
      <c r="BM179" s="141" t="s">
        <v>245</v>
      </c>
    </row>
    <row r="180" spans="1:65" s="2" customFormat="1" ht="39">
      <c r="A180" s="27"/>
      <c r="B180" s="28"/>
      <c r="C180" s="27"/>
      <c r="D180" s="143" t="s">
        <v>114</v>
      </c>
      <c r="E180" s="27"/>
      <c r="F180" s="144" t="s">
        <v>246</v>
      </c>
      <c r="G180" s="27"/>
      <c r="H180" s="27"/>
      <c r="I180" s="207"/>
      <c r="J180" s="27"/>
      <c r="K180" s="27"/>
      <c r="L180" s="28"/>
      <c r="M180" s="145"/>
      <c r="N180" s="146"/>
      <c r="O180" s="53"/>
      <c r="P180" s="53"/>
      <c r="Q180" s="53"/>
      <c r="R180" s="53"/>
      <c r="S180" s="53"/>
      <c r="T180" s="54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T180" s="13" t="s">
        <v>114</v>
      </c>
      <c r="AU180" s="13" t="s">
        <v>81</v>
      </c>
    </row>
    <row r="181" spans="1:65" s="2" customFormat="1" ht="16.5" customHeight="1">
      <c r="A181" s="27"/>
      <c r="B181" s="129"/>
      <c r="C181" s="130" t="s">
        <v>247</v>
      </c>
      <c r="D181" s="130" t="s">
        <v>109</v>
      </c>
      <c r="E181" s="131" t="s">
        <v>248</v>
      </c>
      <c r="F181" s="132" t="s">
        <v>249</v>
      </c>
      <c r="G181" s="133" t="s">
        <v>112</v>
      </c>
      <c r="H181" s="134">
        <v>1</v>
      </c>
      <c r="I181" s="206"/>
      <c r="J181" s="135"/>
      <c r="K181" s="136"/>
      <c r="L181" s="28"/>
      <c r="M181" s="137" t="s">
        <v>1</v>
      </c>
      <c r="N181" s="138" t="s">
        <v>38</v>
      </c>
      <c r="O181" s="53"/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R181" s="141" t="s">
        <v>81</v>
      </c>
      <c r="AT181" s="141" t="s">
        <v>109</v>
      </c>
      <c r="AU181" s="141" t="s">
        <v>81</v>
      </c>
      <c r="AY181" s="13" t="s">
        <v>108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3" t="s">
        <v>81</v>
      </c>
      <c r="BK181" s="142">
        <f>ROUND(I181*H181,2)</f>
        <v>0</v>
      </c>
      <c r="BL181" s="13" t="s">
        <v>81</v>
      </c>
      <c r="BM181" s="141" t="s">
        <v>250</v>
      </c>
    </row>
    <row r="182" spans="1:65" s="2" customFormat="1" ht="29.25">
      <c r="A182" s="27"/>
      <c r="B182" s="28"/>
      <c r="C182" s="27"/>
      <c r="D182" s="143" t="s">
        <v>114</v>
      </c>
      <c r="E182" s="27"/>
      <c r="F182" s="144" t="s">
        <v>251</v>
      </c>
      <c r="G182" s="27"/>
      <c r="H182" s="27"/>
      <c r="I182" s="207"/>
      <c r="J182" s="27"/>
      <c r="K182" s="27"/>
      <c r="L182" s="28"/>
      <c r="M182" s="145"/>
      <c r="N182" s="146"/>
      <c r="O182" s="53"/>
      <c r="P182" s="53"/>
      <c r="Q182" s="53"/>
      <c r="R182" s="53"/>
      <c r="S182" s="53"/>
      <c r="T182" s="54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T182" s="13" t="s">
        <v>114</v>
      </c>
      <c r="AU182" s="13" t="s">
        <v>81</v>
      </c>
    </row>
    <row r="183" spans="1:65" s="2" customFormat="1" ht="24.2" customHeight="1">
      <c r="A183" s="27"/>
      <c r="B183" s="129"/>
      <c r="C183" s="130" t="s">
        <v>252</v>
      </c>
      <c r="D183" s="130" t="s">
        <v>109</v>
      </c>
      <c r="E183" s="131" t="s">
        <v>253</v>
      </c>
      <c r="F183" s="132" t="s">
        <v>254</v>
      </c>
      <c r="G183" s="133" t="s">
        <v>112</v>
      </c>
      <c r="H183" s="134">
        <v>9</v>
      </c>
      <c r="I183" s="206"/>
      <c r="J183" s="135"/>
      <c r="K183" s="136"/>
      <c r="L183" s="28"/>
      <c r="M183" s="137" t="s">
        <v>1</v>
      </c>
      <c r="N183" s="138" t="s">
        <v>38</v>
      </c>
      <c r="O183" s="53"/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R183" s="141" t="s">
        <v>81</v>
      </c>
      <c r="AT183" s="141" t="s">
        <v>109</v>
      </c>
      <c r="AU183" s="141" t="s">
        <v>81</v>
      </c>
      <c r="AY183" s="13" t="s">
        <v>108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3" t="s">
        <v>81</v>
      </c>
      <c r="BK183" s="142">
        <f>ROUND(I183*H183,2)</f>
        <v>0</v>
      </c>
      <c r="BL183" s="13" t="s">
        <v>81</v>
      </c>
      <c r="BM183" s="141" t="s">
        <v>255</v>
      </c>
    </row>
    <row r="184" spans="1:65" s="2" customFormat="1" ht="39">
      <c r="A184" s="27"/>
      <c r="B184" s="28"/>
      <c r="C184" s="27"/>
      <c r="D184" s="143" t="s">
        <v>114</v>
      </c>
      <c r="E184" s="27"/>
      <c r="F184" s="144" t="s">
        <v>256</v>
      </c>
      <c r="G184" s="27"/>
      <c r="H184" s="27"/>
      <c r="I184" s="207"/>
      <c r="J184" s="27"/>
      <c r="K184" s="27"/>
      <c r="L184" s="28"/>
      <c r="M184" s="145"/>
      <c r="N184" s="146"/>
      <c r="O184" s="53"/>
      <c r="P184" s="53"/>
      <c r="Q184" s="53"/>
      <c r="R184" s="53"/>
      <c r="S184" s="53"/>
      <c r="T184" s="54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T184" s="13" t="s">
        <v>114</v>
      </c>
      <c r="AU184" s="13" t="s">
        <v>81</v>
      </c>
    </row>
    <row r="185" spans="1:65" s="2" customFormat="1" ht="24.2" customHeight="1">
      <c r="A185" s="27"/>
      <c r="B185" s="129"/>
      <c r="C185" s="130" t="s">
        <v>257</v>
      </c>
      <c r="D185" s="130" t="s">
        <v>109</v>
      </c>
      <c r="E185" s="131" t="s">
        <v>258</v>
      </c>
      <c r="F185" s="132" t="s">
        <v>259</v>
      </c>
      <c r="G185" s="133" t="s">
        <v>112</v>
      </c>
      <c r="H185" s="134">
        <v>8</v>
      </c>
      <c r="I185" s="206"/>
      <c r="J185" s="135"/>
      <c r="K185" s="136"/>
      <c r="L185" s="28"/>
      <c r="M185" s="137" t="s">
        <v>1</v>
      </c>
      <c r="N185" s="138" t="s">
        <v>38</v>
      </c>
      <c r="O185" s="53"/>
      <c r="P185" s="139">
        <f>O185*H185</f>
        <v>0</v>
      </c>
      <c r="Q185" s="139">
        <v>0</v>
      </c>
      <c r="R185" s="139">
        <f>Q185*H185</f>
        <v>0</v>
      </c>
      <c r="S185" s="139">
        <v>0</v>
      </c>
      <c r="T185" s="140">
        <f>S185*H185</f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R185" s="141" t="s">
        <v>81</v>
      </c>
      <c r="AT185" s="141" t="s">
        <v>109</v>
      </c>
      <c r="AU185" s="141" t="s">
        <v>81</v>
      </c>
      <c r="AY185" s="13" t="s">
        <v>108</v>
      </c>
      <c r="BE185" s="142">
        <f>IF(N185="základní",J185,0)</f>
        <v>0</v>
      </c>
      <c r="BF185" s="142">
        <f>IF(N185="snížená",J185,0)</f>
        <v>0</v>
      </c>
      <c r="BG185" s="142">
        <f>IF(N185="zákl. přenesená",J185,0)</f>
        <v>0</v>
      </c>
      <c r="BH185" s="142">
        <f>IF(N185="sníž. přenesená",J185,0)</f>
        <v>0</v>
      </c>
      <c r="BI185" s="142">
        <f>IF(N185="nulová",J185,0)</f>
        <v>0</v>
      </c>
      <c r="BJ185" s="13" t="s">
        <v>81</v>
      </c>
      <c r="BK185" s="142">
        <f>ROUND(I185*H185,2)</f>
        <v>0</v>
      </c>
      <c r="BL185" s="13" t="s">
        <v>81</v>
      </c>
      <c r="BM185" s="141" t="s">
        <v>260</v>
      </c>
    </row>
    <row r="186" spans="1:65" s="2" customFormat="1" ht="39">
      <c r="A186" s="27"/>
      <c r="B186" s="28"/>
      <c r="C186" s="27"/>
      <c r="D186" s="143" t="s">
        <v>114</v>
      </c>
      <c r="E186" s="27"/>
      <c r="F186" s="144" t="s">
        <v>261</v>
      </c>
      <c r="G186" s="27"/>
      <c r="H186" s="27"/>
      <c r="I186" s="207"/>
      <c r="J186" s="27"/>
      <c r="K186" s="27"/>
      <c r="L186" s="28"/>
      <c r="M186" s="145"/>
      <c r="N186" s="146"/>
      <c r="O186" s="53"/>
      <c r="P186" s="53"/>
      <c r="Q186" s="53"/>
      <c r="R186" s="53"/>
      <c r="S186" s="53"/>
      <c r="T186" s="54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T186" s="13" t="s">
        <v>114</v>
      </c>
      <c r="AU186" s="13" t="s">
        <v>81</v>
      </c>
    </row>
    <row r="187" spans="1:65" s="2" customFormat="1" ht="16.5" customHeight="1">
      <c r="A187" s="27"/>
      <c r="B187" s="129"/>
      <c r="C187" s="130" t="s">
        <v>262</v>
      </c>
      <c r="D187" s="130" t="s">
        <v>109</v>
      </c>
      <c r="E187" s="131" t="s">
        <v>263</v>
      </c>
      <c r="F187" s="132" t="s">
        <v>264</v>
      </c>
      <c r="G187" s="133" t="s">
        <v>112</v>
      </c>
      <c r="H187" s="134">
        <v>22</v>
      </c>
      <c r="I187" s="206"/>
      <c r="J187" s="135"/>
      <c r="K187" s="136"/>
      <c r="L187" s="28"/>
      <c r="M187" s="137" t="s">
        <v>1</v>
      </c>
      <c r="N187" s="138" t="s">
        <v>38</v>
      </c>
      <c r="O187" s="53"/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R187" s="141" t="s">
        <v>81</v>
      </c>
      <c r="AT187" s="141" t="s">
        <v>109</v>
      </c>
      <c r="AU187" s="141" t="s">
        <v>81</v>
      </c>
      <c r="AY187" s="13" t="s">
        <v>108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3" t="s">
        <v>81</v>
      </c>
      <c r="BK187" s="142">
        <f>ROUND(I187*H187,2)</f>
        <v>0</v>
      </c>
      <c r="BL187" s="13" t="s">
        <v>81</v>
      </c>
      <c r="BM187" s="141" t="s">
        <v>265</v>
      </c>
    </row>
    <row r="188" spans="1:65" s="2" customFormat="1" ht="29.25">
      <c r="A188" s="27"/>
      <c r="B188" s="28"/>
      <c r="C188" s="27"/>
      <c r="D188" s="143" t="s">
        <v>114</v>
      </c>
      <c r="E188" s="27"/>
      <c r="F188" s="144" t="s">
        <v>266</v>
      </c>
      <c r="G188" s="27"/>
      <c r="H188" s="27"/>
      <c r="I188" s="207"/>
      <c r="J188" s="27"/>
      <c r="K188" s="27"/>
      <c r="L188" s="28"/>
      <c r="M188" s="145"/>
      <c r="N188" s="146"/>
      <c r="O188" s="53"/>
      <c r="P188" s="53"/>
      <c r="Q188" s="53"/>
      <c r="R188" s="53"/>
      <c r="S188" s="53"/>
      <c r="T188" s="54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T188" s="13" t="s">
        <v>114</v>
      </c>
      <c r="AU188" s="13" t="s">
        <v>81</v>
      </c>
    </row>
    <row r="189" spans="1:65" s="2" customFormat="1" ht="16.5" customHeight="1">
      <c r="A189" s="27"/>
      <c r="B189" s="129"/>
      <c r="C189" s="130" t="s">
        <v>267</v>
      </c>
      <c r="D189" s="130" t="s">
        <v>109</v>
      </c>
      <c r="E189" s="131" t="s">
        <v>268</v>
      </c>
      <c r="F189" s="132" t="s">
        <v>269</v>
      </c>
      <c r="G189" s="133" t="s">
        <v>112</v>
      </c>
      <c r="H189" s="134">
        <v>1</v>
      </c>
      <c r="I189" s="206"/>
      <c r="J189" s="135"/>
      <c r="K189" s="136"/>
      <c r="L189" s="28"/>
      <c r="M189" s="137" t="s">
        <v>1</v>
      </c>
      <c r="N189" s="138" t="s">
        <v>38</v>
      </c>
      <c r="O189" s="53"/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R189" s="141" t="s">
        <v>81</v>
      </c>
      <c r="AT189" s="141" t="s">
        <v>109</v>
      </c>
      <c r="AU189" s="141" t="s">
        <v>81</v>
      </c>
      <c r="AY189" s="13" t="s">
        <v>108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3" t="s">
        <v>81</v>
      </c>
      <c r="BK189" s="142">
        <f>ROUND(I189*H189,2)</f>
        <v>0</v>
      </c>
      <c r="BL189" s="13" t="s">
        <v>81</v>
      </c>
      <c r="BM189" s="141" t="s">
        <v>270</v>
      </c>
    </row>
    <row r="190" spans="1:65" s="2" customFormat="1" ht="29.25">
      <c r="A190" s="27"/>
      <c r="B190" s="28"/>
      <c r="C190" s="27"/>
      <c r="D190" s="143" t="s">
        <v>114</v>
      </c>
      <c r="E190" s="27"/>
      <c r="F190" s="144" t="s">
        <v>271</v>
      </c>
      <c r="G190" s="27"/>
      <c r="H190" s="27"/>
      <c r="I190" s="207"/>
      <c r="J190" s="27"/>
      <c r="K190" s="27"/>
      <c r="L190" s="28"/>
      <c r="M190" s="145"/>
      <c r="N190" s="146"/>
      <c r="O190" s="53"/>
      <c r="P190" s="53"/>
      <c r="Q190" s="53"/>
      <c r="R190" s="53"/>
      <c r="S190" s="53"/>
      <c r="T190" s="54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T190" s="13" t="s">
        <v>114</v>
      </c>
      <c r="AU190" s="13" t="s">
        <v>81</v>
      </c>
    </row>
    <row r="191" spans="1:65" s="2" customFormat="1" ht="24.2" customHeight="1">
      <c r="A191" s="27"/>
      <c r="B191" s="129"/>
      <c r="C191" s="130" t="s">
        <v>272</v>
      </c>
      <c r="D191" s="130" t="s">
        <v>109</v>
      </c>
      <c r="E191" s="131" t="s">
        <v>273</v>
      </c>
      <c r="F191" s="132" t="s">
        <v>274</v>
      </c>
      <c r="G191" s="133" t="s">
        <v>112</v>
      </c>
      <c r="H191" s="134">
        <v>25</v>
      </c>
      <c r="I191" s="206"/>
      <c r="J191" s="135"/>
      <c r="K191" s="136"/>
      <c r="L191" s="28"/>
      <c r="M191" s="137" t="s">
        <v>1</v>
      </c>
      <c r="N191" s="138" t="s">
        <v>38</v>
      </c>
      <c r="O191" s="53"/>
      <c r="P191" s="139">
        <f>O191*H191</f>
        <v>0</v>
      </c>
      <c r="Q191" s="139">
        <v>0</v>
      </c>
      <c r="R191" s="139">
        <f>Q191*H191</f>
        <v>0</v>
      </c>
      <c r="S191" s="139">
        <v>0</v>
      </c>
      <c r="T191" s="140">
        <f>S191*H191</f>
        <v>0</v>
      </c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R191" s="141" t="s">
        <v>81</v>
      </c>
      <c r="AT191" s="141" t="s">
        <v>109</v>
      </c>
      <c r="AU191" s="141" t="s">
        <v>81</v>
      </c>
      <c r="AY191" s="13" t="s">
        <v>108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3" t="s">
        <v>81</v>
      </c>
      <c r="BK191" s="142">
        <f>ROUND(I191*H191,2)</f>
        <v>0</v>
      </c>
      <c r="BL191" s="13" t="s">
        <v>81</v>
      </c>
      <c r="BM191" s="141" t="s">
        <v>275</v>
      </c>
    </row>
    <row r="192" spans="1:65" s="2" customFormat="1" ht="39">
      <c r="A192" s="27"/>
      <c r="B192" s="28"/>
      <c r="C192" s="27"/>
      <c r="D192" s="143" t="s">
        <v>114</v>
      </c>
      <c r="E192" s="27"/>
      <c r="F192" s="144" t="s">
        <v>276</v>
      </c>
      <c r="G192" s="27"/>
      <c r="H192" s="27"/>
      <c r="I192" s="207"/>
      <c r="J192" s="27"/>
      <c r="K192" s="27"/>
      <c r="L192" s="28"/>
      <c r="M192" s="145"/>
      <c r="N192" s="146"/>
      <c r="O192" s="53"/>
      <c r="P192" s="53"/>
      <c r="Q192" s="53"/>
      <c r="R192" s="53"/>
      <c r="S192" s="53"/>
      <c r="T192" s="54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T192" s="13" t="s">
        <v>114</v>
      </c>
      <c r="AU192" s="13" t="s">
        <v>81</v>
      </c>
    </row>
    <row r="193" spans="1:65" s="2" customFormat="1" ht="16.5" customHeight="1">
      <c r="A193" s="27"/>
      <c r="B193" s="129"/>
      <c r="C193" s="130" t="s">
        <v>277</v>
      </c>
      <c r="D193" s="130" t="s">
        <v>109</v>
      </c>
      <c r="E193" s="131" t="s">
        <v>278</v>
      </c>
      <c r="F193" s="132" t="s">
        <v>279</v>
      </c>
      <c r="G193" s="133" t="s">
        <v>112</v>
      </c>
      <c r="H193" s="134">
        <v>4370</v>
      </c>
      <c r="I193" s="206"/>
      <c r="J193" s="135"/>
      <c r="K193" s="136"/>
      <c r="L193" s="28"/>
      <c r="M193" s="137" t="s">
        <v>1</v>
      </c>
      <c r="N193" s="138" t="s">
        <v>38</v>
      </c>
      <c r="O193" s="53"/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R193" s="141" t="s">
        <v>81</v>
      </c>
      <c r="AT193" s="141" t="s">
        <v>109</v>
      </c>
      <c r="AU193" s="141" t="s">
        <v>81</v>
      </c>
      <c r="AY193" s="13" t="s">
        <v>108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3" t="s">
        <v>81</v>
      </c>
      <c r="BK193" s="142">
        <f>ROUND(I193*H193,2)</f>
        <v>0</v>
      </c>
      <c r="BL193" s="13" t="s">
        <v>81</v>
      </c>
      <c r="BM193" s="141" t="s">
        <v>280</v>
      </c>
    </row>
    <row r="194" spans="1:65" s="2" customFormat="1" ht="29.25">
      <c r="A194" s="27"/>
      <c r="B194" s="28"/>
      <c r="C194" s="27"/>
      <c r="D194" s="143" t="s">
        <v>114</v>
      </c>
      <c r="E194" s="27"/>
      <c r="F194" s="144" t="s">
        <v>281</v>
      </c>
      <c r="G194" s="27"/>
      <c r="H194" s="27"/>
      <c r="I194" s="207"/>
      <c r="J194" s="27"/>
      <c r="K194" s="27"/>
      <c r="L194" s="28"/>
      <c r="M194" s="145"/>
      <c r="N194" s="146"/>
      <c r="O194" s="53"/>
      <c r="P194" s="53"/>
      <c r="Q194" s="53"/>
      <c r="R194" s="53"/>
      <c r="S194" s="53"/>
      <c r="T194" s="54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T194" s="13" t="s">
        <v>114</v>
      </c>
      <c r="AU194" s="13" t="s">
        <v>81</v>
      </c>
    </row>
    <row r="195" spans="1:65" s="2" customFormat="1" ht="24.2" customHeight="1">
      <c r="A195" s="27"/>
      <c r="B195" s="129"/>
      <c r="C195" s="130" t="s">
        <v>282</v>
      </c>
      <c r="D195" s="130" t="s">
        <v>109</v>
      </c>
      <c r="E195" s="131" t="s">
        <v>283</v>
      </c>
      <c r="F195" s="132" t="s">
        <v>284</v>
      </c>
      <c r="G195" s="133" t="s">
        <v>112</v>
      </c>
      <c r="H195" s="134">
        <v>31</v>
      </c>
      <c r="I195" s="206"/>
      <c r="J195" s="135"/>
      <c r="K195" s="136"/>
      <c r="L195" s="28"/>
      <c r="M195" s="137" t="s">
        <v>1</v>
      </c>
      <c r="N195" s="138" t="s">
        <v>38</v>
      </c>
      <c r="O195" s="53"/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R195" s="141" t="s">
        <v>81</v>
      </c>
      <c r="AT195" s="141" t="s">
        <v>109</v>
      </c>
      <c r="AU195" s="141" t="s">
        <v>81</v>
      </c>
      <c r="AY195" s="13" t="s">
        <v>108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3" t="s">
        <v>81</v>
      </c>
      <c r="BK195" s="142">
        <f>ROUND(I195*H195,2)</f>
        <v>0</v>
      </c>
      <c r="BL195" s="13" t="s">
        <v>81</v>
      </c>
      <c r="BM195" s="141" t="s">
        <v>285</v>
      </c>
    </row>
    <row r="196" spans="1:65" s="2" customFormat="1" ht="39">
      <c r="A196" s="27"/>
      <c r="B196" s="28"/>
      <c r="C196" s="27"/>
      <c r="D196" s="143" t="s">
        <v>114</v>
      </c>
      <c r="E196" s="27"/>
      <c r="F196" s="144" t="s">
        <v>286</v>
      </c>
      <c r="G196" s="27"/>
      <c r="H196" s="27"/>
      <c r="I196" s="207"/>
      <c r="J196" s="27"/>
      <c r="K196" s="27"/>
      <c r="L196" s="28"/>
      <c r="M196" s="145"/>
      <c r="N196" s="146"/>
      <c r="O196" s="53"/>
      <c r="P196" s="53"/>
      <c r="Q196" s="53"/>
      <c r="R196" s="53"/>
      <c r="S196" s="53"/>
      <c r="T196" s="54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T196" s="13" t="s">
        <v>114</v>
      </c>
      <c r="AU196" s="13" t="s">
        <v>81</v>
      </c>
    </row>
    <row r="197" spans="1:65" s="2" customFormat="1" ht="37.9" customHeight="1">
      <c r="A197" s="27"/>
      <c r="B197" s="129"/>
      <c r="C197" s="130" t="s">
        <v>287</v>
      </c>
      <c r="D197" s="130" t="s">
        <v>109</v>
      </c>
      <c r="E197" s="131" t="s">
        <v>288</v>
      </c>
      <c r="F197" s="132" t="s">
        <v>289</v>
      </c>
      <c r="G197" s="133" t="s">
        <v>112</v>
      </c>
      <c r="H197" s="134">
        <v>502</v>
      </c>
      <c r="I197" s="206"/>
      <c r="J197" s="135"/>
      <c r="K197" s="136"/>
      <c r="L197" s="28"/>
      <c r="M197" s="137" t="s">
        <v>1</v>
      </c>
      <c r="N197" s="138" t="s">
        <v>38</v>
      </c>
      <c r="O197" s="53"/>
      <c r="P197" s="139">
        <f>O197*H197</f>
        <v>0</v>
      </c>
      <c r="Q197" s="139">
        <v>0</v>
      </c>
      <c r="R197" s="139">
        <f>Q197*H197</f>
        <v>0</v>
      </c>
      <c r="S197" s="139">
        <v>0</v>
      </c>
      <c r="T197" s="140">
        <f>S197*H197</f>
        <v>0</v>
      </c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R197" s="141" t="s">
        <v>81</v>
      </c>
      <c r="AT197" s="141" t="s">
        <v>109</v>
      </c>
      <c r="AU197" s="141" t="s">
        <v>81</v>
      </c>
      <c r="AY197" s="13" t="s">
        <v>108</v>
      </c>
      <c r="BE197" s="142">
        <f>IF(N197="základní",J197,0)</f>
        <v>0</v>
      </c>
      <c r="BF197" s="142">
        <f>IF(N197="snížená",J197,0)</f>
        <v>0</v>
      </c>
      <c r="BG197" s="142">
        <f>IF(N197="zákl. přenesená",J197,0)</f>
        <v>0</v>
      </c>
      <c r="BH197" s="142">
        <f>IF(N197="sníž. přenesená",J197,0)</f>
        <v>0</v>
      </c>
      <c r="BI197" s="142">
        <f>IF(N197="nulová",J197,0)</f>
        <v>0</v>
      </c>
      <c r="BJ197" s="13" t="s">
        <v>81</v>
      </c>
      <c r="BK197" s="142">
        <f>ROUND(I197*H197,2)</f>
        <v>0</v>
      </c>
      <c r="BL197" s="13" t="s">
        <v>81</v>
      </c>
      <c r="BM197" s="141" t="s">
        <v>290</v>
      </c>
    </row>
    <row r="198" spans="1:65" s="2" customFormat="1" ht="39">
      <c r="A198" s="27"/>
      <c r="B198" s="28"/>
      <c r="C198" s="27"/>
      <c r="D198" s="143" t="s">
        <v>114</v>
      </c>
      <c r="E198" s="27"/>
      <c r="F198" s="144" t="s">
        <v>291</v>
      </c>
      <c r="G198" s="27"/>
      <c r="H198" s="27"/>
      <c r="I198" s="207"/>
      <c r="J198" s="27"/>
      <c r="K198" s="27"/>
      <c r="L198" s="28"/>
      <c r="M198" s="145"/>
      <c r="N198" s="146"/>
      <c r="O198" s="53"/>
      <c r="P198" s="53"/>
      <c r="Q198" s="53"/>
      <c r="R198" s="53"/>
      <c r="S198" s="53"/>
      <c r="T198" s="54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T198" s="13" t="s">
        <v>114</v>
      </c>
      <c r="AU198" s="13" t="s">
        <v>81</v>
      </c>
    </row>
    <row r="199" spans="1:65" s="2" customFormat="1" ht="16.5" customHeight="1">
      <c r="A199" s="27"/>
      <c r="B199" s="129"/>
      <c r="C199" s="130" t="s">
        <v>292</v>
      </c>
      <c r="D199" s="130" t="s">
        <v>109</v>
      </c>
      <c r="E199" s="131" t="s">
        <v>293</v>
      </c>
      <c r="F199" s="132" t="s">
        <v>294</v>
      </c>
      <c r="G199" s="133" t="s">
        <v>112</v>
      </c>
      <c r="H199" s="134">
        <v>22</v>
      </c>
      <c r="I199" s="206"/>
      <c r="J199" s="135"/>
      <c r="K199" s="136"/>
      <c r="L199" s="28"/>
      <c r="M199" s="137" t="s">
        <v>1</v>
      </c>
      <c r="N199" s="138" t="s">
        <v>38</v>
      </c>
      <c r="O199" s="53"/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R199" s="141" t="s">
        <v>81</v>
      </c>
      <c r="AT199" s="141" t="s">
        <v>109</v>
      </c>
      <c r="AU199" s="141" t="s">
        <v>81</v>
      </c>
      <c r="AY199" s="13" t="s">
        <v>108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3" t="s">
        <v>81</v>
      </c>
      <c r="BK199" s="142">
        <f>ROUND(I199*H199,2)</f>
        <v>0</v>
      </c>
      <c r="BL199" s="13" t="s">
        <v>81</v>
      </c>
      <c r="BM199" s="141" t="s">
        <v>295</v>
      </c>
    </row>
    <row r="200" spans="1:65" s="2" customFormat="1" ht="29.25">
      <c r="A200" s="27"/>
      <c r="B200" s="28"/>
      <c r="C200" s="27"/>
      <c r="D200" s="143" t="s">
        <v>114</v>
      </c>
      <c r="E200" s="27"/>
      <c r="F200" s="144" t="s">
        <v>296</v>
      </c>
      <c r="G200" s="27"/>
      <c r="H200" s="27"/>
      <c r="I200" s="207"/>
      <c r="J200" s="27"/>
      <c r="K200" s="27"/>
      <c r="L200" s="28"/>
      <c r="M200" s="145"/>
      <c r="N200" s="146"/>
      <c r="O200" s="53"/>
      <c r="P200" s="53"/>
      <c r="Q200" s="53"/>
      <c r="R200" s="53"/>
      <c r="S200" s="53"/>
      <c r="T200" s="54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T200" s="13" t="s">
        <v>114</v>
      </c>
      <c r="AU200" s="13" t="s">
        <v>81</v>
      </c>
    </row>
    <row r="201" spans="1:65" s="2" customFormat="1" ht="24.2" customHeight="1">
      <c r="A201" s="27"/>
      <c r="B201" s="129"/>
      <c r="C201" s="130" t="s">
        <v>297</v>
      </c>
      <c r="D201" s="130" t="s">
        <v>109</v>
      </c>
      <c r="E201" s="131" t="s">
        <v>298</v>
      </c>
      <c r="F201" s="132" t="s">
        <v>299</v>
      </c>
      <c r="G201" s="133" t="s">
        <v>112</v>
      </c>
      <c r="H201" s="134">
        <v>3</v>
      </c>
      <c r="I201" s="206"/>
      <c r="J201" s="135"/>
      <c r="K201" s="136"/>
      <c r="L201" s="28"/>
      <c r="M201" s="137" t="s">
        <v>1</v>
      </c>
      <c r="N201" s="138" t="s">
        <v>38</v>
      </c>
      <c r="O201" s="53"/>
      <c r="P201" s="139">
        <f>O201*H201</f>
        <v>0</v>
      </c>
      <c r="Q201" s="139">
        <v>0</v>
      </c>
      <c r="R201" s="139">
        <f>Q201*H201</f>
        <v>0</v>
      </c>
      <c r="S201" s="139">
        <v>0</v>
      </c>
      <c r="T201" s="140">
        <f>S201*H201</f>
        <v>0</v>
      </c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R201" s="141" t="s">
        <v>81</v>
      </c>
      <c r="AT201" s="141" t="s">
        <v>109</v>
      </c>
      <c r="AU201" s="141" t="s">
        <v>81</v>
      </c>
      <c r="AY201" s="13" t="s">
        <v>108</v>
      </c>
      <c r="BE201" s="142">
        <f>IF(N201="základní",J201,0)</f>
        <v>0</v>
      </c>
      <c r="BF201" s="142">
        <f>IF(N201="snížená",J201,0)</f>
        <v>0</v>
      </c>
      <c r="BG201" s="142">
        <f>IF(N201="zákl. přenesená",J201,0)</f>
        <v>0</v>
      </c>
      <c r="BH201" s="142">
        <f>IF(N201="sníž. přenesená",J201,0)</f>
        <v>0</v>
      </c>
      <c r="BI201" s="142">
        <f>IF(N201="nulová",J201,0)</f>
        <v>0</v>
      </c>
      <c r="BJ201" s="13" t="s">
        <v>81</v>
      </c>
      <c r="BK201" s="142">
        <f>ROUND(I201*H201,2)</f>
        <v>0</v>
      </c>
      <c r="BL201" s="13" t="s">
        <v>81</v>
      </c>
      <c r="BM201" s="141" t="s">
        <v>300</v>
      </c>
    </row>
    <row r="202" spans="1:65" s="2" customFormat="1" ht="29.25">
      <c r="A202" s="27"/>
      <c r="B202" s="28"/>
      <c r="C202" s="27"/>
      <c r="D202" s="143" t="s">
        <v>114</v>
      </c>
      <c r="E202" s="27"/>
      <c r="F202" s="144" t="s">
        <v>301</v>
      </c>
      <c r="G202" s="27"/>
      <c r="H202" s="27"/>
      <c r="I202" s="207"/>
      <c r="J202" s="27"/>
      <c r="K202" s="27"/>
      <c r="L202" s="28"/>
      <c r="M202" s="145"/>
      <c r="N202" s="146"/>
      <c r="O202" s="53"/>
      <c r="P202" s="53"/>
      <c r="Q202" s="53"/>
      <c r="R202" s="53"/>
      <c r="S202" s="53"/>
      <c r="T202" s="54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T202" s="13" t="s">
        <v>114</v>
      </c>
      <c r="AU202" s="13" t="s">
        <v>81</v>
      </c>
    </row>
    <row r="203" spans="1:65" s="2" customFormat="1" ht="24.2" customHeight="1">
      <c r="A203" s="27"/>
      <c r="B203" s="129"/>
      <c r="C203" s="130" t="s">
        <v>302</v>
      </c>
      <c r="D203" s="130" t="s">
        <v>109</v>
      </c>
      <c r="E203" s="131" t="s">
        <v>303</v>
      </c>
      <c r="F203" s="132" t="s">
        <v>304</v>
      </c>
      <c r="G203" s="133" t="s">
        <v>112</v>
      </c>
      <c r="H203" s="134">
        <v>219</v>
      </c>
      <c r="I203" s="206"/>
      <c r="J203" s="135"/>
      <c r="K203" s="136"/>
      <c r="L203" s="28"/>
      <c r="M203" s="137" t="s">
        <v>1</v>
      </c>
      <c r="N203" s="138" t="s">
        <v>38</v>
      </c>
      <c r="O203" s="53"/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R203" s="141" t="s">
        <v>81</v>
      </c>
      <c r="AT203" s="141" t="s">
        <v>109</v>
      </c>
      <c r="AU203" s="141" t="s">
        <v>81</v>
      </c>
      <c r="AY203" s="13" t="s">
        <v>108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3" t="s">
        <v>81</v>
      </c>
      <c r="BK203" s="142">
        <f>ROUND(I203*H203,2)</f>
        <v>0</v>
      </c>
      <c r="BL203" s="13" t="s">
        <v>81</v>
      </c>
      <c r="BM203" s="141" t="s">
        <v>305</v>
      </c>
    </row>
    <row r="204" spans="1:65" s="2" customFormat="1" ht="29.25">
      <c r="A204" s="27"/>
      <c r="B204" s="28"/>
      <c r="C204" s="27"/>
      <c r="D204" s="143" t="s">
        <v>114</v>
      </c>
      <c r="E204" s="27"/>
      <c r="F204" s="144" t="s">
        <v>306</v>
      </c>
      <c r="G204" s="27"/>
      <c r="H204" s="27"/>
      <c r="I204" s="207"/>
      <c r="J204" s="27"/>
      <c r="K204" s="27"/>
      <c r="L204" s="28"/>
      <c r="M204" s="145"/>
      <c r="N204" s="146"/>
      <c r="O204" s="53"/>
      <c r="P204" s="53"/>
      <c r="Q204" s="53"/>
      <c r="R204" s="53"/>
      <c r="S204" s="53"/>
      <c r="T204" s="54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T204" s="13" t="s">
        <v>114</v>
      </c>
      <c r="AU204" s="13" t="s">
        <v>81</v>
      </c>
    </row>
    <row r="205" spans="1:65" s="2" customFormat="1" ht="24.2" customHeight="1">
      <c r="A205" s="27"/>
      <c r="B205" s="129"/>
      <c r="C205" s="130" t="s">
        <v>307</v>
      </c>
      <c r="D205" s="130" t="s">
        <v>109</v>
      </c>
      <c r="E205" s="131" t="s">
        <v>308</v>
      </c>
      <c r="F205" s="132" t="s">
        <v>309</v>
      </c>
      <c r="G205" s="133" t="s">
        <v>112</v>
      </c>
      <c r="H205" s="134">
        <v>8</v>
      </c>
      <c r="I205" s="206"/>
      <c r="J205" s="135"/>
      <c r="K205" s="136"/>
      <c r="L205" s="28"/>
      <c r="M205" s="137" t="s">
        <v>1</v>
      </c>
      <c r="N205" s="138" t="s">
        <v>38</v>
      </c>
      <c r="O205" s="53"/>
      <c r="P205" s="139">
        <f>O205*H205</f>
        <v>0</v>
      </c>
      <c r="Q205" s="139">
        <v>0</v>
      </c>
      <c r="R205" s="139">
        <f>Q205*H205</f>
        <v>0</v>
      </c>
      <c r="S205" s="139">
        <v>0</v>
      </c>
      <c r="T205" s="140">
        <f>S205*H205</f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R205" s="141" t="s">
        <v>81</v>
      </c>
      <c r="AT205" s="141" t="s">
        <v>109</v>
      </c>
      <c r="AU205" s="141" t="s">
        <v>81</v>
      </c>
      <c r="AY205" s="13" t="s">
        <v>108</v>
      </c>
      <c r="BE205" s="142">
        <f>IF(N205="základní",J205,0)</f>
        <v>0</v>
      </c>
      <c r="BF205" s="142">
        <f>IF(N205="snížená",J205,0)</f>
        <v>0</v>
      </c>
      <c r="BG205" s="142">
        <f>IF(N205="zákl. přenesená",J205,0)</f>
        <v>0</v>
      </c>
      <c r="BH205" s="142">
        <f>IF(N205="sníž. přenesená",J205,0)</f>
        <v>0</v>
      </c>
      <c r="BI205" s="142">
        <f>IF(N205="nulová",J205,0)</f>
        <v>0</v>
      </c>
      <c r="BJ205" s="13" t="s">
        <v>81</v>
      </c>
      <c r="BK205" s="142">
        <f>ROUND(I205*H205,2)</f>
        <v>0</v>
      </c>
      <c r="BL205" s="13" t="s">
        <v>81</v>
      </c>
      <c r="BM205" s="141" t="s">
        <v>310</v>
      </c>
    </row>
    <row r="206" spans="1:65" s="2" customFormat="1" ht="39">
      <c r="A206" s="27"/>
      <c r="B206" s="28"/>
      <c r="C206" s="27"/>
      <c r="D206" s="143" t="s">
        <v>114</v>
      </c>
      <c r="E206" s="27"/>
      <c r="F206" s="144" t="s">
        <v>311</v>
      </c>
      <c r="G206" s="27"/>
      <c r="H206" s="27"/>
      <c r="I206" s="207"/>
      <c r="J206" s="27"/>
      <c r="K206" s="27"/>
      <c r="L206" s="28"/>
      <c r="M206" s="145"/>
      <c r="N206" s="146"/>
      <c r="O206" s="53"/>
      <c r="P206" s="53"/>
      <c r="Q206" s="53"/>
      <c r="R206" s="53"/>
      <c r="S206" s="53"/>
      <c r="T206" s="54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T206" s="13" t="s">
        <v>114</v>
      </c>
      <c r="AU206" s="13" t="s">
        <v>81</v>
      </c>
    </row>
    <row r="207" spans="1:65" s="2" customFormat="1" ht="16.5" customHeight="1">
      <c r="A207" s="27"/>
      <c r="B207" s="129"/>
      <c r="C207" s="130" t="s">
        <v>312</v>
      </c>
      <c r="D207" s="130" t="s">
        <v>109</v>
      </c>
      <c r="E207" s="131" t="s">
        <v>313</v>
      </c>
      <c r="F207" s="132" t="s">
        <v>314</v>
      </c>
      <c r="G207" s="133" t="s">
        <v>112</v>
      </c>
      <c r="H207" s="134">
        <v>185</v>
      </c>
      <c r="I207" s="206"/>
      <c r="J207" s="135"/>
      <c r="K207" s="136"/>
      <c r="L207" s="28"/>
      <c r="M207" s="137" t="s">
        <v>1</v>
      </c>
      <c r="N207" s="138" t="s">
        <v>38</v>
      </c>
      <c r="O207" s="53"/>
      <c r="P207" s="139">
        <f>O207*H207</f>
        <v>0</v>
      </c>
      <c r="Q207" s="139">
        <v>0</v>
      </c>
      <c r="R207" s="139">
        <f>Q207*H207</f>
        <v>0</v>
      </c>
      <c r="S207" s="139">
        <v>0</v>
      </c>
      <c r="T207" s="140">
        <f>S207*H207</f>
        <v>0</v>
      </c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R207" s="141" t="s">
        <v>81</v>
      </c>
      <c r="AT207" s="141" t="s">
        <v>109</v>
      </c>
      <c r="AU207" s="141" t="s">
        <v>81</v>
      </c>
      <c r="AY207" s="13" t="s">
        <v>108</v>
      </c>
      <c r="BE207" s="142">
        <f>IF(N207="základní",J207,0)</f>
        <v>0</v>
      </c>
      <c r="BF207" s="142">
        <f>IF(N207="snížená",J207,0)</f>
        <v>0</v>
      </c>
      <c r="BG207" s="142">
        <f>IF(N207="zákl. přenesená",J207,0)</f>
        <v>0</v>
      </c>
      <c r="BH207" s="142">
        <f>IF(N207="sníž. přenesená",J207,0)</f>
        <v>0</v>
      </c>
      <c r="BI207" s="142">
        <f>IF(N207="nulová",J207,0)</f>
        <v>0</v>
      </c>
      <c r="BJ207" s="13" t="s">
        <v>81</v>
      </c>
      <c r="BK207" s="142">
        <f>ROUND(I207*H207,2)</f>
        <v>0</v>
      </c>
      <c r="BL207" s="13" t="s">
        <v>81</v>
      </c>
      <c r="BM207" s="141" t="s">
        <v>315</v>
      </c>
    </row>
    <row r="208" spans="1:65" s="2" customFormat="1" ht="29.25">
      <c r="A208" s="27"/>
      <c r="B208" s="28"/>
      <c r="C208" s="27"/>
      <c r="D208" s="143" t="s">
        <v>114</v>
      </c>
      <c r="E208" s="27"/>
      <c r="F208" s="144" t="s">
        <v>316</v>
      </c>
      <c r="G208" s="27"/>
      <c r="H208" s="27"/>
      <c r="I208" s="207"/>
      <c r="J208" s="27"/>
      <c r="K208" s="27"/>
      <c r="L208" s="28"/>
      <c r="M208" s="145"/>
      <c r="N208" s="146"/>
      <c r="O208" s="53"/>
      <c r="P208" s="53"/>
      <c r="Q208" s="53"/>
      <c r="R208" s="53"/>
      <c r="S208" s="53"/>
      <c r="T208" s="54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T208" s="13" t="s">
        <v>114</v>
      </c>
      <c r="AU208" s="13" t="s">
        <v>81</v>
      </c>
    </row>
    <row r="209" spans="1:65" s="2" customFormat="1" ht="16.5" customHeight="1">
      <c r="A209" s="27"/>
      <c r="B209" s="129"/>
      <c r="C209" s="130" t="s">
        <v>317</v>
      </c>
      <c r="D209" s="130" t="s">
        <v>109</v>
      </c>
      <c r="E209" s="131" t="s">
        <v>318</v>
      </c>
      <c r="F209" s="132" t="s">
        <v>319</v>
      </c>
      <c r="G209" s="133" t="s">
        <v>112</v>
      </c>
      <c r="H209" s="134">
        <v>187</v>
      </c>
      <c r="I209" s="206"/>
      <c r="J209" s="135"/>
      <c r="K209" s="136"/>
      <c r="L209" s="28"/>
      <c r="M209" s="137" t="s">
        <v>1</v>
      </c>
      <c r="N209" s="138" t="s">
        <v>38</v>
      </c>
      <c r="O209" s="53"/>
      <c r="P209" s="139">
        <f>O209*H209</f>
        <v>0</v>
      </c>
      <c r="Q209" s="139">
        <v>0</v>
      </c>
      <c r="R209" s="139">
        <f>Q209*H209</f>
        <v>0</v>
      </c>
      <c r="S209" s="139">
        <v>0</v>
      </c>
      <c r="T209" s="140">
        <f>S209*H209</f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R209" s="141" t="s">
        <v>81</v>
      </c>
      <c r="AT209" s="141" t="s">
        <v>109</v>
      </c>
      <c r="AU209" s="141" t="s">
        <v>81</v>
      </c>
      <c r="AY209" s="13" t="s">
        <v>108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3" t="s">
        <v>81</v>
      </c>
      <c r="BK209" s="142">
        <f>ROUND(I209*H209,2)</f>
        <v>0</v>
      </c>
      <c r="BL209" s="13" t="s">
        <v>81</v>
      </c>
      <c r="BM209" s="141" t="s">
        <v>320</v>
      </c>
    </row>
    <row r="210" spans="1:65" s="2" customFormat="1" ht="29.25">
      <c r="A210" s="27"/>
      <c r="B210" s="28"/>
      <c r="C210" s="27"/>
      <c r="D210" s="143" t="s">
        <v>114</v>
      </c>
      <c r="E210" s="27"/>
      <c r="F210" s="144" t="s">
        <v>321</v>
      </c>
      <c r="G210" s="27"/>
      <c r="H210" s="27"/>
      <c r="I210" s="207"/>
      <c r="J210" s="27"/>
      <c r="K210" s="27"/>
      <c r="L210" s="28"/>
      <c r="M210" s="145"/>
      <c r="N210" s="146"/>
      <c r="O210" s="53"/>
      <c r="P210" s="53"/>
      <c r="Q210" s="53"/>
      <c r="R210" s="53"/>
      <c r="S210" s="53"/>
      <c r="T210" s="54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T210" s="13" t="s">
        <v>114</v>
      </c>
      <c r="AU210" s="13" t="s">
        <v>81</v>
      </c>
    </row>
    <row r="211" spans="1:65" s="2" customFormat="1" ht="24.2" customHeight="1">
      <c r="A211" s="27"/>
      <c r="B211" s="129"/>
      <c r="C211" s="130" t="s">
        <v>322</v>
      </c>
      <c r="D211" s="130" t="s">
        <v>109</v>
      </c>
      <c r="E211" s="131" t="s">
        <v>323</v>
      </c>
      <c r="F211" s="132" t="s">
        <v>324</v>
      </c>
      <c r="G211" s="133" t="s">
        <v>112</v>
      </c>
      <c r="H211" s="134">
        <v>10</v>
      </c>
      <c r="I211" s="206"/>
      <c r="J211" s="135"/>
      <c r="K211" s="136"/>
      <c r="L211" s="28"/>
      <c r="M211" s="137" t="s">
        <v>1</v>
      </c>
      <c r="N211" s="138" t="s">
        <v>38</v>
      </c>
      <c r="O211" s="53"/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R211" s="141" t="s">
        <v>81</v>
      </c>
      <c r="AT211" s="141" t="s">
        <v>109</v>
      </c>
      <c r="AU211" s="141" t="s">
        <v>81</v>
      </c>
      <c r="AY211" s="13" t="s">
        <v>108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3" t="s">
        <v>81</v>
      </c>
      <c r="BK211" s="142">
        <f>ROUND(I211*H211,2)</f>
        <v>0</v>
      </c>
      <c r="BL211" s="13" t="s">
        <v>81</v>
      </c>
      <c r="BM211" s="141" t="s">
        <v>325</v>
      </c>
    </row>
    <row r="212" spans="1:65" s="2" customFormat="1" ht="29.25">
      <c r="A212" s="27"/>
      <c r="B212" s="28"/>
      <c r="C212" s="27"/>
      <c r="D212" s="143" t="s">
        <v>114</v>
      </c>
      <c r="E212" s="27"/>
      <c r="F212" s="144" t="s">
        <v>326</v>
      </c>
      <c r="G212" s="27"/>
      <c r="H212" s="27"/>
      <c r="I212" s="207"/>
      <c r="J212" s="27"/>
      <c r="K212" s="27"/>
      <c r="L212" s="28"/>
      <c r="M212" s="145"/>
      <c r="N212" s="146"/>
      <c r="O212" s="53"/>
      <c r="P212" s="53"/>
      <c r="Q212" s="53"/>
      <c r="R212" s="53"/>
      <c r="S212" s="53"/>
      <c r="T212" s="54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T212" s="13" t="s">
        <v>114</v>
      </c>
      <c r="AU212" s="13" t="s">
        <v>81</v>
      </c>
    </row>
    <row r="213" spans="1:65" s="2" customFormat="1" ht="16.5" customHeight="1">
      <c r="A213" s="27"/>
      <c r="B213" s="129"/>
      <c r="C213" s="130" t="s">
        <v>327</v>
      </c>
      <c r="D213" s="130" t="s">
        <v>109</v>
      </c>
      <c r="E213" s="131" t="s">
        <v>328</v>
      </c>
      <c r="F213" s="132" t="s">
        <v>329</v>
      </c>
      <c r="G213" s="133" t="s">
        <v>112</v>
      </c>
      <c r="H213" s="134">
        <v>26</v>
      </c>
      <c r="I213" s="206"/>
      <c r="J213" s="135"/>
      <c r="K213" s="136"/>
      <c r="L213" s="28"/>
      <c r="M213" s="137" t="s">
        <v>1</v>
      </c>
      <c r="N213" s="138" t="s">
        <v>38</v>
      </c>
      <c r="O213" s="53"/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R213" s="141" t="s">
        <v>81</v>
      </c>
      <c r="AT213" s="141" t="s">
        <v>109</v>
      </c>
      <c r="AU213" s="141" t="s">
        <v>81</v>
      </c>
      <c r="AY213" s="13" t="s">
        <v>108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3" t="s">
        <v>81</v>
      </c>
      <c r="BK213" s="142">
        <f>ROUND(I213*H213,2)</f>
        <v>0</v>
      </c>
      <c r="BL213" s="13" t="s">
        <v>81</v>
      </c>
      <c r="BM213" s="141" t="s">
        <v>330</v>
      </c>
    </row>
    <row r="214" spans="1:65" s="2" customFormat="1" ht="29.25">
      <c r="A214" s="27"/>
      <c r="B214" s="28"/>
      <c r="C214" s="27"/>
      <c r="D214" s="143" t="s">
        <v>114</v>
      </c>
      <c r="E214" s="27"/>
      <c r="F214" s="144" t="s">
        <v>331</v>
      </c>
      <c r="G214" s="27"/>
      <c r="H214" s="27"/>
      <c r="I214" s="207"/>
      <c r="J214" s="27"/>
      <c r="K214" s="27"/>
      <c r="L214" s="28"/>
      <c r="M214" s="145"/>
      <c r="N214" s="146"/>
      <c r="O214" s="53"/>
      <c r="P214" s="53"/>
      <c r="Q214" s="53"/>
      <c r="R214" s="53"/>
      <c r="S214" s="53"/>
      <c r="T214" s="54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T214" s="13" t="s">
        <v>114</v>
      </c>
      <c r="AU214" s="13" t="s">
        <v>81</v>
      </c>
    </row>
    <row r="215" spans="1:65" s="2" customFormat="1" ht="16.5" customHeight="1">
      <c r="A215" s="27"/>
      <c r="B215" s="129"/>
      <c r="C215" s="130" t="s">
        <v>332</v>
      </c>
      <c r="D215" s="130" t="s">
        <v>109</v>
      </c>
      <c r="E215" s="131" t="s">
        <v>333</v>
      </c>
      <c r="F215" s="132" t="s">
        <v>334</v>
      </c>
      <c r="G215" s="133" t="s">
        <v>112</v>
      </c>
      <c r="H215" s="134">
        <v>80</v>
      </c>
      <c r="I215" s="206"/>
      <c r="J215" s="135"/>
      <c r="K215" s="136"/>
      <c r="L215" s="28"/>
      <c r="M215" s="137" t="s">
        <v>1</v>
      </c>
      <c r="N215" s="138" t="s">
        <v>38</v>
      </c>
      <c r="O215" s="53"/>
      <c r="P215" s="139">
        <f>O215*H215</f>
        <v>0</v>
      </c>
      <c r="Q215" s="139">
        <v>0</v>
      </c>
      <c r="R215" s="139">
        <f>Q215*H215</f>
        <v>0</v>
      </c>
      <c r="S215" s="139">
        <v>0</v>
      </c>
      <c r="T215" s="140">
        <f>S215*H215</f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R215" s="141" t="s">
        <v>81</v>
      </c>
      <c r="AT215" s="141" t="s">
        <v>109</v>
      </c>
      <c r="AU215" s="141" t="s">
        <v>81</v>
      </c>
      <c r="AY215" s="13" t="s">
        <v>108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3" t="s">
        <v>81</v>
      </c>
      <c r="BK215" s="142">
        <f>ROUND(I215*H215,2)</f>
        <v>0</v>
      </c>
      <c r="BL215" s="13" t="s">
        <v>81</v>
      </c>
      <c r="BM215" s="141" t="s">
        <v>335</v>
      </c>
    </row>
    <row r="216" spans="1:65" s="2" customFormat="1" ht="29.25">
      <c r="A216" s="27"/>
      <c r="B216" s="28"/>
      <c r="C216" s="27"/>
      <c r="D216" s="143" t="s">
        <v>114</v>
      </c>
      <c r="E216" s="27"/>
      <c r="F216" s="144" t="s">
        <v>336</v>
      </c>
      <c r="G216" s="27"/>
      <c r="H216" s="27"/>
      <c r="I216" s="207"/>
      <c r="J216" s="27"/>
      <c r="K216" s="27"/>
      <c r="L216" s="28"/>
      <c r="M216" s="145"/>
      <c r="N216" s="146"/>
      <c r="O216" s="53"/>
      <c r="P216" s="53"/>
      <c r="Q216" s="53"/>
      <c r="R216" s="53"/>
      <c r="S216" s="53"/>
      <c r="T216" s="54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T216" s="13" t="s">
        <v>114</v>
      </c>
      <c r="AU216" s="13" t="s">
        <v>81</v>
      </c>
    </row>
    <row r="217" spans="1:65" s="2" customFormat="1" ht="16.5" customHeight="1">
      <c r="A217" s="27"/>
      <c r="B217" s="129"/>
      <c r="C217" s="130" t="s">
        <v>337</v>
      </c>
      <c r="D217" s="130" t="s">
        <v>109</v>
      </c>
      <c r="E217" s="131" t="s">
        <v>338</v>
      </c>
      <c r="F217" s="132" t="s">
        <v>339</v>
      </c>
      <c r="G217" s="133" t="s">
        <v>112</v>
      </c>
      <c r="H217" s="134">
        <v>3</v>
      </c>
      <c r="I217" s="206"/>
      <c r="J217" s="135"/>
      <c r="K217" s="136"/>
      <c r="L217" s="28"/>
      <c r="M217" s="137" t="s">
        <v>1</v>
      </c>
      <c r="N217" s="138" t="s">
        <v>38</v>
      </c>
      <c r="O217" s="53"/>
      <c r="P217" s="139">
        <f>O217*H217</f>
        <v>0</v>
      </c>
      <c r="Q217" s="139">
        <v>0</v>
      </c>
      <c r="R217" s="139">
        <f>Q217*H217</f>
        <v>0</v>
      </c>
      <c r="S217" s="139">
        <v>0</v>
      </c>
      <c r="T217" s="140">
        <f>S217*H217</f>
        <v>0</v>
      </c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R217" s="141" t="s">
        <v>81</v>
      </c>
      <c r="AT217" s="141" t="s">
        <v>109</v>
      </c>
      <c r="AU217" s="141" t="s">
        <v>81</v>
      </c>
      <c r="AY217" s="13" t="s">
        <v>108</v>
      </c>
      <c r="BE217" s="142">
        <f>IF(N217="základní",J217,0)</f>
        <v>0</v>
      </c>
      <c r="BF217" s="142">
        <f>IF(N217="snížená",J217,0)</f>
        <v>0</v>
      </c>
      <c r="BG217" s="142">
        <f>IF(N217="zákl. přenesená",J217,0)</f>
        <v>0</v>
      </c>
      <c r="BH217" s="142">
        <f>IF(N217="sníž. přenesená",J217,0)</f>
        <v>0</v>
      </c>
      <c r="BI217" s="142">
        <f>IF(N217="nulová",J217,0)</f>
        <v>0</v>
      </c>
      <c r="BJ217" s="13" t="s">
        <v>81</v>
      </c>
      <c r="BK217" s="142">
        <f>ROUND(I217*H217,2)</f>
        <v>0</v>
      </c>
      <c r="BL217" s="13" t="s">
        <v>81</v>
      </c>
      <c r="BM217" s="141" t="s">
        <v>340</v>
      </c>
    </row>
    <row r="218" spans="1:65" s="2" customFormat="1" ht="29.25">
      <c r="A218" s="27"/>
      <c r="B218" s="28"/>
      <c r="C218" s="27"/>
      <c r="D218" s="143" t="s">
        <v>114</v>
      </c>
      <c r="E218" s="27"/>
      <c r="F218" s="144" t="s">
        <v>341</v>
      </c>
      <c r="G218" s="27"/>
      <c r="H218" s="27"/>
      <c r="I218" s="207"/>
      <c r="J218" s="27"/>
      <c r="K218" s="27"/>
      <c r="L218" s="28"/>
      <c r="M218" s="145"/>
      <c r="N218" s="146"/>
      <c r="O218" s="53"/>
      <c r="P218" s="53"/>
      <c r="Q218" s="53"/>
      <c r="R218" s="53"/>
      <c r="S218" s="53"/>
      <c r="T218" s="54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T218" s="13" t="s">
        <v>114</v>
      </c>
      <c r="AU218" s="13" t="s">
        <v>81</v>
      </c>
    </row>
    <row r="219" spans="1:65" s="2" customFormat="1" ht="16.5" customHeight="1">
      <c r="A219" s="27"/>
      <c r="B219" s="129"/>
      <c r="C219" s="130" t="s">
        <v>342</v>
      </c>
      <c r="D219" s="130" t="s">
        <v>109</v>
      </c>
      <c r="E219" s="131" t="s">
        <v>343</v>
      </c>
      <c r="F219" s="132" t="s">
        <v>344</v>
      </c>
      <c r="G219" s="133" t="s">
        <v>112</v>
      </c>
      <c r="H219" s="134">
        <v>3</v>
      </c>
      <c r="I219" s="206"/>
      <c r="J219" s="135"/>
      <c r="K219" s="136"/>
      <c r="L219" s="28"/>
      <c r="M219" s="137" t="s">
        <v>1</v>
      </c>
      <c r="N219" s="138" t="s">
        <v>38</v>
      </c>
      <c r="O219" s="53"/>
      <c r="P219" s="139">
        <f>O219*H219</f>
        <v>0</v>
      </c>
      <c r="Q219" s="139">
        <v>0</v>
      </c>
      <c r="R219" s="139">
        <f>Q219*H219</f>
        <v>0</v>
      </c>
      <c r="S219" s="139">
        <v>0</v>
      </c>
      <c r="T219" s="140">
        <f>S219*H219</f>
        <v>0</v>
      </c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R219" s="141" t="s">
        <v>81</v>
      </c>
      <c r="AT219" s="141" t="s">
        <v>109</v>
      </c>
      <c r="AU219" s="141" t="s">
        <v>81</v>
      </c>
      <c r="AY219" s="13" t="s">
        <v>108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3" t="s">
        <v>81</v>
      </c>
      <c r="BK219" s="142">
        <f>ROUND(I219*H219,2)</f>
        <v>0</v>
      </c>
      <c r="BL219" s="13" t="s">
        <v>81</v>
      </c>
      <c r="BM219" s="141" t="s">
        <v>345</v>
      </c>
    </row>
    <row r="220" spans="1:65" s="2" customFormat="1" ht="29.25">
      <c r="A220" s="27"/>
      <c r="B220" s="28"/>
      <c r="C220" s="27"/>
      <c r="D220" s="143" t="s">
        <v>114</v>
      </c>
      <c r="E220" s="27"/>
      <c r="F220" s="144" t="s">
        <v>346</v>
      </c>
      <c r="G220" s="27"/>
      <c r="H220" s="27"/>
      <c r="I220" s="207"/>
      <c r="J220" s="27"/>
      <c r="K220" s="27"/>
      <c r="L220" s="28"/>
      <c r="M220" s="145"/>
      <c r="N220" s="146"/>
      <c r="O220" s="53"/>
      <c r="P220" s="53"/>
      <c r="Q220" s="53"/>
      <c r="R220" s="53"/>
      <c r="S220" s="53"/>
      <c r="T220" s="54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T220" s="13" t="s">
        <v>114</v>
      </c>
      <c r="AU220" s="13" t="s">
        <v>81</v>
      </c>
    </row>
    <row r="221" spans="1:65" s="2" customFormat="1" ht="24.2" customHeight="1">
      <c r="A221" s="27"/>
      <c r="B221" s="129"/>
      <c r="C221" s="130" t="s">
        <v>347</v>
      </c>
      <c r="D221" s="130" t="s">
        <v>109</v>
      </c>
      <c r="E221" s="131" t="s">
        <v>348</v>
      </c>
      <c r="F221" s="132" t="s">
        <v>349</v>
      </c>
      <c r="G221" s="133" t="s">
        <v>112</v>
      </c>
      <c r="H221" s="134">
        <v>11</v>
      </c>
      <c r="I221" s="206"/>
      <c r="J221" s="135"/>
      <c r="K221" s="136"/>
      <c r="L221" s="28"/>
      <c r="M221" s="137" t="s">
        <v>1</v>
      </c>
      <c r="N221" s="138" t="s">
        <v>38</v>
      </c>
      <c r="O221" s="53"/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R221" s="141" t="s">
        <v>81</v>
      </c>
      <c r="AT221" s="141" t="s">
        <v>109</v>
      </c>
      <c r="AU221" s="141" t="s">
        <v>81</v>
      </c>
      <c r="AY221" s="13" t="s">
        <v>108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3" t="s">
        <v>81</v>
      </c>
      <c r="BK221" s="142">
        <f>ROUND(I221*H221,2)</f>
        <v>0</v>
      </c>
      <c r="BL221" s="13" t="s">
        <v>81</v>
      </c>
      <c r="BM221" s="141" t="s">
        <v>350</v>
      </c>
    </row>
    <row r="222" spans="1:65" s="2" customFormat="1" ht="29.25">
      <c r="A222" s="27"/>
      <c r="B222" s="28"/>
      <c r="C222" s="27"/>
      <c r="D222" s="143" t="s">
        <v>114</v>
      </c>
      <c r="E222" s="27"/>
      <c r="F222" s="144" t="s">
        <v>351</v>
      </c>
      <c r="G222" s="27"/>
      <c r="H222" s="27"/>
      <c r="I222" s="207"/>
      <c r="J222" s="27"/>
      <c r="K222" s="27"/>
      <c r="L222" s="28"/>
      <c r="M222" s="145"/>
      <c r="N222" s="146"/>
      <c r="O222" s="53"/>
      <c r="P222" s="53"/>
      <c r="Q222" s="53"/>
      <c r="R222" s="53"/>
      <c r="S222" s="53"/>
      <c r="T222" s="54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T222" s="13" t="s">
        <v>114</v>
      </c>
      <c r="AU222" s="13" t="s">
        <v>81</v>
      </c>
    </row>
    <row r="223" spans="1:65" s="2" customFormat="1" ht="16.5" customHeight="1">
      <c r="A223" s="27"/>
      <c r="B223" s="129"/>
      <c r="C223" s="130" t="s">
        <v>352</v>
      </c>
      <c r="D223" s="130" t="s">
        <v>109</v>
      </c>
      <c r="E223" s="131" t="s">
        <v>353</v>
      </c>
      <c r="F223" s="132" t="s">
        <v>354</v>
      </c>
      <c r="G223" s="133" t="s">
        <v>112</v>
      </c>
      <c r="H223" s="134">
        <v>1</v>
      </c>
      <c r="I223" s="206"/>
      <c r="J223" s="135"/>
      <c r="K223" s="136"/>
      <c r="L223" s="28"/>
      <c r="M223" s="137" t="s">
        <v>1</v>
      </c>
      <c r="N223" s="138" t="s">
        <v>38</v>
      </c>
      <c r="O223" s="53"/>
      <c r="P223" s="139">
        <f>O223*H223</f>
        <v>0</v>
      </c>
      <c r="Q223" s="139">
        <v>0</v>
      </c>
      <c r="R223" s="139">
        <f>Q223*H223</f>
        <v>0</v>
      </c>
      <c r="S223" s="139">
        <v>0</v>
      </c>
      <c r="T223" s="140">
        <f>S223*H223</f>
        <v>0</v>
      </c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R223" s="141" t="s">
        <v>81</v>
      </c>
      <c r="AT223" s="141" t="s">
        <v>109</v>
      </c>
      <c r="AU223" s="141" t="s">
        <v>81</v>
      </c>
      <c r="AY223" s="13" t="s">
        <v>108</v>
      </c>
      <c r="BE223" s="142">
        <f>IF(N223="základní",J223,0)</f>
        <v>0</v>
      </c>
      <c r="BF223" s="142">
        <f>IF(N223="snížená",J223,0)</f>
        <v>0</v>
      </c>
      <c r="BG223" s="142">
        <f>IF(N223="zákl. přenesená",J223,0)</f>
        <v>0</v>
      </c>
      <c r="BH223" s="142">
        <f>IF(N223="sníž. přenesená",J223,0)</f>
        <v>0</v>
      </c>
      <c r="BI223" s="142">
        <f>IF(N223="nulová",J223,0)</f>
        <v>0</v>
      </c>
      <c r="BJ223" s="13" t="s">
        <v>81</v>
      </c>
      <c r="BK223" s="142">
        <f>ROUND(I223*H223,2)</f>
        <v>0</v>
      </c>
      <c r="BL223" s="13" t="s">
        <v>81</v>
      </c>
      <c r="BM223" s="141" t="s">
        <v>355</v>
      </c>
    </row>
    <row r="224" spans="1:65" s="2" customFormat="1" ht="29.25">
      <c r="A224" s="27"/>
      <c r="B224" s="28"/>
      <c r="C224" s="27"/>
      <c r="D224" s="143" t="s">
        <v>114</v>
      </c>
      <c r="E224" s="27"/>
      <c r="F224" s="144" t="s">
        <v>356</v>
      </c>
      <c r="G224" s="27"/>
      <c r="H224" s="27"/>
      <c r="I224" s="207"/>
      <c r="J224" s="27"/>
      <c r="K224" s="27"/>
      <c r="L224" s="28"/>
      <c r="M224" s="145"/>
      <c r="N224" s="146"/>
      <c r="O224" s="53"/>
      <c r="P224" s="53"/>
      <c r="Q224" s="53"/>
      <c r="R224" s="53"/>
      <c r="S224" s="53"/>
      <c r="T224" s="54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T224" s="13" t="s">
        <v>114</v>
      </c>
      <c r="AU224" s="13" t="s">
        <v>81</v>
      </c>
    </row>
    <row r="225" spans="1:65" s="2" customFormat="1" ht="16.5" customHeight="1">
      <c r="A225" s="27"/>
      <c r="B225" s="129"/>
      <c r="C225" s="130" t="s">
        <v>357</v>
      </c>
      <c r="D225" s="130" t="s">
        <v>109</v>
      </c>
      <c r="E225" s="131" t="s">
        <v>358</v>
      </c>
      <c r="F225" s="132" t="s">
        <v>359</v>
      </c>
      <c r="G225" s="133" t="s">
        <v>112</v>
      </c>
      <c r="H225" s="134">
        <v>1</v>
      </c>
      <c r="I225" s="206"/>
      <c r="J225" s="135"/>
      <c r="K225" s="136"/>
      <c r="L225" s="28"/>
      <c r="M225" s="137" t="s">
        <v>1</v>
      </c>
      <c r="N225" s="138" t="s">
        <v>38</v>
      </c>
      <c r="O225" s="53"/>
      <c r="P225" s="139">
        <f>O225*H225</f>
        <v>0</v>
      </c>
      <c r="Q225" s="139">
        <v>0</v>
      </c>
      <c r="R225" s="139">
        <f>Q225*H225</f>
        <v>0</v>
      </c>
      <c r="S225" s="139">
        <v>0</v>
      </c>
      <c r="T225" s="140">
        <f>S225*H225</f>
        <v>0</v>
      </c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R225" s="141" t="s">
        <v>81</v>
      </c>
      <c r="AT225" s="141" t="s">
        <v>109</v>
      </c>
      <c r="AU225" s="141" t="s">
        <v>81</v>
      </c>
      <c r="AY225" s="13" t="s">
        <v>108</v>
      </c>
      <c r="BE225" s="142">
        <f>IF(N225="základní",J225,0)</f>
        <v>0</v>
      </c>
      <c r="BF225" s="142">
        <f>IF(N225="snížená",J225,0)</f>
        <v>0</v>
      </c>
      <c r="BG225" s="142">
        <f>IF(N225="zákl. přenesená",J225,0)</f>
        <v>0</v>
      </c>
      <c r="BH225" s="142">
        <f>IF(N225="sníž. přenesená",J225,0)</f>
        <v>0</v>
      </c>
      <c r="BI225" s="142">
        <f>IF(N225="nulová",J225,0)</f>
        <v>0</v>
      </c>
      <c r="BJ225" s="13" t="s">
        <v>81</v>
      </c>
      <c r="BK225" s="142">
        <f>ROUND(I225*H225,2)</f>
        <v>0</v>
      </c>
      <c r="BL225" s="13" t="s">
        <v>81</v>
      </c>
      <c r="BM225" s="141" t="s">
        <v>360</v>
      </c>
    </row>
    <row r="226" spans="1:65" s="2" customFormat="1" ht="29.25">
      <c r="A226" s="27"/>
      <c r="B226" s="28"/>
      <c r="C226" s="27"/>
      <c r="D226" s="143" t="s">
        <v>114</v>
      </c>
      <c r="E226" s="27"/>
      <c r="F226" s="144" t="s">
        <v>361</v>
      </c>
      <c r="G226" s="27"/>
      <c r="H226" s="27"/>
      <c r="I226" s="207"/>
      <c r="J226" s="27"/>
      <c r="K226" s="27"/>
      <c r="L226" s="28"/>
      <c r="M226" s="145"/>
      <c r="N226" s="146"/>
      <c r="O226" s="53"/>
      <c r="P226" s="53"/>
      <c r="Q226" s="53"/>
      <c r="R226" s="53"/>
      <c r="S226" s="53"/>
      <c r="T226" s="54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T226" s="13" t="s">
        <v>114</v>
      </c>
      <c r="AU226" s="13" t="s">
        <v>81</v>
      </c>
    </row>
    <row r="227" spans="1:65" s="2" customFormat="1" ht="16.5" customHeight="1">
      <c r="A227" s="27"/>
      <c r="B227" s="129"/>
      <c r="C227" s="130" t="s">
        <v>362</v>
      </c>
      <c r="D227" s="130" t="s">
        <v>109</v>
      </c>
      <c r="E227" s="131" t="s">
        <v>363</v>
      </c>
      <c r="F227" s="132" t="s">
        <v>364</v>
      </c>
      <c r="G227" s="133" t="s">
        <v>112</v>
      </c>
      <c r="H227" s="134">
        <v>138</v>
      </c>
      <c r="I227" s="206"/>
      <c r="J227" s="135"/>
      <c r="K227" s="136"/>
      <c r="L227" s="28"/>
      <c r="M227" s="137" t="s">
        <v>1</v>
      </c>
      <c r="N227" s="138" t="s">
        <v>38</v>
      </c>
      <c r="O227" s="53"/>
      <c r="P227" s="139">
        <f>O227*H227</f>
        <v>0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R227" s="141" t="s">
        <v>81</v>
      </c>
      <c r="AT227" s="141" t="s">
        <v>109</v>
      </c>
      <c r="AU227" s="141" t="s">
        <v>81</v>
      </c>
      <c r="AY227" s="13" t="s">
        <v>108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3" t="s">
        <v>81</v>
      </c>
      <c r="BK227" s="142">
        <f>ROUND(I227*H227,2)</f>
        <v>0</v>
      </c>
      <c r="BL227" s="13" t="s">
        <v>81</v>
      </c>
      <c r="BM227" s="141" t="s">
        <v>365</v>
      </c>
    </row>
    <row r="228" spans="1:65" s="2" customFormat="1" ht="29.25">
      <c r="A228" s="27"/>
      <c r="B228" s="28"/>
      <c r="C228" s="27"/>
      <c r="D228" s="143" t="s">
        <v>114</v>
      </c>
      <c r="E228" s="27"/>
      <c r="F228" s="144" t="s">
        <v>366</v>
      </c>
      <c r="G228" s="27"/>
      <c r="H228" s="27"/>
      <c r="I228" s="207"/>
      <c r="J228" s="27"/>
      <c r="K228" s="27"/>
      <c r="L228" s="28"/>
      <c r="M228" s="145"/>
      <c r="N228" s="146"/>
      <c r="O228" s="53"/>
      <c r="P228" s="53"/>
      <c r="Q228" s="53"/>
      <c r="R228" s="53"/>
      <c r="S228" s="53"/>
      <c r="T228" s="54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T228" s="13" t="s">
        <v>114</v>
      </c>
      <c r="AU228" s="13" t="s">
        <v>81</v>
      </c>
    </row>
    <row r="229" spans="1:65" s="2" customFormat="1" ht="21.75" customHeight="1">
      <c r="A229" s="27"/>
      <c r="B229" s="129"/>
      <c r="C229" s="130" t="s">
        <v>367</v>
      </c>
      <c r="D229" s="130" t="s">
        <v>109</v>
      </c>
      <c r="E229" s="131" t="s">
        <v>368</v>
      </c>
      <c r="F229" s="132" t="s">
        <v>369</v>
      </c>
      <c r="G229" s="133" t="s">
        <v>112</v>
      </c>
      <c r="H229" s="134">
        <v>2</v>
      </c>
      <c r="I229" s="206"/>
      <c r="J229" s="135"/>
      <c r="K229" s="136"/>
      <c r="L229" s="28"/>
      <c r="M229" s="137" t="s">
        <v>1</v>
      </c>
      <c r="N229" s="138" t="s">
        <v>38</v>
      </c>
      <c r="O229" s="53"/>
      <c r="P229" s="139">
        <f>O229*H229</f>
        <v>0</v>
      </c>
      <c r="Q229" s="139">
        <v>0</v>
      </c>
      <c r="R229" s="139">
        <f>Q229*H229</f>
        <v>0</v>
      </c>
      <c r="S229" s="139">
        <v>0</v>
      </c>
      <c r="T229" s="140">
        <f>S229*H229</f>
        <v>0</v>
      </c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R229" s="141" t="s">
        <v>81</v>
      </c>
      <c r="AT229" s="141" t="s">
        <v>109</v>
      </c>
      <c r="AU229" s="141" t="s">
        <v>81</v>
      </c>
      <c r="AY229" s="13" t="s">
        <v>108</v>
      </c>
      <c r="BE229" s="142">
        <f>IF(N229="základní",J229,0)</f>
        <v>0</v>
      </c>
      <c r="BF229" s="142">
        <f>IF(N229="snížená",J229,0)</f>
        <v>0</v>
      </c>
      <c r="BG229" s="142">
        <f>IF(N229="zákl. přenesená",J229,0)</f>
        <v>0</v>
      </c>
      <c r="BH229" s="142">
        <f>IF(N229="sníž. přenesená",J229,0)</f>
        <v>0</v>
      </c>
      <c r="BI229" s="142">
        <f>IF(N229="nulová",J229,0)</f>
        <v>0</v>
      </c>
      <c r="BJ229" s="13" t="s">
        <v>81</v>
      </c>
      <c r="BK229" s="142">
        <f>ROUND(I229*H229,2)</f>
        <v>0</v>
      </c>
      <c r="BL229" s="13" t="s">
        <v>81</v>
      </c>
      <c r="BM229" s="141" t="s">
        <v>370</v>
      </c>
    </row>
    <row r="230" spans="1:65" s="2" customFormat="1" ht="29.25">
      <c r="A230" s="27"/>
      <c r="B230" s="28"/>
      <c r="C230" s="27"/>
      <c r="D230" s="143" t="s">
        <v>114</v>
      </c>
      <c r="E230" s="27"/>
      <c r="F230" s="144" t="s">
        <v>371</v>
      </c>
      <c r="G230" s="27"/>
      <c r="H230" s="27"/>
      <c r="I230" s="207"/>
      <c r="J230" s="27"/>
      <c r="K230" s="27"/>
      <c r="L230" s="28"/>
      <c r="M230" s="145"/>
      <c r="N230" s="146"/>
      <c r="O230" s="53"/>
      <c r="P230" s="53"/>
      <c r="Q230" s="53"/>
      <c r="R230" s="53"/>
      <c r="S230" s="53"/>
      <c r="T230" s="54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T230" s="13" t="s">
        <v>114</v>
      </c>
      <c r="AU230" s="13" t="s">
        <v>81</v>
      </c>
    </row>
    <row r="231" spans="1:65" s="2" customFormat="1" ht="16.5" customHeight="1">
      <c r="A231" s="27"/>
      <c r="B231" s="129"/>
      <c r="C231" s="130" t="s">
        <v>372</v>
      </c>
      <c r="D231" s="130" t="s">
        <v>109</v>
      </c>
      <c r="E231" s="131" t="s">
        <v>373</v>
      </c>
      <c r="F231" s="132" t="s">
        <v>374</v>
      </c>
      <c r="G231" s="133" t="s">
        <v>112</v>
      </c>
      <c r="H231" s="134">
        <v>20</v>
      </c>
      <c r="I231" s="206"/>
      <c r="J231" s="135"/>
      <c r="K231" s="136"/>
      <c r="L231" s="28"/>
      <c r="M231" s="137" t="s">
        <v>1</v>
      </c>
      <c r="N231" s="138" t="s">
        <v>38</v>
      </c>
      <c r="O231" s="53"/>
      <c r="P231" s="139">
        <f>O231*H231</f>
        <v>0</v>
      </c>
      <c r="Q231" s="139">
        <v>0</v>
      </c>
      <c r="R231" s="139">
        <f>Q231*H231</f>
        <v>0</v>
      </c>
      <c r="S231" s="139">
        <v>0</v>
      </c>
      <c r="T231" s="140">
        <f>S231*H231</f>
        <v>0</v>
      </c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R231" s="141" t="s">
        <v>81</v>
      </c>
      <c r="AT231" s="141" t="s">
        <v>109</v>
      </c>
      <c r="AU231" s="141" t="s">
        <v>81</v>
      </c>
      <c r="AY231" s="13" t="s">
        <v>108</v>
      </c>
      <c r="BE231" s="142">
        <f>IF(N231="základní",J231,0)</f>
        <v>0</v>
      </c>
      <c r="BF231" s="142">
        <f>IF(N231="snížená",J231,0)</f>
        <v>0</v>
      </c>
      <c r="BG231" s="142">
        <f>IF(N231="zákl. přenesená",J231,0)</f>
        <v>0</v>
      </c>
      <c r="BH231" s="142">
        <f>IF(N231="sníž. přenesená",J231,0)</f>
        <v>0</v>
      </c>
      <c r="BI231" s="142">
        <f>IF(N231="nulová",J231,0)</f>
        <v>0</v>
      </c>
      <c r="BJ231" s="13" t="s">
        <v>81</v>
      </c>
      <c r="BK231" s="142">
        <f>ROUND(I231*H231,2)</f>
        <v>0</v>
      </c>
      <c r="BL231" s="13" t="s">
        <v>81</v>
      </c>
      <c r="BM231" s="141" t="s">
        <v>375</v>
      </c>
    </row>
    <row r="232" spans="1:65" s="2" customFormat="1" ht="29.25">
      <c r="A232" s="27"/>
      <c r="B232" s="28"/>
      <c r="C232" s="27"/>
      <c r="D232" s="143" t="s">
        <v>114</v>
      </c>
      <c r="E232" s="27"/>
      <c r="F232" s="144" t="s">
        <v>376</v>
      </c>
      <c r="G232" s="27"/>
      <c r="H232" s="27"/>
      <c r="I232" s="207"/>
      <c r="J232" s="27"/>
      <c r="K232" s="27"/>
      <c r="L232" s="28"/>
      <c r="M232" s="145"/>
      <c r="N232" s="146"/>
      <c r="O232" s="53"/>
      <c r="P232" s="53"/>
      <c r="Q232" s="53"/>
      <c r="R232" s="53"/>
      <c r="S232" s="53"/>
      <c r="T232" s="54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T232" s="13" t="s">
        <v>114</v>
      </c>
      <c r="AU232" s="13" t="s">
        <v>81</v>
      </c>
    </row>
    <row r="233" spans="1:65" s="2" customFormat="1" ht="16.5" customHeight="1">
      <c r="A233" s="27"/>
      <c r="B233" s="129"/>
      <c r="C233" s="130" t="s">
        <v>377</v>
      </c>
      <c r="D233" s="130" t="s">
        <v>109</v>
      </c>
      <c r="E233" s="131" t="s">
        <v>378</v>
      </c>
      <c r="F233" s="132" t="s">
        <v>379</v>
      </c>
      <c r="G233" s="133" t="s">
        <v>112</v>
      </c>
      <c r="H233" s="134">
        <v>1</v>
      </c>
      <c r="I233" s="206"/>
      <c r="J233" s="135"/>
      <c r="K233" s="136"/>
      <c r="L233" s="28"/>
      <c r="M233" s="137" t="s">
        <v>1</v>
      </c>
      <c r="N233" s="138" t="s">
        <v>38</v>
      </c>
      <c r="O233" s="53"/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R233" s="141" t="s">
        <v>81</v>
      </c>
      <c r="AT233" s="141" t="s">
        <v>109</v>
      </c>
      <c r="AU233" s="141" t="s">
        <v>81</v>
      </c>
      <c r="AY233" s="13" t="s">
        <v>108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3" t="s">
        <v>81</v>
      </c>
      <c r="BK233" s="142">
        <f>ROUND(I233*H233,2)</f>
        <v>0</v>
      </c>
      <c r="BL233" s="13" t="s">
        <v>81</v>
      </c>
      <c r="BM233" s="141" t="s">
        <v>380</v>
      </c>
    </row>
    <row r="234" spans="1:65" s="2" customFormat="1" ht="29.25">
      <c r="A234" s="27"/>
      <c r="B234" s="28"/>
      <c r="C234" s="27"/>
      <c r="D234" s="143" t="s">
        <v>114</v>
      </c>
      <c r="E234" s="27"/>
      <c r="F234" s="144" t="s">
        <v>381</v>
      </c>
      <c r="G234" s="27"/>
      <c r="H234" s="27"/>
      <c r="I234" s="207"/>
      <c r="J234" s="27"/>
      <c r="K234" s="27"/>
      <c r="L234" s="28"/>
      <c r="M234" s="145"/>
      <c r="N234" s="146"/>
      <c r="O234" s="53"/>
      <c r="P234" s="53"/>
      <c r="Q234" s="53"/>
      <c r="R234" s="53"/>
      <c r="S234" s="53"/>
      <c r="T234" s="54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T234" s="13" t="s">
        <v>114</v>
      </c>
      <c r="AU234" s="13" t="s">
        <v>81</v>
      </c>
    </row>
    <row r="235" spans="1:65" s="2" customFormat="1" ht="16.5" customHeight="1">
      <c r="A235" s="27"/>
      <c r="B235" s="129"/>
      <c r="C235" s="130" t="s">
        <v>382</v>
      </c>
      <c r="D235" s="130" t="s">
        <v>109</v>
      </c>
      <c r="E235" s="131" t="s">
        <v>383</v>
      </c>
      <c r="F235" s="132" t="s">
        <v>384</v>
      </c>
      <c r="G235" s="133" t="s">
        <v>112</v>
      </c>
      <c r="H235" s="134">
        <v>8</v>
      </c>
      <c r="I235" s="206"/>
      <c r="J235" s="135"/>
      <c r="K235" s="136"/>
      <c r="L235" s="28"/>
      <c r="M235" s="137" t="s">
        <v>1</v>
      </c>
      <c r="N235" s="138" t="s">
        <v>38</v>
      </c>
      <c r="O235" s="53"/>
      <c r="P235" s="139">
        <f>O235*H235</f>
        <v>0</v>
      </c>
      <c r="Q235" s="139">
        <v>0</v>
      </c>
      <c r="R235" s="139">
        <f>Q235*H235</f>
        <v>0</v>
      </c>
      <c r="S235" s="139">
        <v>0</v>
      </c>
      <c r="T235" s="140">
        <f>S235*H235</f>
        <v>0</v>
      </c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R235" s="141" t="s">
        <v>81</v>
      </c>
      <c r="AT235" s="141" t="s">
        <v>109</v>
      </c>
      <c r="AU235" s="141" t="s">
        <v>81</v>
      </c>
      <c r="AY235" s="13" t="s">
        <v>108</v>
      </c>
      <c r="BE235" s="142">
        <f>IF(N235="základní",J235,0)</f>
        <v>0</v>
      </c>
      <c r="BF235" s="142">
        <f>IF(N235="snížená",J235,0)</f>
        <v>0</v>
      </c>
      <c r="BG235" s="142">
        <f>IF(N235="zákl. přenesená",J235,0)</f>
        <v>0</v>
      </c>
      <c r="BH235" s="142">
        <f>IF(N235="sníž. přenesená",J235,0)</f>
        <v>0</v>
      </c>
      <c r="BI235" s="142">
        <f>IF(N235="nulová",J235,0)</f>
        <v>0</v>
      </c>
      <c r="BJ235" s="13" t="s">
        <v>81</v>
      </c>
      <c r="BK235" s="142">
        <f>ROUND(I235*H235,2)</f>
        <v>0</v>
      </c>
      <c r="BL235" s="13" t="s">
        <v>81</v>
      </c>
      <c r="BM235" s="141" t="s">
        <v>385</v>
      </c>
    </row>
    <row r="236" spans="1:65" s="2" customFormat="1" ht="29.25">
      <c r="A236" s="27"/>
      <c r="B236" s="28"/>
      <c r="C236" s="27"/>
      <c r="D236" s="143" t="s">
        <v>114</v>
      </c>
      <c r="E236" s="27"/>
      <c r="F236" s="144" t="s">
        <v>386</v>
      </c>
      <c r="G236" s="27"/>
      <c r="H236" s="27"/>
      <c r="I236" s="207"/>
      <c r="J236" s="27"/>
      <c r="K236" s="27"/>
      <c r="L236" s="28"/>
      <c r="M236" s="145"/>
      <c r="N236" s="146"/>
      <c r="O236" s="53"/>
      <c r="P236" s="53"/>
      <c r="Q236" s="53"/>
      <c r="R236" s="53"/>
      <c r="S236" s="53"/>
      <c r="T236" s="54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T236" s="13" t="s">
        <v>114</v>
      </c>
      <c r="AU236" s="13" t="s">
        <v>81</v>
      </c>
    </row>
    <row r="237" spans="1:65" s="2" customFormat="1" ht="16.5" customHeight="1">
      <c r="A237" s="27"/>
      <c r="B237" s="129"/>
      <c r="C237" s="130" t="s">
        <v>387</v>
      </c>
      <c r="D237" s="130" t="s">
        <v>109</v>
      </c>
      <c r="E237" s="131" t="s">
        <v>388</v>
      </c>
      <c r="F237" s="132" t="s">
        <v>389</v>
      </c>
      <c r="G237" s="133" t="s">
        <v>112</v>
      </c>
      <c r="H237" s="134">
        <v>7</v>
      </c>
      <c r="I237" s="206"/>
      <c r="J237" s="135"/>
      <c r="K237" s="136"/>
      <c r="L237" s="28"/>
      <c r="M237" s="137" t="s">
        <v>1</v>
      </c>
      <c r="N237" s="138" t="s">
        <v>38</v>
      </c>
      <c r="O237" s="53"/>
      <c r="P237" s="139">
        <f>O237*H237</f>
        <v>0</v>
      </c>
      <c r="Q237" s="139">
        <v>0</v>
      </c>
      <c r="R237" s="139">
        <f>Q237*H237</f>
        <v>0</v>
      </c>
      <c r="S237" s="139">
        <v>0</v>
      </c>
      <c r="T237" s="140">
        <f>S237*H237</f>
        <v>0</v>
      </c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R237" s="141" t="s">
        <v>81</v>
      </c>
      <c r="AT237" s="141" t="s">
        <v>109</v>
      </c>
      <c r="AU237" s="141" t="s">
        <v>81</v>
      </c>
      <c r="AY237" s="13" t="s">
        <v>108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3" t="s">
        <v>81</v>
      </c>
      <c r="BK237" s="142">
        <f>ROUND(I237*H237,2)</f>
        <v>0</v>
      </c>
      <c r="BL237" s="13" t="s">
        <v>81</v>
      </c>
      <c r="BM237" s="141" t="s">
        <v>390</v>
      </c>
    </row>
    <row r="238" spans="1:65" s="2" customFormat="1" ht="29.25">
      <c r="A238" s="27"/>
      <c r="B238" s="28"/>
      <c r="C238" s="27"/>
      <c r="D238" s="143" t="s">
        <v>114</v>
      </c>
      <c r="E238" s="27"/>
      <c r="F238" s="144" t="s">
        <v>391</v>
      </c>
      <c r="G238" s="27"/>
      <c r="H238" s="27"/>
      <c r="I238" s="207"/>
      <c r="J238" s="27"/>
      <c r="K238" s="27"/>
      <c r="L238" s="28"/>
      <c r="M238" s="145"/>
      <c r="N238" s="146"/>
      <c r="O238" s="53"/>
      <c r="P238" s="53"/>
      <c r="Q238" s="53"/>
      <c r="R238" s="53"/>
      <c r="S238" s="53"/>
      <c r="T238" s="54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T238" s="13" t="s">
        <v>114</v>
      </c>
      <c r="AU238" s="13" t="s">
        <v>81</v>
      </c>
    </row>
    <row r="239" spans="1:65" s="2" customFormat="1" ht="21.75" customHeight="1">
      <c r="A239" s="27"/>
      <c r="B239" s="129"/>
      <c r="C239" s="130" t="s">
        <v>392</v>
      </c>
      <c r="D239" s="130" t="s">
        <v>109</v>
      </c>
      <c r="E239" s="131" t="s">
        <v>393</v>
      </c>
      <c r="F239" s="132" t="s">
        <v>394</v>
      </c>
      <c r="G239" s="133" t="s">
        <v>112</v>
      </c>
      <c r="H239" s="134">
        <v>20</v>
      </c>
      <c r="I239" s="206"/>
      <c r="J239" s="135"/>
      <c r="K239" s="136"/>
      <c r="L239" s="28"/>
      <c r="M239" s="137" t="s">
        <v>1</v>
      </c>
      <c r="N239" s="138" t="s">
        <v>38</v>
      </c>
      <c r="O239" s="53"/>
      <c r="P239" s="139">
        <f>O239*H239</f>
        <v>0</v>
      </c>
      <c r="Q239" s="139">
        <v>0</v>
      </c>
      <c r="R239" s="139">
        <f>Q239*H239</f>
        <v>0</v>
      </c>
      <c r="S239" s="139">
        <v>0</v>
      </c>
      <c r="T239" s="140">
        <f>S239*H239</f>
        <v>0</v>
      </c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R239" s="141" t="s">
        <v>81</v>
      </c>
      <c r="AT239" s="141" t="s">
        <v>109</v>
      </c>
      <c r="AU239" s="141" t="s">
        <v>81</v>
      </c>
      <c r="AY239" s="13" t="s">
        <v>108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3" t="s">
        <v>81</v>
      </c>
      <c r="BK239" s="142">
        <f>ROUND(I239*H239,2)</f>
        <v>0</v>
      </c>
      <c r="BL239" s="13" t="s">
        <v>81</v>
      </c>
      <c r="BM239" s="141" t="s">
        <v>395</v>
      </c>
    </row>
    <row r="240" spans="1:65" s="2" customFormat="1" ht="29.25">
      <c r="A240" s="27"/>
      <c r="B240" s="28"/>
      <c r="C240" s="27"/>
      <c r="D240" s="143" t="s">
        <v>114</v>
      </c>
      <c r="E240" s="27"/>
      <c r="F240" s="144" t="s">
        <v>396</v>
      </c>
      <c r="G240" s="27"/>
      <c r="H240" s="27"/>
      <c r="I240" s="207"/>
      <c r="J240" s="27"/>
      <c r="K240" s="27"/>
      <c r="L240" s="28"/>
      <c r="M240" s="145"/>
      <c r="N240" s="146"/>
      <c r="O240" s="53"/>
      <c r="P240" s="53"/>
      <c r="Q240" s="53"/>
      <c r="R240" s="53"/>
      <c r="S240" s="53"/>
      <c r="T240" s="54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T240" s="13" t="s">
        <v>114</v>
      </c>
      <c r="AU240" s="13" t="s">
        <v>81</v>
      </c>
    </row>
    <row r="241" spans="1:65" s="2" customFormat="1" ht="16.5" customHeight="1">
      <c r="A241" s="27"/>
      <c r="B241" s="129"/>
      <c r="C241" s="130" t="s">
        <v>397</v>
      </c>
      <c r="D241" s="130" t="s">
        <v>109</v>
      </c>
      <c r="E241" s="131" t="s">
        <v>398</v>
      </c>
      <c r="F241" s="132" t="s">
        <v>399</v>
      </c>
      <c r="G241" s="133" t="s">
        <v>112</v>
      </c>
      <c r="H241" s="134">
        <v>39</v>
      </c>
      <c r="I241" s="206"/>
      <c r="J241" s="135"/>
      <c r="K241" s="136"/>
      <c r="L241" s="28"/>
      <c r="M241" s="137" t="s">
        <v>1</v>
      </c>
      <c r="N241" s="138" t="s">
        <v>38</v>
      </c>
      <c r="O241" s="53"/>
      <c r="P241" s="139">
        <f>O241*H241</f>
        <v>0</v>
      </c>
      <c r="Q241" s="139">
        <v>0</v>
      </c>
      <c r="R241" s="139">
        <f>Q241*H241</f>
        <v>0</v>
      </c>
      <c r="S241" s="139">
        <v>0</v>
      </c>
      <c r="T241" s="140">
        <f>S241*H241</f>
        <v>0</v>
      </c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R241" s="141" t="s">
        <v>81</v>
      </c>
      <c r="AT241" s="141" t="s">
        <v>109</v>
      </c>
      <c r="AU241" s="141" t="s">
        <v>81</v>
      </c>
      <c r="AY241" s="13" t="s">
        <v>108</v>
      </c>
      <c r="BE241" s="142">
        <f>IF(N241="základní",J241,0)</f>
        <v>0</v>
      </c>
      <c r="BF241" s="142">
        <f>IF(N241="snížená",J241,0)</f>
        <v>0</v>
      </c>
      <c r="BG241" s="142">
        <f>IF(N241="zákl. přenesená",J241,0)</f>
        <v>0</v>
      </c>
      <c r="BH241" s="142">
        <f>IF(N241="sníž. přenesená",J241,0)</f>
        <v>0</v>
      </c>
      <c r="BI241" s="142">
        <f>IF(N241="nulová",J241,0)</f>
        <v>0</v>
      </c>
      <c r="BJ241" s="13" t="s">
        <v>81</v>
      </c>
      <c r="BK241" s="142">
        <f>ROUND(I241*H241,2)</f>
        <v>0</v>
      </c>
      <c r="BL241" s="13" t="s">
        <v>81</v>
      </c>
      <c r="BM241" s="141" t="s">
        <v>400</v>
      </c>
    </row>
    <row r="242" spans="1:65" s="2" customFormat="1" ht="29.25">
      <c r="A242" s="27"/>
      <c r="B242" s="28"/>
      <c r="C242" s="27"/>
      <c r="D242" s="143" t="s">
        <v>114</v>
      </c>
      <c r="E242" s="27"/>
      <c r="F242" s="144" t="s">
        <v>401</v>
      </c>
      <c r="G242" s="27"/>
      <c r="H242" s="27"/>
      <c r="I242" s="207"/>
      <c r="J242" s="27"/>
      <c r="K242" s="27"/>
      <c r="L242" s="28"/>
      <c r="M242" s="145"/>
      <c r="N242" s="146"/>
      <c r="O242" s="53"/>
      <c r="P242" s="53"/>
      <c r="Q242" s="53"/>
      <c r="R242" s="53"/>
      <c r="S242" s="53"/>
      <c r="T242" s="54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T242" s="13" t="s">
        <v>114</v>
      </c>
      <c r="AU242" s="13" t="s">
        <v>81</v>
      </c>
    </row>
    <row r="243" spans="1:65" s="2" customFormat="1" ht="16.5" customHeight="1">
      <c r="A243" s="27"/>
      <c r="B243" s="129"/>
      <c r="C243" s="130" t="s">
        <v>402</v>
      </c>
      <c r="D243" s="130" t="s">
        <v>109</v>
      </c>
      <c r="E243" s="131" t="s">
        <v>403</v>
      </c>
      <c r="F243" s="132" t="s">
        <v>404</v>
      </c>
      <c r="G243" s="133" t="s">
        <v>112</v>
      </c>
      <c r="H243" s="134">
        <v>132</v>
      </c>
      <c r="I243" s="206"/>
      <c r="J243" s="135"/>
      <c r="K243" s="136"/>
      <c r="L243" s="28"/>
      <c r="M243" s="137" t="s">
        <v>1</v>
      </c>
      <c r="N243" s="138" t="s">
        <v>38</v>
      </c>
      <c r="O243" s="53"/>
      <c r="P243" s="139">
        <f>O243*H243</f>
        <v>0</v>
      </c>
      <c r="Q243" s="139">
        <v>0</v>
      </c>
      <c r="R243" s="139">
        <f>Q243*H243</f>
        <v>0</v>
      </c>
      <c r="S243" s="139">
        <v>0</v>
      </c>
      <c r="T243" s="140">
        <f>S243*H243</f>
        <v>0</v>
      </c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R243" s="141" t="s">
        <v>81</v>
      </c>
      <c r="AT243" s="141" t="s">
        <v>109</v>
      </c>
      <c r="AU243" s="141" t="s">
        <v>81</v>
      </c>
      <c r="AY243" s="13" t="s">
        <v>108</v>
      </c>
      <c r="BE243" s="142">
        <f>IF(N243="základní",J243,0)</f>
        <v>0</v>
      </c>
      <c r="BF243" s="142">
        <f>IF(N243="snížená",J243,0)</f>
        <v>0</v>
      </c>
      <c r="BG243" s="142">
        <f>IF(N243="zákl. přenesená",J243,0)</f>
        <v>0</v>
      </c>
      <c r="BH243" s="142">
        <f>IF(N243="sníž. přenesená",J243,0)</f>
        <v>0</v>
      </c>
      <c r="BI243" s="142">
        <f>IF(N243="nulová",J243,0)</f>
        <v>0</v>
      </c>
      <c r="BJ243" s="13" t="s">
        <v>81</v>
      </c>
      <c r="BK243" s="142">
        <f>ROUND(I243*H243,2)</f>
        <v>0</v>
      </c>
      <c r="BL243" s="13" t="s">
        <v>81</v>
      </c>
      <c r="BM243" s="141" t="s">
        <v>405</v>
      </c>
    </row>
    <row r="244" spans="1:65" s="2" customFormat="1" ht="29.25">
      <c r="A244" s="27"/>
      <c r="B244" s="28"/>
      <c r="C244" s="27"/>
      <c r="D244" s="143" t="s">
        <v>114</v>
      </c>
      <c r="E244" s="27"/>
      <c r="F244" s="144" t="s">
        <v>406</v>
      </c>
      <c r="G244" s="27"/>
      <c r="H244" s="27"/>
      <c r="I244" s="207"/>
      <c r="J244" s="27"/>
      <c r="K244" s="27"/>
      <c r="L244" s="28"/>
      <c r="M244" s="145"/>
      <c r="N244" s="146"/>
      <c r="O244" s="53"/>
      <c r="P244" s="53"/>
      <c r="Q244" s="53"/>
      <c r="R244" s="53"/>
      <c r="S244" s="53"/>
      <c r="T244" s="54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T244" s="13" t="s">
        <v>114</v>
      </c>
      <c r="AU244" s="13" t="s">
        <v>81</v>
      </c>
    </row>
    <row r="245" spans="1:65" s="2" customFormat="1" ht="21.75" customHeight="1">
      <c r="A245" s="27"/>
      <c r="B245" s="129"/>
      <c r="C245" s="130" t="s">
        <v>407</v>
      </c>
      <c r="D245" s="130" t="s">
        <v>109</v>
      </c>
      <c r="E245" s="131" t="s">
        <v>408</v>
      </c>
      <c r="F245" s="132" t="s">
        <v>409</v>
      </c>
      <c r="G245" s="133" t="s">
        <v>112</v>
      </c>
      <c r="H245" s="134">
        <v>5</v>
      </c>
      <c r="I245" s="206"/>
      <c r="J245" s="135"/>
      <c r="K245" s="136"/>
      <c r="L245" s="28"/>
      <c r="M245" s="137" t="s">
        <v>1</v>
      </c>
      <c r="N245" s="138" t="s">
        <v>38</v>
      </c>
      <c r="O245" s="53"/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R245" s="141" t="s">
        <v>81</v>
      </c>
      <c r="AT245" s="141" t="s">
        <v>109</v>
      </c>
      <c r="AU245" s="141" t="s">
        <v>81</v>
      </c>
      <c r="AY245" s="13" t="s">
        <v>108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3" t="s">
        <v>81</v>
      </c>
      <c r="BK245" s="142">
        <f>ROUND(I245*H245,2)</f>
        <v>0</v>
      </c>
      <c r="BL245" s="13" t="s">
        <v>81</v>
      </c>
      <c r="BM245" s="141" t="s">
        <v>410</v>
      </c>
    </row>
    <row r="246" spans="1:65" s="2" customFormat="1" ht="29.25">
      <c r="A246" s="27"/>
      <c r="B246" s="28"/>
      <c r="C246" s="27"/>
      <c r="D246" s="143" t="s">
        <v>114</v>
      </c>
      <c r="E246" s="27"/>
      <c r="F246" s="144" t="s">
        <v>411</v>
      </c>
      <c r="G246" s="27"/>
      <c r="H246" s="27"/>
      <c r="I246" s="207"/>
      <c r="J246" s="27"/>
      <c r="K246" s="27"/>
      <c r="L246" s="28"/>
      <c r="M246" s="145"/>
      <c r="N246" s="146"/>
      <c r="O246" s="53"/>
      <c r="P246" s="53"/>
      <c r="Q246" s="53"/>
      <c r="R246" s="53"/>
      <c r="S246" s="53"/>
      <c r="T246" s="54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T246" s="13" t="s">
        <v>114</v>
      </c>
      <c r="AU246" s="13" t="s">
        <v>81</v>
      </c>
    </row>
    <row r="247" spans="1:65" s="2" customFormat="1" ht="16.5" customHeight="1">
      <c r="A247" s="27"/>
      <c r="B247" s="129"/>
      <c r="C247" s="130" t="s">
        <v>412</v>
      </c>
      <c r="D247" s="130" t="s">
        <v>109</v>
      </c>
      <c r="E247" s="131" t="s">
        <v>413</v>
      </c>
      <c r="F247" s="132" t="s">
        <v>414</v>
      </c>
      <c r="G247" s="133" t="s">
        <v>112</v>
      </c>
      <c r="H247" s="134">
        <v>132</v>
      </c>
      <c r="I247" s="206"/>
      <c r="J247" s="135"/>
      <c r="K247" s="136"/>
      <c r="L247" s="28"/>
      <c r="M247" s="137" t="s">
        <v>1</v>
      </c>
      <c r="N247" s="138" t="s">
        <v>38</v>
      </c>
      <c r="O247" s="53"/>
      <c r="P247" s="139">
        <f>O247*H247</f>
        <v>0</v>
      </c>
      <c r="Q247" s="139">
        <v>0</v>
      </c>
      <c r="R247" s="139">
        <f>Q247*H247</f>
        <v>0</v>
      </c>
      <c r="S247" s="139">
        <v>0</v>
      </c>
      <c r="T247" s="140">
        <f>S247*H247</f>
        <v>0</v>
      </c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R247" s="141" t="s">
        <v>81</v>
      </c>
      <c r="AT247" s="141" t="s">
        <v>109</v>
      </c>
      <c r="AU247" s="141" t="s">
        <v>81</v>
      </c>
      <c r="AY247" s="13" t="s">
        <v>108</v>
      </c>
      <c r="BE247" s="142">
        <f>IF(N247="základní",J247,0)</f>
        <v>0</v>
      </c>
      <c r="BF247" s="142">
        <f>IF(N247="snížená",J247,0)</f>
        <v>0</v>
      </c>
      <c r="BG247" s="142">
        <f>IF(N247="zákl. přenesená",J247,0)</f>
        <v>0</v>
      </c>
      <c r="BH247" s="142">
        <f>IF(N247="sníž. přenesená",J247,0)</f>
        <v>0</v>
      </c>
      <c r="BI247" s="142">
        <f>IF(N247="nulová",J247,0)</f>
        <v>0</v>
      </c>
      <c r="BJ247" s="13" t="s">
        <v>81</v>
      </c>
      <c r="BK247" s="142">
        <f>ROUND(I247*H247,2)</f>
        <v>0</v>
      </c>
      <c r="BL247" s="13" t="s">
        <v>81</v>
      </c>
      <c r="BM247" s="141" t="s">
        <v>415</v>
      </c>
    </row>
    <row r="248" spans="1:65" s="2" customFormat="1" ht="29.25">
      <c r="A248" s="27"/>
      <c r="B248" s="28"/>
      <c r="C248" s="27"/>
      <c r="D248" s="143" t="s">
        <v>114</v>
      </c>
      <c r="E248" s="27"/>
      <c r="F248" s="144" t="s">
        <v>416</v>
      </c>
      <c r="G248" s="27"/>
      <c r="H248" s="27"/>
      <c r="I248" s="207"/>
      <c r="J248" s="27"/>
      <c r="K248" s="27"/>
      <c r="L248" s="28"/>
      <c r="M248" s="145"/>
      <c r="N248" s="146"/>
      <c r="O248" s="53"/>
      <c r="P248" s="53"/>
      <c r="Q248" s="53"/>
      <c r="R248" s="53"/>
      <c r="S248" s="53"/>
      <c r="T248" s="54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T248" s="13" t="s">
        <v>114</v>
      </c>
      <c r="AU248" s="13" t="s">
        <v>81</v>
      </c>
    </row>
    <row r="249" spans="1:65" s="2" customFormat="1" ht="16.5" customHeight="1">
      <c r="A249" s="27"/>
      <c r="B249" s="129"/>
      <c r="C249" s="130" t="s">
        <v>417</v>
      </c>
      <c r="D249" s="130" t="s">
        <v>109</v>
      </c>
      <c r="E249" s="131" t="s">
        <v>418</v>
      </c>
      <c r="F249" s="132" t="s">
        <v>419</v>
      </c>
      <c r="G249" s="133" t="s">
        <v>112</v>
      </c>
      <c r="H249" s="134">
        <v>33</v>
      </c>
      <c r="I249" s="206"/>
      <c r="J249" s="135"/>
      <c r="K249" s="136"/>
      <c r="L249" s="28"/>
      <c r="M249" s="137" t="s">
        <v>1</v>
      </c>
      <c r="N249" s="138" t="s">
        <v>38</v>
      </c>
      <c r="O249" s="53"/>
      <c r="P249" s="139">
        <f>O249*H249</f>
        <v>0</v>
      </c>
      <c r="Q249" s="139">
        <v>0</v>
      </c>
      <c r="R249" s="139">
        <f>Q249*H249</f>
        <v>0</v>
      </c>
      <c r="S249" s="139">
        <v>0</v>
      </c>
      <c r="T249" s="140">
        <f>S249*H249</f>
        <v>0</v>
      </c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R249" s="141" t="s">
        <v>81</v>
      </c>
      <c r="AT249" s="141" t="s">
        <v>109</v>
      </c>
      <c r="AU249" s="141" t="s">
        <v>81</v>
      </c>
      <c r="AY249" s="13" t="s">
        <v>108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3" t="s">
        <v>81</v>
      </c>
      <c r="BK249" s="142">
        <f>ROUND(I249*H249,2)</f>
        <v>0</v>
      </c>
      <c r="BL249" s="13" t="s">
        <v>81</v>
      </c>
      <c r="BM249" s="141" t="s">
        <v>420</v>
      </c>
    </row>
    <row r="250" spans="1:65" s="2" customFormat="1" ht="29.25">
      <c r="A250" s="27"/>
      <c r="B250" s="28"/>
      <c r="C250" s="27"/>
      <c r="D250" s="143" t="s">
        <v>114</v>
      </c>
      <c r="E250" s="27"/>
      <c r="F250" s="144" t="s">
        <v>421</v>
      </c>
      <c r="G250" s="27"/>
      <c r="H250" s="27"/>
      <c r="I250" s="207"/>
      <c r="J250" s="27"/>
      <c r="K250" s="27"/>
      <c r="L250" s="28"/>
      <c r="M250" s="145"/>
      <c r="N250" s="146"/>
      <c r="O250" s="53"/>
      <c r="P250" s="53"/>
      <c r="Q250" s="53"/>
      <c r="R250" s="53"/>
      <c r="S250" s="53"/>
      <c r="T250" s="54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T250" s="13" t="s">
        <v>114</v>
      </c>
      <c r="AU250" s="13" t="s">
        <v>81</v>
      </c>
    </row>
    <row r="251" spans="1:65" s="2" customFormat="1" ht="16.5" customHeight="1">
      <c r="A251" s="27"/>
      <c r="B251" s="129"/>
      <c r="C251" s="130" t="s">
        <v>422</v>
      </c>
      <c r="D251" s="130" t="s">
        <v>109</v>
      </c>
      <c r="E251" s="131" t="s">
        <v>423</v>
      </c>
      <c r="F251" s="132" t="s">
        <v>424</v>
      </c>
      <c r="G251" s="133" t="s">
        <v>112</v>
      </c>
      <c r="H251" s="134">
        <v>2</v>
      </c>
      <c r="I251" s="206"/>
      <c r="J251" s="135"/>
      <c r="K251" s="136"/>
      <c r="L251" s="28"/>
      <c r="M251" s="137" t="s">
        <v>1</v>
      </c>
      <c r="N251" s="138" t="s">
        <v>38</v>
      </c>
      <c r="O251" s="53"/>
      <c r="P251" s="139">
        <f>O251*H251</f>
        <v>0</v>
      </c>
      <c r="Q251" s="139">
        <v>0</v>
      </c>
      <c r="R251" s="139">
        <f>Q251*H251</f>
        <v>0</v>
      </c>
      <c r="S251" s="139">
        <v>0</v>
      </c>
      <c r="T251" s="140">
        <f>S251*H251</f>
        <v>0</v>
      </c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R251" s="141" t="s">
        <v>81</v>
      </c>
      <c r="AT251" s="141" t="s">
        <v>109</v>
      </c>
      <c r="AU251" s="141" t="s">
        <v>81</v>
      </c>
      <c r="AY251" s="13" t="s">
        <v>108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3" t="s">
        <v>81</v>
      </c>
      <c r="BK251" s="142">
        <f>ROUND(I251*H251,2)</f>
        <v>0</v>
      </c>
      <c r="BL251" s="13" t="s">
        <v>81</v>
      </c>
      <c r="BM251" s="141" t="s">
        <v>425</v>
      </c>
    </row>
    <row r="252" spans="1:65" s="2" customFormat="1" ht="29.25">
      <c r="A252" s="27"/>
      <c r="B252" s="28"/>
      <c r="C252" s="27"/>
      <c r="D252" s="143" t="s">
        <v>114</v>
      </c>
      <c r="E252" s="27"/>
      <c r="F252" s="144" t="s">
        <v>426</v>
      </c>
      <c r="G252" s="27"/>
      <c r="H252" s="27"/>
      <c r="I252" s="207"/>
      <c r="J252" s="27"/>
      <c r="K252" s="27"/>
      <c r="L252" s="28"/>
      <c r="M252" s="145"/>
      <c r="N252" s="146"/>
      <c r="O252" s="53"/>
      <c r="P252" s="53"/>
      <c r="Q252" s="53"/>
      <c r="R252" s="53"/>
      <c r="S252" s="53"/>
      <c r="T252" s="54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T252" s="13" t="s">
        <v>114</v>
      </c>
      <c r="AU252" s="13" t="s">
        <v>81</v>
      </c>
    </row>
    <row r="253" spans="1:65" s="2" customFormat="1" ht="16.5" customHeight="1">
      <c r="A253" s="27"/>
      <c r="B253" s="129"/>
      <c r="C253" s="130" t="s">
        <v>427</v>
      </c>
      <c r="D253" s="130" t="s">
        <v>109</v>
      </c>
      <c r="E253" s="131" t="s">
        <v>428</v>
      </c>
      <c r="F253" s="132" t="s">
        <v>429</v>
      </c>
      <c r="G253" s="133" t="s">
        <v>112</v>
      </c>
      <c r="H253" s="134">
        <v>18</v>
      </c>
      <c r="I253" s="206"/>
      <c r="J253" s="135"/>
      <c r="K253" s="136"/>
      <c r="L253" s="28"/>
      <c r="M253" s="137" t="s">
        <v>1</v>
      </c>
      <c r="N253" s="138" t="s">
        <v>38</v>
      </c>
      <c r="O253" s="53"/>
      <c r="P253" s="139">
        <f>O253*H253</f>
        <v>0</v>
      </c>
      <c r="Q253" s="139">
        <v>0</v>
      </c>
      <c r="R253" s="139">
        <f>Q253*H253</f>
        <v>0</v>
      </c>
      <c r="S253" s="139">
        <v>0</v>
      </c>
      <c r="T253" s="140">
        <f>S253*H253</f>
        <v>0</v>
      </c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R253" s="141" t="s">
        <v>81</v>
      </c>
      <c r="AT253" s="141" t="s">
        <v>109</v>
      </c>
      <c r="AU253" s="141" t="s">
        <v>81</v>
      </c>
      <c r="AY253" s="13" t="s">
        <v>108</v>
      </c>
      <c r="BE253" s="142">
        <f>IF(N253="základní",J253,0)</f>
        <v>0</v>
      </c>
      <c r="BF253" s="142">
        <f>IF(N253="snížená",J253,0)</f>
        <v>0</v>
      </c>
      <c r="BG253" s="142">
        <f>IF(N253="zákl. přenesená",J253,0)</f>
        <v>0</v>
      </c>
      <c r="BH253" s="142">
        <f>IF(N253="sníž. přenesená",J253,0)</f>
        <v>0</v>
      </c>
      <c r="BI253" s="142">
        <f>IF(N253="nulová",J253,0)</f>
        <v>0</v>
      </c>
      <c r="BJ253" s="13" t="s">
        <v>81</v>
      </c>
      <c r="BK253" s="142">
        <f>ROUND(I253*H253,2)</f>
        <v>0</v>
      </c>
      <c r="BL253" s="13" t="s">
        <v>81</v>
      </c>
      <c r="BM253" s="141" t="s">
        <v>430</v>
      </c>
    </row>
    <row r="254" spans="1:65" s="2" customFormat="1" ht="48.75">
      <c r="A254" s="27"/>
      <c r="B254" s="28"/>
      <c r="C254" s="27"/>
      <c r="D254" s="143" t="s">
        <v>114</v>
      </c>
      <c r="E254" s="27"/>
      <c r="F254" s="144" t="s">
        <v>431</v>
      </c>
      <c r="G254" s="27"/>
      <c r="H254" s="27"/>
      <c r="I254" s="207"/>
      <c r="J254" s="27"/>
      <c r="K254" s="27"/>
      <c r="L254" s="28"/>
      <c r="M254" s="145"/>
      <c r="N254" s="146"/>
      <c r="O254" s="53"/>
      <c r="P254" s="53"/>
      <c r="Q254" s="53"/>
      <c r="R254" s="53"/>
      <c r="S254" s="53"/>
      <c r="T254" s="54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T254" s="13" t="s">
        <v>114</v>
      </c>
      <c r="AU254" s="13" t="s">
        <v>81</v>
      </c>
    </row>
    <row r="255" spans="1:65" s="2" customFormat="1" ht="16.5" customHeight="1">
      <c r="A255" s="27"/>
      <c r="B255" s="129"/>
      <c r="C255" s="130" t="s">
        <v>432</v>
      </c>
      <c r="D255" s="130" t="s">
        <v>109</v>
      </c>
      <c r="E255" s="131" t="s">
        <v>433</v>
      </c>
      <c r="F255" s="132" t="s">
        <v>434</v>
      </c>
      <c r="G255" s="133" t="s">
        <v>112</v>
      </c>
      <c r="H255" s="134">
        <v>3</v>
      </c>
      <c r="I255" s="206"/>
      <c r="J255" s="135"/>
      <c r="K255" s="136"/>
      <c r="L255" s="28"/>
      <c r="M255" s="137" t="s">
        <v>1</v>
      </c>
      <c r="N255" s="138" t="s">
        <v>38</v>
      </c>
      <c r="O255" s="53"/>
      <c r="P255" s="139">
        <f>O255*H255</f>
        <v>0</v>
      </c>
      <c r="Q255" s="139">
        <v>0</v>
      </c>
      <c r="R255" s="139">
        <f>Q255*H255</f>
        <v>0</v>
      </c>
      <c r="S255" s="139">
        <v>0</v>
      </c>
      <c r="T255" s="140">
        <f>S255*H255</f>
        <v>0</v>
      </c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R255" s="141" t="s">
        <v>81</v>
      </c>
      <c r="AT255" s="141" t="s">
        <v>109</v>
      </c>
      <c r="AU255" s="141" t="s">
        <v>81</v>
      </c>
      <c r="AY255" s="13" t="s">
        <v>108</v>
      </c>
      <c r="BE255" s="142">
        <f>IF(N255="základní",J255,0)</f>
        <v>0</v>
      </c>
      <c r="BF255" s="142">
        <f>IF(N255="snížená",J255,0)</f>
        <v>0</v>
      </c>
      <c r="BG255" s="142">
        <f>IF(N255="zákl. přenesená",J255,0)</f>
        <v>0</v>
      </c>
      <c r="BH255" s="142">
        <f>IF(N255="sníž. přenesená",J255,0)</f>
        <v>0</v>
      </c>
      <c r="BI255" s="142">
        <f>IF(N255="nulová",J255,0)</f>
        <v>0</v>
      </c>
      <c r="BJ255" s="13" t="s">
        <v>81</v>
      </c>
      <c r="BK255" s="142">
        <f>ROUND(I255*H255,2)</f>
        <v>0</v>
      </c>
      <c r="BL255" s="13" t="s">
        <v>81</v>
      </c>
      <c r="BM255" s="141" t="s">
        <v>435</v>
      </c>
    </row>
    <row r="256" spans="1:65" s="2" customFormat="1" ht="48.75">
      <c r="A256" s="27"/>
      <c r="B256" s="28"/>
      <c r="C256" s="27"/>
      <c r="D256" s="143" t="s">
        <v>114</v>
      </c>
      <c r="E256" s="27"/>
      <c r="F256" s="144" t="s">
        <v>436</v>
      </c>
      <c r="G256" s="27"/>
      <c r="H256" s="27"/>
      <c r="I256" s="207"/>
      <c r="J256" s="27"/>
      <c r="K256" s="27"/>
      <c r="L256" s="28"/>
      <c r="M256" s="145"/>
      <c r="N256" s="146"/>
      <c r="O256" s="53"/>
      <c r="P256" s="53"/>
      <c r="Q256" s="53"/>
      <c r="R256" s="53"/>
      <c r="S256" s="53"/>
      <c r="T256" s="54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T256" s="13" t="s">
        <v>114</v>
      </c>
      <c r="AU256" s="13" t="s">
        <v>81</v>
      </c>
    </row>
    <row r="257" spans="1:65" s="2" customFormat="1" ht="16.5" customHeight="1">
      <c r="A257" s="27"/>
      <c r="B257" s="129"/>
      <c r="C257" s="130" t="s">
        <v>437</v>
      </c>
      <c r="D257" s="130" t="s">
        <v>109</v>
      </c>
      <c r="E257" s="131" t="s">
        <v>438</v>
      </c>
      <c r="F257" s="132" t="s">
        <v>439</v>
      </c>
      <c r="G257" s="133" t="s">
        <v>112</v>
      </c>
      <c r="H257" s="134">
        <v>4</v>
      </c>
      <c r="I257" s="206"/>
      <c r="J257" s="135"/>
      <c r="K257" s="136"/>
      <c r="L257" s="28"/>
      <c r="M257" s="137" t="s">
        <v>1</v>
      </c>
      <c r="N257" s="138" t="s">
        <v>38</v>
      </c>
      <c r="O257" s="53"/>
      <c r="P257" s="139">
        <f>O257*H257</f>
        <v>0</v>
      </c>
      <c r="Q257" s="139">
        <v>0</v>
      </c>
      <c r="R257" s="139">
        <f>Q257*H257</f>
        <v>0</v>
      </c>
      <c r="S257" s="139">
        <v>0</v>
      </c>
      <c r="T257" s="140">
        <f>S257*H257</f>
        <v>0</v>
      </c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R257" s="141" t="s">
        <v>81</v>
      </c>
      <c r="AT257" s="141" t="s">
        <v>109</v>
      </c>
      <c r="AU257" s="141" t="s">
        <v>81</v>
      </c>
      <c r="AY257" s="13" t="s">
        <v>108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3" t="s">
        <v>81</v>
      </c>
      <c r="BK257" s="142">
        <f>ROUND(I257*H257,2)</f>
        <v>0</v>
      </c>
      <c r="BL257" s="13" t="s">
        <v>81</v>
      </c>
      <c r="BM257" s="141" t="s">
        <v>440</v>
      </c>
    </row>
    <row r="258" spans="1:65" s="2" customFormat="1" ht="29.25">
      <c r="A258" s="27"/>
      <c r="B258" s="28"/>
      <c r="C258" s="27"/>
      <c r="D258" s="143" t="s">
        <v>114</v>
      </c>
      <c r="E258" s="27"/>
      <c r="F258" s="144" t="s">
        <v>441</v>
      </c>
      <c r="G258" s="27"/>
      <c r="H258" s="27"/>
      <c r="I258" s="207"/>
      <c r="J258" s="27"/>
      <c r="K258" s="27"/>
      <c r="L258" s="28"/>
      <c r="M258" s="145"/>
      <c r="N258" s="146"/>
      <c r="O258" s="53"/>
      <c r="P258" s="53"/>
      <c r="Q258" s="53"/>
      <c r="R258" s="53"/>
      <c r="S258" s="53"/>
      <c r="T258" s="54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T258" s="13" t="s">
        <v>114</v>
      </c>
      <c r="AU258" s="13" t="s">
        <v>81</v>
      </c>
    </row>
    <row r="259" spans="1:65" s="2" customFormat="1" ht="16.5" customHeight="1">
      <c r="A259" s="27"/>
      <c r="B259" s="129"/>
      <c r="C259" s="130" t="s">
        <v>442</v>
      </c>
      <c r="D259" s="130" t="s">
        <v>109</v>
      </c>
      <c r="E259" s="131" t="s">
        <v>443</v>
      </c>
      <c r="F259" s="132" t="s">
        <v>444</v>
      </c>
      <c r="G259" s="133" t="s">
        <v>112</v>
      </c>
      <c r="H259" s="134">
        <v>2</v>
      </c>
      <c r="I259" s="206"/>
      <c r="J259" s="135"/>
      <c r="K259" s="136"/>
      <c r="L259" s="28"/>
      <c r="M259" s="137" t="s">
        <v>1</v>
      </c>
      <c r="N259" s="138" t="s">
        <v>38</v>
      </c>
      <c r="O259" s="53"/>
      <c r="P259" s="139">
        <f>O259*H259</f>
        <v>0</v>
      </c>
      <c r="Q259" s="139">
        <v>0</v>
      </c>
      <c r="R259" s="139">
        <f>Q259*H259</f>
        <v>0</v>
      </c>
      <c r="S259" s="139">
        <v>0</v>
      </c>
      <c r="T259" s="140">
        <f>S259*H259</f>
        <v>0</v>
      </c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R259" s="141" t="s">
        <v>81</v>
      </c>
      <c r="AT259" s="141" t="s">
        <v>109</v>
      </c>
      <c r="AU259" s="141" t="s">
        <v>81</v>
      </c>
      <c r="AY259" s="13" t="s">
        <v>108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3" t="s">
        <v>81</v>
      </c>
      <c r="BK259" s="142">
        <f>ROUND(I259*H259,2)</f>
        <v>0</v>
      </c>
      <c r="BL259" s="13" t="s">
        <v>81</v>
      </c>
      <c r="BM259" s="141" t="s">
        <v>445</v>
      </c>
    </row>
    <row r="260" spans="1:65" s="2" customFormat="1" ht="29.25">
      <c r="A260" s="27"/>
      <c r="B260" s="28"/>
      <c r="C260" s="27"/>
      <c r="D260" s="143" t="s">
        <v>114</v>
      </c>
      <c r="E260" s="27"/>
      <c r="F260" s="144" t="s">
        <v>446</v>
      </c>
      <c r="G260" s="27"/>
      <c r="H260" s="27"/>
      <c r="I260" s="207"/>
      <c r="J260" s="27"/>
      <c r="K260" s="27"/>
      <c r="L260" s="28"/>
      <c r="M260" s="145"/>
      <c r="N260" s="146"/>
      <c r="O260" s="53"/>
      <c r="P260" s="53"/>
      <c r="Q260" s="53"/>
      <c r="R260" s="53"/>
      <c r="S260" s="53"/>
      <c r="T260" s="54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T260" s="13" t="s">
        <v>114</v>
      </c>
      <c r="AU260" s="13" t="s">
        <v>81</v>
      </c>
    </row>
    <row r="261" spans="1:65" s="2" customFormat="1" ht="16.5" customHeight="1">
      <c r="A261" s="27"/>
      <c r="B261" s="129"/>
      <c r="C261" s="130" t="s">
        <v>447</v>
      </c>
      <c r="D261" s="130" t="s">
        <v>109</v>
      </c>
      <c r="E261" s="131" t="s">
        <v>448</v>
      </c>
      <c r="F261" s="132" t="s">
        <v>449</v>
      </c>
      <c r="G261" s="133" t="s">
        <v>112</v>
      </c>
      <c r="H261" s="134">
        <v>2</v>
      </c>
      <c r="I261" s="206"/>
      <c r="J261" s="135"/>
      <c r="K261" s="136"/>
      <c r="L261" s="28"/>
      <c r="M261" s="137" t="s">
        <v>1</v>
      </c>
      <c r="N261" s="138" t="s">
        <v>38</v>
      </c>
      <c r="O261" s="53"/>
      <c r="P261" s="139">
        <f>O261*H261</f>
        <v>0</v>
      </c>
      <c r="Q261" s="139">
        <v>0</v>
      </c>
      <c r="R261" s="139">
        <f>Q261*H261</f>
        <v>0</v>
      </c>
      <c r="S261" s="139">
        <v>0</v>
      </c>
      <c r="T261" s="140">
        <f>S261*H261</f>
        <v>0</v>
      </c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R261" s="141" t="s">
        <v>81</v>
      </c>
      <c r="AT261" s="141" t="s">
        <v>109</v>
      </c>
      <c r="AU261" s="141" t="s">
        <v>81</v>
      </c>
      <c r="AY261" s="13" t="s">
        <v>108</v>
      </c>
      <c r="BE261" s="142">
        <f>IF(N261="základní",J261,0)</f>
        <v>0</v>
      </c>
      <c r="BF261" s="142">
        <f>IF(N261="snížená",J261,0)</f>
        <v>0</v>
      </c>
      <c r="BG261" s="142">
        <f>IF(N261="zákl. přenesená",J261,0)</f>
        <v>0</v>
      </c>
      <c r="BH261" s="142">
        <f>IF(N261="sníž. přenesená",J261,0)</f>
        <v>0</v>
      </c>
      <c r="BI261" s="142">
        <f>IF(N261="nulová",J261,0)</f>
        <v>0</v>
      </c>
      <c r="BJ261" s="13" t="s">
        <v>81</v>
      </c>
      <c r="BK261" s="142">
        <f>ROUND(I261*H261,2)</f>
        <v>0</v>
      </c>
      <c r="BL261" s="13" t="s">
        <v>81</v>
      </c>
      <c r="BM261" s="141" t="s">
        <v>450</v>
      </c>
    </row>
    <row r="262" spans="1:65" s="2" customFormat="1" ht="29.25">
      <c r="A262" s="27"/>
      <c r="B262" s="28"/>
      <c r="C262" s="27"/>
      <c r="D262" s="143" t="s">
        <v>114</v>
      </c>
      <c r="E262" s="27"/>
      <c r="F262" s="144" t="s">
        <v>451</v>
      </c>
      <c r="G262" s="27"/>
      <c r="H262" s="27"/>
      <c r="I262" s="207"/>
      <c r="J262" s="27"/>
      <c r="K262" s="27"/>
      <c r="L262" s="28"/>
      <c r="M262" s="145"/>
      <c r="N262" s="146"/>
      <c r="O262" s="53"/>
      <c r="P262" s="53"/>
      <c r="Q262" s="53"/>
      <c r="R262" s="53"/>
      <c r="S262" s="53"/>
      <c r="T262" s="54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T262" s="13" t="s">
        <v>114</v>
      </c>
      <c r="AU262" s="13" t="s">
        <v>81</v>
      </c>
    </row>
    <row r="263" spans="1:65" s="2" customFormat="1" ht="16.5" customHeight="1">
      <c r="A263" s="27"/>
      <c r="B263" s="129"/>
      <c r="C263" s="130" t="s">
        <v>452</v>
      </c>
      <c r="D263" s="130" t="s">
        <v>109</v>
      </c>
      <c r="E263" s="131" t="s">
        <v>453</v>
      </c>
      <c r="F263" s="132" t="s">
        <v>454</v>
      </c>
      <c r="G263" s="133" t="s">
        <v>112</v>
      </c>
      <c r="H263" s="134">
        <v>2</v>
      </c>
      <c r="I263" s="206"/>
      <c r="J263" s="135"/>
      <c r="K263" s="136"/>
      <c r="L263" s="28"/>
      <c r="M263" s="137" t="s">
        <v>1</v>
      </c>
      <c r="N263" s="138" t="s">
        <v>38</v>
      </c>
      <c r="O263" s="53"/>
      <c r="P263" s="139">
        <f>O263*H263</f>
        <v>0</v>
      </c>
      <c r="Q263" s="139">
        <v>0</v>
      </c>
      <c r="R263" s="139">
        <f>Q263*H263</f>
        <v>0</v>
      </c>
      <c r="S263" s="139">
        <v>0</v>
      </c>
      <c r="T263" s="140">
        <f>S263*H263</f>
        <v>0</v>
      </c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R263" s="141" t="s">
        <v>81</v>
      </c>
      <c r="AT263" s="141" t="s">
        <v>109</v>
      </c>
      <c r="AU263" s="141" t="s">
        <v>81</v>
      </c>
      <c r="AY263" s="13" t="s">
        <v>108</v>
      </c>
      <c r="BE263" s="142">
        <f>IF(N263="základní",J263,0)</f>
        <v>0</v>
      </c>
      <c r="BF263" s="142">
        <f>IF(N263="snížená",J263,0)</f>
        <v>0</v>
      </c>
      <c r="BG263" s="142">
        <f>IF(N263="zákl. přenesená",J263,0)</f>
        <v>0</v>
      </c>
      <c r="BH263" s="142">
        <f>IF(N263="sníž. přenesená",J263,0)</f>
        <v>0</v>
      </c>
      <c r="BI263" s="142">
        <f>IF(N263="nulová",J263,0)</f>
        <v>0</v>
      </c>
      <c r="BJ263" s="13" t="s">
        <v>81</v>
      </c>
      <c r="BK263" s="142">
        <f>ROUND(I263*H263,2)</f>
        <v>0</v>
      </c>
      <c r="BL263" s="13" t="s">
        <v>81</v>
      </c>
      <c r="BM263" s="141" t="s">
        <v>455</v>
      </c>
    </row>
    <row r="264" spans="1:65" s="2" customFormat="1" ht="29.25">
      <c r="A264" s="27"/>
      <c r="B264" s="28"/>
      <c r="C264" s="27"/>
      <c r="D264" s="143" t="s">
        <v>114</v>
      </c>
      <c r="E264" s="27"/>
      <c r="F264" s="144" t="s">
        <v>456</v>
      </c>
      <c r="G264" s="27"/>
      <c r="H264" s="27"/>
      <c r="I264" s="207"/>
      <c r="J264" s="27"/>
      <c r="K264" s="27"/>
      <c r="L264" s="28"/>
      <c r="M264" s="145"/>
      <c r="N264" s="146"/>
      <c r="O264" s="53"/>
      <c r="P264" s="53"/>
      <c r="Q264" s="53"/>
      <c r="R264" s="53"/>
      <c r="S264" s="53"/>
      <c r="T264" s="54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T264" s="13" t="s">
        <v>114</v>
      </c>
      <c r="AU264" s="13" t="s">
        <v>81</v>
      </c>
    </row>
    <row r="265" spans="1:65" s="2" customFormat="1" ht="16.5" customHeight="1">
      <c r="A265" s="27"/>
      <c r="B265" s="129"/>
      <c r="C265" s="130" t="s">
        <v>457</v>
      </c>
      <c r="D265" s="130" t="s">
        <v>109</v>
      </c>
      <c r="E265" s="131" t="s">
        <v>458</v>
      </c>
      <c r="F265" s="132" t="s">
        <v>459</v>
      </c>
      <c r="G265" s="133" t="s">
        <v>112</v>
      </c>
      <c r="H265" s="134">
        <v>2</v>
      </c>
      <c r="I265" s="206"/>
      <c r="J265" s="135"/>
      <c r="K265" s="136"/>
      <c r="L265" s="28"/>
      <c r="M265" s="137" t="s">
        <v>1</v>
      </c>
      <c r="N265" s="138" t="s">
        <v>38</v>
      </c>
      <c r="O265" s="53"/>
      <c r="P265" s="139">
        <f>O265*H265</f>
        <v>0</v>
      </c>
      <c r="Q265" s="139">
        <v>0</v>
      </c>
      <c r="R265" s="139">
        <f>Q265*H265</f>
        <v>0</v>
      </c>
      <c r="S265" s="139">
        <v>0</v>
      </c>
      <c r="T265" s="140">
        <f>S265*H265</f>
        <v>0</v>
      </c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R265" s="141" t="s">
        <v>81</v>
      </c>
      <c r="AT265" s="141" t="s">
        <v>109</v>
      </c>
      <c r="AU265" s="141" t="s">
        <v>81</v>
      </c>
      <c r="AY265" s="13" t="s">
        <v>108</v>
      </c>
      <c r="BE265" s="142">
        <f>IF(N265="základní",J265,0)</f>
        <v>0</v>
      </c>
      <c r="BF265" s="142">
        <f>IF(N265="snížená",J265,0)</f>
        <v>0</v>
      </c>
      <c r="BG265" s="142">
        <f>IF(N265="zákl. přenesená",J265,0)</f>
        <v>0</v>
      </c>
      <c r="BH265" s="142">
        <f>IF(N265="sníž. přenesená",J265,0)</f>
        <v>0</v>
      </c>
      <c r="BI265" s="142">
        <f>IF(N265="nulová",J265,0)</f>
        <v>0</v>
      </c>
      <c r="BJ265" s="13" t="s">
        <v>81</v>
      </c>
      <c r="BK265" s="142">
        <f>ROUND(I265*H265,2)</f>
        <v>0</v>
      </c>
      <c r="BL265" s="13" t="s">
        <v>81</v>
      </c>
      <c r="BM265" s="141" t="s">
        <v>460</v>
      </c>
    </row>
    <row r="266" spans="1:65" s="2" customFormat="1" ht="29.25">
      <c r="A266" s="27"/>
      <c r="B266" s="28"/>
      <c r="C266" s="27"/>
      <c r="D266" s="143" t="s">
        <v>114</v>
      </c>
      <c r="E266" s="27"/>
      <c r="F266" s="144" t="s">
        <v>461</v>
      </c>
      <c r="G266" s="27"/>
      <c r="H266" s="27"/>
      <c r="I266" s="207"/>
      <c r="J266" s="27"/>
      <c r="K266" s="27"/>
      <c r="L266" s="28"/>
      <c r="M266" s="145"/>
      <c r="N266" s="146"/>
      <c r="O266" s="53"/>
      <c r="P266" s="53"/>
      <c r="Q266" s="53"/>
      <c r="R266" s="53"/>
      <c r="S266" s="53"/>
      <c r="T266" s="54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T266" s="13" t="s">
        <v>114</v>
      </c>
      <c r="AU266" s="13" t="s">
        <v>81</v>
      </c>
    </row>
    <row r="267" spans="1:65" s="2" customFormat="1" ht="16.5" customHeight="1">
      <c r="A267" s="27"/>
      <c r="B267" s="129"/>
      <c r="C267" s="130" t="s">
        <v>462</v>
      </c>
      <c r="D267" s="130" t="s">
        <v>109</v>
      </c>
      <c r="E267" s="131" t="s">
        <v>463</v>
      </c>
      <c r="F267" s="132" t="s">
        <v>464</v>
      </c>
      <c r="G267" s="133" t="s">
        <v>112</v>
      </c>
      <c r="H267" s="134">
        <v>13</v>
      </c>
      <c r="I267" s="206"/>
      <c r="J267" s="135"/>
      <c r="K267" s="136"/>
      <c r="L267" s="28"/>
      <c r="M267" s="137" t="s">
        <v>1</v>
      </c>
      <c r="N267" s="138" t="s">
        <v>38</v>
      </c>
      <c r="O267" s="53"/>
      <c r="P267" s="139">
        <f>O267*H267</f>
        <v>0</v>
      </c>
      <c r="Q267" s="139">
        <v>0</v>
      </c>
      <c r="R267" s="139">
        <f>Q267*H267</f>
        <v>0</v>
      </c>
      <c r="S267" s="139">
        <v>0</v>
      </c>
      <c r="T267" s="140">
        <f>S267*H267</f>
        <v>0</v>
      </c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R267" s="141" t="s">
        <v>81</v>
      </c>
      <c r="AT267" s="141" t="s">
        <v>109</v>
      </c>
      <c r="AU267" s="141" t="s">
        <v>81</v>
      </c>
      <c r="AY267" s="13" t="s">
        <v>108</v>
      </c>
      <c r="BE267" s="142">
        <f>IF(N267="základní",J267,0)</f>
        <v>0</v>
      </c>
      <c r="BF267" s="142">
        <f>IF(N267="snížená",J267,0)</f>
        <v>0</v>
      </c>
      <c r="BG267" s="142">
        <f>IF(N267="zákl. přenesená",J267,0)</f>
        <v>0</v>
      </c>
      <c r="BH267" s="142">
        <f>IF(N267="sníž. přenesená",J267,0)</f>
        <v>0</v>
      </c>
      <c r="BI267" s="142">
        <f>IF(N267="nulová",J267,0)</f>
        <v>0</v>
      </c>
      <c r="BJ267" s="13" t="s">
        <v>81</v>
      </c>
      <c r="BK267" s="142">
        <f>ROUND(I267*H267,2)</f>
        <v>0</v>
      </c>
      <c r="BL267" s="13" t="s">
        <v>81</v>
      </c>
      <c r="BM267" s="141" t="s">
        <v>465</v>
      </c>
    </row>
    <row r="268" spans="1:65" s="2" customFormat="1" ht="29.25">
      <c r="A268" s="27"/>
      <c r="B268" s="28"/>
      <c r="C268" s="27"/>
      <c r="D268" s="143" t="s">
        <v>114</v>
      </c>
      <c r="E268" s="27"/>
      <c r="F268" s="144" t="s">
        <v>466</v>
      </c>
      <c r="G268" s="27"/>
      <c r="H268" s="27"/>
      <c r="I268" s="207"/>
      <c r="J268" s="27"/>
      <c r="K268" s="27"/>
      <c r="L268" s="28"/>
      <c r="M268" s="145"/>
      <c r="N268" s="146"/>
      <c r="O268" s="53"/>
      <c r="P268" s="53"/>
      <c r="Q268" s="53"/>
      <c r="R268" s="53"/>
      <c r="S268" s="53"/>
      <c r="T268" s="54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T268" s="13" t="s">
        <v>114</v>
      </c>
      <c r="AU268" s="13" t="s">
        <v>81</v>
      </c>
    </row>
    <row r="269" spans="1:65" s="2" customFormat="1" ht="16.5" customHeight="1">
      <c r="A269" s="27"/>
      <c r="B269" s="129"/>
      <c r="C269" s="130" t="s">
        <v>467</v>
      </c>
      <c r="D269" s="130" t="s">
        <v>109</v>
      </c>
      <c r="E269" s="131" t="s">
        <v>468</v>
      </c>
      <c r="F269" s="132" t="s">
        <v>469</v>
      </c>
      <c r="G269" s="133" t="s">
        <v>112</v>
      </c>
      <c r="H269" s="134">
        <v>2</v>
      </c>
      <c r="I269" s="206"/>
      <c r="J269" s="135"/>
      <c r="K269" s="136"/>
      <c r="L269" s="28"/>
      <c r="M269" s="137" t="s">
        <v>1</v>
      </c>
      <c r="N269" s="138" t="s">
        <v>38</v>
      </c>
      <c r="O269" s="53"/>
      <c r="P269" s="139">
        <f>O269*H269</f>
        <v>0</v>
      </c>
      <c r="Q269" s="139">
        <v>0</v>
      </c>
      <c r="R269" s="139">
        <f>Q269*H269</f>
        <v>0</v>
      </c>
      <c r="S269" s="139">
        <v>0</v>
      </c>
      <c r="T269" s="140">
        <f>S269*H269</f>
        <v>0</v>
      </c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R269" s="141" t="s">
        <v>81</v>
      </c>
      <c r="AT269" s="141" t="s">
        <v>109</v>
      </c>
      <c r="AU269" s="141" t="s">
        <v>81</v>
      </c>
      <c r="AY269" s="13" t="s">
        <v>108</v>
      </c>
      <c r="BE269" s="142">
        <f>IF(N269="základní",J269,0)</f>
        <v>0</v>
      </c>
      <c r="BF269" s="142">
        <f>IF(N269="snížená",J269,0)</f>
        <v>0</v>
      </c>
      <c r="BG269" s="142">
        <f>IF(N269="zákl. přenesená",J269,0)</f>
        <v>0</v>
      </c>
      <c r="BH269" s="142">
        <f>IF(N269="sníž. přenesená",J269,0)</f>
        <v>0</v>
      </c>
      <c r="BI269" s="142">
        <f>IF(N269="nulová",J269,0)</f>
        <v>0</v>
      </c>
      <c r="BJ269" s="13" t="s">
        <v>81</v>
      </c>
      <c r="BK269" s="142">
        <f>ROUND(I269*H269,2)</f>
        <v>0</v>
      </c>
      <c r="BL269" s="13" t="s">
        <v>81</v>
      </c>
      <c r="BM269" s="141" t="s">
        <v>470</v>
      </c>
    </row>
    <row r="270" spans="1:65" s="2" customFormat="1" ht="29.25">
      <c r="A270" s="27"/>
      <c r="B270" s="28"/>
      <c r="C270" s="27"/>
      <c r="D270" s="143" t="s">
        <v>114</v>
      </c>
      <c r="E270" s="27"/>
      <c r="F270" s="144" t="s">
        <v>471</v>
      </c>
      <c r="G270" s="27"/>
      <c r="H270" s="27"/>
      <c r="I270" s="207"/>
      <c r="J270" s="27"/>
      <c r="K270" s="27"/>
      <c r="L270" s="28"/>
      <c r="M270" s="145"/>
      <c r="N270" s="146"/>
      <c r="O270" s="53"/>
      <c r="P270" s="53"/>
      <c r="Q270" s="53"/>
      <c r="R270" s="53"/>
      <c r="S270" s="53"/>
      <c r="T270" s="54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T270" s="13" t="s">
        <v>114</v>
      </c>
      <c r="AU270" s="13" t="s">
        <v>81</v>
      </c>
    </row>
    <row r="271" spans="1:65" s="2" customFormat="1" ht="16.5" customHeight="1">
      <c r="A271" s="27"/>
      <c r="B271" s="129"/>
      <c r="C271" s="130" t="s">
        <v>472</v>
      </c>
      <c r="D271" s="130" t="s">
        <v>109</v>
      </c>
      <c r="E271" s="131" t="s">
        <v>473</v>
      </c>
      <c r="F271" s="132" t="s">
        <v>474</v>
      </c>
      <c r="G271" s="133" t="s">
        <v>112</v>
      </c>
      <c r="H271" s="134">
        <v>2</v>
      </c>
      <c r="I271" s="206"/>
      <c r="J271" s="135"/>
      <c r="K271" s="136"/>
      <c r="L271" s="28"/>
      <c r="M271" s="137" t="s">
        <v>1</v>
      </c>
      <c r="N271" s="138" t="s">
        <v>38</v>
      </c>
      <c r="O271" s="53"/>
      <c r="P271" s="139">
        <f>O271*H271</f>
        <v>0</v>
      </c>
      <c r="Q271" s="139">
        <v>0</v>
      </c>
      <c r="R271" s="139">
        <f>Q271*H271</f>
        <v>0</v>
      </c>
      <c r="S271" s="139">
        <v>0</v>
      </c>
      <c r="T271" s="140">
        <f>S271*H271</f>
        <v>0</v>
      </c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R271" s="141" t="s">
        <v>81</v>
      </c>
      <c r="AT271" s="141" t="s">
        <v>109</v>
      </c>
      <c r="AU271" s="141" t="s">
        <v>81</v>
      </c>
      <c r="AY271" s="13" t="s">
        <v>108</v>
      </c>
      <c r="BE271" s="142">
        <f>IF(N271="základní",J271,0)</f>
        <v>0</v>
      </c>
      <c r="BF271" s="142">
        <f>IF(N271="snížená",J271,0)</f>
        <v>0</v>
      </c>
      <c r="BG271" s="142">
        <f>IF(N271="zákl. přenesená",J271,0)</f>
        <v>0</v>
      </c>
      <c r="BH271" s="142">
        <f>IF(N271="sníž. přenesená",J271,0)</f>
        <v>0</v>
      </c>
      <c r="BI271" s="142">
        <f>IF(N271="nulová",J271,0)</f>
        <v>0</v>
      </c>
      <c r="BJ271" s="13" t="s">
        <v>81</v>
      </c>
      <c r="BK271" s="142">
        <f>ROUND(I271*H271,2)</f>
        <v>0</v>
      </c>
      <c r="BL271" s="13" t="s">
        <v>81</v>
      </c>
      <c r="BM271" s="141" t="s">
        <v>475</v>
      </c>
    </row>
    <row r="272" spans="1:65" s="2" customFormat="1" ht="29.25">
      <c r="A272" s="27"/>
      <c r="B272" s="28"/>
      <c r="C272" s="27"/>
      <c r="D272" s="143" t="s">
        <v>114</v>
      </c>
      <c r="E272" s="27"/>
      <c r="F272" s="144" t="s">
        <v>476</v>
      </c>
      <c r="G272" s="27"/>
      <c r="H272" s="27"/>
      <c r="I272" s="207"/>
      <c r="J272" s="27"/>
      <c r="K272" s="27"/>
      <c r="L272" s="28"/>
      <c r="M272" s="145"/>
      <c r="N272" s="146"/>
      <c r="O272" s="53"/>
      <c r="P272" s="53"/>
      <c r="Q272" s="53"/>
      <c r="R272" s="53"/>
      <c r="S272" s="53"/>
      <c r="T272" s="54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T272" s="13" t="s">
        <v>114</v>
      </c>
      <c r="AU272" s="13" t="s">
        <v>81</v>
      </c>
    </row>
    <row r="273" spans="1:65" s="2" customFormat="1" ht="16.5" customHeight="1">
      <c r="A273" s="27"/>
      <c r="B273" s="129"/>
      <c r="C273" s="130" t="s">
        <v>477</v>
      </c>
      <c r="D273" s="130" t="s">
        <v>109</v>
      </c>
      <c r="E273" s="131" t="s">
        <v>478</v>
      </c>
      <c r="F273" s="132" t="s">
        <v>479</v>
      </c>
      <c r="G273" s="133" t="s">
        <v>112</v>
      </c>
      <c r="H273" s="134">
        <v>13</v>
      </c>
      <c r="I273" s="206"/>
      <c r="J273" s="135"/>
      <c r="K273" s="136"/>
      <c r="L273" s="28"/>
      <c r="M273" s="137" t="s">
        <v>1</v>
      </c>
      <c r="N273" s="138" t="s">
        <v>38</v>
      </c>
      <c r="O273" s="53"/>
      <c r="P273" s="139">
        <f>O273*H273</f>
        <v>0</v>
      </c>
      <c r="Q273" s="139">
        <v>0</v>
      </c>
      <c r="R273" s="139">
        <f>Q273*H273</f>
        <v>0</v>
      </c>
      <c r="S273" s="139">
        <v>0</v>
      </c>
      <c r="T273" s="140">
        <f>S273*H273</f>
        <v>0</v>
      </c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R273" s="141" t="s">
        <v>81</v>
      </c>
      <c r="AT273" s="141" t="s">
        <v>109</v>
      </c>
      <c r="AU273" s="141" t="s">
        <v>81</v>
      </c>
      <c r="AY273" s="13" t="s">
        <v>108</v>
      </c>
      <c r="BE273" s="142">
        <f>IF(N273="základní",J273,0)</f>
        <v>0</v>
      </c>
      <c r="BF273" s="142">
        <f>IF(N273="snížená",J273,0)</f>
        <v>0</v>
      </c>
      <c r="BG273" s="142">
        <f>IF(N273="zákl. přenesená",J273,0)</f>
        <v>0</v>
      </c>
      <c r="BH273" s="142">
        <f>IF(N273="sníž. přenesená",J273,0)</f>
        <v>0</v>
      </c>
      <c r="BI273" s="142">
        <f>IF(N273="nulová",J273,0)</f>
        <v>0</v>
      </c>
      <c r="BJ273" s="13" t="s">
        <v>81</v>
      </c>
      <c r="BK273" s="142">
        <f>ROUND(I273*H273,2)</f>
        <v>0</v>
      </c>
      <c r="BL273" s="13" t="s">
        <v>81</v>
      </c>
      <c r="BM273" s="141" t="s">
        <v>480</v>
      </c>
    </row>
    <row r="274" spans="1:65" s="2" customFormat="1" ht="29.25">
      <c r="A274" s="27"/>
      <c r="B274" s="28"/>
      <c r="C274" s="27"/>
      <c r="D274" s="143" t="s">
        <v>114</v>
      </c>
      <c r="E274" s="27"/>
      <c r="F274" s="144" t="s">
        <v>481</v>
      </c>
      <c r="G274" s="27"/>
      <c r="H274" s="27"/>
      <c r="I274" s="207"/>
      <c r="J274" s="27"/>
      <c r="K274" s="27"/>
      <c r="L274" s="28"/>
      <c r="M274" s="145"/>
      <c r="N274" s="146"/>
      <c r="O274" s="53"/>
      <c r="P274" s="53"/>
      <c r="Q274" s="53"/>
      <c r="R274" s="53"/>
      <c r="S274" s="53"/>
      <c r="T274" s="54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T274" s="13" t="s">
        <v>114</v>
      </c>
      <c r="AU274" s="13" t="s">
        <v>81</v>
      </c>
    </row>
    <row r="275" spans="1:65" s="2" customFormat="1" ht="16.5" customHeight="1">
      <c r="A275" s="27"/>
      <c r="B275" s="129"/>
      <c r="C275" s="130" t="s">
        <v>482</v>
      </c>
      <c r="D275" s="130" t="s">
        <v>109</v>
      </c>
      <c r="E275" s="131" t="s">
        <v>483</v>
      </c>
      <c r="F275" s="132" t="s">
        <v>484</v>
      </c>
      <c r="G275" s="133" t="s">
        <v>112</v>
      </c>
      <c r="H275" s="134">
        <v>47</v>
      </c>
      <c r="I275" s="206"/>
      <c r="J275" s="135"/>
      <c r="K275" s="136"/>
      <c r="L275" s="28"/>
      <c r="M275" s="137" t="s">
        <v>1</v>
      </c>
      <c r="N275" s="138" t="s">
        <v>38</v>
      </c>
      <c r="O275" s="53"/>
      <c r="P275" s="139">
        <f>O275*H275</f>
        <v>0</v>
      </c>
      <c r="Q275" s="139">
        <v>0</v>
      </c>
      <c r="R275" s="139">
        <f>Q275*H275</f>
        <v>0</v>
      </c>
      <c r="S275" s="139">
        <v>0</v>
      </c>
      <c r="T275" s="140">
        <f>S275*H275</f>
        <v>0</v>
      </c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R275" s="141" t="s">
        <v>81</v>
      </c>
      <c r="AT275" s="141" t="s">
        <v>109</v>
      </c>
      <c r="AU275" s="141" t="s">
        <v>81</v>
      </c>
      <c r="AY275" s="13" t="s">
        <v>108</v>
      </c>
      <c r="BE275" s="142">
        <f>IF(N275="základní",J275,0)</f>
        <v>0</v>
      </c>
      <c r="BF275" s="142">
        <f>IF(N275="snížená",J275,0)</f>
        <v>0</v>
      </c>
      <c r="BG275" s="142">
        <f>IF(N275="zákl. přenesená",J275,0)</f>
        <v>0</v>
      </c>
      <c r="BH275" s="142">
        <f>IF(N275="sníž. přenesená",J275,0)</f>
        <v>0</v>
      </c>
      <c r="BI275" s="142">
        <f>IF(N275="nulová",J275,0)</f>
        <v>0</v>
      </c>
      <c r="BJ275" s="13" t="s">
        <v>81</v>
      </c>
      <c r="BK275" s="142">
        <f>ROUND(I275*H275,2)</f>
        <v>0</v>
      </c>
      <c r="BL275" s="13" t="s">
        <v>81</v>
      </c>
      <c r="BM275" s="141" t="s">
        <v>485</v>
      </c>
    </row>
    <row r="276" spans="1:65" s="2" customFormat="1" ht="29.25">
      <c r="A276" s="27"/>
      <c r="B276" s="28"/>
      <c r="C276" s="27"/>
      <c r="D276" s="143" t="s">
        <v>114</v>
      </c>
      <c r="E276" s="27"/>
      <c r="F276" s="144" t="s">
        <v>486</v>
      </c>
      <c r="G276" s="27"/>
      <c r="H276" s="27"/>
      <c r="I276" s="207"/>
      <c r="J276" s="27"/>
      <c r="K276" s="27"/>
      <c r="L276" s="28"/>
      <c r="M276" s="145"/>
      <c r="N276" s="146"/>
      <c r="O276" s="53"/>
      <c r="P276" s="53"/>
      <c r="Q276" s="53"/>
      <c r="R276" s="53"/>
      <c r="S276" s="53"/>
      <c r="T276" s="54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T276" s="13" t="s">
        <v>114</v>
      </c>
      <c r="AU276" s="13" t="s">
        <v>81</v>
      </c>
    </row>
    <row r="277" spans="1:65" s="2" customFormat="1" ht="16.5" customHeight="1">
      <c r="A277" s="27"/>
      <c r="B277" s="129"/>
      <c r="C277" s="130" t="s">
        <v>487</v>
      </c>
      <c r="D277" s="130" t="s">
        <v>109</v>
      </c>
      <c r="E277" s="131" t="s">
        <v>488</v>
      </c>
      <c r="F277" s="132" t="s">
        <v>489</v>
      </c>
      <c r="G277" s="133" t="s">
        <v>112</v>
      </c>
      <c r="H277" s="134">
        <v>2</v>
      </c>
      <c r="I277" s="206"/>
      <c r="J277" s="135"/>
      <c r="K277" s="136"/>
      <c r="L277" s="28"/>
      <c r="M277" s="137" t="s">
        <v>1</v>
      </c>
      <c r="N277" s="138" t="s">
        <v>38</v>
      </c>
      <c r="O277" s="53"/>
      <c r="P277" s="139">
        <f>O277*H277</f>
        <v>0</v>
      </c>
      <c r="Q277" s="139">
        <v>0</v>
      </c>
      <c r="R277" s="139">
        <f>Q277*H277</f>
        <v>0</v>
      </c>
      <c r="S277" s="139">
        <v>0</v>
      </c>
      <c r="T277" s="140">
        <f>S277*H277</f>
        <v>0</v>
      </c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R277" s="141" t="s">
        <v>81</v>
      </c>
      <c r="AT277" s="141" t="s">
        <v>109</v>
      </c>
      <c r="AU277" s="141" t="s">
        <v>81</v>
      </c>
      <c r="AY277" s="13" t="s">
        <v>108</v>
      </c>
      <c r="BE277" s="142">
        <f>IF(N277="základní",J277,0)</f>
        <v>0</v>
      </c>
      <c r="BF277" s="142">
        <f>IF(N277="snížená",J277,0)</f>
        <v>0</v>
      </c>
      <c r="BG277" s="142">
        <f>IF(N277="zákl. přenesená",J277,0)</f>
        <v>0</v>
      </c>
      <c r="BH277" s="142">
        <f>IF(N277="sníž. přenesená",J277,0)</f>
        <v>0</v>
      </c>
      <c r="BI277" s="142">
        <f>IF(N277="nulová",J277,0)</f>
        <v>0</v>
      </c>
      <c r="BJ277" s="13" t="s">
        <v>81</v>
      </c>
      <c r="BK277" s="142">
        <f>ROUND(I277*H277,2)</f>
        <v>0</v>
      </c>
      <c r="BL277" s="13" t="s">
        <v>81</v>
      </c>
      <c r="BM277" s="141" t="s">
        <v>490</v>
      </c>
    </row>
    <row r="278" spans="1:65" s="2" customFormat="1" ht="29.25">
      <c r="A278" s="27"/>
      <c r="B278" s="28"/>
      <c r="C278" s="27"/>
      <c r="D278" s="143" t="s">
        <v>114</v>
      </c>
      <c r="E278" s="27"/>
      <c r="F278" s="144" t="s">
        <v>491</v>
      </c>
      <c r="G278" s="27"/>
      <c r="H278" s="27"/>
      <c r="I278" s="207"/>
      <c r="J278" s="27"/>
      <c r="K278" s="27"/>
      <c r="L278" s="28"/>
      <c r="M278" s="145"/>
      <c r="N278" s="146"/>
      <c r="O278" s="53"/>
      <c r="P278" s="53"/>
      <c r="Q278" s="53"/>
      <c r="R278" s="53"/>
      <c r="S278" s="53"/>
      <c r="T278" s="54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T278" s="13" t="s">
        <v>114</v>
      </c>
      <c r="AU278" s="13" t="s">
        <v>81</v>
      </c>
    </row>
    <row r="279" spans="1:65" s="2" customFormat="1" ht="16.5" customHeight="1">
      <c r="A279" s="27"/>
      <c r="B279" s="129"/>
      <c r="C279" s="130" t="s">
        <v>492</v>
      </c>
      <c r="D279" s="130" t="s">
        <v>109</v>
      </c>
      <c r="E279" s="131" t="s">
        <v>493</v>
      </c>
      <c r="F279" s="132" t="s">
        <v>494</v>
      </c>
      <c r="G279" s="133" t="s">
        <v>112</v>
      </c>
      <c r="H279" s="134">
        <v>2</v>
      </c>
      <c r="I279" s="206"/>
      <c r="J279" s="135"/>
      <c r="K279" s="136"/>
      <c r="L279" s="28"/>
      <c r="M279" s="137" t="s">
        <v>1</v>
      </c>
      <c r="N279" s="138" t="s">
        <v>38</v>
      </c>
      <c r="O279" s="53"/>
      <c r="P279" s="139">
        <f>O279*H279</f>
        <v>0</v>
      </c>
      <c r="Q279" s="139">
        <v>0</v>
      </c>
      <c r="R279" s="139">
        <f>Q279*H279</f>
        <v>0</v>
      </c>
      <c r="S279" s="139">
        <v>0</v>
      </c>
      <c r="T279" s="140">
        <f>S279*H279</f>
        <v>0</v>
      </c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R279" s="141" t="s">
        <v>81</v>
      </c>
      <c r="AT279" s="141" t="s">
        <v>109</v>
      </c>
      <c r="AU279" s="141" t="s">
        <v>81</v>
      </c>
      <c r="AY279" s="13" t="s">
        <v>108</v>
      </c>
      <c r="BE279" s="142">
        <f>IF(N279="základní",J279,0)</f>
        <v>0</v>
      </c>
      <c r="BF279" s="142">
        <f>IF(N279="snížená",J279,0)</f>
        <v>0</v>
      </c>
      <c r="BG279" s="142">
        <f>IF(N279="zákl. přenesená",J279,0)</f>
        <v>0</v>
      </c>
      <c r="BH279" s="142">
        <f>IF(N279="sníž. přenesená",J279,0)</f>
        <v>0</v>
      </c>
      <c r="BI279" s="142">
        <f>IF(N279="nulová",J279,0)</f>
        <v>0</v>
      </c>
      <c r="BJ279" s="13" t="s">
        <v>81</v>
      </c>
      <c r="BK279" s="142">
        <f>ROUND(I279*H279,2)</f>
        <v>0</v>
      </c>
      <c r="BL279" s="13" t="s">
        <v>81</v>
      </c>
      <c r="BM279" s="141" t="s">
        <v>495</v>
      </c>
    </row>
    <row r="280" spans="1:65" s="2" customFormat="1" ht="29.25">
      <c r="A280" s="27"/>
      <c r="B280" s="28"/>
      <c r="C280" s="27"/>
      <c r="D280" s="143" t="s">
        <v>114</v>
      </c>
      <c r="E280" s="27"/>
      <c r="F280" s="144" t="s">
        <v>496</v>
      </c>
      <c r="G280" s="27"/>
      <c r="H280" s="27"/>
      <c r="I280" s="207"/>
      <c r="J280" s="27"/>
      <c r="K280" s="27"/>
      <c r="L280" s="28"/>
      <c r="M280" s="145"/>
      <c r="N280" s="146"/>
      <c r="O280" s="53"/>
      <c r="P280" s="53"/>
      <c r="Q280" s="53"/>
      <c r="R280" s="53"/>
      <c r="S280" s="53"/>
      <c r="T280" s="54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T280" s="13" t="s">
        <v>114</v>
      </c>
      <c r="AU280" s="13" t="s">
        <v>81</v>
      </c>
    </row>
    <row r="281" spans="1:65" s="2" customFormat="1" ht="16.5" customHeight="1">
      <c r="A281" s="27"/>
      <c r="B281" s="129"/>
      <c r="C281" s="130" t="s">
        <v>497</v>
      </c>
      <c r="D281" s="130" t="s">
        <v>109</v>
      </c>
      <c r="E281" s="131" t="s">
        <v>498</v>
      </c>
      <c r="F281" s="132" t="s">
        <v>499</v>
      </c>
      <c r="G281" s="133" t="s">
        <v>112</v>
      </c>
      <c r="H281" s="134">
        <v>10</v>
      </c>
      <c r="I281" s="206"/>
      <c r="J281" s="135"/>
      <c r="K281" s="136"/>
      <c r="L281" s="28"/>
      <c r="M281" s="137" t="s">
        <v>1</v>
      </c>
      <c r="N281" s="138" t="s">
        <v>38</v>
      </c>
      <c r="O281" s="53"/>
      <c r="P281" s="139">
        <f>O281*H281</f>
        <v>0</v>
      </c>
      <c r="Q281" s="139">
        <v>0</v>
      </c>
      <c r="R281" s="139">
        <f>Q281*H281</f>
        <v>0</v>
      </c>
      <c r="S281" s="139">
        <v>0</v>
      </c>
      <c r="T281" s="140">
        <f>S281*H281</f>
        <v>0</v>
      </c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R281" s="141" t="s">
        <v>81</v>
      </c>
      <c r="AT281" s="141" t="s">
        <v>109</v>
      </c>
      <c r="AU281" s="141" t="s">
        <v>81</v>
      </c>
      <c r="AY281" s="13" t="s">
        <v>108</v>
      </c>
      <c r="BE281" s="142">
        <f>IF(N281="základní",J281,0)</f>
        <v>0</v>
      </c>
      <c r="BF281" s="142">
        <f>IF(N281="snížená",J281,0)</f>
        <v>0</v>
      </c>
      <c r="BG281" s="142">
        <f>IF(N281="zákl. přenesená",J281,0)</f>
        <v>0</v>
      </c>
      <c r="BH281" s="142">
        <f>IF(N281="sníž. přenesená",J281,0)</f>
        <v>0</v>
      </c>
      <c r="BI281" s="142">
        <f>IF(N281="nulová",J281,0)</f>
        <v>0</v>
      </c>
      <c r="BJ281" s="13" t="s">
        <v>81</v>
      </c>
      <c r="BK281" s="142">
        <f>ROUND(I281*H281,2)</f>
        <v>0</v>
      </c>
      <c r="BL281" s="13" t="s">
        <v>81</v>
      </c>
      <c r="BM281" s="141" t="s">
        <v>500</v>
      </c>
    </row>
    <row r="282" spans="1:65" s="2" customFormat="1" ht="29.25">
      <c r="A282" s="27"/>
      <c r="B282" s="28"/>
      <c r="C282" s="27"/>
      <c r="D282" s="143" t="s">
        <v>114</v>
      </c>
      <c r="E282" s="27"/>
      <c r="F282" s="144" t="s">
        <v>501</v>
      </c>
      <c r="G282" s="27"/>
      <c r="H282" s="27"/>
      <c r="I282" s="207"/>
      <c r="J282" s="27"/>
      <c r="K282" s="27"/>
      <c r="L282" s="28"/>
      <c r="M282" s="145"/>
      <c r="N282" s="146"/>
      <c r="O282" s="53"/>
      <c r="P282" s="53"/>
      <c r="Q282" s="53"/>
      <c r="R282" s="53"/>
      <c r="S282" s="53"/>
      <c r="T282" s="54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T282" s="13" t="s">
        <v>114</v>
      </c>
      <c r="AU282" s="13" t="s">
        <v>81</v>
      </c>
    </row>
    <row r="283" spans="1:65" s="2" customFormat="1" ht="16.5" customHeight="1">
      <c r="A283" s="27"/>
      <c r="B283" s="129"/>
      <c r="C283" s="130" t="s">
        <v>502</v>
      </c>
      <c r="D283" s="130" t="s">
        <v>109</v>
      </c>
      <c r="E283" s="131" t="s">
        <v>503</v>
      </c>
      <c r="F283" s="132" t="s">
        <v>504</v>
      </c>
      <c r="G283" s="133" t="s">
        <v>112</v>
      </c>
      <c r="H283" s="134">
        <v>1</v>
      </c>
      <c r="I283" s="206"/>
      <c r="J283" s="135"/>
      <c r="K283" s="136"/>
      <c r="L283" s="28"/>
      <c r="M283" s="137" t="s">
        <v>1</v>
      </c>
      <c r="N283" s="138" t="s">
        <v>38</v>
      </c>
      <c r="O283" s="53"/>
      <c r="P283" s="139">
        <f>O283*H283</f>
        <v>0</v>
      </c>
      <c r="Q283" s="139">
        <v>0</v>
      </c>
      <c r="R283" s="139">
        <f>Q283*H283</f>
        <v>0</v>
      </c>
      <c r="S283" s="139">
        <v>0</v>
      </c>
      <c r="T283" s="140">
        <f>S283*H283</f>
        <v>0</v>
      </c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R283" s="141" t="s">
        <v>81</v>
      </c>
      <c r="AT283" s="141" t="s">
        <v>109</v>
      </c>
      <c r="AU283" s="141" t="s">
        <v>81</v>
      </c>
      <c r="AY283" s="13" t="s">
        <v>108</v>
      </c>
      <c r="BE283" s="142">
        <f>IF(N283="základní",J283,0)</f>
        <v>0</v>
      </c>
      <c r="BF283" s="142">
        <f>IF(N283="snížená",J283,0)</f>
        <v>0</v>
      </c>
      <c r="BG283" s="142">
        <f>IF(N283="zákl. přenesená",J283,0)</f>
        <v>0</v>
      </c>
      <c r="BH283" s="142">
        <f>IF(N283="sníž. přenesená",J283,0)</f>
        <v>0</v>
      </c>
      <c r="BI283" s="142">
        <f>IF(N283="nulová",J283,0)</f>
        <v>0</v>
      </c>
      <c r="BJ283" s="13" t="s">
        <v>81</v>
      </c>
      <c r="BK283" s="142">
        <f>ROUND(I283*H283,2)</f>
        <v>0</v>
      </c>
      <c r="BL283" s="13" t="s">
        <v>81</v>
      </c>
      <c r="BM283" s="141" t="s">
        <v>505</v>
      </c>
    </row>
    <row r="284" spans="1:65" s="2" customFormat="1" ht="29.25">
      <c r="A284" s="27"/>
      <c r="B284" s="28"/>
      <c r="C284" s="27"/>
      <c r="D284" s="143" t="s">
        <v>114</v>
      </c>
      <c r="E284" s="27"/>
      <c r="F284" s="144" t="s">
        <v>506</v>
      </c>
      <c r="G284" s="27"/>
      <c r="H284" s="27"/>
      <c r="I284" s="207"/>
      <c r="J284" s="27"/>
      <c r="K284" s="27"/>
      <c r="L284" s="28"/>
      <c r="M284" s="145"/>
      <c r="N284" s="146"/>
      <c r="O284" s="53"/>
      <c r="P284" s="53"/>
      <c r="Q284" s="53"/>
      <c r="R284" s="53"/>
      <c r="S284" s="53"/>
      <c r="T284" s="54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T284" s="13" t="s">
        <v>114</v>
      </c>
      <c r="AU284" s="13" t="s">
        <v>81</v>
      </c>
    </row>
    <row r="285" spans="1:65" s="2" customFormat="1" ht="16.5" customHeight="1">
      <c r="A285" s="27"/>
      <c r="B285" s="129"/>
      <c r="C285" s="130" t="s">
        <v>507</v>
      </c>
      <c r="D285" s="130" t="s">
        <v>109</v>
      </c>
      <c r="E285" s="131" t="s">
        <v>508</v>
      </c>
      <c r="F285" s="132" t="s">
        <v>509</v>
      </c>
      <c r="G285" s="133" t="s">
        <v>112</v>
      </c>
      <c r="H285" s="134">
        <v>2</v>
      </c>
      <c r="I285" s="206"/>
      <c r="J285" s="135"/>
      <c r="K285" s="136"/>
      <c r="L285" s="28"/>
      <c r="M285" s="137" t="s">
        <v>1</v>
      </c>
      <c r="N285" s="138" t="s">
        <v>38</v>
      </c>
      <c r="O285" s="53"/>
      <c r="P285" s="139">
        <f>O285*H285</f>
        <v>0</v>
      </c>
      <c r="Q285" s="139">
        <v>0</v>
      </c>
      <c r="R285" s="139">
        <f>Q285*H285</f>
        <v>0</v>
      </c>
      <c r="S285" s="139">
        <v>0</v>
      </c>
      <c r="T285" s="140">
        <f>S285*H285</f>
        <v>0</v>
      </c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R285" s="141" t="s">
        <v>81</v>
      </c>
      <c r="AT285" s="141" t="s">
        <v>109</v>
      </c>
      <c r="AU285" s="141" t="s">
        <v>81</v>
      </c>
      <c r="AY285" s="13" t="s">
        <v>108</v>
      </c>
      <c r="BE285" s="142">
        <f>IF(N285="základní",J285,0)</f>
        <v>0</v>
      </c>
      <c r="BF285" s="142">
        <f>IF(N285="snížená",J285,0)</f>
        <v>0</v>
      </c>
      <c r="BG285" s="142">
        <f>IF(N285="zákl. přenesená",J285,0)</f>
        <v>0</v>
      </c>
      <c r="BH285" s="142">
        <f>IF(N285="sníž. přenesená",J285,0)</f>
        <v>0</v>
      </c>
      <c r="BI285" s="142">
        <f>IF(N285="nulová",J285,0)</f>
        <v>0</v>
      </c>
      <c r="BJ285" s="13" t="s">
        <v>81</v>
      </c>
      <c r="BK285" s="142">
        <f>ROUND(I285*H285,2)</f>
        <v>0</v>
      </c>
      <c r="BL285" s="13" t="s">
        <v>81</v>
      </c>
      <c r="BM285" s="141" t="s">
        <v>510</v>
      </c>
    </row>
    <row r="286" spans="1:65" s="2" customFormat="1" ht="29.25">
      <c r="A286" s="27"/>
      <c r="B286" s="28"/>
      <c r="C286" s="27"/>
      <c r="D286" s="143" t="s">
        <v>114</v>
      </c>
      <c r="E286" s="27"/>
      <c r="F286" s="144" t="s">
        <v>511</v>
      </c>
      <c r="G286" s="27"/>
      <c r="H286" s="27"/>
      <c r="I286" s="207"/>
      <c r="J286" s="27"/>
      <c r="K286" s="27"/>
      <c r="L286" s="28"/>
      <c r="M286" s="145"/>
      <c r="N286" s="146"/>
      <c r="O286" s="53"/>
      <c r="P286" s="53"/>
      <c r="Q286" s="53"/>
      <c r="R286" s="53"/>
      <c r="S286" s="53"/>
      <c r="T286" s="54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T286" s="13" t="s">
        <v>114</v>
      </c>
      <c r="AU286" s="13" t="s">
        <v>81</v>
      </c>
    </row>
    <row r="287" spans="1:65" s="2" customFormat="1" ht="16.5" customHeight="1">
      <c r="A287" s="27"/>
      <c r="B287" s="129"/>
      <c r="C287" s="130" t="s">
        <v>512</v>
      </c>
      <c r="D287" s="130" t="s">
        <v>109</v>
      </c>
      <c r="E287" s="131" t="s">
        <v>513</v>
      </c>
      <c r="F287" s="132" t="s">
        <v>514</v>
      </c>
      <c r="G287" s="133" t="s">
        <v>112</v>
      </c>
      <c r="H287" s="134">
        <v>4</v>
      </c>
      <c r="I287" s="206"/>
      <c r="J287" s="135"/>
      <c r="K287" s="136"/>
      <c r="L287" s="28"/>
      <c r="M287" s="137" t="s">
        <v>1</v>
      </c>
      <c r="N287" s="138" t="s">
        <v>38</v>
      </c>
      <c r="O287" s="53"/>
      <c r="P287" s="139">
        <f>O287*H287</f>
        <v>0</v>
      </c>
      <c r="Q287" s="139">
        <v>0</v>
      </c>
      <c r="R287" s="139">
        <f>Q287*H287</f>
        <v>0</v>
      </c>
      <c r="S287" s="139">
        <v>0</v>
      </c>
      <c r="T287" s="140">
        <f>S287*H287</f>
        <v>0</v>
      </c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R287" s="141" t="s">
        <v>81</v>
      </c>
      <c r="AT287" s="141" t="s">
        <v>109</v>
      </c>
      <c r="AU287" s="141" t="s">
        <v>81</v>
      </c>
      <c r="AY287" s="13" t="s">
        <v>108</v>
      </c>
      <c r="BE287" s="142">
        <f>IF(N287="základní",J287,0)</f>
        <v>0</v>
      </c>
      <c r="BF287" s="142">
        <f>IF(N287="snížená",J287,0)</f>
        <v>0</v>
      </c>
      <c r="BG287" s="142">
        <f>IF(N287="zákl. přenesená",J287,0)</f>
        <v>0</v>
      </c>
      <c r="BH287" s="142">
        <f>IF(N287="sníž. přenesená",J287,0)</f>
        <v>0</v>
      </c>
      <c r="BI287" s="142">
        <f>IF(N287="nulová",J287,0)</f>
        <v>0</v>
      </c>
      <c r="BJ287" s="13" t="s">
        <v>81</v>
      </c>
      <c r="BK287" s="142">
        <f>ROUND(I287*H287,2)</f>
        <v>0</v>
      </c>
      <c r="BL287" s="13" t="s">
        <v>81</v>
      </c>
      <c r="BM287" s="141" t="s">
        <v>515</v>
      </c>
    </row>
    <row r="288" spans="1:65" s="2" customFormat="1" ht="29.25">
      <c r="A288" s="27"/>
      <c r="B288" s="28"/>
      <c r="C288" s="27"/>
      <c r="D288" s="143" t="s">
        <v>114</v>
      </c>
      <c r="E288" s="27"/>
      <c r="F288" s="144" t="s">
        <v>516</v>
      </c>
      <c r="G288" s="27"/>
      <c r="H288" s="27"/>
      <c r="I288" s="207"/>
      <c r="J288" s="27"/>
      <c r="K288" s="27"/>
      <c r="L288" s="28"/>
      <c r="M288" s="145"/>
      <c r="N288" s="146"/>
      <c r="O288" s="53"/>
      <c r="P288" s="53"/>
      <c r="Q288" s="53"/>
      <c r="R288" s="53"/>
      <c r="S288" s="53"/>
      <c r="T288" s="54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T288" s="13" t="s">
        <v>114</v>
      </c>
      <c r="AU288" s="13" t="s">
        <v>81</v>
      </c>
    </row>
    <row r="289" spans="1:65" s="2" customFormat="1" ht="16.5" customHeight="1">
      <c r="A289" s="27"/>
      <c r="B289" s="129"/>
      <c r="C289" s="130" t="s">
        <v>517</v>
      </c>
      <c r="D289" s="130" t="s">
        <v>109</v>
      </c>
      <c r="E289" s="131" t="s">
        <v>518</v>
      </c>
      <c r="F289" s="132" t="s">
        <v>519</v>
      </c>
      <c r="G289" s="133" t="s">
        <v>112</v>
      </c>
      <c r="H289" s="134">
        <v>2</v>
      </c>
      <c r="I289" s="206"/>
      <c r="J289" s="135"/>
      <c r="K289" s="136"/>
      <c r="L289" s="28"/>
      <c r="M289" s="137" t="s">
        <v>1</v>
      </c>
      <c r="N289" s="138" t="s">
        <v>38</v>
      </c>
      <c r="O289" s="53"/>
      <c r="P289" s="139">
        <f>O289*H289</f>
        <v>0</v>
      </c>
      <c r="Q289" s="139">
        <v>0</v>
      </c>
      <c r="R289" s="139">
        <f>Q289*H289</f>
        <v>0</v>
      </c>
      <c r="S289" s="139">
        <v>0</v>
      </c>
      <c r="T289" s="140">
        <f>S289*H289</f>
        <v>0</v>
      </c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R289" s="141" t="s">
        <v>81</v>
      </c>
      <c r="AT289" s="141" t="s">
        <v>109</v>
      </c>
      <c r="AU289" s="141" t="s">
        <v>81</v>
      </c>
      <c r="AY289" s="13" t="s">
        <v>108</v>
      </c>
      <c r="BE289" s="142">
        <f>IF(N289="základní",J289,0)</f>
        <v>0</v>
      </c>
      <c r="BF289" s="142">
        <f>IF(N289="snížená",J289,0)</f>
        <v>0</v>
      </c>
      <c r="BG289" s="142">
        <f>IF(N289="zákl. přenesená",J289,0)</f>
        <v>0</v>
      </c>
      <c r="BH289" s="142">
        <f>IF(N289="sníž. přenesená",J289,0)</f>
        <v>0</v>
      </c>
      <c r="BI289" s="142">
        <f>IF(N289="nulová",J289,0)</f>
        <v>0</v>
      </c>
      <c r="BJ289" s="13" t="s">
        <v>81</v>
      </c>
      <c r="BK289" s="142">
        <f>ROUND(I289*H289,2)</f>
        <v>0</v>
      </c>
      <c r="BL289" s="13" t="s">
        <v>81</v>
      </c>
      <c r="BM289" s="141" t="s">
        <v>520</v>
      </c>
    </row>
    <row r="290" spans="1:65" s="2" customFormat="1" ht="29.25">
      <c r="A290" s="27"/>
      <c r="B290" s="28"/>
      <c r="C290" s="27"/>
      <c r="D290" s="143" t="s">
        <v>114</v>
      </c>
      <c r="E290" s="27"/>
      <c r="F290" s="144" t="s">
        <v>521</v>
      </c>
      <c r="G290" s="27"/>
      <c r="H290" s="27"/>
      <c r="I290" s="207"/>
      <c r="J290" s="27"/>
      <c r="K290" s="27"/>
      <c r="L290" s="28"/>
      <c r="M290" s="145"/>
      <c r="N290" s="146"/>
      <c r="O290" s="53"/>
      <c r="P290" s="53"/>
      <c r="Q290" s="53"/>
      <c r="R290" s="53"/>
      <c r="S290" s="53"/>
      <c r="T290" s="54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T290" s="13" t="s">
        <v>114</v>
      </c>
      <c r="AU290" s="13" t="s">
        <v>81</v>
      </c>
    </row>
    <row r="291" spans="1:65" s="2" customFormat="1" ht="16.5" customHeight="1">
      <c r="A291" s="27"/>
      <c r="B291" s="129"/>
      <c r="C291" s="130" t="s">
        <v>522</v>
      </c>
      <c r="D291" s="130" t="s">
        <v>109</v>
      </c>
      <c r="E291" s="131" t="s">
        <v>523</v>
      </c>
      <c r="F291" s="132" t="s">
        <v>524</v>
      </c>
      <c r="G291" s="133" t="s">
        <v>112</v>
      </c>
      <c r="H291" s="134">
        <v>2</v>
      </c>
      <c r="I291" s="206"/>
      <c r="J291" s="135"/>
      <c r="K291" s="136"/>
      <c r="L291" s="28"/>
      <c r="M291" s="137" t="s">
        <v>1</v>
      </c>
      <c r="N291" s="138" t="s">
        <v>38</v>
      </c>
      <c r="O291" s="53"/>
      <c r="P291" s="139">
        <f>O291*H291</f>
        <v>0</v>
      </c>
      <c r="Q291" s="139">
        <v>0</v>
      </c>
      <c r="R291" s="139">
        <f>Q291*H291</f>
        <v>0</v>
      </c>
      <c r="S291" s="139">
        <v>0</v>
      </c>
      <c r="T291" s="140">
        <f>S291*H291</f>
        <v>0</v>
      </c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R291" s="141" t="s">
        <v>81</v>
      </c>
      <c r="AT291" s="141" t="s">
        <v>109</v>
      </c>
      <c r="AU291" s="141" t="s">
        <v>81</v>
      </c>
      <c r="AY291" s="13" t="s">
        <v>108</v>
      </c>
      <c r="BE291" s="142">
        <f>IF(N291="základní",J291,0)</f>
        <v>0</v>
      </c>
      <c r="BF291" s="142">
        <f>IF(N291="snížená",J291,0)</f>
        <v>0</v>
      </c>
      <c r="BG291" s="142">
        <f>IF(N291="zákl. přenesená",J291,0)</f>
        <v>0</v>
      </c>
      <c r="BH291" s="142">
        <f>IF(N291="sníž. přenesená",J291,0)</f>
        <v>0</v>
      </c>
      <c r="BI291" s="142">
        <f>IF(N291="nulová",J291,0)</f>
        <v>0</v>
      </c>
      <c r="BJ291" s="13" t="s">
        <v>81</v>
      </c>
      <c r="BK291" s="142">
        <f>ROUND(I291*H291,2)</f>
        <v>0</v>
      </c>
      <c r="BL291" s="13" t="s">
        <v>81</v>
      </c>
      <c r="BM291" s="141" t="s">
        <v>525</v>
      </c>
    </row>
    <row r="292" spans="1:65" s="2" customFormat="1" ht="29.25">
      <c r="A292" s="27"/>
      <c r="B292" s="28"/>
      <c r="C292" s="27"/>
      <c r="D292" s="143" t="s">
        <v>114</v>
      </c>
      <c r="E292" s="27"/>
      <c r="F292" s="144" t="s">
        <v>526</v>
      </c>
      <c r="G292" s="27"/>
      <c r="H292" s="27"/>
      <c r="I292" s="207"/>
      <c r="J292" s="27"/>
      <c r="K292" s="27"/>
      <c r="L292" s="28"/>
      <c r="M292" s="145"/>
      <c r="N292" s="146"/>
      <c r="O292" s="53"/>
      <c r="P292" s="53"/>
      <c r="Q292" s="53"/>
      <c r="R292" s="53"/>
      <c r="S292" s="53"/>
      <c r="T292" s="54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T292" s="13" t="s">
        <v>114</v>
      </c>
      <c r="AU292" s="13" t="s">
        <v>81</v>
      </c>
    </row>
    <row r="293" spans="1:65" s="2" customFormat="1" ht="16.5" customHeight="1">
      <c r="A293" s="27"/>
      <c r="B293" s="129"/>
      <c r="C293" s="130" t="s">
        <v>527</v>
      </c>
      <c r="D293" s="130" t="s">
        <v>109</v>
      </c>
      <c r="E293" s="131" t="s">
        <v>528</v>
      </c>
      <c r="F293" s="132" t="s">
        <v>529</v>
      </c>
      <c r="G293" s="133" t="s">
        <v>112</v>
      </c>
      <c r="H293" s="134">
        <v>4</v>
      </c>
      <c r="I293" s="206"/>
      <c r="J293" s="135"/>
      <c r="K293" s="136"/>
      <c r="L293" s="28"/>
      <c r="M293" s="137" t="s">
        <v>1</v>
      </c>
      <c r="N293" s="138" t="s">
        <v>38</v>
      </c>
      <c r="O293" s="53"/>
      <c r="P293" s="139">
        <f>O293*H293</f>
        <v>0</v>
      </c>
      <c r="Q293" s="139">
        <v>0</v>
      </c>
      <c r="R293" s="139">
        <f>Q293*H293</f>
        <v>0</v>
      </c>
      <c r="S293" s="139">
        <v>0</v>
      </c>
      <c r="T293" s="140">
        <f>S293*H293</f>
        <v>0</v>
      </c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R293" s="141" t="s">
        <v>81</v>
      </c>
      <c r="AT293" s="141" t="s">
        <v>109</v>
      </c>
      <c r="AU293" s="141" t="s">
        <v>81</v>
      </c>
      <c r="AY293" s="13" t="s">
        <v>108</v>
      </c>
      <c r="BE293" s="142">
        <f>IF(N293="základní",J293,0)</f>
        <v>0</v>
      </c>
      <c r="BF293" s="142">
        <f>IF(N293="snížená",J293,0)</f>
        <v>0</v>
      </c>
      <c r="BG293" s="142">
        <f>IF(N293="zákl. přenesená",J293,0)</f>
        <v>0</v>
      </c>
      <c r="BH293" s="142">
        <f>IF(N293="sníž. přenesená",J293,0)</f>
        <v>0</v>
      </c>
      <c r="BI293" s="142">
        <f>IF(N293="nulová",J293,0)</f>
        <v>0</v>
      </c>
      <c r="BJ293" s="13" t="s">
        <v>81</v>
      </c>
      <c r="BK293" s="142">
        <f>ROUND(I293*H293,2)</f>
        <v>0</v>
      </c>
      <c r="BL293" s="13" t="s">
        <v>81</v>
      </c>
      <c r="BM293" s="141" t="s">
        <v>530</v>
      </c>
    </row>
    <row r="294" spans="1:65" s="2" customFormat="1" ht="29.25">
      <c r="A294" s="27"/>
      <c r="B294" s="28"/>
      <c r="C294" s="27"/>
      <c r="D294" s="143" t="s">
        <v>114</v>
      </c>
      <c r="E294" s="27"/>
      <c r="F294" s="144" t="s">
        <v>531</v>
      </c>
      <c r="G294" s="27"/>
      <c r="H294" s="27"/>
      <c r="I294" s="207"/>
      <c r="J294" s="27"/>
      <c r="K294" s="27"/>
      <c r="L294" s="28"/>
      <c r="M294" s="145"/>
      <c r="N294" s="146"/>
      <c r="O294" s="53"/>
      <c r="P294" s="53"/>
      <c r="Q294" s="53"/>
      <c r="R294" s="53"/>
      <c r="S294" s="53"/>
      <c r="T294" s="54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T294" s="13" t="s">
        <v>114</v>
      </c>
      <c r="AU294" s="13" t="s">
        <v>81</v>
      </c>
    </row>
    <row r="295" spans="1:65" s="2" customFormat="1" ht="16.5" customHeight="1">
      <c r="A295" s="27"/>
      <c r="B295" s="129"/>
      <c r="C295" s="130" t="s">
        <v>532</v>
      </c>
      <c r="D295" s="130" t="s">
        <v>109</v>
      </c>
      <c r="E295" s="131" t="s">
        <v>533</v>
      </c>
      <c r="F295" s="132" t="s">
        <v>534</v>
      </c>
      <c r="G295" s="133" t="s">
        <v>112</v>
      </c>
      <c r="H295" s="134">
        <v>13</v>
      </c>
      <c r="I295" s="206"/>
      <c r="J295" s="135"/>
      <c r="K295" s="136"/>
      <c r="L295" s="28"/>
      <c r="M295" s="137" t="s">
        <v>1</v>
      </c>
      <c r="N295" s="138" t="s">
        <v>38</v>
      </c>
      <c r="O295" s="53"/>
      <c r="P295" s="139">
        <f>O295*H295</f>
        <v>0</v>
      </c>
      <c r="Q295" s="139">
        <v>0</v>
      </c>
      <c r="R295" s="139">
        <f>Q295*H295</f>
        <v>0</v>
      </c>
      <c r="S295" s="139">
        <v>0</v>
      </c>
      <c r="T295" s="140">
        <f>S295*H295</f>
        <v>0</v>
      </c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R295" s="141" t="s">
        <v>81</v>
      </c>
      <c r="AT295" s="141" t="s">
        <v>109</v>
      </c>
      <c r="AU295" s="141" t="s">
        <v>81</v>
      </c>
      <c r="AY295" s="13" t="s">
        <v>108</v>
      </c>
      <c r="BE295" s="142">
        <f>IF(N295="základní",J295,0)</f>
        <v>0</v>
      </c>
      <c r="BF295" s="142">
        <f>IF(N295="snížená",J295,0)</f>
        <v>0</v>
      </c>
      <c r="BG295" s="142">
        <f>IF(N295="zákl. přenesená",J295,0)</f>
        <v>0</v>
      </c>
      <c r="BH295" s="142">
        <f>IF(N295="sníž. přenesená",J295,0)</f>
        <v>0</v>
      </c>
      <c r="BI295" s="142">
        <f>IF(N295="nulová",J295,0)</f>
        <v>0</v>
      </c>
      <c r="BJ295" s="13" t="s">
        <v>81</v>
      </c>
      <c r="BK295" s="142">
        <f>ROUND(I295*H295,2)</f>
        <v>0</v>
      </c>
      <c r="BL295" s="13" t="s">
        <v>81</v>
      </c>
      <c r="BM295" s="141" t="s">
        <v>535</v>
      </c>
    </row>
    <row r="296" spans="1:65" s="2" customFormat="1" ht="29.25">
      <c r="A296" s="27"/>
      <c r="B296" s="28"/>
      <c r="C296" s="27"/>
      <c r="D296" s="143" t="s">
        <v>114</v>
      </c>
      <c r="E296" s="27"/>
      <c r="F296" s="144" t="s">
        <v>536</v>
      </c>
      <c r="G296" s="27"/>
      <c r="H296" s="27"/>
      <c r="I296" s="207"/>
      <c r="J296" s="27"/>
      <c r="K296" s="27"/>
      <c r="L296" s="28"/>
      <c r="M296" s="145"/>
      <c r="N296" s="146"/>
      <c r="O296" s="53"/>
      <c r="P296" s="53"/>
      <c r="Q296" s="53"/>
      <c r="R296" s="53"/>
      <c r="S296" s="53"/>
      <c r="T296" s="54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T296" s="13" t="s">
        <v>114</v>
      </c>
      <c r="AU296" s="13" t="s">
        <v>81</v>
      </c>
    </row>
    <row r="297" spans="1:65" s="2" customFormat="1" ht="16.5" customHeight="1">
      <c r="A297" s="27"/>
      <c r="B297" s="129"/>
      <c r="C297" s="130" t="s">
        <v>537</v>
      </c>
      <c r="D297" s="130" t="s">
        <v>109</v>
      </c>
      <c r="E297" s="131" t="s">
        <v>538</v>
      </c>
      <c r="F297" s="132" t="s">
        <v>539</v>
      </c>
      <c r="G297" s="133" t="s">
        <v>112</v>
      </c>
      <c r="H297" s="134">
        <v>2</v>
      </c>
      <c r="I297" s="206"/>
      <c r="J297" s="135"/>
      <c r="K297" s="136"/>
      <c r="L297" s="28"/>
      <c r="M297" s="137" t="s">
        <v>1</v>
      </c>
      <c r="N297" s="138" t="s">
        <v>38</v>
      </c>
      <c r="O297" s="53"/>
      <c r="P297" s="139">
        <f>O297*H297</f>
        <v>0</v>
      </c>
      <c r="Q297" s="139">
        <v>0</v>
      </c>
      <c r="R297" s="139">
        <f>Q297*H297</f>
        <v>0</v>
      </c>
      <c r="S297" s="139">
        <v>0</v>
      </c>
      <c r="T297" s="140">
        <f>S297*H297</f>
        <v>0</v>
      </c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R297" s="141" t="s">
        <v>81</v>
      </c>
      <c r="AT297" s="141" t="s">
        <v>109</v>
      </c>
      <c r="AU297" s="141" t="s">
        <v>81</v>
      </c>
      <c r="AY297" s="13" t="s">
        <v>108</v>
      </c>
      <c r="BE297" s="142">
        <f>IF(N297="základní",J297,0)</f>
        <v>0</v>
      </c>
      <c r="BF297" s="142">
        <f>IF(N297="snížená",J297,0)</f>
        <v>0</v>
      </c>
      <c r="BG297" s="142">
        <f>IF(N297="zákl. přenesená",J297,0)</f>
        <v>0</v>
      </c>
      <c r="BH297" s="142">
        <f>IF(N297="sníž. přenesená",J297,0)</f>
        <v>0</v>
      </c>
      <c r="BI297" s="142">
        <f>IF(N297="nulová",J297,0)</f>
        <v>0</v>
      </c>
      <c r="BJ297" s="13" t="s">
        <v>81</v>
      </c>
      <c r="BK297" s="142">
        <f>ROUND(I297*H297,2)</f>
        <v>0</v>
      </c>
      <c r="BL297" s="13" t="s">
        <v>81</v>
      </c>
      <c r="BM297" s="141" t="s">
        <v>540</v>
      </c>
    </row>
    <row r="298" spans="1:65" s="2" customFormat="1" ht="29.25">
      <c r="A298" s="27"/>
      <c r="B298" s="28"/>
      <c r="C298" s="27"/>
      <c r="D298" s="143" t="s">
        <v>114</v>
      </c>
      <c r="E298" s="27"/>
      <c r="F298" s="144" t="s">
        <v>541</v>
      </c>
      <c r="G298" s="27"/>
      <c r="H298" s="27"/>
      <c r="I298" s="207"/>
      <c r="J298" s="27"/>
      <c r="K298" s="27"/>
      <c r="L298" s="28"/>
      <c r="M298" s="145"/>
      <c r="N298" s="146"/>
      <c r="O298" s="53"/>
      <c r="P298" s="53"/>
      <c r="Q298" s="53"/>
      <c r="R298" s="53"/>
      <c r="S298" s="53"/>
      <c r="T298" s="54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T298" s="13" t="s">
        <v>114</v>
      </c>
      <c r="AU298" s="13" t="s">
        <v>81</v>
      </c>
    </row>
    <row r="299" spans="1:65" s="2" customFormat="1" ht="16.5" customHeight="1">
      <c r="A299" s="27"/>
      <c r="B299" s="129"/>
      <c r="C299" s="130" t="s">
        <v>542</v>
      </c>
      <c r="D299" s="130" t="s">
        <v>109</v>
      </c>
      <c r="E299" s="131" t="s">
        <v>543</v>
      </c>
      <c r="F299" s="132" t="s">
        <v>544</v>
      </c>
      <c r="G299" s="133" t="s">
        <v>112</v>
      </c>
      <c r="H299" s="134">
        <v>2</v>
      </c>
      <c r="I299" s="206"/>
      <c r="J299" s="135"/>
      <c r="K299" s="136"/>
      <c r="L299" s="28"/>
      <c r="M299" s="137" t="s">
        <v>1</v>
      </c>
      <c r="N299" s="138" t="s">
        <v>38</v>
      </c>
      <c r="O299" s="53"/>
      <c r="P299" s="139">
        <f>O299*H299</f>
        <v>0</v>
      </c>
      <c r="Q299" s="139">
        <v>0</v>
      </c>
      <c r="R299" s="139">
        <f>Q299*H299</f>
        <v>0</v>
      </c>
      <c r="S299" s="139">
        <v>0</v>
      </c>
      <c r="T299" s="140">
        <f>S299*H299</f>
        <v>0</v>
      </c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R299" s="141" t="s">
        <v>81</v>
      </c>
      <c r="AT299" s="141" t="s">
        <v>109</v>
      </c>
      <c r="AU299" s="141" t="s">
        <v>81</v>
      </c>
      <c r="AY299" s="13" t="s">
        <v>108</v>
      </c>
      <c r="BE299" s="142">
        <f>IF(N299="základní",J299,0)</f>
        <v>0</v>
      </c>
      <c r="BF299" s="142">
        <f>IF(N299="snížená",J299,0)</f>
        <v>0</v>
      </c>
      <c r="BG299" s="142">
        <f>IF(N299="zákl. přenesená",J299,0)</f>
        <v>0</v>
      </c>
      <c r="BH299" s="142">
        <f>IF(N299="sníž. přenesená",J299,0)</f>
        <v>0</v>
      </c>
      <c r="BI299" s="142">
        <f>IF(N299="nulová",J299,0)</f>
        <v>0</v>
      </c>
      <c r="BJ299" s="13" t="s">
        <v>81</v>
      </c>
      <c r="BK299" s="142">
        <f>ROUND(I299*H299,2)</f>
        <v>0</v>
      </c>
      <c r="BL299" s="13" t="s">
        <v>81</v>
      </c>
      <c r="BM299" s="141" t="s">
        <v>545</v>
      </c>
    </row>
    <row r="300" spans="1:65" s="2" customFormat="1" ht="29.25">
      <c r="A300" s="27"/>
      <c r="B300" s="28"/>
      <c r="C300" s="27"/>
      <c r="D300" s="143" t="s">
        <v>114</v>
      </c>
      <c r="E300" s="27"/>
      <c r="F300" s="144" t="s">
        <v>546</v>
      </c>
      <c r="G300" s="27"/>
      <c r="H300" s="27"/>
      <c r="I300" s="207"/>
      <c r="J300" s="27"/>
      <c r="K300" s="27"/>
      <c r="L300" s="28"/>
      <c r="M300" s="145"/>
      <c r="N300" s="146"/>
      <c r="O300" s="53"/>
      <c r="P300" s="53"/>
      <c r="Q300" s="53"/>
      <c r="R300" s="53"/>
      <c r="S300" s="53"/>
      <c r="T300" s="54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T300" s="13" t="s">
        <v>114</v>
      </c>
      <c r="AU300" s="13" t="s">
        <v>81</v>
      </c>
    </row>
    <row r="301" spans="1:65" s="2" customFormat="1" ht="16.5" customHeight="1">
      <c r="A301" s="27"/>
      <c r="B301" s="129"/>
      <c r="C301" s="130" t="s">
        <v>547</v>
      </c>
      <c r="D301" s="130" t="s">
        <v>109</v>
      </c>
      <c r="E301" s="131" t="s">
        <v>548</v>
      </c>
      <c r="F301" s="132" t="s">
        <v>549</v>
      </c>
      <c r="G301" s="133" t="s">
        <v>112</v>
      </c>
      <c r="H301" s="134">
        <v>2</v>
      </c>
      <c r="I301" s="206"/>
      <c r="J301" s="135"/>
      <c r="K301" s="136"/>
      <c r="L301" s="28"/>
      <c r="M301" s="137" t="s">
        <v>1</v>
      </c>
      <c r="N301" s="138" t="s">
        <v>38</v>
      </c>
      <c r="O301" s="53"/>
      <c r="P301" s="139">
        <f>O301*H301</f>
        <v>0</v>
      </c>
      <c r="Q301" s="139">
        <v>0</v>
      </c>
      <c r="R301" s="139">
        <f>Q301*H301</f>
        <v>0</v>
      </c>
      <c r="S301" s="139">
        <v>0</v>
      </c>
      <c r="T301" s="140">
        <f>S301*H301</f>
        <v>0</v>
      </c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R301" s="141" t="s">
        <v>81</v>
      </c>
      <c r="AT301" s="141" t="s">
        <v>109</v>
      </c>
      <c r="AU301" s="141" t="s">
        <v>81</v>
      </c>
      <c r="AY301" s="13" t="s">
        <v>108</v>
      </c>
      <c r="BE301" s="142">
        <f>IF(N301="základní",J301,0)</f>
        <v>0</v>
      </c>
      <c r="BF301" s="142">
        <f>IF(N301="snížená",J301,0)</f>
        <v>0</v>
      </c>
      <c r="BG301" s="142">
        <f>IF(N301="zákl. přenesená",J301,0)</f>
        <v>0</v>
      </c>
      <c r="BH301" s="142">
        <f>IF(N301="sníž. přenesená",J301,0)</f>
        <v>0</v>
      </c>
      <c r="BI301" s="142">
        <f>IF(N301="nulová",J301,0)</f>
        <v>0</v>
      </c>
      <c r="BJ301" s="13" t="s">
        <v>81</v>
      </c>
      <c r="BK301" s="142">
        <f>ROUND(I301*H301,2)</f>
        <v>0</v>
      </c>
      <c r="BL301" s="13" t="s">
        <v>81</v>
      </c>
      <c r="BM301" s="141" t="s">
        <v>550</v>
      </c>
    </row>
    <row r="302" spans="1:65" s="2" customFormat="1" ht="29.25">
      <c r="A302" s="27"/>
      <c r="B302" s="28"/>
      <c r="C302" s="27"/>
      <c r="D302" s="143" t="s">
        <v>114</v>
      </c>
      <c r="E302" s="27"/>
      <c r="F302" s="144" t="s">
        <v>551</v>
      </c>
      <c r="G302" s="27"/>
      <c r="H302" s="27"/>
      <c r="I302" s="207"/>
      <c r="J302" s="27"/>
      <c r="K302" s="27"/>
      <c r="L302" s="28"/>
      <c r="M302" s="145"/>
      <c r="N302" s="146"/>
      <c r="O302" s="53"/>
      <c r="P302" s="53"/>
      <c r="Q302" s="53"/>
      <c r="R302" s="53"/>
      <c r="S302" s="53"/>
      <c r="T302" s="54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T302" s="13" t="s">
        <v>114</v>
      </c>
      <c r="AU302" s="13" t="s">
        <v>81</v>
      </c>
    </row>
    <row r="303" spans="1:65" s="2" customFormat="1" ht="16.5" customHeight="1">
      <c r="A303" s="27"/>
      <c r="B303" s="129"/>
      <c r="C303" s="130" t="s">
        <v>552</v>
      </c>
      <c r="D303" s="130" t="s">
        <v>109</v>
      </c>
      <c r="E303" s="131" t="s">
        <v>553</v>
      </c>
      <c r="F303" s="132" t="s">
        <v>554</v>
      </c>
      <c r="G303" s="133" t="s">
        <v>112</v>
      </c>
      <c r="H303" s="134">
        <v>2</v>
      </c>
      <c r="I303" s="206"/>
      <c r="J303" s="135"/>
      <c r="K303" s="136"/>
      <c r="L303" s="28"/>
      <c r="M303" s="137" t="s">
        <v>1</v>
      </c>
      <c r="N303" s="138" t="s">
        <v>38</v>
      </c>
      <c r="O303" s="53"/>
      <c r="P303" s="139">
        <f>O303*H303</f>
        <v>0</v>
      </c>
      <c r="Q303" s="139">
        <v>0</v>
      </c>
      <c r="R303" s="139">
        <f>Q303*H303</f>
        <v>0</v>
      </c>
      <c r="S303" s="139">
        <v>0</v>
      </c>
      <c r="T303" s="140">
        <f>S303*H303</f>
        <v>0</v>
      </c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R303" s="141" t="s">
        <v>81</v>
      </c>
      <c r="AT303" s="141" t="s">
        <v>109</v>
      </c>
      <c r="AU303" s="141" t="s">
        <v>81</v>
      </c>
      <c r="AY303" s="13" t="s">
        <v>108</v>
      </c>
      <c r="BE303" s="142">
        <f>IF(N303="základní",J303,0)</f>
        <v>0</v>
      </c>
      <c r="BF303" s="142">
        <f>IF(N303="snížená",J303,0)</f>
        <v>0</v>
      </c>
      <c r="BG303" s="142">
        <f>IF(N303="zákl. přenesená",J303,0)</f>
        <v>0</v>
      </c>
      <c r="BH303" s="142">
        <f>IF(N303="sníž. přenesená",J303,0)</f>
        <v>0</v>
      </c>
      <c r="BI303" s="142">
        <f>IF(N303="nulová",J303,0)</f>
        <v>0</v>
      </c>
      <c r="BJ303" s="13" t="s">
        <v>81</v>
      </c>
      <c r="BK303" s="142">
        <f>ROUND(I303*H303,2)</f>
        <v>0</v>
      </c>
      <c r="BL303" s="13" t="s">
        <v>81</v>
      </c>
      <c r="BM303" s="141" t="s">
        <v>555</v>
      </c>
    </row>
    <row r="304" spans="1:65" s="2" customFormat="1" ht="29.25">
      <c r="A304" s="27"/>
      <c r="B304" s="28"/>
      <c r="C304" s="27"/>
      <c r="D304" s="143" t="s">
        <v>114</v>
      </c>
      <c r="E304" s="27"/>
      <c r="F304" s="144" t="s">
        <v>556</v>
      </c>
      <c r="G304" s="27"/>
      <c r="H304" s="27"/>
      <c r="I304" s="207"/>
      <c r="J304" s="27"/>
      <c r="K304" s="27"/>
      <c r="L304" s="28"/>
      <c r="M304" s="145"/>
      <c r="N304" s="146"/>
      <c r="O304" s="53"/>
      <c r="P304" s="53"/>
      <c r="Q304" s="53"/>
      <c r="R304" s="53"/>
      <c r="S304" s="53"/>
      <c r="T304" s="54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T304" s="13" t="s">
        <v>114</v>
      </c>
      <c r="AU304" s="13" t="s">
        <v>81</v>
      </c>
    </row>
    <row r="305" spans="1:65" s="2" customFormat="1" ht="16.5" customHeight="1">
      <c r="A305" s="27"/>
      <c r="B305" s="129"/>
      <c r="C305" s="130" t="s">
        <v>557</v>
      </c>
      <c r="D305" s="130" t="s">
        <v>109</v>
      </c>
      <c r="E305" s="131" t="s">
        <v>558</v>
      </c>
      <c r="F305" s="132" t="s">
        <v>559</v>
      </c>
      <c r="G305" s="133" t="s">
        <v>112</v>
      </c>
      <c r="H305" s="134">
        <v>3</v>
      </c>
      <c r="I305" s="206"/>
      <c r="J305" s="135"/>
      <c r="K305" s="136"/>
      <c r="L305" s="28"/>
      <c r="M305" s="137" t="s">
        <v>1</v>
      </c>
      <c r="N305" s="138" t="s">
        <v>38</v>
      </c>
      <c r="O305" s="53"/>
      <c r="P305" s="139">
        <f>O305*H305</f>
        <v>0</v>
      </c>
      <c r="Q305" s="139">
        <v>0</v>
      </c>
      <c r="R305" s="139">
        <f>Q305*H305</f>
        <v>0</v>
      </c>
      <c r="S305" s="139">
        <v>0</v>
      </c>
      <c r="T305" s="140">
        <f>S305*H305</f>
        <v>0</v>
      </c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R305" s="141" t="s">
        <v>81</v>
      </c>
      <c r="AT305" s="141" t="s">
        <v>109</v>
      </c>
      <c r="AU305" s="141" t="s">
        <v>81</v>
      </c>
      <c r="AY305" s="13" t="s">
        <v>108</v>
      </c>
      <c r="BE305" s="142">
        <f>IF(N305="základní",J305,0)</f>
        <v>0</v>
      </c>
      <c r="BF305" s="142">
        <f>IF(N305="snížená",J305,0)</f>
        <v>0</v>
      </c>
      <c r="BG305" s="142">
        <f>IF(N305="zákl. přenesená",J305,0)</f>
        <v>0</v>
      </c>
      <c r="BH305" s="142">
        <f>IF(N305="sníž. přenesená",J305,0)</f>
        <v>0</v>
      </c>
      <c r="BI305" s="142">
        <f>IF(N305="nulová",J305,0)</f>
        <v>0</v>
      </c>
      <c r="BJ305" s="13" t="s">
        <v>81</v>
      </c>
      <c r="BK305" s="142">
        <f>ROUND(I305*H305,2)</f>
        <v>0</v>
      </c>
      <c r="BL305" s="13" t="s">
        <v>81</v>
      </c>
      <c r="BM305" s="141" t="s">
        <v>560</v>
      </c>
    </row>
    <row r="306" spans="1:65" s="2" customFormat="1" ht="29.25">
      <c r="A306" s="27"/>
      <c r="B306" s="28"/>
      <c r="C306" s="27"/>
      <c r="D306" s="143" t="s">
        <v>114</v>
      </c>
      <c r="E306" s="27"/>
      <c r="F306" s="144" t="s">
        <v>561</v>
      </c>
      <c r="G306" s="27"/>
      <c r="H306" s="27"/>
      <c r="I306" s="207"/>
      <c r="J306" s="27"/>
      <c r="K306" s="27"/>
      <c r="L306" s="28"/>
      <c r="M306" s="145"/>
      <c r="N306" s="146"/>
      <c r="O306" s="53"/>
      <c r="P306" s="53"/>
      <c r="Q306" s="53"/>
      <c r="R306" s="53"/>
      <c r="S306" s="53"/>
      <c r="T306" s="54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T306" s="13" t="s">
        <v>114</v>
      </c>
      <c r="AU306" s="13" t="s">
        <v>81</v>
      </c>
    </row>
    <row r="307" spans="1:65" s="2" customFormat="1" ht="16.5" customHeight="1">
      <c r="A307" s="27"/>
      <c r="B307" s="129"/>
      <c r="C307" s="130" t="s">
        <v>562</v>
      </c>
      <c r="D307" s="130" t="s">
        <v>109</v>
      </c>
      <c r="E307" s="131" t="s">
        <v>563</v>
      </c>
      <c r="F307" s="132" t="s">
        <v>564</v>
      </c>
      <c r="G307" s="133" t="s">
        <v>112</v>
      </c>
      <c r="H307" s="134">
        <v>4</v>
      </c>
      <c r="I307" s="206"/>
      <c r="J307" s="135"/>
      <c r="K307" s="136"/>
      <c r="L307" s="28"/>
      <c r="M307" s="137" t="s">
        <v>1</v>
      </c>
      <c r="N307" s="138" t="s">
        <v>38</v>
      </c>
      <c r="O307" s="53"/>
      <c r="P307" s="139">
        <f>O307*H307</f>
        <v>0</v>
      </c>
      <c r="Q307" s="139">
        <v>0</v>
      </c>
      <c r="R307" s="139">
        <f>Q307*H307</f>
        <v>0</v>
      </c>
      <c r="S307" s="139">
        <v>0</v>
      </c>
      <c r="T307" s="140">
        <f>S307*H307</f>
        <v>0</v>
      </c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R307" s="141" t="s">
        <v>81</v>
      </c>
      <c r="AT307" s="141" t="s">
        <v>109</v>
      </c>
      <c r="AU307" s="141" t="s">
        <v>81</v>
      </c>
      <c r="AY307" s="13" t="s">
        <v>108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3" t="s">
        <v>81</v>
      </c>
      <c r="BK307" s="142">
        <f>ROUND(I307*H307,2)</f>
        <v>0</v>
      </c>
      <c r="BL307" s="13" t="s">
        <v>81</v>
      </c>
      <c r="BM307" s="141" t="s">
        <v>565</v>
      </c>
    </row>
    <row r="308" spans="1:65" s="2" customFormat="1" ht="29.25">
      <c r="A308" s="27"/>
      <c r="B308" s="28"/>
      <c r="C308" s="27"/>
      <c r="D308" s="143" t="s">
        <v>114</v>
      </c>
      <c r="E308" s="27"/>
      <c r="F308" s="144" t="s">
        <v>566</v>
      </c>
      <c r="G308" s="27"/>
      <c r="H308" s="27"/>
      <c r="I308" s="207"/>
      <c r="J308" s="27"/>
      <c r="K308" s="27"/>
      <c r="L308" s="28"/>
      <c r="M308" s="145"/>
      <c r="N308" s="146"/>
      <c r="O308" s="53"/>
      <c r="P308" s="53"/>
      <c r="Q308" s="53"/>
      <c r="R308" s="53"/>
      <c r="S308" s="53"/>
      <c r="T308" s="54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T308" s="13" t="s">
        <v>114</v>
      </c>
      <c r="AU308" s="13" t="s">
        <v>81</v>
      </c>
    </row>
    <row r="309" spans="1:65" s="2" customFormat="1" ht="16.5" customHeight="1">
      <c r="A309" s="27"/>
      <c r="B309" s="129"/>
      <c r="C309" s="130" t="s">
        <v>567</v>
      </c>
      <c r="D309" s="130" t="s">
        <v>109</v>
      </c>
      <c r="E309" s="131" t="s">
        <v>568</v>
      </c>
      <c r="F309" s="132" t="s">
        <v>569</v>
      </c>
      <c r="G309" s="133" t="s">
        <v>112</v>
      </c>
      <c r="H309" s="134">
        <v>6</v>
      </c>
      <c r="I309" s="206"/>
      <c r="J309" s="135"/>
      <c r="K309" s="136"/>
      <c r="L309" s="28"/>
      <c r="M309" s="137" t="s">
        <v>1</v>
      </c>
      <c r="N309" s="138" t="s">
        <v>38</v>
      </c>
      <c r="O309" s="53"/>
      <c r="P309" s="139">
        <f>O309*H309</f>
        <v>0</v>
      </c>
      <c r="Q309" s="139">
        <v>0</v>
      </c>
      <c r="R309" s="139">
        <f>Q309*H309</f>
        <v>0</v>
      </c>
      <c r="S309" s="139">
        <v>0</v>
      </c>
      <c r="T309" s="140">
        <f>S309*H309</f>
        <v>0</v>
      </c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R309" s="141" t="s">
        <v>81</v>
      </c>
      <c r="AT309" s="141" t="s">
        <v>109</v>
      </c>
      <c r="AU309" s="141" t="s">
        <v>81</v>
      </c>
      <c r="AY309" s="13" t="s">
        <v>108</v>
      </c>
      <c r="BE309" s="142">
        <f>IF(N309="základní",J309,0)</f>
        <v>0</v>
      </c>
      <c r="BF309" s="142">
        <f>IF(N309="snížená",J309,0)</f>
        <v>0</v>
      </c>
      <c r="BG309" s="142">
        <f>IF(N309="zákl. přenesená",J309,0)</f>
        <v>0</v>
      </c>
      <c r="BH309" s="142">
        <f>IF(N309="sníž. přenesená",J309,0)</f>
        <v>0</v>
      </c>
      <c r="BI309" s="142">
        <f>IF(N309="nulová",J309,0)</f>
        <v>0</v>
      </c>
      <c r="BJ309" s="13" t="s">
        <v>81</v>
      </c>
      <c r="BK309" s="142">
        <f>ROUND(I309*H309,2)</f>
        <v>0</v>
      </c>
      <c r="BL309" s="13" t="s">
        <v>81</v>
      </c>
      <c r="BM309" s="141" t="s">
        <v>570</v>
      </c>
    </row>
    <row r="310" spans="1:65" s="2" customFormat="1" ht="29.25">
      <c r="A310" s="27"/>
      <c r="B310" s="28"/>
      <c r="C310" s="27"/>
      <c r="D310" s="143" t="s">
        <v>114</v>
      </c>
      <c r="E310" s="27"/>
      <c r="F310" s="144" t="s">
        <v>571</v>
      </c>
      <c r="G310" s="27"/>
      <c r="H310" s="27"/>
      <c r="I310" s="207"/>
      <c r="J310" s="27"/>
      <c r="K310" s="27"/>
      <c r="L310" s="28"/>
      <c r="M310" s="145"/>
      <c r="N310" s="146"/>
      <c r="O310" s="53"/>
      <c r="P310" s="53"/>
      <c r="Q310" s="53"/>
      <c r="R310" s="53"/>
      <c r="S310" s="53"/>
      <c r="T310" s="54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T310" s="13" t="s">
        <v>114</v>
      </c>
      <c r="AU310" s="13" t="s">
        <v>81</v>
      </c>
    </row>
    <row r="311" spans="1:65" s="2" customFormat="1" ht="16.5" customHeight="1">
      <c r="A311" s="27"/>
      <c r="B311" s="129"/>
      <c r="C311" s="130" t="s">
        <v>572</v>
      </c>
      <c r="D311" s="130" t="s">
        <v>109</v>
      </c>
      <c r="E311" s="131" t="s">
        <v>573</v>
      </c>
      <c r="F311" s="132" t="s">
        <v>574</v>
      </c>
      <c r="G311" s="133" t="s">
        <v>112</v>
      </c>
      <c r="H311" s="134">
        <v>1</v>
      </c>
      <c r="I311" s="206"/>
      <c r="J311" s="135"/>
      <c r="K311" s="136"/>
      <c r="L311" s="28"/>
      <c r="M311" s="137" t="s">
        <v>1</v>
      </c>
      <c r="N311" s="138" t="s">
        <v>38</v>
      </c>
      <c r="O311" s="53"/>
      <c r="P311" s="139">
        <f>O311*H311</f>
        <v>0</v>
      </c>
      <c r="Q311" s="139">
        <v>0</v>
      </c>
      <c r="R311" s="139">
        <f>Q311*H311</f>
        <v>0</v>
      </c>
      <c r="S311" s="139">
        <v>0</v>
      </c>
      <c r="T311" s="140">
        <f>S311*H311</f>
        <v>0</v>
      </c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R311" s="141" t="s">
        <v>81</v>
      </c>
      <c r="AT311" s="141" t="s">
        <v>109</v>
      </c>
      <c r="AU311" s="141" t="s">
        <v>81</v>
      </c>
      <c r="AY311" s="13" t="s">
        <v>108</v>
      </c>
      <c r="BE311" s="142">
        <f>IF(N311="základní",J311,0)</f>
        <v>0</v>
      </c>
      <c r="BF311" s="142">
        <f>IF(N311="snížená",J311,0)</f>
        <v>0</v>
      </c>
      <c r="BG311" s="142">
        <f>IF(N311="zákl. přenesená",J311,0)</f>
        <v>0</v>
      </c>
      <c r="BH311" s="142">
        <f>IF(N311="sníž. přenesená",J311,0)</f>
        <v>0</v>
      </c>
      <c r="BI311" s="142">
        <f>IF(N311="nulová",J311,0)</f>
        <v>0</v>
      </c>
      <c r="BJ311" s="13" t="s">
        <v>81</v>
      </c>
      <c r="BK311" s="142">
        <f>ROUND(I311*H311,2)</f>
        <v>0</v>
      </c>
      <c r="BL311" s="13" t="s">
        <v>81</v>
      </c>
      <c r="BM311" s="141" t="s">
        <v>575</v>
      </c>
    </row>
    <row r="312" spans="1:65" s="2" customFormat="1" ht="29.25">
      <c r="A312" s="27"/>
      <c r="B312" s="28"/>
      <c r="C312" s="27"/>
      <c r="D312" s="143" t="s">
        <v>114</v>
      </c>
      <c r="E312" s="27"/>
      <c r="F312" s="144" t="s">
        <v>576</v>
      </c>
      <c r="G312" s="27"/>
      <c r="H312" s="27"/>
      <c r="I312" s="207"/>
      <c r="J312" s="27"/>
      <c r="K312" s="27"/>
      <c r="L312" s="28"/>
      <c r="M312" s="145"/>
      <c r="N312" s="146"/>
      <c r="O312" s="53"/>
      <c r="P312" s="53"/>
      <c r="Q312" s="53"/>
      <c r="R312" s="53"/>
      <c r="S312" s="53"/>
      <c r="T312" s="54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T312" s="13" t="s">
        <v>114</v>
      </c>
      <c r="AU312" s="13" t="s">
        <v>81</v>
      </c>
    </row>
    <row r="313" spans="1:65" s="2" customFormat="1" ht="16.5" customHeight="1">
      <c r="A313" s="27"/>
      <c r="B313" s="129"/>
      <c r="C313" s="130" t="s">
        <v>577</v>
      </c>
      <c r="D313" s="130" t="s">
        <v>109</v>
      </c>
      <c r="E313" s="131" t="s">
        <v>578</v>
      </c>
      <c r="F313" s="132" t="s">
        <v>579</v>
      </c>
      <c r="G313" s="133" t="s">
        <v>112</v>
      </c>
      <c r="H313" s="134">
        <v>2</v>
      </c>
      <c r="I313" s="206"/>
      <c r="J313" s="135"/>
      <c r="K313" s="136"/>
      <c r="L313" s="28"/>
      <c r="M313" s="137" t="s">
        <v>1</v>
      </c>
      <c r="N313" s="138" t="s">
        <v>38</v>
      </c>
      <c r="O313" s="53"/>
      <c r="P313" s="139">
        <f>O313*H313</f>
        <v>0</v>
      </c>
      <c r="Q313" s="139">
        <v>0</v>
      </c>
      <c r="R313" s="139">
        <f>Q313*H313</f>
        <v>0</v>
      </c>
      <c r="S313" s="139">
        <v>0</v>
      </c>
      <c r="T313" s="140">
        <f>S313*H313</f>
        <v>0</v>
      </c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R313" s="141" t="s">
        <v>81</v>
      </c>
      <c r="AT313" s="141" t="s">
        <v>109</v>
      </c>
      <c r="AU313" s="141" t="s">
        <v>81</v>
      </c>
      <c r="AY313" s="13" t="s">
        <v>108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3" t="s">
        <v>81</v>
      </c>
      <c r="BK313" s="142">
        <f>ROUND(I313*H313,2)</f>
        <v>0</v>
      </c>
      <c r="BL313" s="13" t="s">
        <v>81</v>
      </c>
      <c r="BM313" s="141" t="s">
        <v>580</v>
      </c>
    </row>
    <row r="314" spans="1:65" s="2" customFormat="1" ht="29.25">
      <c r="A314" s="27"/>
      <c r="B314" s="28"/>
      <c r="C314" s="27"/>
      <c r="D314" s="143" t="s">
        <v>114</v>
      </c>
      <c r="E314" s="27"/>
      <c r="F314" s="144" t="s">
        <v>581</v>
      </c>
      <c r="G314" s="27"/>
      <c r="H314" s="27"/>
      <c r="I314" s="207"/>
      <c r="J314" s="27"/>
      <c r="K314" s="27"/>
      <c r="L314" s="28"/>
      <c r="M314" s="145"/>
      <c r="N314" s="146"/>
      <c r="O314" s="53"/>
      <c r="P314" s="53"/>
      <c r="Q314" s="53"/>
      <c r="R314" s="53"/>
      <c r="S314" s="53"/>
      <c r="T314" s="54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T314" s="13" t="s">
        <v>114</v>
      </c>
      <c r="AU314" s="13" t="s">
        <v>81</v>
      </c>
    </row>
    <row r="315" spans="1:65" s="2" customFormat="1" ht="16.5" customHeight="1">
      <c r="A315" s="27"/>
      <c r="B315" s="129"/>
      <c r="C315" s="130" t="s">
        <v>582</v>
      </c>
      <c r="D315" s="130" t="s">
        <v>109</v>
      </c>
      <c r="E315" s="131" t="s">
        <v>583</v>
      </c>
      <c r="F315" s="132" t="s">
        <v>584</v>
      </c>
      <c r="G315" s="133" t="s">
        <v>112</v>
      </c>
      <c r="H315" s="134">
        <v>1</v>
      </c>
      <c r="I315" s="206"/>
      <c r="J315" s="135"/>
      <c r="K315" s="136"/>
      <c r="L315" s="28"/>
      <c r="M315" s="137" t="s">
        <v>1</v>
      </c>
      <c r="N315" s="138" t="s">
        <v>38</v>
      </c>
      <c r="O315" s="53"/>
      <c r="P315" s="139">
        <f>O315*H315</f>
        <v>0</v>
      </c>
      <c r="Q315" s="139">
        <v>0</v>
      </c>
      <c r="R315" s="139">
        <f>Q315*H315</f>
        <v>0</v>
      </c>
      <c r="S315" s="139">
        <v>0</v>
      </c>
      <c r="T315" s="140">
        <f>S315*H315</f>
        <v>0</v>
      </c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R315" s="141" t="s">
        <v>81</v>
      </c>
      <c r="AT315" s="141" t="s">
        <v>109</v>
      </c>
      <c r="AU315" s="141" t="s">
        <v>81</v>
      </c>
      <c r="AY315" s="13" t="s">
        <v>108</v>
      </c>
      <c r="BE315" s="142">
        <f>IF(N315="základní",J315,0)</f>
        <v>0</v>
      </c>
      <c r="BF315" s="142">
        <f>IF(N315="snížená",J315,0)</f>
        <v>0</v>
      </c>
      <c r="BG315" s="142">
        <f>IF(N315="zákl. přenesená",J315,0)</f>
        <v>0</v>
      </c>
      <c r="BH315" s="142">
        <f>IF(N315="sníž. přenesená",J315,0)</f>
        <v>0</v>
      </c>
      <c r="BI315" s="142">
        <f>IF(N315="nulová",J315,0)</f>
        <v>0</v>
      </c>
      <c r="BJ315" s="13" t="s">
        <v>81</v>
      </c>
      <c r="BK315" s="142">
        <f>ROUND(I315*H315,2)</f>
        <v>0</v>
      </c>
      <c r="BL315" s="13" t="s">
        <v>81</v>
      </c>
      <c r="BM315" s="141" t="s">
        <v>585</v>
      </c>
    </row>
    <row r="316" spans="1:65" s="2" customFormat="1" ht="29.25">
      <c r="A316" s="27"/>
      <c r="B316" s="28"/>
      <c r="C316" s="27"/>
      <c r="D316" s="143" t="s">
        <v>114</v>
      </c>
      <c r="E316" s="27"/>
      <c r="F316" s="144" t="s">
        <v>586</v>
      </c>
      <c r="G316" s="27"/>
      <c r="H316" s="27"/>
      <c r="I316" s="207"/>
      <c r="J316" s="27"/>
      <c r="K316" s="27"/>
      <c r="L316" s="28"/>
      <c r="M316" s="145"/>
      <c r="N316" s="146"/>
      <c r="O316" s="53"/>
      <c r="P316" s="53"/>
      <c r="Q316" s="53"/>
      <c r="R316" s="53"/>
      <c r="S316" s="53"/>
      <c r="T316" s="54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T316" s="13" t="s">
        <v>114</v>
      </c>
      <c r="AU316" s="13" t="s">
        <v>81</v>
      </c>
    </row>
    <row r="317" spans="1:65" s="2" customFormat="1" ht="16.5" customHeight="1">
      <c r="A317" s="27"/>
      <c r="B317" s="129"/>
      <c r="C317" s="130" t="s">
        <v>587</v>
      </c>
      <c r="D317" s="130" t="s">
        <v>109</v>
      </c>
      <c r="E317" s="131" t="s">
        <v>588</v>
      </c>
      <c r="F317" s="132" t="s">
        <v>589</v>
      </c>
      <c r="G317" s="133" t="s">
        <v>112</v>
      </c>
      <c r="H317" s="134">
        <v>2</v>
      </c>
      <c r="I317" s="206"/>
      <c r="J317" s="135"/>
      <c r="K317" s="136"/>
      <c r="L317" s="28"/>
      <c r="M317" s="137" t="s">
        <v>1</v>
      </c>
      <c r="N317" s="138" t="s">
        <v>38</v>
      </c>
      <c r="O317" s="53"/>
      <c r="P317" s="139">
        <f>O317*H317</f>
        <v>0</v>
      </c>
      <c r="Q317" s="139">
        <v>0</v>
      </c>
      <c r="R317" s="139">
        <f>Q317*H317</f>
        <v>0</v>
      </c>
      <c r="S317" s="139">
        <v>0</v>
      </c>
      <c r="T317" s="140">
        <f>S317*H317</f>
        <v>0</v>
      </c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R317" s="141" t="s">
        <v>81</v>
      </c>
      <c r="AT317" s="141" t="s">
        <v>109</v>
      </c>
      <c r="AU317" s="141" t="s">
        <v>81</v>
      </c>
      <c r="AY317" s="13" t="s">
        <v>108</v>
      </c>
      <c r="BE317" s="142">
        <f>IF(N317="základní",J317,0)</f>
        <v>0</v>
      </c>
      <c r="BF317" s="142">
        <f>IF(N317="snížená",J317,0)</f>
        <v>0</v>
      </c>
      <c r="BG317" s="142">
        <f>IF(N317="zákl. přenesená",J317,0)</f>
        <v>0</v>
      </c>
      <c r="BH317" s="142">
        <f>IF(N317="sníž. přenesená",J317,0)</f>
        <v>0</v>
      </c>
      <c r="BI317" s="142">
        <f>IF(N317="nulová",J317,0)</f>
        <v>0</v>
      </c>
      <c r="BJ317" s="13" t="s">
        <v>81</v>
      </c>
      <c r="BK317" s="142">
        <f>ROUND(I317*H317,2)</f>
        <v>0</v>
      </c>
      <c r="BL317" s="13" t="s">
        <v>81</v>
      </c>
      <c r="BM317" s="141" t="s">
        <v>590</v>
      </c>
    </row>
    <row r="318" spans="1:65" s="2" customFormat="1" ht="29.25">
      <c r="A318" s="27"/>
      <c r="B318" s="28"/>
      <c r="C318" s="27"/>
      <c r="D318" s="143" t="s">
        <v>114</v>
      </c>
      <c r="E318" s="27"/>
      <c r="F318" s="144" t="s">
        <v>591</v>
      </c>
      <c r="G318" s="27"/>
      <c r="H318" s="27"/>
      <c r="I318" s="207"/>
      <c r="J318" s="27"/>
      <c r="K318" s="27"/>
      <c r="L318" s="28"/>
      <c r="M318" s="145"/>
      <c r="N318" s="146"/>
      <c r="O318" s="53"/>
      <c r="P318" s="53"/>
      <c r="Q318" s="53"/>
      <c r="R318" s="53"/>
      <c r="S318" s="53"/>
      <c r="T318" s="54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T318" s="13" t="s">
        <v>114</v>
      </c>
      <c r="AU318" s="13" t="s">
        <v>81</v>
      </c>
    </row>
    <row r="319" spans="1:65" s="2" customFormat="1" ht="16.5" customHeight="1">
      <c r="A319" s="27"/>
      <c r="B319" s="129"/>
      <c r="C319" s="130" t="s">
        <v>592</v>
      </c>
      <c r="D319" s="130" t="s">
        <v>109</v>
      </c>
      <c r="E319" s="131" t="s">
        <v>593</v>
      </c>
      <c r="F319" s="132" t="s">
        <v>594</v>
      </c>
      <c r="G319" s="133" t="s">
        <v>112</v>
      </c>
      <c r="H319" s="134">
        <v>5</v>
      </c>
      <c r="I319" s="206"/>
      <c r="J319" s="135"/>
      <c r="K319" s="136"/>
      <c r="L319" s="28"/>
      <c r="M319" s="137" t="s">
        <v>1</v>
      </c>
      <c r="N319" s="138" t="s">
        <v>38</v>
      </c>
      <c r="O319" s="53"/>
      <c r="P319" s="139">
        <f>O319*H319</f>
        <v>0</v>
      </c>
      <c r="Q319" s="139">
        <v>0</v>
      </c>
      <c r="R319" s="139">
        <f>Q319*H319</f>
        <v>0</v>
      </c>
      <c r="S319" s="139">
        <v>0</v>
      </c>
      <c r="T319" s="140">
        <f>S319*H319</f>
        <v>0</v>
      </c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R319" s="141" t="s">
        <v>81</v>
      </c>
      <c r="AT319" s="141" t="s">
        <v>109</v>
      </c>
      <c r="AU319" s="141" t="s">
        <v>81</v>
      </c>
      <c r="AY319" s="13" t="s">
        <v>108</v>
      </c>
      <c r="BE319" s="142">
        <f>IF(N319="základní",J319,0)</f>
        <v>0</v>
      </c>
      <c r="BF319" s="142">
        <f>IF(N319="snížená",J319,0)</f>
        <v>0</v>
      </c>
      <c r="BG319" s="142">
        <f>IF(N319="zákl. přenesená",J319,0)</f>
        <v>0</v>
      </c>
      <c r="BH319" s="142">
        <f>IF(N319="sníž. přenesená",J319,0)</f>
        <v>0</v>
      </c>
      <c r="BI319" s="142">
        <f>IF(N319="nulová",J319,0)</f>
        <v>0</v>
      </c>
      <c r="BJ319" s="13" t="s">
        <v>81</v>
      </c>
      <c r="BK319" s="142">
        <f>ROUND(I319*H319,2)</f>
        <v>0</v>
      </c>
      <c r="BL319" s="13" t="s">
        <v>81</v>
      </c>
      <c r="BM319" s="141" t="s">
        <v>595</v>
      </c>
    </row>
    <row r="320" spans="1:65" s="2" customFormat="1" ht="29.25">
      <c r="A320" s="27"/>
      <c r="B320" s="28"/>
      <c r="C320" s="27"/>
      <c r="D320" s="143" t="s">
        <v>114</v>
      </c>
      <c r="E320" s="27"/>
      <c r="F320" s="144" t="s">
        <v>596</v>
      </c>
      <c r="G320" s="27"/>
      <c r="H320" s="27"/>
      <c r="I320" s="207"/>
      <c r="J320" s="27"/>
      <c r="K320" s="27"/>
      <c r="L320" s="28"/>
      <c r="M320" s="145"/>
      <c r="N320" s="146"/>
      <c r="O320" s="53"/>
      <c r="P320" s="53"/>
      <c r="Q320" s="53"/>
      <c r="R320" s="53"/>
      <c r="S320" s="53"/>
      <c r="T320" s="54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T320" s="13" t="s">
        <v>114</v>
      </c>
      <c r="AU320" s="13" t="s">
        <v>81</v>
      </c>
    </row>
    <row r="321" spans="1:65" s="2" customFormat="1" ht="16.5" customHeight="1">
      <c r="A321" s="27"/>
      <c r="B321" s="129"/>
      <c r="C321" s="130" t="s">
        <v>597</v>
      </c>
      <c r="D321" s="130" t="s">
        <v>109</v>
      </c>
      <c r="E321" s="131" t="s">
        <v>598</v>
      </c>
      <c r="F321" s="132" t="s">
        <v>599</v>
      </c>
      <c r="G321" s="133" t="s">
        <v>112</v>
      </c>
      <c r="H321" s="134">
        <v>47</v>
      </c>
      <c r="I321" s="206"/>
      <c r="J321" s="135"/>
      <c r="K321" s="136"/>
      <c r="L321" s="28"/>
      <c r="M321" s="137" t="s">
        <v>1</v>
      </c>
      <c r="N321" s="138" t="s">
        <v>38</v>
      </c>
      <c r="O321" s="53"/>
      <c r="P321" s="139">
        <f>O321*H321</f>
        <v>0</v>
      </c>
      <c r="Q321" s="139">
        <v>0</v>
      </c>
      <c r="R321" s="139">
        <f>Q321*H321</f>
        <v>0</v>
      </c>
      <c r="S321" s="139">
        <v>0</v>
      </c>
      <c r="T321" s="140">
        <f>S321*H321</f>
        <v>0</v>
      </c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R321" s="141" t="s">
        <v>81</v>
      </c>
      <c r="AT321" s="141" t="s">
        <v>109</v>
      </c>
      <c r="AU321" s="141" t="s">
        <v>81</v>
      </c>
      <c r="AY321" s="13" t="s">
        <v>108</v>
      </c>
      <c r="BE321" s="142">
        <f>IF(N321="základní",J321,0)</f>
        <v>0</v>
      </c>
      <c r="BF321" s="142">
        <f>IF(N321="snížená",J321,0)</f>
        <v>0</v>
      </c>
      <c r="BG321" s="142">
        <f>IF(N321="zákl. přenesená",J321,0)</f>
        <v>0</v>
      </c>
      <c r="BH321" s="142">
        <f>IF(N321="sníž. přenesená",J321,0)</f>
        <v>0</v>
      </c>
      <c r="BI321" s="142">
        <f>IF(N321="nulová",J321,0)</f>
        <v>0</v>
      </c>
      <c r="BJ321" s="13" t="s">
        <v>81</v>
      </c>
      <c r="BK321" s="142">
        <f>ROUND(I321*H321,2)</f>
        <v>0</v>
      </c>
      <c r="BL321" s="13" t="s">
        <v>81</v>
      </c>
      <c r="BM321" s="141" t="s">
        <v>600</v>
      </c>
    </row>
    <row r="322" spans="1:65" s="2" customFormat="1" ht="29.25">
      <c r="A322" s="27"/>
      <c r="B322" s="28"/>
      <c r="C322" s="27"/>
      <c r="D322" s="143" t="s">
        <v>114</v>
      </c>
      <c r="E322" s="27"/>
      <c r="F322" s="144" t="s">
        <v>601</v>
      </c>
      <c r="G322" s="27"/>
      <c r="H322" s="27"/>
      <c r="I322" s="207"/>
      <c r="J322" s="27"/>
      <c r="K322" s="27"/>
      <c r="L322" s="28"/>
      <c r="M322" s="145"/>
      <c r="N322" s="146"/>
      <c r="O322" s="53"/>
      <c r="P322" s="53"/>
      <c r="Q322" s="53"/>
      <c r="R322" s="53"/>
      <c r="S322" s="53"/>
      <c r="T322" s="54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T322" s="13" t="s">
        <v>114</v>
      </c>
      <c r="AU322" s="13" t="s">
        <v>81</v>
      </c>
    </row>
    <row r="323" spans="1:65" s="2" customFormat="1" ht="16.5" customHeight="1">
      <c r="A323" s="27"/>
      <c r="B323" s="129"/>
      <c r="C323" s="130" t="s">
        <v>602</v>
      </c>
      <c r="D323" s="130" t="s">
        <v>109</v>
      </c>
      <c r="E323" s="131" t="s">
        <v>603</v>
      </c>
      <c r="F323" s="132" t="s">
        <v>604</v>
      </c>
      <c r="G323" s="133" t="s">
        <v>112</v>
      </c>
      <c r="H323" s="134">
        <v>3</v>
      </c>
      <c r="I323" s="206"/>
      <c r="J323" s="135"/>
      <c r="K323" s="136"/>
      <c r="L323" s="28"/>
      <c r="M323" s="137" t="s">
        <v>1</v>
      </c>
      <c r="N323" s="138" t="s">
        <v>38</v>
      </c>
      <c r="O323" s="53"/>
      <c r="P323" s="139">
        <f>O323*H323</f>
        <v>0</v>
      </c>
      <c r="Q323" s="139">
        <v>0</v>
      </c>
      <c r="R323" s="139">
        <f>Q323*H323</f>
        <v>0</v>
      </c>
      <c r="S323" s="139">
        <v>0</v>
      </c>
      <c r="T323" s="140">
        <f>S323*H323</f>
        <v>0</v>
      </c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R323" s="141" t="s">
        <v>81</v>
      </c>
      <c r="AT323" s="141" t="s">
        <v>109</v>
      </c>
      <c r="AU323" s="141" t="s">
        <v>81</v>
      </c>
      <c r="AY323" s="13" t="s">
        <v>108</v>
      </c>
      <c r="BE323" s="142">
        <f>IF(N323="základní",J323,0)</f>
        <v>0</v>
      </c>
      <c r="BF323" s="142">
        <f>IF(N323="snížená",J323,0)</f>
        <v>0</v>
      </c>
      <c r="BG323" s="142">
        <f>IF(N323="zákl. přenesená",J323,0)</f>
        <v>0</v>
      </c>
      <c r="BH323" s="142">
        <f>IF(N323="sníž. přenesená",J323,0)</f>
        <v>0</v>
      </c>
      <c r="BI323" s="142">
        <f>IF(N323="nulová",J323,0)</f>
        <v>0</v>
      </c>
      <c r="BJ323" s="13" t="s">
        <v>81</v>
      </c>
      <c r="BK323" s="142">
        <f>ROUND(I323*H323,2)</f>
        <v>0</v>
      </c>
      <c r="BL323" s="13" t="s">
        <v>81</v>
      </c>
      <c r="BM323" s="141" t="s">
        <v>605</v>
      </c>
    </row>
    <row r="324" spans="1:65" s="2" customFormat="1" ht="29.25">
      <c r="A324" s="27"/>
      <c r="B324" s="28"/>
      <c r="C324" s="27"/>
      <c r="D324" s="143" t="s">
        <v>114</v>
      </c>
      <c r="E324" s="27"/>
      <c r="F324" s="144" t="s">
        <v>606</v>
      </c>
      <c r="G324" s="27"/>
      <c r="H324" s="27"/>
      <c r="I324" s="207"/>
      <c r="J324" s="27"/>
      <c r="K324" s="27"/>
      <c r="L324" s="28"/>
      <c r="M324" s="145"/>
      <c r="N324" s="146"/>
      <c r="O324" s="53"/>
      <c r="P324" s="53"/>
      <c r="Q324" s="53"/>
      <c r="R324" s="53"/>
      <c r="S324" s="53"/>
      <c r="T324" s="54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T324" s="13" t="s">
        <v>114</v>
      </c>
      <c r="AU324" s="13" t="s">
        <v>81</v>
      </c>
    </row>
    <row r="325" spans="1:65" s="2" customFormat="1" ht="16.5" customHeight="1">
      <c r="A325" s="27"/>
      <c r="B325" s="129"/>
      <c r="C325" s="130" t="s">
        <v>607</v>
      </c>
      <c r="D325" s="130" t="s">
        <v>109</v>
      </c>
      <c r="E325" s="131" t="s">
        <v>608</v>
      </c>
      <c r="F325" s="132" t="s">
        <v>609</v>
      </c>
      <c r="G325" s="133" t="s">
        <v>112</v>
      </c>
      <c r="H325" s="134">
        <v>1</v>
      </c>
      <c r="I325" s="206"/>
      <c r="J325" s="135"/>
      <c r="K325" s="136"/>
      <c r="L325" s="28"/>
      <c r="M325" s="137" t="s">
        <v>1</v>
      </c>
      <c r="N325" s="138" t="s">
        <v>38</v>
      </c>
      <c r="O325" s="53"/>
      <c r="P325" s="139">
        <f>O325*H325</f>
        <v>0</v>
      </c>
      <c r="Q325" s="139">
        <v>0</v>
      </c>
      <c r="R325" s="139">
        <f>Q325*H325</f>
        <v>0</v>
      </c>
      <c r="S325" s="139">
        <v>0</v>
      </c>
      <c r="T325" s="140">
        <f>S325*H325</f>
        <v>0</v>
      </c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R325" s="141" t="s">
        <v>81</v>
      </c>
      <c r="AT325" s="141" t="s">
        <v>109</v>
      </c>
      <c r="AU325" s="141" t="s">
        <v>81</v>
      </c>
      <c r="AY325" s="13" t="s">
        <v>108</v>
      </c>
      <c r="BE325" s="142">
        <f>IF(N325="základní",J325,0)</f>
        <v>0</v>
      </c>
      <c r="BF325" s="142">
        <f>IF(N325="snížená",J325,0)</f>
        <v>0</v>
      </c>
      <c r="BG325" s="142">
        <f>IF(N325="zákl. přenesená",J325,0)</f>
        <v>0</v>
      </c>
      <c r="BH325" s="142">
        <f>IF(N325="sníž. přenesená",J325,0)</f>
        <v>0</v>
      </c>
      <c r="BI325" s="142">
        <f>IF(N325="nulová",J325,0)</f>
        <v>0</v>
      </c>
      <c r="BJ325" s="13" t="s">
        <v>81</v>
      </c>
      <c r="BK325" s="142">
        <f>ROUND(I325*H325,2)</f>
        <v>0</v>
      </c>
      <c r="BL325" s="13" t="s">
        <v>81</v>
      </c>
      <c r="BM325" s="141" t="s">
        <v>610</v>
      </c>
    </row>
    <row r="326" spans="1:65" s="2" customFormat="1" ht="29.25">
      <c r="A326" s="27"/>
      <c r="B326" s="28"/>
      <c r="C326" s="27"/>
      <c r="D326" s="143" t="s">
        <v>114</v>
      </c>
      <c r="E326" s="27"/>
      <c r="F326" s="144" t="s">
        <v>611</v>
      </c>
      <c r="G326" s="27"/>
      <c r="H326" s="27"/>
      <c r="I326" s="207"/>
      <c r="J326" s="27"/>
      <c r="K326" s="27"/>
      <c r="L326" s="28"/>
      <c r="M326" s="145"/>
      <c r="N326" s="146"/>
      <c r="O326" s="53"/>
      <c r="P326" s="53"/>
      <c r="Q326" s="53"/>
      <c r="R326" s="53"/>
      <c r="S326" s="53"/>
      <c r="T326" s="54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T326" s="13" t="s">
        <v>114</v>
      </c>
      <c r="AU326" s="13" t="s">
        <v>81</v>
      </c>
    </row>
    <row r="327" spans="1:65" s="2" customFormat="1" ht="16.5" customHeight="1">
      <c r="A327" s="27"/>
      <c r="B327" s="129"/>
      <c r="C327" s="130" t="s">
        <v>612</v>
      </c>
      <c r="D327" s="130" t="s">
        <v>109</v>
      </c>
      <c r="E327" s="131" t="s">
        <v>613</v>
      </c>
      <c r="F327" s="132" t="s">
        <v>614</v>
      </c>
      <c r="G327" s="133" t="s">
        <v>112</v>
      </c>
      <c r="H327" s="134">
        <v>2</v>
      </c>
      <c r="I327" s="206"/>
      <c r="J327" s="135"/>
      <c r="K327" s="136"/>
      <c r="L327" s="28"/>
      <c r="M327" s="137" t="s">
        <v>1</v>
      </c>
      <c r="N327" s="138" t="s">
        <v>38</v>
      </c>
      <c r="O327" s="53"/>
      <c r="P327" s="139">
        <f>O327*H327</f>
        <v>0</v>
      </c>
      <c r="Q327" s="139">
        <v>0</v>
      </c>
      <c r="R327" s="139">
        <f>Q327*H327</f>
        <v>0</v>
      </c>
      <c r="S327" s="139">
        <v>0</v>
      </c>
      <c r="T327" s="140">
        <f>S327*H327</f>
        <v>0</v>
      </c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R327" s="141" t="s">
        <v>81</v>
      </c>
      <c r="AT327" s="141" t="s">
        <v>109</v>
      </c>
      <c r="AU327" s="141" t="s">
        <v>81</v>
      </c>
      <c r="AY327" s="13" t="s">
        <v>108</v>
      </c>
      <c r="BE327" s="142">
        <f>IF(N327="základní",J327,0)</f>
        <v>0</v>
      </c>
      <c r="BF327" s="142">
        <f>IF(N327="snížená",J327,0)</f>
        <v>0</v>
      </c>
      <c r="BG327" s="142">
        <f>IF(N327="zákl. přenesená",J327,0)</f>
        <v>0</v>
      </c>
      <c r="BH327" s="142">
        <f>IF(N327="sníž. přenesená",J327,0)</f>
        <v>0</v>
      </c>
      <c r="BI327" s="142">
        <f>IF(N327="nulová",J327,0)</f>
        <v>0</v>
      </c>
      <c r="BJ327" s="13" t="s">
        <v>81</v>
      </c>
      <c r="BK327" s="142">
        <f>ROUND(I327*H327,2)</f>
        <v>0</v>
      </c>
      <c r="BL327" s="13" t="s">
        <v>81</v>
      </c>
      <c r="BM327" s="141" t="s">
        <v>615</v>
      </c>
    </row>
    <row r="328" spans="1:65" s="2" customFormat="1" ht="29.25">
      <c r="A328" s="27"/>
      <c r="B328" s="28"/>
      <c r="C328" s="27"/>
      <c r="D328" s="143" t="s">
        <v>114</v>
      </c>
      <c r="E328" s="27"/>
      <c r="F328" s="144" t="s">
        <v>616</v>
      </c>
      <c r="G328" s="27"/>
      <c r="H328" s="27"/>
      <c r="I328" s="207"/>
      <c r="J328" s="27"/>
      <c r="K328" s="27"/>
      <c r="L328" s="28"/>
      <c r="M328" s="145"/>
      <c r="N328" s="146"/>
      <c r="O328" s="53"/>
      <c r="P328" s="53"/>
      <c r="Q328" s="53"/>
      <c r="R328" s="53"/>
      <c r="S328" s="53"/>
      <c r="T328" s="54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T328" s="13" t="s">
        <v>114</v>
      </c>
      <c r="AU328" s="13" t="s">
        <v>81</v>
      </c>
    </row>
    <row r="329" spans="1:65" s="2" customFormat="1" ht="16.5" customHeight="1">
      <c r="A329" s="27"/>
      <c r="B329" s="129"/>
      <c r="C329" s="130" t="s">
        <v>617</v>
      </c>
      <c r="D329" s="130" t="s">
        <v>109</v>
      </c>
      <c r="E329" s="131" t="s">
        <v>618</v>
      </c>
      <c r="F329" s="132" t="s">
        <v>619</v>
      </c>
      <c r="G329" s="133" t="s">
        <v>112</v>
      </c>
      <c r="H329" s="134">
        <v>2</v>
      </c>
      <c r="I329" s="206"/>
      <c r="J329" s="135"/>
      <c r="K329" s="136"/>
      <c r="L329" s="28"/>
      <c r="M329" s="137" t="s">
        <v>1</v>
      </c>
      <c r="N329" s="138" t="s">
        <v>38</v>
      </c>
      <c r="O329" s="53"/>
      <c r="P329" s="139">
        <f>O329*H329</f>
        <v>0</v>
      </c>
      <c r="Q329" s="139">
        <v>0</v>
      </c>
      <c r="R329" s="139">
        <f>Q329*H329</f>
        <v>0</v>
      </c>
      <c r="S329" s="139">
        <v>0</v>
      </c>
      <c r="T329" s="140">
        <f>S329*H329</f>
        <v>0</v>
      </c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R329" s="141" t="s">
        <v>81</v>
      </c>
      <c r="AT329" s="141" t="s">
        <v>109</v>
      </c>
      <c r="AU329" s="141" t="s">
        <v>81</v>
      </c>
      <c r="AY329" s="13" t="s">
        <v>108</v>
      </c>
      <c r="BE329" s="142">
        <f>IF(N329="základní",J329,0)</f>
        <v>0</v>
      </c>
      <c r="BF329" s="142">
        <f>IF(N329="snížená",J329,0)</f>
        <v>0</v>
      </c>
      <c r="BG329" s="142">
        <f>IF(N329="zákl. přenesená",J329,0)</f>
        <v>0</v>
      </c>
      <c r="BH329" s="142">
        <f>IF(N329="sníž. přenesená",J329,0)</f>
        <v>0</v>
      </c>
      <c r="BI329" s="142">
        <f>IF(N329="nulová",J329,0)</f>
        <v>0</v>
      </c>
      <c r="BJ329" s="13" t="s">
        <v>81</v>
      </c>
      <c r="BK329" s="142">
        <f>ROUND(I329*H329,2)</f>
        <v>0</v>
      </c>
      <c r="BL329" s="13" t="s">
        <v>81</v>
      </c>
      <c r="BM329" s="141" t="s">
        <v>620</v>
      </c>
    </row>
    <row r="330" spans="1:65" s="2" customFormat="1" ht="29.25">
      <c r="A330" s="27"/>
      <c r="B330" s="28"/>
      <c r="C330" s="27"/>
      <c r="D330" s="143" t="s">
        <v>114</v>
      </c>
      <c r="E330" s="27"/>
      <c r="F330" s="144" t="s">
        <v>621</v>
      </c>
      <c r="G330" s="27"/>
      <c r="H330" s="27"/>
      <c r="I330" s="207"/>
      <c r="J330" s="27"/>
      <c r="K330" s="27"/>
      <c r="L330" s="28"/>
      <c r="M330" s="145"/>
      <c r="N330" s="146"/>
      <c r="O330" s="53"/>
      <c r="P330" s="53"/>
      <c r="Q330" s="53"/>
      <c r="R330" s="53"/>
      <c r="S330" s="53"/>
      <c r="T330" s="54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T330" s="13" t="s">
        <v>114</v>
      </c>
      <c r="AU330" s="13" t="s">
        <v>81</v>
      </c>
    </row>
    <row r="331" spans="1:65" s="2" customFormat="1" ht="16.5" customHeight="1">
      <c r="A331" s="27"/>
      <c r="B331" s="129"/>
      <c r="C331" s="130" t="s">
        <v>622</v>
      </c>
      <c r="D331" s="130" t="s">
        <v>109</v>
      </c>
      <c r="E331" s="131" t="s">
        <v>623</v>
      </c>
      <c r="F331" s="132" t="s">
        <v>624</v>
      </c>
      <c r="G331" s="133" t="s">
        <v>112</v>
      </c>
      <c r="H331" s="134">
        <v>2</v>
      </c>
      <c r="I331" s="206"/>
      <c r="J331" s="135"/>
      <c r="K331" s="136"/>
      <c r="L331" s="28"/>
      <c r="M331" s="137" t="s">
        <v>1</v>
      </c>
      <c r="N331" s="138" t="s">
        <v>38</v>
      </c>
      <c r="O331" s="53"/>
      <c r="P331" s="139">
        <f>O331*H331</f>
        <v>0</v>
      </c>
      <c r="Q331" s="139">
        <v>0</v>
      </c>
      <c r="R331" s="139">
        <f>Q331*H331</f>
        <v>0</v>
      </c>
      <c r="S331" s="139">
        <v>0</v>
      </c>
      <c r="T331" s="140">
        <f>S331*H331</f>
        <v>0</v>
      </c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R331" s="141" t="s">
        <v>81</v>
      </c>
      <c r="AT331" s="141" t="s">
        <v>109</v>
      </c>
      <c r="AU331" s="141" t="s">
        <v>81</v>
      </c>
      <c r="AY331" s="13" t="s">
        <v>108</v>
      </c>
      <c r="BE331" s="142">
        <f>IF(N331="základní",J331,0)</f>
        <v>0</v>
      </c>
      <c r="BF331" s="142">
        <f>IF(N331="snížená",J331,0)</f>
        <v>0</v>
      </c>
      <c r="BG331" s="142">
        <f>IF(N331="zákl. přenesená",J331,0)</f>
        <v>0</v>
      </c>
      <c r="BH331" s="142">
        <f>IF(N331="sníž. přenesená",J331,0)</f>
        <v>0</v>
      </c>
      <c r="BI331" s="142">
        <f>IF(N331="nulová",J331,0)</f>
        <v>0</v>
      </c>
      <c r="BJ331" s="13" t="s">
        <v>81</v>
      </c>
      <c r="BK331" s="142">
        <f>ROUND(I331*H331,2)</f>
        <v>0</v>
      </c>
      <c r="BL331" s="13" t="s">
        <v>81</v>
      </c>
      <c r="BM331" s="141" t="s">
        <v>625</v>
      </c>
    </row>
    <row r="332" spans="1:65" s="2" customFormat="1" ht="29.25">
      <c r="A332" s="27"/>
      <c r="B332" s="28"/>
      <c r="C332" s="27"/>
      <c r="D332" s="143" t="s">
        <v>114</v>
      </c>
      <c r="E332" s="27"/>
      <c r="F332" s="144" t="s">
        <v>626</v>
      </c>
      <c r="G332" s="27"/>
      <c r="H332" s="27"/>
      <c r="I332" s="207"/>
      <c r="J332" s="27"/>
      <c r="K332" s="27"/>
      <c r="L332" s="28"/>
      <c r="M332" s="145"/>
      <c r="N332" s="146"/>
      <c r="O332" s="53"/>
      <c r="P332" s="53"/>
      <c r="Q332" s="53"/>
      <c r="R332" s="53"/>
      <c r="S332" s="53"/>
      <c r="T332" s="54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T332" s="13" t="s">
        <v>114</v>
      </c>
      <c r="AU332" s="13" t="s">
        <v>81</v>
      </c>
    </row>
    <row r="333" spans="1:65" s="2" customFormat="1" ht="16.5" customHeight="1">
      <c r="A333" s="27"/>
      <c r="B333" s="129"/>
      <c r="C333" s="130" t="s">
        <v>627</v>
      </c>
      <c r="D333" s="130" t="s">
        <v>109</v>
      </c>
      <c r="E333" s="131" t="s">
        <v>628</v>
      </c>
      <c r="F333" s="132" t="s">
        <v>629</v>
      </c>
      <c r="G333" s="133" t="s">
        <v>112</v>
      </c>
      <c r="H333" s="134">
        <v>2</v>
      </c>
      <c r="I333" s="206"/>
      <c r="J333" s="135"/>
      <c r="K333" s="136"/>
      <c r="L333" s="28"/>
      <c r="M333" s="137" t="s">
        <v>1</v>
      </c>
      <c r="N333" s="138" t="s">
        <v>38</v>
      </c>
      <c r="O333" s="53"/>
      <c r="P333" s="139">
        <f>O333*H333</f>
        <v>0</v>
      </c>
      <c r="Q333" s="139">
        <v>0</v>
      </c>
      <c r="R333" s="139">
        <f>Q333*H333</f>
        <v>0</v>
      </c>
      <c r="S333" s="139">
        <v>0</v>
      </c>
      <c r="T333" s="140">
        <f>S333*H333</f>
        <v>0</v>
      </c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R333" s="141" t="s">
        <v>81</v>
      </c>
      <c r="AT333" s="141" t="s">
        <v>109</v>
      </c>
      <c r="AU333" s="141" t="s">
        <v>81</v>
      </c>
      <c r="AY333" s="13" t="s">
        <v>108</v>
      </c>
      <c r="BE333" s="142">
        <f>IF(N333="základní",J333,0)</f>
        <v>0</v>
      </c>
      <c r="BF333" s="142">
        <f>IF(N333="snížená",J333,0)</f>
        <v>0</v>
      </c>
      <c r="BG333" s="142">
        <f>IF(N333="zákl. přenesená",J333,0)</f>
        <v>0</v>
      </c>
      <c r="BH333" s="142">
        <f>IF(N333="sníž. přenesená",J333,0)</f>
        <v>0</v>
      </c>
      <c r="BI333" s="142">
        <f>IF(N333="nulová",J333,0)</f>
        <v>0</v>
      </c>
      <c r="BJ333" s="13" t="s">
        <v>81</v>
      </c>
      <c r="BK333" s="142">
        <f>ROUND(I333*H333,2)</f>
        <v>0</v>
      </c>
      <c r="BL333" s="13" t="s">
        <v>81</v>
      </c>
      <c r="BM333" s="141" t="s">
        <v>630</v>
      </c>
    </row>
    <row r="334" spans="1:65" s="2" customFormat="1" ht="29.25">
      <c r="A334" s="27"/>
      <c r="B334" s="28"/>
      <c r="C334" s="27"/>
      <c r="D334" s="143" t="s">
        <v>114</v>
      </c>
      <c r="E334" s="27"/>
      <c r="F334" s="144" t="s">
        <v>631</v>
      </c>
      <c r="G334" s="27"/>
      <c r="H334" s="27"/>
      <c r="I334" s="207"/>
      <c r="J334" s="27"/>
      <c r="K334" s="27"/>
      <c r="L334" s="28"/>
      <c r="M334" s="145"/>
      <c r="N334" s="146"/>
      <c r="O334" s="53"/>
      <c r="P334" s="53"/>
      <c r="Q334" s="53"/>
      <c r="R334" s="53"/>
      <c r="S334" s="53"/>
      <c r="T334" s="54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T334" s="13" t="s">
        <v>114</v>
      </c>
      <c r="AU334" s="13" t="s">
        <v>81</v>
      </c>
    </row>
    <row r="335" spans="1:65" s="2" customFormat="1" ht="16.5" customHeight="1">
      <c r="A335" s="27"/>
      <c r="B335" s="129"/>
      <c r="C335" s="130" t="s">
        <v>632</v>
      </c>
      <c r="D335" s="130" t="s">
        <v>109</v>
      </c>
      <c r="E335" s="131" t="s">
        <v>633</v>
      </c>
      <c r="F335" s="132" t="s">
        <v>634</v>
      </c>
      <c r="G335" s="133" t="s">
        <v>112</v>
      </c>
      <c r="H335" s="134">
        <v>13</v>
      </c>
      <c r="I335" s="206"/>
      <c r="J335" s="135"/>
      <c r="K335" s="136"/>
      <c r="L335" s="28"/>
      <c r="M335" s="137" t="s">
        <v>1</v>
      </c>
      <c r="N335" s="138" t="s">
        <v>38</v>
      </c>
      <c r="O335" s="53"/>
      <c r="P335" s="139">
        <f>O335*H335</f>
        <v>0</v>
      </c>
      <c r="Q335" s="139">
        <v>0</v>
      </c>
      <c r="R335" s="139">
        <f>Q335*H335</f>
        <v>0</v>
      </c>
      <c r="S335" s="139">
        <v>0</v>
      </c>
      <c r="T335" s="140">
        <f>S335*H335</f>
        <v>0</v>
      </c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R335" s="141" t="s">
        <v>81</v>
      </c>
      <c r="AT335" s="141" t="s">
        <v>109</v>
      </c>
      <c r="AU335" s="141" t="s">
        <v>81</v>
      </c>
      <c r="AY335" s="13" t="s">
        <v>108</v>
      </c>
      <c r="BE335" s="142">
        <f>IF(N335="základní",J335,0)</f>
        <v>0</v>
      </c>
      <c r="BF335" s="142">
        <f>IF(N335="snížená",J335,0)</f>
        <v>0</v>
      </c>
      <c r="BG335" s="142">
        <f>IF(N335="zákl. přenesená",J335,0)</f>
        <v>0</v>
      </c>
      <c r="BH335" s="142">
        <f>IF(N335="sníž. přenesená",J335,0)</f>
        <v>0</v>
      </c>
      <c r="BI335" s="142">
        <f>IF(N335="nulová",J335,0)</f>
        <v>0</v>
      </c>
      <c r="BJ335" s="13" t="s">
        <v>81</v>
      </c>
      <c r="BK335" s="142">
        <f>ROUND(I335*H335,2)</f>
        <v>0</v>
      </c>
      <c r="BL335" s="13" t="s">
        <v>81</v>
      </c>
      <c r="BM335" s="141" t="s">
        <v>635</v>
      </c>
    </row>
    <row r="336" spans="1:65" s="2" customFormat="1" ht="29.25">
      <c r="A336" s="27"/>
      <c r="B336" s="28"/>
      <c r="C336" s="27"/>
      <c r="D336" s="143" t="s">
        <v>114</v>
      </c>
      <c r="E336" s="27"/>
      <c r="F336" s="144" t="s">
        <v>636</v>
      </c>
      <c r="G336" s="27"/>
      <c r="H336" s="27"/>
      <c r="I336" s="207"/>
      <c r="J336" s="27"/>
      <c r="K336" s="27"/>
      <c r="L336" s="28"/>
      <c r="M336" s="145"/>
      <c r="N336" s="146"/>
      <c r="O336" s="53"/>
      <c r="P336" s="53"/>
      <c r="Q336" s="53"/>
      <c r="R336" s="53"/>
      <c r="S336" s="53"/>
      <c r="T336" s="54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T336" s="13" t="s">
        <v>114</v>
      </c>
      <c r="AU336" s="13" t="s">
        <v>81</v>
      </c>
    </row>
    <row r="337" spans="1:65" s="2" customFormat="1" ht="16.5" customHeight="1">
      <c r="A337" s="27"/>
      <c r="B337" s="129"/>
      <c r="C337" s="130" t="s">
        <v>637</v>
      </c>
      <c r="D337" s="130" t="s">
        <v>109</v>
      </c>
      <c r="E337" s="131" t="s">
        <v>638</v>
      </c>
      <c r="F337" s="132" t="s">
        <v>639</v>
      </c>
      <c r="G337" s="133" t="s">
        <v>112</v>
      </c>
      <c r="H337" s="134">
        <v>2</v>
      </c>
      <c r="I337" s="206"/>
      <c r="J337" s="135"/>
      <c r="K337" s="136"/>
      <c r="L337" s="28"/>
      <c r="M337" s="137" t="s">
        <v>1</v>
      </c>
      <c r="N337" s="138" t="s">
        <v>38</v>
      </c>
      <c r="O337" s="53"/>
      <c r="P337" s="139">
        <f>O337*H337</f>
        <v>0</v>
      </c>
      <c r="Q337" s="139">
        <v>0</v>
      </c>
      <c r="R337" s="139">
        <f>Q337*H337</f>
        <v>0</v>
      </c>
      <c r="S337" s="139">
        <v>0</v>
      </c>
      <c r="T337" s="140">
        <f>S337*H337</f>
        <v>0</v>
      </c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R337" s="141" t="s">
        <v>81</v>
      </c>
      <c r="AT337" s="141" t="s">
        <v>109</v>
      </c>
      <c r="AU337" s="141" t="s">
        <v>81</v>
      </c>
      <c r="AY337" s="13" t="s">
        <v>108</v>
      </c>
      <c r="BE337" s="142">
        <f>IF(N337="základní",J337,0)</f>
        <v>0</v>
      </c>
      <c r="BF337" s="142">
        <f>IF(N337="snížená",J337,0)</f>
        <v>0</v>
      </c>
      <c r="BG337" s="142">
        <f>IF(N337="zákl. přenesená",J337,0)</f>
        <v>0</v>
      </c>
      <c r="BH337" s="142">
        <f>IF(N337="sníž. přenesená",J337,0)</f>
        <v>0</v>
      </c>
      <c r="BI337" s="142">
        <f>IF(N337="nulová",J337,0)</f>
        <v>0</v>
      </c>
      <c r="BJ337" s="13" t="s">
        <v>81</v>
      </c>
      <c r="BK337" s="142">
        <f>ROUND(I337*H337,2)</f>
        <v>0</v>
      </c>
      <c r="BL337" s="13" t="s">
        <v>81</v>
      </c>
      <c r="BM337" s="141" t="s">
        <v>640</v>
      </c>
    </row>
    <row r="338" spans="1:65" s="2" customFormat="1" ht="29.25">
      <c r="A338" s="27"/>
      <c r="B338" s="28"/>
      <c r="C338" s="27"/>
      <c r="D338" s="143" t="s">
        <v>114</v>
      </c>
      <c r="E338" s="27"/>
      <c r="F338" s="144" t="s">
        <v>641</v>
      </c>
      <c r="G338" s="27"/>
      <c r="H338" s="27"/>
      <c r="I338" s="207"/>
      <c r="J338" s="27"/>
      <c r="K338" s="27"/>
      <c r="L338" s="28"/>
      <c r="M338" s="145"/>
      <c r="N338" s="146"/>
      <c r="O338" s="53"/>
      <c r="P338" s="53"/>
      <c r="Q338" s="53"/>
      <c r="R338" s="53"/>
      <c r="S338" s="53"/>
      <c r="T338" s="54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T338" s="13" t="s">
        <v>114</v>
      </c>
      <c r="AU338" s="13" t="s">
        <v>81</v>
      </c>
    </row>
    <row r="339" spans="1:65" s="2" customFormat="1" ht="16.5" customHeight="1">
      <c r="A339" s="27"/>
      <c r="B339" s="129"/>
      <c r="C339" s="130" t="s">
        <v>642</v>
      </c>
      <c r="D339" s="130" t="s">
        <v>109</v>
      </c>
      <c r="E339" s="131" t="s">
        <v>643</v>
      </c>
      <c r="F339" s="132" t="s">
        <v>644</v>
      </c>
      <c r="G339" s="133" t="s">
        <v>112</v>
      </c>
      <c r="H339" s="134">
        <v>2</v>
      </c>
      <c r="I339" s="206"/>
      <c r="J339" s="135"/>
      <c r="K339" s="136"/>
      <c r="L339" s="28"/>
      <c r="M339" s="137" t="s">
        <v>1</v>
      </c>
      <c r="N339" s="138" t="s">
        <v>38</v>
      </c>
      <c r="O339" s="53"/>
      <c r="P339" s="139">
        <f>O339*H339</f>
        <v>0</v>
      </c>
      <c r="Q339" s="139">
        <v>0</v>
      </c>
      <c r="R339" s="139">
        <f>Q339*H339</f>
        <v>0</v>
      </c>
      <c r="S339" s="139">
        <v>0</v>
      </c>
      <c r="T339" s="140">
        <f>S339*H339</f>
        <v>0</v>
      </c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R339" s="141" t="s">
        <v>81</v>
      </c>
      <c r="AT339" s="141" t="s">
        <v>109</v>
      </c>
      <c r="AU339" s="141" t="s">
        <v>81</v>
      </c>
      <c r="AY339" s="13" t="s">
        <v>108</v>
      </c>
      <c r="BE339" s="142">
        <f>IF(N339="základní",J339,0)</f>
        <v>0</v>
      </c>
      <c r="BF339" s="142">
        <f>IF(N339="snížená",J339,0)</f>
        <v>0</v>
      </c>
      <c r="BG339" s="142">
        <f>IF(N339="zákl. přenesená",J339,0)</f>
        <v>0</v>
      </c>
      <c r="BH339" s="142">
        <f>IF(N339="sníž. přenesená",J339,0)</f>
        <v>0</v>
      </c>
      <c r="BI339" s="142">
        <f>IF(N339="nulová",J339,0)</f>
        <v>0</v>
      </c>
      <c r="BJ339" s="13" t="s">
        <v>81</v>
      </c>
      <c r="BK339" s="142">
        <f>ROUND(I339*H339,2)</f>
        <v>0</v>
      </c>
      <c r="BL339" s="13" t="s">
        <v>81</v>
      </c>
      <c r="BM339" s="141" t="s">
        <v>645</v>
      </c>
    </row>
    <row r="340" spans="1:65" s="2" customFormat="1" ht="29.25">
      <c r="A340" s="27"/>
      <c r="B340" s="28"/>
      <c r="C340" s="27"/>
      <c r="D340" s="143" t="s">
        <v>114</v>
      </c>
      <c r="E340" s="27"/>
      <c r="F340" s="144" t="s">
        <v>646</v>
      </c>
      <c r="G340" s="27"/>
      <c r="H340" s="27"/>
      <c r="I340" s="207"/>
      <c r="J340" s="27"/>
      <c r="K340" s="27"/>
      <c r="L340" s="28"/>
      <c r="M340" s="145"/>
      <c r="N340" s="146"/>
      <c r="O340" s="53"/>
      <c r="P340" s="53"/>
      <c r="Q340" s="53"/>
      <c r="R340" s="53"/>
      <c r="S340" s="53"/>
      <c r="T340" s="54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T340" s="13" t="s">
        <v>114</v>
      </c>
      <c r="AU340" s="13" t="s">
        <v>81</v>
      </c>
    </row>
    <row r="341" spans="1:65" s="2" customFormat="1" ht="16.5" customHeight="1">
      <c r="A341" s="27"/>
      <c r="B341" s="129"/>
      <c r="C341" s="130" t="s">
        <v>647</v>
      </c>
      <c r="D341" s="130" t="s">
        <v>109</v>
      </c>
      <c r="E341" s="131" t="s">
        <v>648</v>
      </c>
      <c r="F341" s="132" t="s">
        <v>649</v>
      </c>
      <c r="G341" s="133" t="s">
        <v>112</v>
      </c>
      <c r="H341" s="134">
        <v>2</v>
      </c>
      <c r="I341" s="206"/>
      <c r="J341" s="135"/>
      <c r="K341" s="136"/>
      <c r="L341" s="28"/>
      <c r="M341" s="137" t="s">
        <v>1</v>
      </c>
      <c r="N341" s="138" t="s">
        <v>38</v>
      </c>
      <c r="O341" s="53"/>
      <c r="P341" s="139">
        <f>O341*H341</f>
        <v>0</v>
      </c>
      <c r="Q341" s="139">
        <v>0</v>
      </c>
      <c r="R341" s="139">
        <f>Q341*H341</f>
        <v>0</v>
      </c>
      <c r="S341" s="139">
        <v>0</v>
      </c>
      <c r="T341" s="140">
        <f>S341*H341</f>
        <v>0</v>
      </c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R341" s="141" t="s">
        <v>81</v>
      </c>
      <c r="AT341" s="141" t="s">
        <v>109</v>
      </c>
      <c r="AU341" s="141" t="s">
        <v>81</v>
      </c>
      <c r="AY341" s="13" t="s">
        <v>108</v>
      </c>
      <c r="BE341" s="142">
        <f>IF(N341="základní",J341,0)</f>
        <v>0</v>
      </c>
      <c r="BF341" s="142">
        <f>IF(N341="snížená",J341,0)</f>
        <v>0</v>
      </c>
      <c r="BG341" s="142">
        <f>IF(N341="zákl. přenesená",J341,0)</f>
        <v>0</v>
      </c>
      <c r="BH341" s="142">
        <f>IF(N341="sníž. přenesená",J341,0)</f>
        <v>0</v>
      </c>
      <c r="BI341" s="142">
        <f>IF(N341="nulová",J341,0)</f>
        <v>0</v>
      </c>
      <c r="BJ341" s="13" t="s">
        <v>81</v>
      </c>
      <c r="BK341" s="142">
        <f>ROUND(I341*H341,2)</f>
        <v>0</v>
      </c>
      <c r="BL341" s="13" t="s">
        <v>81</v>
      </c>
      <c r="BM341" s="141" t="s">
        <v>650</v>
      </c>
    </row>
    <row r="342" spans="1:65" s="2" customFormat="1" ht="29.25">
      <c r="A342" s="27"/>
      <c r="B342" s="28"/>
      <c r="C342" s="27"/>
      <c r="D342" s="143" t="s">
        <v>114</v>
      </c>
      <c r="E342" s="27"/>
      <c r="F342" s="144" t="s">
        <v>651</v>
      </c>
      <c r="G342" s="27"/>
      <c r="H342" s="27"/>
      <c r="I342" s="207"/>
      <c r="J342" s="27"/>
      <c r="K342" s="27"/>
      <c r="L342" s="28"/>
      <c r="M342" s="145"/>
      <c r="N342" s="146"/>
      <c r="O342" s="53"/>
      <c r="P342" s="53"/>
      <c r="Q342" s="53"/>
      <c r="R342" s="53"/>
      <c r="S342" s="53"/>
      <c r="T342" s="54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T342" s="13" t="s">
        <v>114</v>
      </c>
      <c r="AU342" s="13" t="s">
        <v>81</v>
      </c>
    </row>
    <row r="343" spans="1:65" s="2" customFormat="1" ht="16.5" customHeight="1">
      <c r="A343" s="27"/>
      <c r="B343" s="129"/>
      <c r="C343" s="130" t="s">
        <v>652</v>
      </c>
      <c r="D343" s="130" t="s">
        <v>109</v>
      </c>
      <c r="E343" s="131" t="s">
        <v>653</v>
      </c>
      <c r="F343" s="132" t="s">
        <v>654</v>
      </c>
      <c r="G343" s="133" t="s">
        <v>112</v>
      </c>
      <c r="H343" s="134">
        <v>2</v>
      </c>
      <c r="I343" s="206"/>
      <c r="J343" s="135"/>
      <c r="K343" s="136"/>
      <c r="L343" s="28"/>
      <c r="M343" s="137" t="s">
        <v>1</v>
      </c>
      <c r="N343" s="138" t="s">
        <v>38</v>
      </c>
      <c r="O343" s="53"/>
      <c r="P343" s="139">
        <f>O343*H343</f>
        <v>0</v>
      </c>
      <c r="Q343" s="139">
        <v>0</v>
      </c>
      <c r="R343" s="139">
        <f>Q343*H343</f>
        <v>0</v>
      </c>
      <c r="S343" s="139">
        <v>0</v>
      </c>
      <c r="T343" s="140">
        <f>S343*H343</f>
        <v>0</v>
      </c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R343" s="141" t="s">
        <v>81</v>
      </c>
      <c r="AT343" s="141" t="s">
        <v>109</v>
      </c>
      <c r="AU343" s="141" t="s">
        <v>81</v>
      </c>
      <c r="AY343" s="13" t="s">
        <v>108</v>
      </c>
      <c r="BE343" s="142">
        <f>IF(N343="základní",J343,0)</f>
        <v>0</v>
      </c>
      <c r="BF343" s="142">
        <f>IF(N343="snížená",J343,0)</f>
        <v>0</v>
      </c>
      <c r="BG343" s="142">
        <f>IF(N343="zákl. přenesená",J343,0)</f>
        <v>0</v>
      </c>
      <c r="BH343" s="142">
        <f>IF(N343="sníž. přenesená",J343,0)</f>
        <v>0</v>
      </c>
      <c r="BI343" s="142">
        <f>IF(N343="nulová",J343,0)</f>
        <v>0</v>
      </c>
      <c r="BJ343" s="13" t="s">
        <v>81</v>
      </c>
      <c r="BK343" s="142">
        <f>ROUND(I343*H343,2)</f>
        <v>0</v>
      </c>
      <c r="BL343" s="13" t="s">
        <v>81</v>
      </c>
      <c r="BM343" s="141" t="s">
        <v>655</v>
      </c>
    </row>
    <row r="344" spans="1:65" s="2" customFormat="1" ht="29.25">
      <c r="A344" s="27"/>
      <c r="B344" s="28"/>
      <c r="C344" s="27"/>
      <c r="D344" s="143" t="s">
        <v>114</v>
      </c>
      <c r="E344" s="27"/>
      <c r="F344" s="144" t="s">
        <v>656</v>
      </c>
      <c r="G344" s="27"/>
      <c r="H344" s="27"/>
      <c r="I344" s="207"/>
      <c r="J344" s="27"/>
      <c r="K344" s="27"/>
      <c r="L344" s="28"/>
      <c r="M344" s="145"/>
      <c r="N344" s="146"/>
      <c r="O344" s="53"/>
      <c r="P344" s="53"/>
      <c r="Q344" s="53"/>
      <c r="R344" s="53"/>
      <c r="S344" s="53"/>
      <c r="T344" s="54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T344" s="13" t="s">
        <v>114</v>
      </c>
      <c r="AU344" s="13" t="s">
        <v>81</v>
      </c>
    </row>
    <row r="345" spans="1:65" s="2" customFormat="1" ht="16.5" customHeight="1">
      <c r="A345" s="27"/>
      <c r="B345" s="129"/>
      <c r="C345" s="130" t="s">
        <v>657</v>
      </c>
      <c r="D345" s="130" t="s">
        <v>109</v>
      </c>
      <c r="E345" s="131" t="s">
        <v>658</v>
      </c>
      <c r="F345" s="132" t="s">
        <v>659</v>
      </c>
      <c r="G345" s="133" t="s">
        <v>112</v>
      </c>
      <c r="H345" s="134">
        <v>2</v>
      </c>
      <c r="I345" s="206"/>
      <c r="J345" s="135"/>
      <c r="K345" s="136"/>
      <c r="L345" s="28"/>
      <c r="M345" s="137" t="s">
        <v>1</v>
      </c>
      <c r="N345" s="138" t="s">
        <v>38</v>
      </c>
      <c r="O345" s="53"/>
      <c r="P345" s="139">
        <f>O345*H345</f>
        <v>0</v>
      </c>
      <c r="Q345" s="139">
        <v>0</v>
      </c>
      <c r="R345" s="139">
        <f>Q345*H345</f>
        <v>0</v>
      </c>
      <c r="S345" s="139">
        <v>0</v>
      </c>
      <c r="T345" s="140">
        <f>S345*H345</f>
        <v>0</v>
      </c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R345" s="141" t="s">
        <v>81</v>
      </c>
      <c r="AT345" s="141" t="s">
        <v>109</v>
      </c>
      <c r="AU345" s="141" t="s">
        <v>81</v>
      </c>
      <c r="AY345" s="13" t="s">
        <v>108</v>
      </c>
      <c r="BE345" s="142">
        <f>IF(N345="základní",J345,0)</f>
        <v>0</v>
      </c>
      <c r="BF345" s="142">
        <f>IF(N345="snížená",J345,0)</f>
        <v>0</v>
      </c>
      <c r="BG345" s="142">
        <f>IF(N345="zákl. přenesená",J345,0)</f>
        <v>0</v>
      </c>
      <c r="BH345" s="142">
        <f>IF(N345="sníž. přenesená",J345,0)</f>
        <v>0</v>
      </c>
      <c r="BI345" s="142">
        <f>IF(N345="nulová",J345,0)</f>
        <v>0</v>
      </c>
      <c r="BJ345" s="13" t="s">
        <v>81</v>
      </c>
      <c r="BK345" s="142">
        <f>ROUND(I345*H345,2)</f>
        <v>0</v>
      </c>
      <c r="BL345" s="13" t="s">
        <v>81</v>
      </c>
      <c r="BM345" s="141" t="s">
        <v>660</v>
      </c>
    </row>
    <row r="346" spans="1:65" s="2" customFormat="1" ht="29.25">
      <c r="A346" s="27"/>
      <c r="B346" s="28"/>
      <c r="C346" s="27"/>
      <c r="D346" s="143" t="s">
        <v>114</v>
      </c>
      <c r="E346" s="27"/>
      <c r="F346" s="144" t="s">
        <v>661</v>
      </c>
      <c r="G346" s="27"/>
      <c r="H346" s="27"/>
      <c r="I346" s="207"/>
      <c r="J346" s="27"/>
      <c r="K346" s="27"/>
      <c r="L346" s="28"/>
      <c r="M346" s="145"/>
      <c r="N346" s="146"/>
      <c r="O346" s="53"/>
      <c r="P346" s="53"/>
      <c r="Q346" s="53"/>
      <c r="R346" s="53"/>
      <c r="S346" s="53"/>
      <c r="T346" s="54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T346" s="13" t="s">
        <v>114</v>
      </c>
      <c r="AU346" s="13" t="s">
        <v>81</v>
      </c>
    </row>
    <row r="347" spans="1:65" s="2" customFormat="1" ht="16.5" customHeight="1">
      <c r="A347" s="27"/>
      <c r="B347" s="129"/>
      <c r="C347" s="130" t="s">
        <v>662</v>
      </c>
      <c r="D347" s="130" t="s">
        <v>109</v>
      </c>
      <c r="E347" s="131" t="s">
        <v>663</v>
      </c>
      <c r="F347" s="132" t="s">
        <v>664</v>
      </c>
      <c r="G347" s="133" t="s">
        <v>112</v>
      </c>
      <c r="H347" s="134">
        <v>2</v>
      </c>
      <c r="I347" s="206"/>
      <c r="J347" s="135"/>
      <c r="K347" s="136"/>
      <c r="L347" s="28"/>
      <c r="M347" s="137" t="s">
        <v>1</v>
      </c>
      <c r="N347" s="138" t="s">
        <v>38</v>
      </c>
      <c r="O347" s="53"/>
      <c r="P347" s="139">
        <f>O347*H347</f>
        <v>0</v>
      </c>
      <c r="Q347" s="139">
        <v>0</v>
      </c>
      <c r="R347" s="139">
        <f>Q347*H347</f>
        <v>0</v>
      </c>
      <c r="S347" s="139">
        <v>0</v>
      </c>
      <c r="T347" s="140">
        <f>S347*H347</f>
        <v>0</v>
      </c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R347" s="141" t="s">
        <v>81</v>
      </c>
      <c r="AT347" s="141" t="s">
        <v>109</v>
      </c>
      <c r="AU347" s="141" t="s">
        <v>81</v>
      </c>
      <c r="AY347" s="13" t="s">
        <v>108</v>
      </c>
      <c r="BE347" s="142">
        <f>IF(N347="základní",J347,0)</f>
        <v>0</v>
      </c>
      <c r="BF347" s="142">
        <f>IF(N347="snížená",J347,0)</f>
        <v>0</v>
      </c>
      <c r="BG347" s="142">
        <f>IF(N347="zákl. přenesená",J347,0)</f>
        <v>0</v>
      </c>
      <c r="BH347" s="142">
        <f>IF(N347="sníž. přenesená",J347,0)</f>
        <v>0</v>
      </c>
      <c r="BI347" s="142">
        <f>IF(N347="nulová",J347,0)</f>
        <v>0</v>
      </c>
      <c r="BJ347" s="13" t="s">
        <v>81</v>
      </c>
      <c r="BK347" s="142">
        <f>ROUND(I347*H347,2)</f>
        <v>0</v>
      </c>
      <c r="BL347" s="13" t="s">
        <v>81</v>
      </c>
      <c r="BM347" s="141" t="s">
        <v>665</v>
      </c>
    </row>
    <row r="348" spans="1:65" s="2" customFormat="1" ht="29.25">
      <c r="A348" s="27"/>
      <c r="B348" s="28"/>
      <c r="C348" s="27"/>
      <c r="D348" s="143" t="s">
        <v>114</v>
      </c>
      <c r="E348" s="27"/>
      <c r="F348" s="144" t="s">
        <v>666</v>
      </c>
      <c r="G348" s="27"/>
      <c r="H348" s="27"/>
      <c r="I348" s="207"/>
      <c r="J348" s="27"/>
      <c r="K348" s="27"/>
      <c r="L348" s="28"/>
      <c r="M348" s="145"/>
      <c r="N348" s="146"/>
      <c r="O348" s="53"/>
      <c r="P348" s="53"/>
      <c r="Q348" s="53"/>
      <c r="R348" s="53"/>
      <c r="S348" s="53"/>
      <c r="T348" s="54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T348" s="13" t="s">
        <v>114</v>
      </c>
      <c r="AU348" s="13" t="s">
        <v>81</v>
      </c>
    </row>
    <row r="349" spans="1:65" s="2" customFormat="1" ht="16.5" customHeight="1">
      <c r="A349" s="27"/>
      <c r="B349" s="129"/>
      <c r="C349" s="130" t="s">
        <v>667</v>
      </c>
      <c r="D349" s="130" t="s">
        <v>109</v>
      </c>
      <c r="E349" s="131" t="s">
        <v>668</v>
      </c>
      <c r="F349" s="132" t="s">
        <v>669</v>
      </c>
      <c r="G349" s="133" t="s">
        <v>112</v>
      </c>
      <c r="H349" s="134">
        <v>2</v>
      </c>
      <c r="I349" s="206"/>
      <c r="J349" s="135"/>
      <c r="K349" s="136"/>
      <c r="L349" s="28"/>
      <c r="M349" s="137" t="s">
        <v>1</v>
      </c>
      <c r="N349" s="138" t="s">
        <v>38</v>
      </c>
      <c r="O349" s="53"/>
      <c r="P349" s="139">
        <f>O349*H349</f>
        <v>0</v>
      </c>
      <c r="Q349" s="139">
        <v>0</v>
      </c>
      <c r="R349" s="139">
        <f>Q349*H349</f>
        <v>0</v>
      </c>
      <c r="S349" s="139">
        <v>0</v>
      </c>
      <c r="T349" s="140">
        <f>S349*H349</f>
        <v>0</v>
      </c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R349" s="141" t="s">
        <v>81</v>
      </c>
      <c r="AT349" s="141" t="s">
        <v>109</v>
      </c>
      <c r="AU349" s="141" t="s">
        <v>81</v>
      </c>
      <c r="AY349" s="13" t="s">
        <v>108</v>
      </c>
      <c r="BE349" s="142">
        <f>IF(N349="základní",J349,0)</f>
        <v>0</v>
      </c>
      <c r="BF349" s="142">
        <f>IF(N349="snížená",J349,0)</f>
        <v>0</v>
      </c>
      <c r="BG349" s="142">
        <f>IF(N349="zákl. přenesená",J349,0)</f>
        <v>0</v>
      </c>
      <c r="BH349" s="142">
        <f>IF(N349="sníž. přenesená",J349,0)</f>
        <v>0</v>
      </c>
      <c r="BI349" s="142">
        <f>IF(N349="nulová",J349,0)</f>
        <v>0</v>
      </c>
      <c r="BJ349" s="13" t="s">
        <v>81</v>
      </c>
      <c r="BK349" s="142">
        <f>ROUND(I349*H349,2)</f>
        <v>0</v>
      </c>
      <c r="BL349" s="13" t="s">
        <v>81</v>
      </c>
      <c r="BM349" s="141" t="s">
        <v>670</v>
      </c>
    </row>
    <row r="350" spans="1:65" s="2" customFormat="1" ht="29.25">
      <c r="A350" s="27"/>
      <c r="B350" s="28"/>
      <c r="C350" s="27"/>
      <c r="D350" s="143" t="s">
        <v>114</v>
      </c>
      <c r="E350" s="27"/>
      <c r="F350" s="144" t="s">
        <v>671</v>
      </c>
      <c r="G350" s="27"/>
      <c r="H350" s="27"/>
      <c r="I350" s="207"/>
      <c r="J350" s="27"/>
      <c r="K350" s="27"/>
      <c r="L350" s="28"/>
      <c r="M350" s="145"/>
      <c r="N350" s="146"/>
      <c r="O350" s="53"/>
      <c r="P350" s="53"/>
      <c r="Q350" s="53"/>
      <c r="R350" s="53"/>
      <c r="S350" s="53"/>
      <c r="T350" s="54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T350" s="13" t="s">
        <v>114</v>
      </c>
      <c r="AU350" s="13" t="s">
        <v>81</v>
      </c>
    </row>
    <row r="351" spans="1:65" s="2" customFormat="1" ht="16.5" customHeight="1">
      <c r="A351" s="27"/>
      <c r="B351" s="129"/>
      <c r="C351" s="130" t="s">
        <v>672</v>
      </c>
      <c r="D351" s="130" t="s">
        <v>109</v>
      </c>
      <c r="E351" s="131" t="s">
        <v>673</v>
      </c>
      <c r="F351" s="132" t="s">
        <v>674</v>
      </c>
      <c r="G351" s="133" t="s">
        <v>112</v>
      </c>
      <c r="H351" s="134">
        <v>6</v>
      </c>
      <c r="I351" s="206"/>
      <c r="J351" s="135"/>
      <c r="K351" s="136"/>
      <c r="L351" s="28"/>
      <c r="M351" s="137" t="s">
        <v>1</v>
      </c>
      <c r="N351" s="138" t="s">
        <v>38</v>
      </c>
      <c r="O351" s="53"/>
      <c r="P351" s="139">
        <f>O351*H351</f>
        <v>0</v>
      </c>
      <c r="Q351" s="139">
        <v>0</v>
      </c>
      <c r="R351" s="139">
        <f>Q351*H351</f>
        <v>0</v>
      </c>
      <c r="S351" s="139">
        <v>0</v>
      </c>
      <c r="T351" s="140">
        <f>S351*H351</f>
        <v>0</v>
      </c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R351" s="141" t="s">
        <v>81</v>
      </c>
      <c r="AT351" s="141" t="s">
        <v>109</v>
      </c>
      <c r="AU351" s="141" t="s">
        <v>81</v>
      </c>
      <c r="AY351" s="13" t="s">
        <v>108</v>
      </c>
      <c r="BE351" s="142">
        <f>IF(N351="základní",J351,0)</f>
        <v>0</v>
      </c>
      <c r="BF351" s="142">
        <f>IF(N351="snížená",J351,0)</f>
        <v>0</v>
      </c>
      <c r="BG351" s="142">
        <f>IF(N351="zákl. přenesená",J351,0)</f>
        <v>0</v>
      </c>
      <c r="BH351" s="142">
        <f>IF(N351="sníž. přenesená",J351,0)</f>
        <v>0</v>
      </c>
      <c r="BI351" s="142">
        <f>IF(N351="nulová",J351,0)</f>
        <v>0</v>
      </c>
      <c r="BJ351" s="13" t="s">
        <v>81</v>
      </c>
      <c r="BK351" s="142">
        <f>ROUND(I351*H351,2)</f>
        <v>0</v>
      </c>
      <c r="BL351" s="13" t="s">
        <v>81</v>
      </c>
      <c r="BM351" s="141" t="s">
        <v>675</v>
      </c>
    </row>
    <row r="352" spans="1:65" s="2" customFormat="1" ht="29.25">
      <c r="A352" s="27"/>
      <c r="B352" s="28"/>
      <c r="C352" s="27"/>
      <c r="D352" s="143" t="s">
        <v>114</v>
      </c>
      <c r="E352" s="27"/>
      <c r="F352" s="144" t="s">
        <v>676</v>
      </c>
      <c r="G352" s="27"/>
      <c r="H352" s="27"/>
      <c r="I352" s="207"/>
      <c r="J352" s="27"/>
      <c r="K352" s="27"/>
      <c r="L352" s="28"/>
      <c r="M352" s="145"/>
      <c r="N352" s="146"/>
      <c r="O352" s="53"/>
      <c r="P352" s="53"/>
      <c r="Q352" s="53"/>
      <c r="R352" s="53"/>
      <c r="S352" s="53"/>
      <c r="T352" s="54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T352" s="13" t="s">
        <v>114</v>
      </c>
      <c r="AU352" s="13" t="s">
        <v>81</v>
      </c>
    </row>
    <row r="353" spans="1:65" s="2" customFormat="1" ht="16.5" customHeight="1">
      <c r="A353" s="27"/>
      <c r="B353" s="129"/>
      <c r="C353" s="130" t="s">
        <v>677</v>
      </c>
      <c r="D353" s="130" t="s">
        <v>109</v>
      </c>
      <c r="E353" s="131" t="s">
        <v>678</v>
      </c>
      <c r="F353" s="132" t="s">
        <v>679</v>
      </c>
      <c r="G353" s="133" t="s">
        <v>112</v>
      </c>
      <c r="H353" s="134">
        <v>12</v>
      </c>
      <c r="I353" s="206"/>
      <c r="J353" s="135"/>
      <c r="K353" s="136"/>
      <c r="L353" s="28"/>
      <c r="M353" s="137" t="s">
        <v>1</v>
      </c>
      <c r="N353" s="138" t="s">
        <v>38</v>
      </c>
      <c r="O353" s="53"/>
      <c r="P353" s="139">
        <f>O353*H353</f>
        <v>0</v>
      </c>
      <c r="Q353" s="139">
        <v>0</v>
      </c>
      <c r="R353" s="139">
        <f>Q353*H353</f>
        <v>0</v>
      </c>
      <c r="S353" s="139">
        <v>0</v>
      </c>
      <c r="T353" s="140">
        <f>S353*H353</f>
        <v>0</v>
      </c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R353" s="141" t="s">
        <v>81</v>
      </c>
      <c r="AT353" s="141" t="s">
        <v>109</v>
      </c>
      <c r="AU353" s="141" t="s">
        <v>81</v>
      </c>
      <c r="AY353" s="13" t="s">
        <v>108</v>
      </c>
      <c r="BE353" s="142">
        <f>IF(N353="základní",J353,0)</f>
        <v>0</v>
      </c>
      <c r="BF353" s="142">
        <f>IF(N353="snížená",J353,0)</f>
        <v>0</v>
      </c>
      <c r="BG353" s="142">
        <f>IF(N353="zákl. přenesená",J353,0)</f>
        <v>0</v>
      </c>
      <c r="BH353" s="142">
        <f>IF(N353="sníž. přenesená",J353,0)</f>
        <v>0</v>
      </c>
      <c r="BI353" s="142">
        <f>IF(N353="nulová",J353,0)</f>
        <v>0</v>
      </c>
      <c r="BJ353" s="13" t="s">
        <v>81</v>
      </c>
      <c r="BK353" s="142">
        <f>ROUND(I353*H353,2)</f>
        <v>0</v>
      </c>
      <c r="BL353" s="13" t="s">
        <v>81</v>
      </c>
      <c r="BM353" s="141" t="s">
        <v>680</v>
      </c>
    </row>
    <row r="354" spans="1:65" s="2" customFormat="1" ht="29.25">
      <c r="A354" s="27"/>
      <c r="B354" s="28"/>
      <c r="C354" s="27"/>
      <c r="D354" s="143" t="s">
        <v>114</v>
      </c>
      <c r="E354" s="27"/>
      <c r="F354" s="144" t="s">
        <v>681</v>
      </c>
      <c r="G354" s="27"/>
      <c r="H354" s="27"/>
      <c r="I354" s="207"/>
      <c r="J354" s="27"/>
      <c r="K354" s="27"/>
      <c r="L354" s="28"/>
      <c r="M354" s="145"/>
      <c r="N354" s="146"/>
      <c r="O354" s="53"/>
      <c r="P354" s="53"/>
      <c r="Q354" s="53"/>
      <c r="R354" s="53"/>
      <c r="S354" s="53"/>
      <c r="T354" s="54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T354" s="13" t="s">
        <v>114</v>
      </c>
      <c r="AU354" s="13" t="s">
        <v>81</v>
      </c>
    </row>
    <row r="355" spans="1:65" s="2" customFormat="1" ht="16.5" customHeight="1">
      <c r="A355" s="27"/>
      <c r="B355" s="129"/>
      <c r="C355" s="130" t="s">
        <v>682</v>
      </c>
      <c r="D355" s="130" t="s">
        <v>109</v>
      </c>
      <c r="E355" s="131" t="s">
        <v>683</v>
      </c>
      <c r="F355" s="132" t="s">
        <v>684</v>
      </c>
      <c r="G355" s="133" t="s">
        <v>112</v>
      </c>
      <c r="H355" s="134">
        <v>12</v>
      </c>
      <c r="I355" s="206"/>
      <c r="J355" s="135"/>
      <c r="K355" s="136"/>
      <c r="L355" s="28"/>
      <c r="M355" s="137" t="s">
        <v>1</v>
      </c>
      <c r="N355" s="138" t="s">
        <v>38</v>
      </c>
      <c r="O355" s="53"/>
      <c r="P355" s="139">
        <f>O355*H355</f>
        <v>0</v>
      </c>
      <c r="Q355" s="139">
        <v>0</v>
      </c>
      <c r="R355" s="139">
        <f>Q355*H355</f>
        <v>0</v>
      </c>
      <c r="S355" s="139">
        <v>0</v>
      </c>
      <c r="T355" s="140">
        <f>S355*H355</f>
        <v>0</v>
      </c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R355" s="141" t="s">
        <v>81</v>
      </c>
      <c r="AT355" s="141" t="s">
        <v>109</v>
      </c>
      <c r="AU355" s="141" t="s">
        <v>81</v>
      </c>
      <c r="AY355" s="13" t="s">
        <v>108</v>
      </c>
      <c r="BE355" s="142">
        <f>IF(N355="základní",J355,0)</f>
        <v>0</v>
      </c>
      <c r="BF355" s="142">
        <f>IF(N355="snížená",J355,0)</f>
        <v>0</v>
      </c>
      <c r="BG355" s="142">
        <f>IF(N355="zákl. přenesená",J355,0)</f>
        <v>0</v>
      </c>
      <c r="BH355" s="142">
        <f>IF(N355="sníž. přenesená",J355,0)</f>
        <v>0</v>
      </c>
      <c r="BI355" s="142">
        <f>IF(N355="nulová",J355,0)</f>
        <v>0</v>
      </c>
      <c r="BJ355" s="13" t="s">
        <v>81</v>
      </c>
      <c r="BK355" s="142">
        <f>ROUND(I355*H355,2)</f>
        <v>0</v>
      </c>
      <c r="BL355" s="13" t="s">
        <v>81</v>
      </c>
      <c r="BM355" s="141" t="s">
        <v>685</v>
      </c>
    </row>
    <row r="356" spans="1:65" s="2" customFormat="1" ht="29.25">
      <c r="A356" s="27"/>
      <c r="B356" s="28"/>
      <c r="C356" s="27"/>
      <c r="D356" s="143" t="s">
        <v>114</v>
      </c>
      <c r="E356" s="27"/>
      <c r="F356" s="144" t="s">
        <v>686</v>
      </c>
      <c r="G356" s="27"/>
      <c r="H356" s="27"/>
      <c r="I356" s="207"/>
      <c r="J356" s="27"/>
      <c r="K356" s="27"/>
      <c r="L356" s="28"/>
      <c r="M356" s="145"/>
      <c r="N356" s="146"/>
      <c r="O356" s="53"/>
      <c r="P356" s="53"/>
      <c r="Q356" s="53"/>
      <c r="R356" s="53"/>
      <c r="S356" s="53"/>
      <c r="T356" s="54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T356" s="13" t="s">
        <v>114</v>
      </c>
      <c r="AU356" s="13" t="s">
        <v>81</v>
      </c>
    </row>
    <row r="357" spans="1:65" s="2" customFormat="1" ht="16.5" customHeight="1">
      <c r="A357" s="27"/>
      <c r="B357" s="129"/>
      <c r="C357" s="130" t="s">
        <v>687</v>
      </c>
      <c r="D357" s="130" t="s">
        <v>109</v>
      </c>
      <c r="E357" s="131" t="s">
        <v>688</v>
      </c>
      <c r="F357" s="132" t="s">
        <v>689</v>
      </c>
      <c r="G357" s="133" t="s">
        <v>112</v>
      </c>
      <c r="H357" s="134">
        <v>10</v>
      </c>
      <c r="I357" s="206"/>
      <c r="J357" s="135"/>
      <c r="K357" s="136"/>
      <c r="L357" s="28"/>
      <c r="M357" s="137" t="s">
        <v>1</v>
      </c>
      <c r="N357" s="138" t="s">
        <v>38</v>
      </c>
      <c r="O357" s="53"/>
      <c r="P357" s="139">
        <f>O357*H357</f>
        <v>0</v>
      </c>
      <c r="Q357" s="139">
        <v>0</v>
      </c>
      <c r="R357" s="139">
        <f>Q357*H357</f>
        <v>0</v>
      </c>
      <c r="S357" s="139">
        <v>0</v>
      </c>
      <c r="T357" s="140">
        <f>S357*H357</f>
        <v>0</v>
      </c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R357" s="141" t="s">
        <v>81</v>
      </c>
      <c r="AT357" s="141" t="s">
        <v>109</v>
      </c>
      <c r="AU357" s="141" t="s">
        <v>81</v>
      </c>
      <c r="AY357" s="13" t="s">
        <v>108</v>
      </c>
      <c r="BE357" s="142">
        <f>IF(N357="základní",J357,0)</f>
        <v>0</v>
      </c>
      <c r="BF357" s="142">
        <f>IF(N357="snížená",J357,0)</f>
        <v>0</v>
      </c>
      <c r="BG357" s="142">
        <f>IF(N357="zákl. přenesená",J357,0)</f>
        <v>0</v>
      </c>
      <c r="BH357" s="142">
        <f>IF(N357="sníž. přenesená",J357,0)</f>
        <v>0</v>
      </c>
      <c r="BI357" s="142">
        <f>IF(N357="nulová",J357,0)</f>
        <v>0</v>
      </c>
      <c r="BJ357" s="13" t="s">
        <v>81</v>
      </c>
      <c r="BK357" s="142">
        <f>ROUND(I357*H357,2)</f>
        <v>0</v>
      </c>
      <c r="BL357" s="13" t="s">
        <v>81</v>
      </c>
      <c r="BM357" s="141" t="s">
        <v>690</v>
      </c>
    </row>
    <row r="358" spans="1:65" s="2" customFormat="1" ht="29.25">
      <c r="A358" s="27"/>
      <c r="B358" s="28"/>
      <c r="C358" s="27"/>
      <c r="D358" s="143" t="s">
        <v>114</v>
      </c>
      <c r="E358" s="27"/>
      <c r="F358" s="144" t="s">
        <v>691</v>
      </c>
      <c r="G358" s="27"/>
      <c r="H358" s="27"/>
      <c r="I358" s="207"/>
      <c r="J358" s="27"/>
      <c r="K358" s="27"/>
      <c r="L358" s="28"/>
      <c r="M358" s="145"/>
      <c r="N358" s="146"/>
      <c r="O358" s="53"/>
      <c r="P358" s="53"/>
      <c r="Q358" s="53"/>
      <c r="R358" s="53"/>
      <c r="S358" s="53"/>
      <c r="T358" s="54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T358" s="13" t="s">
        <v>114</v>
      </c>
      <c r="AU358" s="13" t="s">
        <v>81</v>
      </c>
    </row>
    <row r="359" spans="1:65" s="2" customFormat="1" ht="16.5" customHeight="1">
      <c r="A359" s="27"/>
      <c r="B359" s="129"/>
      <c r="C359" s="130" t="s">
        <v>692</v>
      </c>
      <c r="D359" s="130" t="s">
        <v>109</v>
      </c>
      <c r="E359" s="131" t="s">
        <v>693</v>
      </c>
      <c r="F359" s="132" t="s">
        <v>694</v>
      </c>
      <c r="G359" s="133" t="s">
        <v>112</v>
      </c>
      <c r="H359" s="134">
        <v>2</v>
      </c>
      <c r="I359" s="206"/>
      <c r="J359" s="135"/>
      <c r="K359" s="136"/>
      <c r="L359" s="28"/>
      <c r="M359" s="137" t="s">
        <v>1</v>
      </c>
      <c r="N359" s="138" t="s">
        <v>38</v>
      </c>
      <c r="O359" s="53"/>
      <c r="P359" s="139">
        <f>O359*H359</f>
        <v>0</v>
      </c>
      <c r="Q359" s="139">
        <v>0</v>
      </c>
      <c r="R359" s="139">
        <f>Q359*H359</f>
        <v>0</v>
      </c>
      <c r="S359" s="139">
        <v>0</v>
      </c>
      <c r="T359" s="140">
        <f>S359*H359</f>
        <v>0</v>
      </c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R359" s="141" t="s">
        <v>81</v>
      </c>
      <c r="AT359" s="141" t="s">
        <v>109</v>
      </c>
      <c r="AU359" s="141" t="s">
        <v>81</v>
      </c>
      <c r="AY359" s="13" t="s">
        <v>108</v>
      </c>
      <c r="BE359" s="142">
        <f>IF(N359="základní",J359,0)</f>
        <v>0</v>
      </c>
      <c r="BF359" s="142">
        <f>IF(N359="snížená",J359,0)</f>
        <v>0</v>
      </c>
      <c r="BG359" s="142">
        <f>IF(N359="zákl. přenesená",J359,0)</f>
        <v>0</v>
      </c>
      <c r="BH359" s="142">
        <f>IF(N359="sníž. přenesená",J359,0)</f>
        <v>0</v>
      </c>
      <c r="BI359" s="142">
        <f>IF(N359="nulová",J359,0)</f>
        <v>0</v>
      </c>
      <c r="BJ359" s="13" t="s">
        <v>81</v>
      </c>
      <c r="BK359" s="142">
        <f>ROUND(I359*H359,2)</f>
        <v>0</v>
      </c>
      <c r="BL359" s="13" t="s">
        <v>81</v>
      </c>
      <c r="BM359" s="141" t="s">
        <v>695</v>
      </c>
    </row>
    <row r="360" spans="1:65" s="2" customFormat="1" ht="29.25">
      <c r="A360" s="27"/>
      <c r="B360" s="28"/>
      <c r="C360" s="27"/>
      <c r="D360" s="143" t="s">
        <v>114</v>
      </c>
      <c r="E360" s="27"/>
      <c r="F360" s="144" t="s">
        <v>696</v>
      </c>
      <c r="G360" s="27"/>
      <c r="H360" s="27"/>
      <c r="I360" s="207"/>
      <c r="J360" s="27"/>
      <c r="K360" s="27"/>
      <c r="L360" s="28"/>
      <c r="M360" s="145"/>
      <c r="N360" s="146"/>
      <c r="O360" s="53"/>
      <c r="P360" s="53"/>
      <c r="Q360" s="53"/>
      <c r="R360" s="53"/>
      <c r="S360" s="53"/>
      <c r="T360" s="54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T360" s="13" t="s">
        <v>114</v>
      </c>
      <c r="AU360" s="13" t="s">
        <v>81</v>
      </c>
    </row>
    <row r="361" spans="1:65" s="2" customFormat="1" ht="16.5" customHeight="1">
      <c r="A361" s="27"/>
      <c r="B361" s="129"/>
      <c r="C361" s="130" t="s">
        <v>697</v>
      </c>
      <c r="D361" s="130" t="s">
        <v>109</v>
      </c>
      <c r="E361" s="131" t="s">
        <v>698</v>
      </c>
      <c r="F361" s="132" t="s">
        <v>699</v>
      </c>
      <c r="G361" s="133" t="s">
        <v>112</v>
      </c>
      <c r="H361" s="134">
        <v>4</v>
      </c>
      <c r="I361" s="206"/>
      <c r="J361" s="135"/>
      <c r="K361" s="136"/>
      <c r="L361" s="28"/>
      <c r="M361" s="137" t="s">
        <v>1</v>
      </c>
      <c r="N361" s="138" t="s">
        <v>38</v>
      </c>
      <c r="O361" s="53"/>
      <c r="P361" s="139">
        <f>O361*H361</f>
        <v>0</v>
      </c>
      <c r="Q361" s="139">
        <v>0</v>
      </c>
      <c r="R361" s="139">
        <f>Q361*H361</f>
        <v>0</v>
      </c>
      <c r="S361" s="139">
        <v>0</v>
      </c>
      <c r="T361" s="140">
        <f>S361*H361</f>
        <v>0</v>
      </c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R361" s="141" t="s">
        <v>81</v>
      </c>
      <c r="AT361" s="141" t="s">
        <v>109</v>
      </c>
      <c r="AU361" s="141" t="s">
        <v>81</v>
      </c>
      <c r="AY361" s="13" t="s">
        <v>108</v>
      </c>
      <c r="BE361" s="142">
        <f>IF(N361="základní",J361,0)</f>
        <v>0</v>
      </c>
      <c r="BF361" s="142">
        <f>IF(N361="snížená",J361,0)</f>
        <v>0</v>
      </c>
      <c r="BG361" s="142">
        <f>IF(N361="zákl. přenesená",J361,0)</f>
        <v>0</v>
      </c>
      <c r="BH361" s="142">
        <f>IF(N361="sníž. přenesená",J361,0)</f>
        <v>0</v>
      </c>
      <c r="BI361" s="142">
        <f>IF(N361="nulová",J361,0)</f>
        <v>0</v>
      </c>
      <c r="BJ361" s="13" t="s">
        <v>81</v>
      </c>
      <c r="BK361" s="142">
        <f>ROUND(I361*H361,2)</f>
        <v>0</v>
      </c>
      <c r="BL361" s="13" t="s">
        <v>81</v>
      </c>
      <c r="BM361" s="141" t="s">
        <v>700</v>
      </c>
    </row>
    <row r="362" spans="1:65" s="2" customFormat="1" ht="29.25">
      <c r="A362" s="27"/>
      <c r="B362" s="28"/>
      <c r="C362" s="27"/>
      <c r="D362" s="143" t="s">
        <v>114</v>
      </c>
      <c r="E362" s="27"/>
      <c r="F362" s="144" t="s">
        <v>701</v>
      </c>
      <c r="G362" s="27"/>
      <c r="H362" s="27"/>
      <c r="I362" s="207"/>
      <c r="J362" s="27"/>
      <c r="K362" s="27"/>
      <c r="L362" s="28"/>
      <c r="M362" s="145"/>
      <c r="N362" s="146"/>
      <c r="O362" s="53"/>
      <c r="P362" s="53"/>
      <c r="Q362" s="53"/>
      <c r="R362" s="53"/>
      <c r="S362" s="53"/>
      <c r="T362" s="54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T362" s="13" t="s">
        <v>114</v>
      </c>
      <c r="AU362" s="13" t="s">
        <v>81</v>
      </c>
    </row>
    <row r="363" spans="1:65" s="2" customFormat="1" ht="16.5" customHeight="1">
      <c r="A363" s="27"/>
      <c r="B363" s="129"/>
      <c r="C363" s="130" t="s">
        <v>702</v>
      </c>
      <c r="D363" s="130" t="s">
        <v>109</v>
      </c>
      <c r="E363" s="131" t="s">
        <v>703</v>
      </c>
      <c r="F363" s="132" t="s">
        <v>704</v>
      </c>
      <c r="G363" s="133" t="s">
        <v>112</v>
      </c>
      <c r="H363" s="134">
        <v>2</v>
      </c>
      <c r="I363" s="206"/>
      <c r="J363" s="135"/>
      <c r="K363" s="136"/>
      <c r="L363" s="28"/>
      <c r="M363" s="137" t="s">
        <v>1</v>
      </c>
      <c r="N363" s="138" t="s">
        <v>38</v>
      </c>
      <c r="O363" s="53"/>
      <c r="P363" s="139">
        <f>O363*H363</f>
        <v>0</v>
      </c>
      <c r="Q363" s="139">
        <v>0</v>
      </c>
      <c r="R363" s="139">
        <f>Q363*H363</f>
        <v>0</v>
      </c>
      <c r="S363" s="139">
        <v>0</v>
      </c>
      <c r="T363" s="140">
        <f>S363*H363</f>
        <v>0</v>
      </c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R363" s="141" t="s">
        <v>81</v>
      </c>
      <c r="AT363" s="141" t="s">
        <v>109</v>
      </c>
      <c r="AU363" s="141" t="s">
        <v>81</v>
      </c>
      <c r="AY363" s="13" t="s">
        <v>108</v>
      </c>
      <c r="BE363" s="142">
        <f>IF(N363="základní",J363,0)</f>
        <v>0</v>
      </c>
      <c r="BF363" s="142">
        <f>IF(N363="snížená",J363,0)</f>
        <v>0</v>
      </c>
      <c r="BG363" s="142">
        <f>IF(N363="zákl. přenesená",J363,0)</f>
        <v>0</v>
      </c>
      <c r="BH363" s="142">
        <f>IF(N363="sníž. přenesená",J363,0)</f>
        <v>0</v>
      </c>
      <c r="BI363" s="142">
        <f>IF(N363="nulová",J363,0)</f>
        <v>0</v>
      </c>
      <c r="BJ363" s="13" t="s">
        <v>81</v>
      </c>
      <c r="BK363" s="142">
        <f>ROUND(I363*H363,2)</f>
        <v>0</v>
      </c>
      <c r="BL363" s="13" t="s">
        <v>81</v>
      </c>
      <c r="BM363" s="141" t="s">
        <v>705</v>
      </c>
    </row>
    <row r="364" spans="1:65" s="2" customFormat="1" ht="29.25">
      <c r="A364" s="27"/>
      <c r="B364" s="28"/>
      <c r="C364" s="27"/>
      <c r="D364" s="143" t="s">
        <v>114</v>
      </c>
      <c r="E364" s="27"/>
      <c r="F364" s="144" t="s">
        <v>706</v>
      </c>
      <c r="G364" s="27"/>
      <c r="H364" s="27"/>
      <c r="I364" s="207"/>
      <c r="J364" s="27"/>
      <c r="K364" s="27"/>
      <c r="L364" s="28"/>
      <c r="M364" s="145"/>
      <c r="N364" s="146"/>
      <c r="O364" s="53"/>
      <c r="P364" s="53"/>
      <c r="Q364" s="53"/>
      <c r="R364" s="53"/>
      <c r="S364" s="53"/>
      <c r="T364" s="54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T364" s="13" t="s">
        <v>114</v>
      </c>
      <c r="AU364" s="13" t="s">
        <v>81</v>
      </c>
    </row>
    <row r="365" spans="1:65" s="2" customFormat="1" ht="16.5" customHeight="1">
      <c r="A365" s="27"/>
      <c r="B365" s="129"/>
      <c r="C365" s="130" t="s">
        <v>707</v>
      </c>
      <c r="D365" s="130" t="s">
        <v>109</v>
      </c>
      <c r="E365" s="131" t="s">
        <v>708</v>
      </c>
      <c r="F365" s="132" t="s">
        <v>709</v>
      </c>
      <c r="G365" s="133" t="s">
        <v>112</v>
      </c>
      <c r="H365" s="134">
        <v>7</v>
      </c>
      <c r="I365" s="206"/>
      <c r="J365" s="135"/>
      <c r="K365" s="136"/>
      <c r="L365" s="28"/>
      <c r="M365" s="137" t="s">
        <v>1</v>
      </c>
      <c r="N365" s="138" t="s">
        <v>38</v>
      </c>
      <c r="O365" s="53"/>
      <c r="P365" s="139">
        <f>O365*H365</f>
        <v>0</v>
      </c>
      <c r="Q365" s="139">
        <v>0</v>
      </c>
      <c r="R365" s="139">
        <f>Q365*H365</f>
        <v>0</v>
      </c>
      <c r="S365" s="139">
        <v>0</v>
      </c>
      <c r="T365" s="140">
        <f>S365*H365</f>
        <v>0</v>
      </c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R365" s="141" t="s">
        <v>81</v>
      </c>
      <c r="AT365" s="141" t="s">
        <v>109</v>
      </c>
      <c r="AU365" s="141" t="s">
        <v>81</v>
      </c>
      <c r="AY365" s="13" t="s">
        <v>108</v>
      </c>
      <c r="BE365" s="142">
        <f>IF(N365="základní",J365,0)</f>
        <v>0</v>
      </c>
      <c r="BF365" s="142">
        <f>IF(N365="snížená",J365,0)</f>
        <v>0</v>
      </c>
      <c r="BG365" s="142">
        <f>IF(N365="zákl. přenesená",J365,0)</f>
        <v>0</v>
      </c>
      <c r="BH365" s="142">
        <f>IF(N365="sníž. přenesená",J365,0)</f>
        <v>0</v>
      </c>
      <c r="BI365" s="142">
        <f>IF(N365="nulová",J365,0)</f>
        <v>0</v>
      </c>
      <c r="BJ365" s="13" t="s">
        <v>81</v>
      </c>
      <c r="BK365" s="142">
        <f>ROUND(I365*H365,2)</f>
        <v>0</v>
      </c>
      <c r="BL365" s="13" t="s">
        <v>81</v>
      </c>
      <c r="BM365" s="141" t="s">
        <v>710</v>
      </c>
    </row>
    <row r="366" spans="1:65" s="2" customFormat="1" ht="29.25">
      <c r="A366" s="27"/>
      <c r="B366" s="28"/>
      <c r="C366" s="27"/>
      <c r="D366" s="143" t="s">
        <v>114</v>
      </c>
      <c r="E366" s="27"/>
      <c r="F366" s="144" t="s">
        <v>711</v>
      </c>
      <c r="G366" s="27"/>
      <c r="H366" s="27"/>
      <c r="I366" s="207"/>
      <c r="J366" s="27"/>
      <c r="K366" s="27"/>
      <c r="L366" s="28"/>
      <c r="M366" s="145"/>
      <c r="N366" s="146"/>
      <c r="O366" s="53"/>
      <c r="P366" s="53"/>
      <c r="Q366" s="53"/>
      <c r="R366" s="53"/>
      <c r="S366" s="53"/>
      <c r="T366" s="54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T366" s="13" t="s">
        <v>114</v>
      </c>
      <c r="AU366" s="13" t="s">
        <v>81</v>
      </c>
    </row>
    <row r="367" spans="1:65" s="2" customFormat="1" ht="16.5" customHeight="1">
      <c r="A367" s="27"/>
      <c r="B367" s="129"/>
      <c r="C367" s="130" t="s">
        <v>712</v>
      </c>
      <c r="D367" s="130" t="s">
        <v>109</v>
      </c>
      <c r="E367" s="131" t="s">
        <v>713</v>
      </c>
      <c r="F367" s="132" t="s">
        <v>714</v>
      </c>
      <c r="G367" s="133" t="s">
        <v>112</v>
      </c>
      <c r="H367" s="134">
        <v>7</v>
      </c>
      <c r="I367" s="206"/>
      <c r="J367" s="135"/>
      <c r="K367" s="136"/>
      <c r="L367" s="28"/>
      <c r="M367" s="137" t="s">
        <v>1</v>
      </c>
      <c r="N367" s="138" t="s">
        <v>38</v>
      </c>
      <c r="O367" s="53"/>
      <c r="P367" s="139">
        <f>O367*H367</f>
        <v>0</v>
      </c>
      <c r="Q367" s="139">
        <v>0</v>
      </c>
      <c r="R367" s="139">
        <f>Q367*H367</f>
        <v>0</v>
      </c>
      <c r="S367" s="139">
        <v>0</v>
      </c>
      <c r="T367" s="140">
        <f>S367*H367</f>
        <v>0</v>
      </c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R367" s="141" t="s">
        <v>81</v>
      </c>
      <c r="AT367" s="141" t="s">
        <v>109</v>
      </c>
      <c r="AU367" s="141" t="s">
        <v>81</v>
      </c>
      <c r="AY367" s="13" t="s">
        <v>108</v>
      </c>
      <c r="BE367" s="142">
        <f>IF(N367="základní",J367,0)</f>
        <v>0</v>
      </c>
      <c r="BF367" s="142">
        <f>IF(N367="snížená",J367,0)</f>
        <v>0</v>
      </c>
      <c r="BG367" s="142">
        <f>IF(N367="zákl. přenesená",J367,0)</f>
        <v>0</v>
      </c>
      <c r="BH367" s="142">
        <f>IF(N367="sníž. přenesená",J367,0)</f>
        <v>0</v>
      </c>
      <c r="BI367" s="142">
        <f>IF(N367="nulová",J367,0)</f>
        <v>0</v>
      </c>
      <c r="BJ367" s="13" t="s">
        <v>81</v>
      </c>
      <c r="BK367" s="142">
        <f>ROUND(I367*H367,2)</f>
        <v>0</v>
      </c>
      <c r="BL367" s="13" t="s">
        <v>81</v>
      </c>
      <c r="BM367" s="141" t="s">
        <v>715</v>
      </c>
    </row>
    <row r="368" spans="1:65" s="2" customFormat="1" ht="29.25">
      <c r="A368" s="27"/>
      <c r="B368" s="28"/>
      <c r="C368" s="27"/>
      <c r="D368" s="143" t="s">
        <v>114</v>
      </c>
      <c r="E368" s="27"/>
      <c r="F368" s="144" t="s">
        <v>716</v>
      </c>
      <c r="G368" s="27"/>
      <c r="H368" s="27"/>
      <c r="I368" s="207"/>
      <c r="J368" s="27"/>
      <c r="K368" s="27"/>
      <c r="L368" s="28"/>
      <c r="M368" s="145"/>
      <c r="N368" s="146"/>
      <c r="O368" s="53"/>
      <c r="P368" s="53"/>
      <c r="Q368" s="53"/>
      <c r="R368" s="53"/>
      <c r="S368" s="53"/>
      <c r="T368" s="54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T368" s="13" t="s">
        <v>114</v>
      </c>
      <c r="AU368" s="13" t="s">
        <v>81</v>
      </c>
    </row>
    <row r="369" spans="1:65" s="2" customFormat="1" ht="16.5" customHeight="1">
      <c r="A369" s="27"/>
      <c r="B369" s="129"/>
      <c r="C369" s="130" t="s">
        <v>717</v>
      </c>
      <c r="D369" s="130" t="s">
        <v>109</v>
      </c>
      <c r="E369" s="131" t="s">
        <v>718</v>
      </c>
      <c r="F369" s="132" t="s">
        <v>719</v>
      </c>
      <c r="G369" s="133" t="s">
        <v>112</v>
      </c>
      <c r="H369" s="134">
        <v>28</v>
      </c>
      <c r="I369" s="206"/>
      <c r="J369" s="135"/>
      <c r="K369" s="136"/>
      <c r="L369" s="28"/>
      <c r="M369" s="137" t="s">
        <v>1</v>
      </c>
      <c r="N369" s="138" t="s">
        <v>38</v>
      </c>
      <c r="O369" s="53"/>
      <c r="P369" s="139">
        <f>O369*H369</f>
        <v>0</v>
      </c>
      <c r="Q369" s="139">
        <v>0</v>
      </c>
      <c r="R369" s="139">
        <f>Q369*H369</f>
        <v>0</v>
      </c>
      <c r="S369" s="139">
        <v>0</v>
      </c>
      <c r="T369" s="140">
        <f>S369*H369</f>
        <v>0</v>
      </c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R369" s="141" t="s">
        <v>81</v>
      </c>
      <c r="AT369" s="141" t="s">
        <v>109</v>
      </c>
      <c r="AU369" s="141" t="s">
        <v>81</v>
      </c>
      <c r="AY369" s="13" t="s">
        <v>108</v>
      </c>
      <c r="BE369" s="142">
        <f>IF(N369="základní",J369,0)</f>
        <v>0</v>
      </c>
      <c r="BF369" s="142">
        <f>IF(N369="snížená",J369,0)</f>
        <v>0</v>
      </c>
      <c r="BG369" s="142">
        <f>IF(N369="zákl. přenesená",J369,0)</f>
        <v>0</v>
      </c>
      <c r="BH369" s="142">
        <f>IF(N369="sníž. přenesená",J369,0)</f>
        <v>0</v>
      </c>
      <c r="BI369" s="142">
        <f>IF(N369="nulová",J369,0)</f>
        <v>0</v>
      </c>
      <c r="BJ369" s="13" t="s">
        <v>81</v>
      </c>
      <c r="BK369" s="142">
        <f>ROUND(I369*H369,2)</f>
        <v>0</v>
      </c>
      <c r="BL369" s="13" t="s">
        <v>81</v>
      </c>
      <c r="BM369" s="141" t="s">
        <v>720</v>
      </c>
    </row>
    <row r="370" spans="1:65" s="2" customFormat="1" ht="29.25">
      <c r="A370" s="27"/>
      <c r="B370" s="28"/>
      <c r="C370" s="27"/>
      <c r="D370" s="143" t="s">
        <v>114</v>
      </c>
      <c r="E370" s="27"/>
      <c r="F370" s="144" t="s">
        <v>721</v>
      </c>
      <c r="G370" s="27"/>
      <c r="H370" s="27"/>
      <c r="I370" s="207"/>
      <c r="J370" s="27"/>
      <c r="K370" s="27"/>
      <c r="L370" s="28"/>
      <c r="M370" s="145"/>
      <c r="N370" s="146"/>
      <c r="O370" s="53"/>
      <c r="P370" s="53"/>
      <c r="Q370" s="53"/>
      <c r="R370" s="53"/>
      <c r="S370" s="53"/>
      <c r="T370" s="54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T370" s="13" t="s">
        <v>114</v>
      </c>
      <c r="AU370" s="13" t="s">
        <v>81</v>
      </c>
    </row>
    <row r="371" spans="1:65" s="2" customFormat="1" ht="16.5" customHeight="1">
      <c r="A371" s="27"/>
      <c r="B371" s="129"/>
      <c r="C371" s="130" t="s">
        <v>722</v>
      </c>
      <c r="D371" s="130" t="s">
        <v>109</v>
      </c>
      <c r="E371" s="131" t="s">
        <v>723</v>
      </c>
      <c r="F371" s="132" t="s">
        <v>724</v>
      </c>
      <c r="G371" s="133" t="s">
        <v>112</v>
      </c>
      <c r="H371" s="134">
        <v>4</v>
      </c>
      <c r="I371" s="206"/>
      <c r="J371" s="135"/>
      <c r="K371" s="136"/>
      <c r="L371" s="28"/>
      <c r="M371" s="137" t="s">
        <v>1</v>
      </c>
      <c r="N371" s="138" t="s">
        <v>38</v>
      </c>
      <c r="O371" s="53"/>
      <c r="P371" s="139">
        <f>O371*H371</f>
        <v>0</v>
      </c>
      <c r="Q371" s="139">
        <v>0</v>
      </c>
      <c r="R371" s="139">
        <f>Q371*H371</f>
        <v>0</v>
      </c>
      <c r="S371" s="139">
        <v>0</v>
      </c>
      <c r="T371" s="140">
        <f>S371*H371</f>
        <v>0</v>
      </c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R371" s="141" t="s">
        <v>81</v>
      </c>
      <c r="AT371" s="141" t="s">
        <v>109</v>
      </c>
      <c r="AU371" s="141" t="s">
        <v>81</v>
      </c>
      <c r="AY371" s="13" t="s">
        <v>108</v>
      </c>
      <c r="BE371" s="142">
        <f>IF(N371="základní",J371,0)</f>
        <v>0</v>
      </c>
      <c r="BF371" s="142">
        <f>IF(N371="snížená",J371,0)</f>
        <v>0</v>
      </c>
      <c r="BG371" s="142">
        <f>IF(N371="zákl. přenesená",J371,0)</f>
        <v>0</v>
      </c>
      <c r="BH371" s="142">
        <f>IF(N371="sníž. přenesená",J371,0)</f>
        <v>0</v>
      </c>
      <c r="BI371" s="142">
        <f>IF(N371="nulová",J371,0)</f>
        <v>0</v>
      </c>
      <c r="BJ371" s="13" t="s">
        <v>81</v>
      </c>
      <c r="BK371" s="142">
        <f>ROUND(I371*H371,2)</f>
        <v>0</v>
      </c>
      <c r="BL371" s="13" t="s">
        <v>81</v>
      </c>
      <c r="BM371" s="141" t="s">
        <v>725</v>
      </c>
    </row>
    <row r="372" spans="1:65" s="2" customFormat="1" ht="29.25">
      <c r="A372" s="27"/>
      <c r="B372" s="28"/>
      <c r="C372" s="27"/>
      <c r="D372" s="143" t="s">
        <v>114</v>
      </c>
      <c r="E372" s="27"/>
      <c r="F372" s="144" t="s">
        <v>726</v>
      </c>
      <c r="G372" s="27"/>
      <c r="H372" s="27"/>
      <c r="I372" s="207"/>
      <c r="J372" s="27"/>
      <c r="K372" s="27"/>
      <c r="L372" s="28"/>
      <c r="M372" s="145"/>
      <c r="N372" s="146"/>
      <c r="O372" s="53"/>
      <c r="P372" s="53"/>
      <c r="Q372" s="53"/>
      <c r="R372" s="53"/>
      <c r="S372" s="53"/>
      <c r="T372" s="54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T372" s="13" t="s">
        <v>114</v>
      </c>
      <c r="AU372" s="13" t="s">
        <v>81</v>
      </c>
    </row>
    <row r="373" spans="1:65" s="2" customFormat="1" ht="16.5" customHeight="1">
      <c r="A373" s="27"/>
      <c r="B373" s="129"/>
      <c r="C373" s="130" t="s">
        <v>153</v>
      </c>
      <c r="D373" s="130" t="s">
        <v>109</v>
      </c>
      <c r="E373" s="131" t="s">
        <v>727</v>
      </c>
      <c r="F373" s="132" t="s">
        <v>728</v>
      </c>
      <c r="G373" s="133" t="s">
        <v>112</v>
      </c>
      <c r="H373" s="134">
        <v>17</v>
      </c>
      <c r="I373" s="206"/>
      <c r="J373" s="135"/>
      <c r="K373" s="136"/>
      <c r="L373" s="28"/>
      <c r="M373" s="137" t="s">
        <v>1</v>
      </c>
      <c r="N373" s="138" t="s">
        <v>38</v>
      </c>
      <c r="O373" s="53"/>
      <c r="P373" s="139">
        <f>O373*H373</f>
        <v>0</v>
      </c>
      <c r="Q373" s="139">
        <v>0</v>
      </c>
      <c r="R373" s="139">
        <f>Q373*H373</f>
        <v>0</v>
      </c>
      <c r="S373" s="139">
        <v>0</v>
      </c>
      <c r="T373" s="140">
        <f>S373*H373</f>
        <v>0</v>
      </c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R373" s="141" t="s">
        <v>81</v>
      </c>
      <c r="AT373" s="141" t="s">
        <v>109</v>
      </c>
      <c r="AU373" s="141" t="s">
        <v>81</v>
      </c>
      <c r="AY373" s="13" t="s">
        <v>108</v>
      </c>
      <c r="BE373" s="142">
        <f>IF(N373="základní",J373,0)</f>
        <v>0</v>
      </c>
      <c r="BF373" s="142">
        <f>IF(N373="snížená",J373,0)</f>
        <v>0</v>
      </c>
      <c r="BG373" s="142">
        <f>IF(N373="zákl. přenesená",J373,0)</f>
        <v>0</v>
      </c>
      <c r="BH373" s="142">
        <f>IF(N373="sníž. přenesená",J373,0)</f>
        <v>0</v>
      </c>
      <c r="BI373" s="142">
        <f>IF(N373="nulová",J373,0)</f>
        <v>0</v>
      </c>
      <c r="BJ373" s="13" t="s">
        <v>81</v>
      </c>
      <c r="BK373" s="142">
        <f>ROUND(I373*H373,2)</f>
        <v>0</v>
      </c>
      <c r="BL373" s="13" t="s">
        <v>81</v>
      </c>
      <c r="BM373" s="141" t="s">
        <v>729</v>
      </c>
    </row>
    <row r="374" spans="1:65" s="2" customFormat="1" ht="29.25">
      <c r="A374" s="27"/>
      <c r="B374" s="28"/>
      <c r="C374" s="27"/>
      <c r="D374" s="143" t="s">
        <v>114</v>
      </c>
      <c r="E374" s="27"/>
      <c r="F374" s="144" t="s">
        <v>730</v>
      </c>
      <c r="G374" s="27"/>
      <c r="H374" s="27"/>
      <c r="I374" s="207"/>
      <c r="J374" s="27"/>
      <c r="K374" s="27"/>
      <c r="L374" s="28"/>
      <c r="M374" s="145"/>
      <c r="N374" s="146"/>
      <c r="O374" s="53"/>
      <c r="P374" s="53"/>
      <c r="Q374" s="53"/>
      <c r="R374" s="53"/>
      <c r="S374" s="53"/>
      <c r="T374" s="54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T374" s="13" t="s">
        <v>114</v>
      </c>
      <c r="AU374" s="13" t="s">
        <v>81</v>
      </c>
    </row>
    <row r="375" spans="1:65" s="2" customFormat="1" ht="16.5" customHeight="1">
      <c r="A375" s="27"/>
      <c r="B375" s="129"/>
      <c r="C375" s="130" t="s">
        <v>731</v>
      </c>
      <c r="D375" s="130" t="s">
        <v>109</v>
      </c>
      <c r="E375" s="131" t="s">
        <v>732</v>
      </c>
      <c r="F375" s="132" t="s">
        <v>733</v>
      </c>
      <c r="G375" s="133" t="s">
        <v>112</v>
      </c>
      <c r="H375" s="134">
        <v>2</v>
      </c>
      <c r="I375" s="206"/>
      <c r="J375" s="135"/>
      <c r="K375" s="136"/>
      <c r="L375" s="28"/>
      <c r="M375" s="137" t="s">
        <v>1</v>
      </c>
      <c r="N375" s="138" t="s">
        <v>38</v>
      </c>
      <c r="O375" s="53"/>
      <c r="P375" s="139">
        <f>O375*H375</f>
        <v>0</v>
      </c>
      <c r="Q375" s="139">
        <v>0</v>
      </c>
      <c r="R375" s="139">
        <f>Q375*H375</f>
        <v>0</v>
      </c>
      <c r="S375" s="139">
        <v>0</v>
      </c>
      <c r="T375" s="140">
        <f>S375*H375</f>
        <v>0</v>
      </c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R375" s="141" t="s">
        <v>81</v>
      </c>
      <c r="AT375" s="141" t="s">
        <v>109</v>
      </c>
      <c r="AU375" s="141" t="s">
        <v>81</v>
      </c>
      <c r="AY375" s="13" t="s">
        <v>108</v>
      </c>
      <c r="BE375" s="142">
        <f>IF(N375="základní",J375,0)</f>
        <v>0</v>
      </c>
      <c r="BF375" s="142">
        <f>IF(N375="snížená",J375,0)</f>
        <v>0</v>
      </c>
      <c r="BG375" s="142">
        <f>IF(N375="zákl. přenesená",J375,0)</f>
        <v>0</v>
      </c>
      <c r="BH375" s="142">
        <f>IF(N375="sníž. přenesená",J375,0)</f>
        <v>0</v>
      </c>
      <c r="BI375" s="142">
        <f>IF(N375="nulová",J375,0)</f>
        <v>0</v>
      </c>
      <c r="BJ375" s="13" t="s">
        <v>81</v>
      </c>
      <c r="BK375" s="142">
        <f>ROUND(I375*H375,2)</f>
        <v>0</v>
      </c>
      <c r="BL375" s="13" t="s">
        <v>81</v>
      </c>
      <c r="BM375" s="141" t="s">
        <v>734</v>
      </c>
    </row>
    <row r="376" spans="1:65" s="2" customFormat="1" ht="29.25">
      <c r="A376" s="27"/>
      <c r="B376" s="28"/>
      <c r="C376" s="27"/>
      <c r="D376" s="143" t="s">
        <v>114</v>
      </c>
      <c r="E376" s="27"/>
      <c r="F376" s="144" t="s">
        <v>735</v>
      </c>
      <c r="G376" s="27"/>
      <c r="H376" s="27"/>
      <c r="I376" s="207"/>
      <c r="J376" s="27"/>
      <c r="K376" s="27"/>
      <c r="L376" s="28"/>
      <c r="M376" s="145"/>
      <c r="N376" s="146"/>
      <c r="O376" s="53"/>
      <c r="P376" s="53"/>
      <c r="Q376" s="53"/>
      <c r="R376" s="53"/>
      <c r="S376" s="53"/>
      <c r="T376" s="54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T376" s="13" t="s">
        <v>114</v>
      </c>
      <c r="AU376" s="13" t="s">
        <v>81</v>
      </c>
    </row>
    <row r="377" spans="1:65" s="2" customFormat="1" ht="16.5" customHeight="1">
      <c r="A377" s="27"/>
      <c r="B377" s="129"/>
      <c r="C377" s="130" t="s">
        <v>736</v>
      </c>
      <c r="D377" s="130" t="s">
        <v>109</v>
      </c>
      <c r="E377" s="131" t="s">
        <v>737</v>
      </c>
      <c r="F377" s="132" t="s">
        <v>738</v>
      </c>
      <c r="G377" s="133" t="s">
        <v>112</v>
      </c>
      <c r="H377" s="134">
        <v>19</v>
      </c>
      <c r="I377" s="206"/>
      <c r="J377" s="135"/>
      <c r="K377" s="136"/>
      <c r="L377" s="28"/>
      <c r="M377" s="137" t="s">
        <v>1</v>
      </c>
      <c r="N377" s="138" t="s">
        <v>38</v>
      </c>
      <c r="O377" s="53"/>
      <c r="P377" s="139">
        <f>O377*H377</f>
        <v>0</v>
      </c>
      <c r="Q377" s="139">
        <v>0</v>
      </c>
      <c r="R377" s="139">
        <f>Q377*H377</f>
        <v>0</v>
      </c>
      <c r="S377" s="139">
        <v>0</v>
      </c>
      <c r="T377" s="140">
        <f>S377*H377</f>
        <v>0</v>
      </c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R377" s="141" t="s">
        <v>81</v>
      </c>
      <c r="AT377" s="141" t="s">
        <v>109</v>
      </c>
      <c r="AU377" s="141" t="s">
        <v>81</v>
      </c>
      <c r="AY377" s="13" t="s">
        <v>108</v>
      </c>
      <c r="BE377" s="142">
        <f>IF(N377="základní",J377,0)</f>
        <v>0</v>
      </c>
      <c r="BF377" s="142">
        <f>IF(N377="snížená",J377,0)</f>
        <v>0</v>
      </c>
      <c r="BG377" s="142">
        <f>IF(N377="zákl. přenesená",J377,0)</f>
        <v>0</v>
      </c>
      <c r="BH377" s="142">
        <f>IF(N377="sníž. přenesená",J377,0)</f>
        <v>0</v>
      </c>
      <c r="BI377" s="142">
        <f>IF(N377="nulová",J377,0)</f>
        <v>0</v>
      </c>
      <c r="BJ377" s="13" t="s">
        <v>81</v>
      </c>
      <c r="BK377" s="142">
        <f>ROUND(I377*H377,2)</f>
        <v>0</v>
      </c>
      <c r="BL377" s="13" t="s">
        <v>81</v>
      </c>
      <c r="BM377" s="141" t="s">
        <v>739</v>
      </c>
    </row>
    <row r="378" spans="1:65" s="2" customFormat="1" ht="29.25">
      <c r="A378" s="27"/>
      <c r="B378" s="28"/>
      <c r="C378" s="27"/>
      <c r="D378" s="143" t="s">
        <v>114</v>
      </c>
      <c r="E378" s="27"/>
      <c r="F378" s="144" t="s">
        <v>740</v>
      </c>
      <c r="G378" s="27"/>
      <c r="H378" s="27"/>
      <c r="I378" s="207"/>
      <c r="J378" s="27"/>
      <c r="K378" s="27"/>
      <c r="L378" s="28"/>
      <c r="M378" s="145"/>
      <c r="N378" s="146"/>
      <c r="O378" s="53"/>
      <c r="P378" s="53"/>
      <c r="Q378" s="53"/>
      <c r="R378" s="53"/>
      <c r="S378" s="53"/>
      <c r="T378" s="54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T378" s="13" t="s">
        <v>114</v>
      </c>
      <c r="AU378" s="13" t="s">
        <v>81</v>
      </c>
    </row>
    <row r="379" spans="1:65" s="2" customFormat="1" ht="16.5" customHeight="1">
      <c r="A379" s="27"/>
      <c r="B379" s="129"/>
      <c r="C379" s="130" t="s">
        <v>741</v>
      </c>
      <c r="D379" s="130" t="s">
        <v>109</v>
      </c>
      <c r="E379" s="131" t="s">
        <v>742</v>
      </c>
      <c r="F379" s="132" t="s">
        <v>743</v>
      </c>
      <c r="G379" s="133" t="s">
        <v>112</v>
      </c>
      <c r="H379" s="134">
        <v>8</v>
      </c>
      <c r="I379" s="206"/>
      <c r="J379" s="135"/>
      <c r="K379" s="136"/>
      <c r="L379" s="28"/>
      <c r="M379" s="137" t="s">
        <v>1</v>
      </c>
      <c r="N379" s="138" t="s">
        <v>38</v>
      </c>
      <c r="O379" s="53"/>
      <c r="P379" s="139">
        <f>O379*H379</f>
        <v>0</v>
      </c>
      <c r="Q379" s="139">
        <v>0</v>
      </c>
      <c r="R379" s="139">
        <f>Q379*H379</f>
        <v>0</v>
      </c>
      <c r="S379" s="139">
        <v>0</v>
      </c>
      <c r="T379" s="140">
        <f>S379*H379</f>
        <v>0</v>
      </c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R379" s="141" t="s">
        <v>81</v>
      </c>
      <c r="AT379" s="141" t="s">
        <v>109</v>
      </c>
      <c r="AU379" s="141" t="s">
        <v>81</v>
      </c>
      <c r="AY379" s="13" t="s">
        <v>108</v>
      </c>
      <c r="BE379" s="142">
        <f>IF(N379="základní",J379,0)</f>
        <v>0</v>
      </c>
      <c r="BF379" s="142">
        <f>IF(N379="snížená",J379,0)</f>
        <v>0</v>
      </c>
      <c r="BG379" s="142">
        <f>IF(N379="zákl. přenesená",J379,0)</f>
        <v>0</v>
      </c>
      <c r="BH379" s="142">
        <f>IF(N379="sníž. přenesená",J379,0)</f>
        <v>0</v>
      </c>
      <c r="BI379" s="142">
        <f>IF(N379="nulová",J379,0)</f>
        <v>0</v>
      </c>
      <c r="BJ379" s="13" t="s">
        <v>81</v>
      </c>
      <c r="BK379" s="142">
        <f>ROUND(I379*H379,2)</f>
        <v>0</v>
      </c>
      <c r="BL379" s="13" t="s">
        <v>81</v>
      </c>
      <c r="BM379" s="141" t="s">
        <v>744</v>
      </c>
    </row>
    <row r="380" spans="1:65" s="2" customFormat="1" ht="29.25">
      <c r="A380" s="27"/>
      <c r="B380" s="28"/>
      <c r="C380" s="27"/>
      <c r="D380" s="143" t="s">
        <v>114</v>
      </c>
      <c r="E380" s="27"/>
      <c r="F380" s="144" t="s">
        <v>745</v>
      </c>
      <c r="G380" s="27"/>
      <c r="H380" s="27"/>
      <c r="I380" s="207"/>
      <c r="J380" s="27"/>
      <c r="K380" s="27"/>
      <c r="L380" s="28"/>
      <c r="M380" s="145"/>
      <c r="N380" s="146"/>
      <c r="O380" s="53"/>
      <c r="P380" s="53"/>
      <c r="Q380" s="53"/>
      <c r="R380" s="53"/>
      <c r="S380" s="53"/>
      <c r="T380" s="54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T380" s="13" t="s">
        <v>114</v>
      </c>
      <c r="AU380" s="13" t="s">
        <v>81</v>
      </c>
    </row>
    <row r="381" spans="1:65" s="2" customFormat="1" ht="16.5" customHeight="1">
      <c r="A381" s="27"/>
      <c r="B381" s="129"/>
      <c r="C381" s="130" t="s">
        <v>746</v>
      </c>
      <c r="D381" s="130" t="s">
        <v>109</v>
      </c>
      <c r="E381" s="131" t="s">
        <v>747</v>
      </c>
      <c r="F381" s="132" t="s">
        <v>748</v>
      </c>
      <c r="G381" s="133" t="s">
        <v>112</v>
      </c>
      <c r="H381" s="134">
        <v>5</v>
      </c>
      <c r="I381" s="206"/>
      <c r="J381" s="135"/>
      <c r="K381" s="136"/>
      <c r="L381" s="28"/>
      <c r="M381" s="137" t="s">
        <v>1</v>
      </c>
      <c r="N381" s="138" t="s">
        <v>38</v>
      </c>
      <c r="O381" s="53"/>
      <c r="P381" s="139">
        <f>O381*H381</f>
        <v>0</v>
      </c>
      <c r="Q381" s="139">
        <v>0</v>
      </c>
      <c r="R381" s="139">
        <f>Q381*H381</f>
        <v>0</v>
      </c>
      <c r="S381" s="139">
        <v>0</v>
      </c>
      <c r="T381" s="140">
        <f>S381*H381</f>
        <v>0</v>
      </c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R381" s="141" t="s">
        <v>81</v>
      </c>
      <c r="AT381" s="141" t="s">
        <v>109</v>
      </c>
      <c r="AU381" s="141" t="s">
        <v>81</v>
      </c>
      <c r="AY381" s="13" t="s">
        <v>108</v>
      </c>
      <c r="BE381" s="142">
        <f>IF(N381="základní",J381,0)</f>
        <v>0</v>
      </c>
      <c r="BF381" s="142">
        <f>IF(N381="snížená",J381,0)</f>
        <v>0</v>
      </c>
      <c r="BG381" s="142">
        <f>IF(N381="zákl. přenesená",J381,0)</f>
        <v>0</v>
      </c>
      <c r="BH381" s="142">
        <f>IF(N381="sníž. přenesená",J381,0)</f>
        <v>0</v>
      </c>
      <c r="BI381" s="142">
        <f>IF(N381="nulová",J381,0)</f>
        <v>0</v>
      </c>
      <c r="BJ381" s="13" t="s">
        <v>81</v>
      </c>
      <c r="BK381" s="142">
        <f>ROUND(I381*H381,2)</f>
        <v>0</v>
      </c>
      <c r="BL381" s="13" t="s">
        <v>81</v>
      </c>
      <c r="BM381" s="141" t="s">
        <v>749</v>
      </c>
    </row>
    <row r="382" spans="1:65" s="2" customFormat="1" ht="29.25">
      <c r="A382" s="27"/>
      <c r="B382" s="28"/>
      <c r="C382" s="27"/>
      <c r="D382" s="143" t="s">
        <v>114</v>
      </c>
      <c r="E382" s="27"/>
      <c r="F382" s="144" t="s">
        <v>750</v>
      </c>
      <c r="G382" s="27"/>
      <c r="H382" s="27"/>
      <c r="I382" s="207"/>
      <c r="J382" s="27"/>
      <c r="K382" s="27"/>
      <c r="L382" s="28"/>
      <c r="M382" s="145"/>
      <c r="N382" s="146"/>
      <c r="O382" s="53"/>
      <c r="P382" s="53"/>
      <c r="Q382" s="53"/>
      <c r="R382" s="53"/>
      <c r="S382" s="53"/>
      <c r="T382" s="54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T382" s="13" t="s">
        <v>114</v>
      </c>
      <c r="AU382" s="13" t="s">
        <v>81</v>
      </c>
    </row>
    <row r="383" spans="1:65" s="2" customFormat="1" ht="16.5" customHeight="1">
      <c r="A383" s="27"/>
      <c r="B383" s="129"/>
      <c r="C383" s="130" t="s">
        <v>751</v>
      </c>
      <c r="D383" s="130" t="s">
        <v>109</v>
      </c>
      <c r="E383" s="131" t="s">
        <v>752</v>
      </c>
      <c r="F383" s="132" t="s">
        <v>753</v>
      </c>
      <c r="G383" s="133" t="s">
        <v>112</v>
      </c>
      <c r="H383" s="134">
        <v>2</v>
      </c>
      <c r="I383" s="206"/>
      <c r="J383" s="135"/>
      <c r="K383" s="136"/>
      <c r="L383" s="28"/>
      <c r="M383" s="137" t="s">
        <v>1</v>
      </c>
      <c r="N383" s="138" t="s">
        <v>38</v>
      </c>
      <c r="O383" s="53"/>
      <c r="P383" s="139">
        <f>O383*H383</f>
        <v>0</v>
      </c>
      <c r="Q383" s="139">
        <v>0</v>
      </c>
      <c r="R383" s="139">
        <f>Q383*H383</f>
        <v>0</v>
      </c>
      <c r="S383" s="139">
        <v>0</v>
      </c>
      <c r="T383" s="140">
        <f>S383*H383</f>
        <v>0</v>
      </c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R383" s="141" t="s">
        <v>81</v>
      </c>
      <c r="AT383" s="141" t="s">
        <v>109</v>
      </c>
      <c r="AU383" s="141" t="s">
        <v>81</v>
      </c>
      <c r="AY383" s="13" t="s">
        <v>108</v>
      </c>
      <c r="BE383" s="142">
        <f>IF(N383="základní",J383,0)</f>
        <v>0</v>
      </c>
      <c r="BF383" s="142">
        <f>IF(N383="snížená",J383,0)</f>
        <v>0</v>
      </c>
      <c r="BG383" s="142">
        <f>IF(N383="zákl. přenesená",J383,0)</f>
        <v>0</v>
      </c>
      <c r="BH383" s="142">
        <f>IF(N383="sníž. přenesená",J383,0)</f>
        <v>0</v>
      </c>
      <c r="BI383" s="142">
        <f>IF(N383="nulová",J383,0)</f>
        <v>0</v>
      </c>
      <c r="BJ383" s="13" t="s">
        <v>81</v>
      </c>
      <c r="BK383" s="142">
        <f>ROUND(I383*H383,2)</f>
        <v>0</v>
      </c>
      <c r="BL383" s="13" t="s">
        <v>81</v>
      </c>
      <c r="BM383" s="141" t="s">
        <v>754</v>
      </c>
    </row>
    <row r="384" spans="1:65" s="2" customFormat="1" ht="29.25">
      <c r="A384" s="27"/>
      <c r="B384" s="28"/>
      <c r="C384" s="27"/>
      <c r="D384" s="143" t="s">
        <v>114</v>
      </c>
      <c r="E384" s="27"/>
      <c r="F384" s="144" t="s">
        <v>755</v>
      </c>
      <c r="G384" s="27"/>
      <c r="H384" s="27"/>
      <c r="I384" s="207"/>
      <c r="J384" s="27"/>
      <c r="K384" s="27"/>
      <c r="L384" s="28"/>
      <c r="M384" s="145"/>
      <c r="N384" s="146"/>
      <c r="O384" s="53"/>
      <c r="P384" s="53"/>
      <c r="Q384" s="53"/>
      <c r="R384" s="53"/>
      <c r="S384" s="53"/>
      <c r="T384" s="54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T384" s="13" t="s">
        <v>114</v>
      </c>
      <c r="AU384" s="13" t="s">
        <v>81</v>
      </c>
    </row>
    <row r="385" spans="1:65" s="2" customFormat="1" ht="16.5" customHeight="1">
      <c r="A385" s="27"/>
      <c r="B385" s="129"/>
      <c r="C385" s="130" t="s">
        <v>756</v>
      </c>
      <c r="D385" s="130" t="s">
        <v>109</v>
      </c>
      <c r="E385" s="131" t="s">
        <v>757</v>
      </c>
      <c r="F385" s="132" t="s">
        <v>758</v>
      </c>
      <c r="G385" s="133" t="s">
        <v>112</v>
      </c>
      <c r="H385" s="134">
        <v>5</v>
      </c>
      <c r="I385" s="206"/>
      <c r="J385" s="135"/>
      <c r="K385" s="136"/>
      <c r="L385" s="28"/>
      <c r="M385" s="137" t="s">
        <v>1</v>
      </c>
      <c r="N385" s="138" t="s">
        <v>38</v>
      </c>
      <c r="O385" s="53"/>
      <c r="P385" s="139">
        <f>O385*H385</f>
        <v>0</v>
      </c>
      <c r="Q385" s="139">
        <v>0</v>
      </c>
      <c r="R385" s="139">
        <f>Q385*H385</f>
        <v>0</v>
      </c>
      <c r="S385" s="139">
        <v>0</v>
      </c>
      <c r="T385" s="140">
        <f>S385*H385</f>
        <v>0</v>
      </c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R385" s="141" t="s">
        <v>81</v>
      </c>
      <c r="AT385" s="141" t="s">
        <v>109</v>
      </c>
      <c r="AU385" s="141" t="s">
        <v>81</v>
      </c>
      <c r="AY385" s="13" t="s">
        <v>108</v>
      </c>
      <c r="BE385" s="142">
        <f>IF(N385="základní",J385,0)</f>
        <v>0</v>
      </c>
      <c r="BF385" s="142">
        <f>IF(N385="snížená",J385,0)</f>
        <v>0</v>
      </c>
      <c r="BG385" s="142">
        <f>IF(N385="zákl. přenesená",J385,0)</f>
        <v>0</v>
      </c>
      <c r="BH385" s="142">
        <f>IF(N385="sníž. přenesená",J385,0)</f>
        <v>0</v>
      </c>
      <c r="BI385" s="142">
        <f>IF(N385="nulová",J385,0)</f>
        <v>0</v>
      </c>
      <c r="BJ385" s="13" t="s">
        <v>81</v>
      </c>
      <c r="BK385" s="142">
        <f>ROUND(I385*H385,2)</f>
        <v>0</v>
      </c>
      <c r="BL385" s="13" t="s">
        <v>81</v>
      </c>
      <c r="BM385" s="141" t="s">
        <v>759</v>
      </c>
    </row>
    <row r="386" spans="1:65" s="2" customFormat="1" ht="29.25">
      <c r="A386" s="27"/>
      <c r="B386" s="28"/>
      <c r="C386" s="27"/>
      <c r="D386" s="143" t="s">
        <v>114</v>
      </c>
      <c r="E386" s="27"/>
      <c r="F386" s="144" t="s">
        <v>760</v>
      </c>
      <c r="G386" s="27"/>
      <c r="H386" s="27"/>
      <c r="I386" s="207"/>
      <c r="J386" s="27"/>
      <c r="K386" s="27"/>
      <c r="L386" s="28"/>
      <c r="M386" s="145"/>
      <c r="N386" s="146"/>
      <c r="O386" s="53"/>
      <c r="P386" s="53"/>
      <c r="Q386" s="53"/>
      <c r="R386" s="53"/>
      <c r="S386" s="53"/>
      <c r="T386" s="54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T386" s="13" t="s">
        <v>114</v>
      </c>
      <c r="AU386" s="13" t="s">
        <v>81</v>
      </c>
    </row>
    <row r="387" spans="1:65" s="2" customFormat="1" ht="16.5" customHeight="1">
      <c r="A387" s="27"/>
      <c r="B387" s="129"/>
      <c r="C387" s="130" t="s">
        <v>761</v>
      </c>
      <c r="D387" s="130" t="s">
        <v>109</v>
      </c>
      <c r="E387" s="131" t="s">
        <v>762</v>
      </c>
      <c r="F387" s="132" t="s">
        <v>763</v>
      </c>
      <c r="G387" s="133" t="s">
        <v>112</v>
      </c>
      <c r="H387" s="134">
        <v>25</v>
      </c>
      <c r="I387" s="206"/>
      <c r="J387" s="135"/>
      <c r="K387" s="136"/>
      <c r="L387" s="28"/>
      <c r="M387" s="137" t="s">
        <v>1</v>
      </c>
      <c r="N387" s="138" t="s">
        <v>38</v>
      </c>
      <c r="O387" s="53"/>
      <c r="P387" s="139">
        <f>O387*H387</f>
        <v>0</v>
      </c>
      <c r="Q387" s="139">
        <v>0</v>
      </c>
      <c r="R387" s="139">
        <f>Q387*H387</f>
        <v>0</v>
      </c>
      <c r="S387" s="139">
        <v>0</v>
      </c>
      <c r="T387" s="140">
        <f>S387*H387</f>
        <v>0</v>
      </c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R387" s="141" t="s">
        <v>81</v>
      </c>
      <c r="AT387" s="141" t="s">
        <v>109</v>
      </c>
      <c r="AU387" s="141" t="s">
        <v>81</v>
      </c>
      <c r="AY387" s="13" t="s">
        <v>108</v>
      </c>
      <c r="BE387" s="142">
        <f>IF(N387="základní",J387,0)</f>
        <v>0</v>
      </c>
      <c r="BF387" s="142">
        <f>IF(N387="snížená",J387,0)</f>
        <v>0</v>
      </c>
      <c r="BG387" s="142">
        <f>IF(N387="zákl. přenesená",J387,0)</f>
        <v>0</v>
      </c>
      <c r="BH387" s="142">
        <f>IF(N387="sníž. přenesená",J387,0)</f>
        <v>0</v>
      </c>
      <c r="BI387" s="142">
        <f>IF(N387="nulová",J387,0)</f>
        <v>0</v>
      </c>
      <c r="BJ387" s="13" t="s">
        <v>81</v>
      </c>
      <c r="BK387" s="142">
        <f>ROUND(I387*H387,2)</f>
        <v>0</v>
      </c>
      <c r="BL387" s="13" t="s">
        <v>81</v>
      </c>
      <c r="BM387" s="141" t="s">
        <v>764</v>
      </c>
    </row>
    <row r="388" spans="1:65" s="2" customFormat="1" ht="29.25">
      <c r="A388" s="27"/>
      <c r="B388" s="28"/>
      <c r="C388" s="27"/>
      <c r="D388" s="143" t="s">
        <v>114</v>
      </c>
      <c r="E388" s="27"/>
      <c r="F388" s="144" t="s">
        <v>765</v>
      </c>
      <c r="G388" s="27"/>
      <c r="H388" s="27"/>
      <c r="I388" s="207"/>
      <c r="J388" s="27"/>
      <c r="K388" s="27"/>
      <c r="L388" s="28"/>
      <c r="M388" s="145"/>
      <c r="N388" s="146"/>
      <c r="O388" s="53"/>
      <c r="P388" s="53"/>
      <c r="Q388" s="53"/>
      <c r="R388" s="53"/>
      <c r="S388" s="53"/>
      <c r="T388" s="54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T388" s="13" t="s">
        <v>114</v>
      </c>
      <c r="AU388" s="13" t="s">
        <v>81</v>
      </c>
    </row>
    <row r="389" spans="1:65" s="2" customFormat="1" ht="16.5" customHeight="1">
      <c r="A389" s="27"/>
      <c r="B389" s="129"/>
      <c r="C389" s="130" t="s">
        <v>766</v>
      </c>
      <c r="D389" s="130" t="s">
        <v>109</v>
      </c>
      <c r="E389" s="131" t="s">
        <v>767</v>
      </c>
      <c r="F389" s="132" t="s">
        <v>768</v>
      </c>
      <c r="G389" s="133" t="s">
        <v>112</v>
      </c>
      <c r="H389" s="134">
        <v>46</v>
      </c>
      <c r="I389" s="206"/>
      <c r="J389" s="135"/>
      <c r="K389" s="136"/>
      <c r="L389" s="28"/>
      <c r="M389" s="137" t="s">
        <v>1</v>
      </c>
      <c r="N389" s="138" t="s">
        <v>38</v>
      </c>
      <c r="O389" s="53"/>
      <c r="P389" s="139">
        <f>O389*H389</f>
        <v>0</v>
      </c>
      <c r="Q389" s="139">
        <v>0</v>
      </c>
      <c r="R389" s="139">
        <f>Q389*H389</f>
        <v>0</v>
      </c>
      <c r="S389" s="139">
        <v>0</v>
      </c>
      <c r="T389" s="140">
        <f>S389*H389</f>
        <v>0</v>
      </c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R389" s="141" t="s">
        <v>81</v>
      </c>
      <c r="AT389" s="141" t="s">
        <v>109</v>
      </c>
      <c r="AU389" s="141" t="s">
        <v>81</v>
      </c>
      <c r="AY389" s="13" t="s">
        <v>108</v>
      </c>
      <c r="BE389" s="142">
        <f>IF(N389="základní",J389,0)</f>
        <v>0</v>
      </c>
      <c r="BF389" s="142">
        <f>IF(N389="snížená",J389,0)</f>
        <v>0</v>
      </c>
      <c r="BG389" s="142">
        <f>IF(N389="zákl. přenesená",J389,0)</f>
        <v>0</v>
      </c>
      <c r="BH389" s="142">
        <f>IF(N389="sníž. přenesená",J389,0)</f>
        <v>0</v>
      </c>
      <c r="BI389" s="142">
        <f>IF(N389="nulová",J389,0)</f>
        <v>0</v>
      </c>
      <c r="BJ389" s="13" t="s">
        <v>81</v>
      </c>
      <c r="BK389" s="142">
        <f>ROUND(I389*H389,2)</f>
        <v>0</v>
      </c>
      <c r="BL389" s="13" t="s">
        <v>81</v>
      </c>
      <c r="BM389" s="141" t="s">
        <v>769</v>
      </c>
    </row>
    <row r="390" spans="1:65" s="2" customFormat="1" ht="29.25">
      <c r="A390" s="27"/>
      <c r="B390" s="28"/>
      <c r="C390" s="27"/>
      <c r="D390" s="143" t="s">
        <v>114</v>
      </c>
      <c r="E390" s="27"/>
      <c r="F390" s="144" t="s">
        <v>770</v>
      </c>
      <c r="G390" s="27"/>
      <c r="H390" s="27"/>
      <c r="I390" s="207"/>
      <c r="J390" s="27"/>
      <c r="K390" s="27"/>
      <c r="L390" s="28"/>
      <c r="M390" s="145"/>
      <c r="N390" s="146"/>
      <c r="O390" s="53"/>
      <c r="P390" s="53"/>
      <c r="Q390" s="53"/>
      <c r="R390" s="53"/>
      <c r="S390" s="53"/>
      <c r="T390" s="54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T390" s="13" t="s">
        <v>114</v>
      </c>
      <c r="AU390" s="13" t="s">
        <v>81</v>
      </c>
    </row>
    <row r="391" spans="1:65" s="2" customFormat="1" ht="16.5" customHeight="1">
      <c r="A391" s="27"/>
      <c r="B391" s="129"/>
      <c r="C391" s="130" t="s">
        <v>771</v>
      </c>
      <c r="D391" s="130" t="s">
        <v>109</v>
      </c>
      <c r="E391" s="131" t="s">
        <v>772</v>
      </c>
      <c r="F391" s="132" t="s">
        <v>773</v>
      </c>
      <c r="G391" s="133" t="s">
        <v>112</v>
      </c>
      <c r="H391" s="134">
        <v>27</v>
      </c>
      <c r="I391" s="206"/>
      <c r="J391" s="135"/>
      <c r="K391" s="136"/>
      <c r="L391" s="28"/>
      <c r="M391" s="137" t="s">
        <v>1</v>
      </c>
      <c r="N391" s="138" t="s">
        <v>38</v>
      </c>
      <c r="O391" s="53"/>
      <c r="P391" s="139">
        <f>O391*H391</f>
        <v>0</v>
      </c>
      <c r="Q391" s="139">
        <v>0</v>
      </c>
      <c r="R391" s="139">
        <f>Q391*H391</f>
        <v>0</v>
      </c>
      <c r="S391" s="139">
        <v>0</v>
      </c>
      <c r="T391" s="140">
        <f>S391*H391</f>
        <v>0</v>
      </c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R391" s="141" t="s">
        <v>81</v>
      </c>
      <c r="AT391" s="141" t="s">
        <v>109</v>
      </c>
      <c r="AU391" s="141" t="s">
        <v>81</v>
      </c>
      <c r="AY391" s="13" t="s">
        <v>108</v>
      </c>
      <c r="BE391" s="142">
        <f>IF(N391="základní",J391,0)</f>
        <v>0</v>
      </c>
      <c r="BF391" s="142">
        <f>IF(N391="snížená",J391,0)</f>
        <v>0</v>
      </c>
      <c r="BG391" s="142">
        <f>IF(N391="zákl. přenesená",J391,0)</f>
        <v>0</v>
      </c>
      <c r="BH391" s="142">
        <f>IF(N391="sníž. přenesená",J391,0)</f>
        <v>0</v>
      </c>
      <c r="BI391" s="142">
        <f>IF(N391="nulová",J391,0)</f>
        <v>0</v>
      </c>
      <c r="BJ391" s="13" t="s">
        <v>81</v>
      </c>
      <c r="BK391" s="142">
        <f>ROUND(I391*H391,2)</f>
        <v>0</v>
      </c>
      <c r="BL391" s="13" t="s">
        <v>81</v>
      </c>
      <c r="BM391" s="141" t="s">
        <v>774</v>
      </c>
    </row>
    <row r="392" spans="1:65" s="2" customFormat="1" ht="29.25">
      <c r="A392" s="27"/>
      <c r="B392" s="28"/>
      <c r="C392" s="27"/>
      <c r="D392" s="143" t="s">
        <v>114</v>
      </c>
      <c r="E392" s="27"/>
      <c r="F392" s="144" t="s">
        <v>775</v>
      </c>
      <c r="G392" s="27"/>
      <c r="H392" s="27"/>
      <c r="I392" s="207"/>
      <c r="J392" s="27"/>
      <c r="K392" s="27"/>
      <c r="L392" s="28"/>
      <c r="M392" s="145"/>
      <c r="N392" s="146"/>
      <c r="O392" s="53"/>
      <c r="P392" s="53"/>
      <c r="Q392" s="53"/>
      <c r="R392" s="53"/>
      <c r="S392" s="53"/>
      <c r="T392" s="54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T392" s="13" t="s">
        <v>114</v>
      </c>
      <c r="AU392" s="13" t="s">
        <v>81</v>
      </c>
    </row>
    <row r="393" spans="1:65" s="2" customFormat="1" ht="16.5" customHeight="1">
      <c r="A393" s="27"/>
      <c r="B393" s="129"/>
      <c r="C393" s="130" t="s">
        <v>776</v>
      </c>
      <c r="D393" s="130" t="s">
        <v>109</v>
      </c>
      <c r="E393" s="131" t="s">
        <v>777</v>
      </c>
      <c r="F393" s="132" t="s">
        <v>778</v>
      </c>
      <c r="G393" s="133" t="s">
        <v>112</v>
      </c>
      <c r="H393" s="134">
        <v>35</v>
      </c>
      <c r="I393" s="206"/>
      <c r="J393" s="135"/>
      <c r="K393" s="136"/>
      <c r="L393" s="28"/>
      <c r="M393" s="137" t="s">
        <v>1</v>
      </c>
      <c r="N393" s="138" t="s">
        <v>38</v>
      </c>
      <c r="O393" s="53"/>
      <c r="P393" s="139">
        <f>O393*H393</f>
        <v>0</v>
      </c>
      <c r="Q393" s="139">
        <v>0</v>
      </c>
      <c r="R393" s="139">
        <f>Q393*H393</f>
        <v>0</v>
      </c>
      <c r="S393" s="139">
        <v>0</v>
      </c>
      <c r="T393" s="140">
        <f>S393*H393</f>
        <v>0</v>
      </c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R393" s="141" t="s">
        <v>81</v>
      </c>
      <c r="AT393" s="141" t="s">
        <v>109</v>
      </c>
      <c r="AU393" s="141" t="s">
        <v>81</v>
      </c>
      <c r="AY393" s="13" t="s">
        <v>108</v>
      </c>
      <c r="BE393" s="142">
        <f>IF(N393="základní",J393,0)</f>
        <v>0</v>
      </c>
      <c r="BF393" s="142">
        <f>IF(N393="snížená",J393,0)</f>
        <v>0</v>
      </c>
      <c r="BG393" s="142">
        <f>IF(N393="zákl. přenesená",J393,0)</f>
        <v>0</v>
      </c>
      <c r="BH393" s="142">
        <f>IF(N393="sníž. přenesená",J393,0)</f>
        <v>0</v>
      </c>
      <c r="BI393" s="142">
        <f>IF(N393="nulová",J393,0)</f>
        <v>0</v>
      </c>
      <c r="BJ393" s="13" t="s">
        <v>81</v>
      </c>
      <c r="BK393" s="142">
        <f>ROUND(I393*H393,2)</f>
        <v>0</v>
      </c>
      <c r="BL393" s="13" t="s">
        <v>81</v>
      </c>
      <c r="BM393" s="141" t="s">
        <v>779</v>
      </c>
    </row>
    <row r="394" spans="1:65" s="2" customFormat="1" ht="29.25">
      <c r="A394" s="27"/>
      <c r="B394" s="28"/>
      <c r="C394" s="27"/>
      <c r="D394" s="143" t="s">
        <v>114</v>
      </c>
      <c r="E394" s="27"/>
      <c r="F394" s="144" t="s">
        <v>780</v>
      </c>
      <c r="G394" s="27"/>
      <c r="H394" s="27"/>
      <c r="I394" s="207"/>
      <c r="J394" s="27"/>
      <c r="K394" s="27"/>
      <c r="L394" s="28"/>
      <c r="M394" s="145"/>
      <c r="N394" s="146"/>
      <c r="O394" s="53"/>
      <c r="P394" s="53"/>
      <c r="Q394" s="53"/>
      <c r="R394" s="53"/>
      <c r="S394" s="53"/>
      <c r="T394" s="54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T394" s="13" t="s">
        <v>114</v>
      </c>
      <c r="AU394" s="13" t="s">
        <v>81</v>
      </c>
    </row>
    <row r="395" spans="1:65" s="2" customFormat="1" ht="16.5" customHeight="1">
      <c r="A395" s="27"/>
      <c r="B395" s="129"/>
      <c r="C395" s="130" t="s">
        <v>781</v>
      </c>
      <c r="D395" s="130" t="s">
        <v>109</v>
      </c>
      <c r="E395" s="131" t="s">
        <v>782</v>
      </c>
      <c r="F395" s="132" t="s">
        <v>783</v>
      </c>
      <c r="G395" s="133" t="s">
        <v>112</v>
      </c>
      <c r="H395" s="134">
        <v>8</v>
      </c>
      <c r="I395" s="206"/>
      <c r="J395" s="135"/>
      <c r="K395" s="136"/>
      <c r="L395" s="28"/>
      <c r="M395" s="137" t="s">
        <v>1</v>
      </c>
      <c r="N395" s="138" t="s">
        <v>38</v>
      </c>
      <c r="O395" s="53"/>
      <c r="P395" s="139">
        <f>O395*H395</f>
        <v>0</v>
      </c>
      <c r="Q395" s="139">
        <v>0</v>
      </c>
      <c r="R395" s="139">
        <f>Q395*H395</f>
        <v>0</v>
      </c>
      <c r="S395" s="139">
        <v>0</v>
      </c>
      <c r="T395" s="140">
        <f>S395*H395</f>
        <v>0</v>
      </c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R395" s="141" t="s">
        <v>81</v>
      </c>
      <c r="AT395" s="141" t="s">
        <v>109</v>
      </c>
      <c r="AU395" s="141" t="s">
        <v>81</v>
      </c>
      <c r="AY395" s="13" t="s">
        <v>108</v>
      </c>
      <c r="BE395" s="142">
        <f>IF(N395="základní",J395,0)</f>
        <v>0</v>
      </c>
      <c r="BF395" s="142">
        <f>IF(N395="snížená",J395,0)</f>
        <v>0</v>
      </c>
      <c r="BG395" s="142">
        <f>IF(N395="zákl. přenesená",J395,0)</f>
        <v>0</v>
      </c>
      <c r="BH395" s="142">
        <f>IF(N395="sníž. přenesená",J395,0)</f>
        <v>0</v>
      </c>
      <c r="BI395" s="142">
        <f>IF(N395="nulová",J395,0)</f>
        <v>0</v>
      </c>
      <c r="BJ395" s="13" t="s">
        <v>81</v>
      </c>
      <c r="BK395" s="142">
        <f>ROUND(I395*H395,2)</f>
        <v>0</v>
      </c>
      <c r="BL395" s="13" t="s">
        <v>81</v>
      </c>
      <c r="BM395" s="141" t="s">
        <v>784</v>
      </c>
    </row>
    <row r="396" spans="1:65" s="2" customFormat="1" ht="29.25">
      <c r="A396" s="27"/>
      <c r="B396" s="28"/>
      <c r="C396" s="27"/>
      <c r="D396" s="143" t="s">
        <v>114</v>
      </c>
      <c r="E396" s="27"/>
      <c r="F396" s="144" t="s">
        <v>785</v>
      </c>
      <c r="G396" s="27"/>
      <c r="H396" s="27"/>
      <c r="I396" s="207"/>
      <c r="J396" s="27"/>
      <c r="K396" s="27"/>
      <c r="L396" s="28"/>
      <c r="M396" s="145"/>
      <c r="N396" s="146"/>
      <c r="O396" s="53"/>
      <c r="P396" s="53"/>
      <c r="Q396" s="53"/>
      <c r="R396" s="53"/>
      <c r="S396" s="53"/>
      <c r="T396" s="54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T396" s="13" t="s">
        <v>114</v>
      </c>
      <c r="AU396" s="13" t="s">
        <v>81</v>
      </c>
    </row>
    <row r="397" spans="1:65" s="2" customFormat="1" ht="16.5" customHeight="1">
      <c r="A397" s="27"/>
      <c r="B397" s="129"/>
      <c r="C397" s="130" t="s">
        <v>786</v>
      </c>
      <c r="D397" s="130" t="s">
        <v>109</v>
      </c>
      <c r="E397" s="131" t="s">
        <v>787</v>
      </c>
      <c r="F397" s="132" t="s">
        <v>788</v>
      </c>
      <c r="G397" s="133" t="s">
        <v>112</v>
      </c>
      <c r="H397" s="134">
        <v>21</v>
      </c>
      <c r="I397" s="206"/>
      <c r="J397" s="135"/>
      <c r="K397" s="136"/>
      <c r="L397" s="28"/>
      <c r="M397" s="137" t="s">
        <v>1</v>
      </c>
      <c r="N397" s="138" t="s">
        <v>38</v>
      </c>
      <c r="O397" s="53"/>
      <c r="P397" s="139">
        <f>O397*H397</f>
        <v>0</v>
      </c>
      <c r="Q397" s="139">
        <v>0</v>
      </c>
      <c r="R397" s="139">
        <f>Q397*H397</f>
        <v>0</v>
      </c>
      <c r="S397" s="139">
        <v>0</v>
      </c>
      <c r="T397" s="140">
        <f>S397*H397</f>
        <v>0</v>
      </c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R397" s="141" t="s">
        <v>81</v>
      </c>
      <c r="AT397" s="141" t="s">
        <v>109</v>
      </c>
      <c r="AU397" s="141" t="s">
        <v>81</v>
      </c>
      <c r="AY397" s="13" t="s">
        <v>108</v>
      </c>
      <c r="BE397" s="142">
        <f>IF(N397="základní",J397,0)</f>
        <v>0</v>
      </c>
      <c r="BF397" s="142">
        <f>IF(N397="snížená",J397,0)</f>
        <v>0</v>
      </c>
      <c r="BG397" s="142">
        <f>IF(N397="zákl. přenesená",J397,0)</f>
        <v>0</v>
      </c>
      <c r="BH397" s="142">
        <f>IF(N397="sníž. přenesená",J397,0)</f>
        <v>0</v>
      </c>
      <c r="BI397" s="142">
        <f>IF(N397="nulová",J397,0)</f>
        <v>0</v>
      </c>
      <c r="BJ397" s="13" t="s">
        <v>81</v>
      </c>
      <c r="BK397" s="142">
        <f>ROUND(I397*H397,2)</f>
        <v>0</v>
      </c>
      <c r="BL397" s="13" t="s">
        <v>81</v>
      </c>
      <c r="BM397" s="141" t="s">
        <v>789</v>
      </c>
    </row>
    <row r="398" spans="1:65" s="2" customFormat="1" ht="29.25">
      <c r="A398" s="27"/>
      <c r="B398" s="28"/>
      <c r="C398" s="27"/>
      <c r="D398" s="143" t="s">
        <v>114</v>
      </c>
      <c r="E398" s="27"/>
      <c r="F398" s="144" t="s">
        <v>790</v>
      </c>
      <c r="G398" s="27"/>
      <c r="H398" s="27"/>
      <c r="I398" s="207"/>
      <c r="J398" s="27"/>
      <c r="K398" s="27"/>
      <c r="L398" s="28"/>
      <c r="M398" s="145"/>
      <c r="N398" s="146"/>
      <c r="O398" s="53"/>
      <c r="P398" s="53"/>
      <c r="Q398" s="53"/>
      <c r="R398" s="53"/>
      <c r="S398" s="53"/>
      <c r="T398" s="54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T398" s="13" t="s">
        <v>114</v>
      </c>
      <c r="AU398" s="13" t="s">
        <v>81</v>
      </c>
    </row>
    <row r="399" spans="1:65" s="2" customFormat="1" ht="16.5" customHeight="1">
      <c r="A399" s="27"/>
      <c r="B399" s="129"/>
      <c r="C399" s="130" t="s">
        <v>791</v>
      </c>
      <c r="D399" s="130" t="s">
        <v>109</v>
      </c>
      <c r="E399" s="131" t="s">
        <v>792</v>
      </c>
      <c r="F399" s="132" t="s">
        <v>793</v>
      </c>
      <c r="G399" s="133" t="s">
        <v>112</v>
      </c>
      <c r="H399" s="134">
        <v>16</v>
      </c>
      <c r="I399" s="206"/>
      <c r="J399" s="135"/>
      <c r="K399" s="136"/>
      <c r="L399" s="28"/>
      <c r="M399" s="137" t="s">
        <v>1</v>
      </c>
      <c r="N399" s="138" t="s">
        <v>38</v>
      </c>
      <c r="O399" s="53"/>
      <c r="P399" s="139">
        <f>O399*H399</f>
        <v>0</v>
      </c>
      <c r="Q399" s="139">
        <v>0</v>
      </c>
      <c r="R399" s="139">
        <f>Q399*H399</f>
        <v>0</v>
      </c>
      <c r="S399" s="139">
        <v>0</v>
      </c>
      <c r="T399" s="140">
        <f>S399*H399</f>
        <v>0</v>
      </c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R399" s="141" t="s">
        <v>81</v>
      </c>
      <c r="AT399" s="141" t="s">
        <v>109</v>
      </c>
      <c r="AU399" s="141" t="s">
        <v>81</v>
      </c>
      <c r="AY399" s="13" t="s">
        <v>108</v>
      </c>
      <c r="BE399" s="142">
        <f>IF(N399="základní",J399,0)</f>
        <v>0</v>
      </c>
      <c r="BF399" s="142">
        <f>IF(N399="snížená",J399,0)</f>
        <v>0</v>
      </c>
      <c r="BG399" s="142">
        <f>IF(N399="zákl. přenesená",J399,0)</f>
        <v>0</v>
      </c>
      <c r="BH399" s="142">
        <f>IF(N399="sníž. přenesená",J399,0)</f>
        <v>0</v>
      </c>
      <c r="BI399" s="142">
        <f>IF(N399="nulová",J399,0)</f>
        <v>0</v>
      </c>
      <c r="BJ399" s="13" t="s">
        <v>81</v>
      </c>
      <c r="BK399" s="142">
        <f>ROUND(I399*H399,2)</f>
        <v>0</v>
      </c>
      <c r="BL399" s="13" t="s">
        <v>81</v>
      </c>
      <c r="BM399" s="141" t="s">
        <v>794</v>
      </c>
    </row>
    <row r="400" spans="1:65" s="2" customFormat="1" ht="29.25">
      <c r="A400" s="27"/>
      <c r="B400" s="28"/>
      <c r="C400" s="27"/>
      <c r="D400" s="143" t="s">
        <v>114</v>
      </c>
      <c r="E400" s="27"/>
      <c r="F400" s="144" t="s">
        <v>795</v>
      </c>
      <c r="G400" s="27"/>
      <c r="H400" s="27"/>
      <c r="I400" s="207"/>
      <c r="J400" s="27"/>
      <c r="K400" s="27"/>
      <c r="L400" s="28"/>
      <c r="M400" s="145"/>
      <c r="N400" s="146"/>
      <c r="O400" s="53"/>
      <c r="P400" s="53"/>
      <c r="Q400" s="53"/>
      <c r="R400" s="53"/>
      <c r="S400" s="53"/>
      <c r="T400" s="54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T400" s="13" t="s">
        <v>114</v>
      </c>
      <c r="AU400" s="13" t="s">
        <v>81</v>
      </c>
    </row>
    <row r="401" spans="1:65" s="2" customFormat="1" ht="16.5" customHeight="1">
      <c r="A401" s="27"/>
      <c r="B401" s="129"/>
      <c r="C401" s="130" t="s">
        <v>796</v>
      </c>
      <c r="D401" s="130" t="s">
        <v>109</v>
      </c>
      <c r="E401" s="131" t="s">
        <v>797</v>
      </c>
      <c r="F401" s="132" t="s">
        <v>798</v>
      </c>
      <c r="G401" s="133" t="s">
        <v>112</v>
      </c>
      <c r="H401" s="134">
        <v>1</v>
      </c>
      <c r="I401" s="206"/>
      <c r="J401" s="135"/>
      <c r="K401" s="136"/>
      <c r="L401" s="28"/>
      <c r="M401" s="137" t="s">
        <v>1</v>
      </c>
      <c r="N401" s="138" t="s">
        <v>38</v>
      </c>
      <c r="O401" s="53"/>
      <c r="P401" s="139">
        <f>O401*H401</f>
        <v>0</v>
      </c>
      <c r="Q401" s="139">
        <v>0</v>
      </c>
      <c r="R401" s="139">
        <f>Q401*H401</f>
        <v>0</v>
      </c>
      <c r="S401" s="139">
        <v>0</v>
      </c>
      <c r="T401" s="140">
        <f>S401*H401</f>
        <v>0</v>
      </c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R401" s="141" t="s">
        <v>81</v>
      </c>
      <c r="AT401" s="141" t="s">
        <v>109</v>
      </c>
      <c r="AU401" s="141" t="s">
        <v>81</v>
      </c>
      <c r="AY401" s="13" t="s">
        <v>108</v>
      </c>
      <c r="BE401" s="142">
        <f>IF(N401="základní",J401,0)</f>
        <v>0</v>
      </c>
      <c r="BF401" s="142">
        <f>IF(N401="snížená",J401,0)</f>
        <v>0</v>
      </c>
      <c r="BG401" s="142">
        <f>IF(N401="zákl. přenesená",J401,0)</f>
        <v>0</v>
      </c>
      <c r="BH401" s="142">
        <f>IF(N401="sníž. přenesená",J401,0)</f>
        <v>0</v>
      </c>
      <c r="BI401" s="142">
        <f>IF(N401="nulová",J401,0)</f>
        <v>0</v>
      </c>
      <c r="BJ401" s="13" t="s">
        <v>81</v>
      </c>
      <c r="BK401" s="142">
        <f>ROUND(I401*H401,2)</f>
        <v>0</v>
      </c>
      <c r="BL401" s="13" t="s">
        <v>81</v>
      </c>
      <c r="BM401" s="141" t="s">
        <v>799</v>
      </c>
    </row>
    <row r="402" spans="1:65" s="2" customFormat="1" ht="29.25">
      <c r="A402" s="27"/>
      <c r="B402" s="28"/>
      <c r="C402" s="27"/>
      <c r="D402" s="143" t="s">
        <v>114</v>
      </c>
      <c r="E402" s="27"/>
      <c r="F402" s="144" t="s">
        <v>800</v>
      </c>
      <c r="G402" s="27"/>
      <c r="H402" s="27"/>
      <c r="I402" s="207"/>
      <c r="J402" s="27"/>
      <c r="K402" s="27"/>
      <c r="L402" s="28"/>
      <c r="M402" s="145"/>
      <c r="N402" s="146"/>
      <c r="O402" s="53"/>
      <c r="P402" s="53"/>
      <c r="Q402" s="53"/>
      <c r="R402" s="53"/>
      <c r="S402" s="53"/>
      <c r="T402" s="54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T402" s="13" t="s">
        <v>114</v>
      </c>
      <c r="AU402" s="13" t="s">
        <v>81</v>
      </c>
    </row>
    <row r="403" spans="1:65" s="2" customFormat="1" ht="16.5" customHeight="1">
      <c r="A403" s="27"/>
      <c r="B403" s="129"/>
      <c r="C403" s="130" t="s">
        <v>801</v>
      </c>
      <c r="D403" s="130" t="s">
        <v>109</v>
      </c>
      <c r="E403" s="131" t="s">
        <v>802</v>
      </c>
      <c r="F403" s="132" t="s">
        <v>803</v>
      </c>
      <c r="G403" s="133" t="s">
        <v>112</v>
      </c>
      <c r="H403" s="134">
        <v>38</v>
      </c>
      <c r="I403" s="206"/>
      <c r="J403" s="135"/>
      <c r="K403" s="136"/>
      <c r="L403" s="28"/>
      <c r="M403" s="137" t="s">
        <v>1</v>
      </c>
      <c r="N403" s="138" t="s">
        <v>38</v>
      </c>
      <c r="O403" s="53"/>
      <c r="P403" s="139">
        <f>O403*H403</f>
        <v>0</v>
      </c>
      <c r="Q403" s="139">
        <v>0</v>
      </c>
      <c r="R403" s="139">
        <f>Q403*H403</f>
        <v>0</v>
      </c>
      <c r="S403" s="139">
        <v>0</v>
      </c>
      <c r="T403" s="140">
        <f>S403*H403</f>
        <v>0</v>
      </c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R403" s="141" t="s">
        <v>81</v>
      </c>
      <c r="AT403" s="141" t="s">
        <v>109</v>
      </c>
      <c r="AU403" s="141" t="s">
        <v>81</v>
      </c>
      <c r="AY403" s="13" t="s">
        <v>108</v>
      </c>
      <c r="BE403" s="142">
        <f>IF(N403="základní",J403,0)</f>
        <v>0</v>
      </c>
      <c r="BF403" s="142">
        <f>IF(N403="snížená",J403,0)</f>
        <v>0</v>
      </c>
      <c r="BG403" s="142">
        <f>IF(N403="zákl. přenesená",J403,0)</f>
        <v>0</v>
      </c>
      <c r="BH403" s="142">
        <f>IF(N403="sníž. přenesená",J403,0)</f>
        <v>0</v>
      </c>
      <c r="BI403" s="142">
        <f>IF(N403="nulová",J403,0)</f>
        <v>0</v>
      </c>
      <c r="BJ403" s="13" t="s">
        <v>81</v>
      </c>
      <c r="BK403" s="142">
        <f>ROUND(I403*H403,2)</f>
        <v>0</v>
      </c>
      <c r="BL403" s="13" t="s">
        <v>81</v>
      </c>
      <c r="BM403" s="141" t="s">
        <v>804</v>
      </c>
    </row>
    <row r="404" spans="1:65" s="2" customFormat="1" ht="29.25">
      <c r="A404" s="27"/>
      <c r="B404" s="28"/>
      <c r="C404" s="27"/>
      <c r="D404" s="143" t="s">
        <v>114</v>
      </c>
      <c r="E404" s="27"/>
      <c r="F404" s="144" t="s">
        <v>805</v>
      </c>
      <c r="G404" s="27"/>
      <c r="H404" s="27"/>
      <c r="I404" s="207"/>
      <c r="J404" s="27"/>
      <c r="K404" s="27"/>
      <c r="L404" s="28"/>
      <c r="M404" s="145"/>
      <c r="N404" s="146"/>
      <c r="O404" s="53"/>
      <c r="P404" s="53"/>
      <c r="Q404" s="53"/>
      <c r="R404" s="53"/>
      <c r="S404" s="53"/>
      <c r="T404" s="54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T404" s="13" t="s">
        <v>114</v>
      </c>
      <c r="AU404" s="13" t="s">
        <v>81</v>
      </c>
    </row>
    <row r="405" spans="1:65" s="2" customFormat="1" ht="16.5" customHeight="1">
      <c r="A405" s="27"/>
      <c r="B405" s="129"/>
      <c r="C405" s="130" t="s">
        <v>806</v>
      </c>
      <c r="D405" s="130" t="s">
        <v>109</v>
      </c>
      <c r="E405" s="131" t="s">
        <v>807</v>
      </c>
      <c r="F405" s="132" t="s">
        <v>808</v>
      </c>
      <c r="G405" s="133" t="s">
        <v>112</v>
      </c>
      <c r="H405" s="134">
        <v>69</v>
      </c>
      <c r="I405" s="206"/>
      <c r="J405" s="135"/>
      <c r="K405" s="136"/>
      <c r="L405" s="28"/>
      <c r="M405" s="137" t="s">
        <v>1</v>
      </c>
      <c r="N405" s="138" t="s">
        <v>38</v>
      </c>
      <c r="O405" s="53"/>
      <c r="P405" s="139">
        <f>O405*H405</f>
        <v>0</v>
      </c>
      <c r="Q405" s="139">
        <v>0</v>
      </c>
      <c r="R405" s="139">
        <f>Q405*H405</f>
        <v>0</v>
      </c>
      <c r="S405" s="139">
        <v>0</v>
      </c>
      <c r="T405" s="140">
        <f>S405*H405</f>
        <v>0</v>
      </c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R405" s="141" t="s">
        <v>81</v>
      </c>
      <c r="AT405" s="141" t="s">
        <v>109</v>
      </c>
      <c r="AU405" s="141" t="s">
        <v>81</v>
      </c>
      <c r="AY405" s="13" t="s">
        <v>108</v>
      </c>
      <c r="BE405" s="142">
        <f>IF(N405="základní",J405,0)</f>
        <v>0</v>
      </c>
      <c r="BF405" s="142">
        <f>IF(N405="snížená",J405,0)</f>
        <v>0</v>
      </c>
      <c r="BG405" s="142">
        <f>IF(N405="zákl. přenesená",J405,0)</f>
        <v>0</v>
      </c>
      <c r="BH405" s="142">
        <f>IF(N405="sníž. přenesená",J405,0)</f>
        <v>0</v>
      </c>
      <c r="BI405" s="142">
        <f>IF(N405="nulová",J405,0)</f>
        <v>0</v>
      </c>
      <c r="BJ405" s="13" t="s">
        <v>81</v>
      </c>
      <c r="BK405" s="142">
        <f>ROUND(I405*H405,2)</f>
        <v>0</v>
      </c>
      <c r="BL405" s="13" t="s">
        <v>81</v>
      </c>
      <c r="BM405" s="141" t="s">
        <v>809</v>
      </c>
    </row>
    <row r="406" spans="1:65" s="2" customFormat="1" ht="29.25">
      <c r="A406" s="27"/>
      <c r="B406" s="28"/>
      <c r="C406" s="27"/>
      <c r="D406" s="143" t="s">
        <v>114</v>
      </c>
      <c r="E406" s="27"/>
      <c r="F406" s="144" t="s">
        <v>810</v>
      </c>
      <c r="G406" s="27"/>
      <c r="H406" s="27"/>
      <c r="I406" s="207"/>
      <c r="J406" s="27"/>
      <c r="K406" s="27"/>
      <c r="L406" s="28"/>
      <c r="M406" s="145"/>
      <c r="N406" s="146"/>
      <c r="O406" s="53"/>
      <c r="P406" s="53"/>
      <c r="Q406" s="53"/>
      <c r="R406" s="53"/>
      <c r="S406" s="53"/>
      <c r="T406" s="54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T406" s="13" t="s">
        <v>114</v>
      </c>
      <c r="AU406" s="13" t="s">
        <v>81</v>
      </c>
    </row>
    <row r="407" spans="1:65" s="2" customFormat="1" ht="16.5" customHeight="1">
      <c r="A407" s="27"/>
      <c r="B407" s="129"/>
      <c r="C407" s="130" t="s">
        <v>811</v>
      </c>
      <c r="D407" s="130" t="s">
        <v>109</v>
      </c>
      <c r="E407" s="131" t="s">
        <v>812</v>
      </c>
      <c r="F407" s="132" t="s">
        <v>813</v>
      </c>
      <c r="G407" s="133" t="s">
        <v>112</v>
      </c>
      <c r="H407" s="134">
        <v>237</v>
      </c>
      <c r="I407" s="206"/>
      <c r="J407" s="135"/>
      <c r="K407" s="136"/>
      <c r="L407" s="28"/>
      <c r="M407" s="137" t="s">
        <v>1</v>
      </c>
      <c r="N407" s="138" t="s">
        <v>38</v>
      </c>
      <c r="O407" s="53"/>
      <c r="P407" s="139">
        <f>O407*H407</f>
        <v>0</v>
      </c>
      <c r="Q407" s="139">
        <v>0</v>
      </c>
      <c r="R407" s="139">
        <f>Q407*H407</f>
        <v>0</v>
      </c>
      <c r="S407" s="139">
        <v>0</v>
      </c>
      <c r="T407" s="140">
        <f>S407*H407</f>
        <v>0</v>
      </c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R407" s="141" t="s">
        <v>81</v>
      </c>
      <c r="AT407" s="141" t="s">
        <v>109</v>
      </c>
      <c r="AU407" s="141" t="s">
        <v>81</v>
      </c>
      <c r="AY407" s="13" t="s">
        <v>108</v>
      </c>
      <c r="BE407" s="142">
        <f>IF(N407="základní",J407,0)</f>
        <v>0</v>
      </c>
      <c r="BF407" s="142">
        <f>IF(N407="snížená",J407,0)</f>
        <v>0</v>
      </c>
      <c r="BG407" s="142">
        <f>IF(N407="zákl. přenesená",J407,0)</f>
        <v>0</v>
      </c>
      <c r="BH407" s="142">
        <f>IF(N407="sníž. přenesená",J407,0)</f>
        <v>0</v>
      </c>
      <c r="BI407" s="142">
        <f>IF(N407="nulová",J407,0)</f>
        <v>0</v>
      </c>
      <c r="BJ407" s="13" t="s">
        <v>81</v>
      </c>
      <c r="BK407" s="142">
        <f>ROUND(I407*H407,2)</f>
        <v>0</v>
      </c>
      <c r="BL407" s="13" t="s">
        <v>81</v>
      </c>
      <c r="BM407" s="141" t="s">
        <v>814</v>
      </c>
    </row>
    <row r="408" spans="1:65" s="2" customFormat="1" ht="29.25">
      <c r="A408" s="27"/>
      <c r="B408" s="28"/>
      <c r="C408" s="27"/>
      <c r="D408" s="143" t="s">
        <v>114</v>
      </c>
      <c r="E408" s="27"/>
      <c r="F408" s="144" t="s">
        <v>815</v>
      </c>
      <c r="G408" s="27"/>
      <c r="H408" s="27"/>
      <c r="I408" s="207"/>
      <c r="J408" s="27"/>
      <c r="K408" s="27"/>
      <c r="L408" s="28"/>
      <c r="M408" s="145"/>
      <c r="N408" s="146"/>
      <c r="O408" s="53"/>
      <c r="P408" s="53"/>
      <c r="Q408" s="53"/>
      <c r="R408" s="53"/>
      <c r="S408" s="53"/>
      <c r="T408" s="54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T408" s="13" t="s">
        <v>114</v>
      </c>
      <c r="AU408" s="13" t="s">
        <v>81</v>
      </c>
    </row>
    <row r="409" spans="1:65" s="2" customFormat="1" ht="16.5" customHeight="1">
      <c r="A409" s="27"/>
      <c r="B409" s="129"/>
      <c r="C409" s="130" t="s">
        <v>816</v>
      </c>
      <c r="D409" s="130" t="s">
        <v>109</v>
      </c>
      <c r="E409" s="131" t="s">
        <v>817</v>
      </c>
      <c r="F409" s="132" t="s">
        <v>818</v>
      </c>
      <c r="G409" s="133" t="s">
        <v>112</v>
      </c>
      <c r="H409" s="134">
        <v>2</v>
      </c>
      <c r="I409" s="206"/>
      <c r="J409" s="135"/>
      <c r="K409" s="136"/>
      <c r="L409" s="28"/>
      <c r="M409" s="137" t="s">
        <v>1</v>
      </c>
      <c r="N409" s="138" t="s">
        <v>38</v>
      </c>
      <c r="O409" s="53"/>
      <c r="P409" s="139">
        <f>O409*H409</f>
        <v>0</v>
      </c>
      <c r="Q409" s="139">
        <v>0</v>
      </c>
      <c r="R409" s="139">
        <f>Q409*H409</f>
        <v>0</v>
      </c>
      <c r="S409" s="139">
        <v>0</v>
      </c>
      <c r="T409" s="140">
        <f>S409*H409</f>
        <v>0</v>
      </c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R409" s="141" t="s">
        <v>81</v>
      </c>
      <c r="AT409" s="141" t="s">
        <v>109</v>
      </c>
      <c r="AU409" s="141" t="s">
        <v>81</v>
      </c>
      <c r="AY409" s="13" t="s">
        <v>108</v>
      </c>
      <c r="BE409" s="142">
        <f>IF(N409="základní",J409,0)</f>
        <v>0</v>
      </c>
      <c r="BF409" s="142">
        <f>IF(N409="snížená",J409,0)</f>
        <v>0</v>
      </c>
      <c r="BG409" s="142">
        <f>IF(N409="zákl. přenesená",J409,0)</f>
        <v>0</v>
      </c>
      <c r="BH409" s="142">
        <f>IF(N409="sníž. přenesená",J409,0)</f>
        <v>0</v>
      </c>
      <c r="BI409" s="142">
        <f>IF(N409="nulová",J409,0)</f>
        <v>0</v>
      </c>
      <c r="BJ409" s="13" t="s">
        <v>81</v>
      </c>
      <c r="BK409" s="142">
        <f>ROUND(I409*H409,2)</f>
        <v>0</v>
      </c>
      <c r="BL409" s="13" t="s">
        <v>81</v>
      </c>
      <c r="BM409" s="141" t="s">
        <v>819</v>
      </c>
    </row>
    <row r="410" spans="1:65" s="2" customFormat="1" ht="29.25">
      <c r="A410" s="27"/>
      <c r="B410" s="28"/>
      <c r="C410" s="27"/>
      <c r="D410" s="143" t="s">
        <v>114</v>
      </c>
      <c r="E410" s="27"/>
      <c r="F410" s="144" t="s">
        <v>820</v>
      </c>
      <c r="G410" s="27"/>
      <c r="H410" s="27"/>
      <c r="I410" s="207"/>
      <c r="J410" s="27"/>
      <c r="K410" s="27"/>
      <c r="L410" s="28"/>
      <c r="M410" s="145"/>
      <c r="N410" s="146"/>
      <c r="O410" s="53"/>
      <c r="P410" s="53"/>
      <c r="Q410" s="53"/>
      <c r="R410" s="53"/>
      <c r="S410" s="53"/>
      <c r="T410" s="54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T410" s="13" t="s">
        <v>114</v>
      </c>
      <c r="AU410" s="13" t="s">
        <v>81</v>
      </c>
    </row>
    <row r="411" spans="1:65" s="2" customFormat="1" ht="16.5" customHeight="1">
      <c r="A411" s="27"/>
      <c r="B411" s="129"/>
      <c r="C411" s="130" t="s">
        <v>821</v>
      </c>
      <c r="D411" s="130" t="s">
        <v>109</v>
      </c>
      <c r="E411" s="131" t="s">
        <v>822</v>
      </c>
      <c r="F411" s="132" t="s">
        <v>823</v>
      </c>
      <c r="G411" s="133" t="s">
        <v>112</v>
      </c>
      <c r="H411" s="134">
        <v>5</v>
      </c>
      <c r="I411" s="206"/>
      <c r="J411" s="135"/>
      <c r="K411" s="136"/>
      <c r="L411" s="28"/>
      <c r="M411" s="137" t="s">
        <v>1</v>
      </c>
      <c r="N411" s="138" t="s">
        <v>38</v>
      </c>
      <c r="O411" s="53"/>
      <c r="P411" s="139">
        <f>O411*H411</f>
        <v>0</v>
      </c>
      <c r="Q411" s="139">
        <v>0</v>
      </c>
      <c r="R411" s="139">
        <f>Q411*H411</f>
        <v>0</v>
      </c>
      <c r="S411" s="139">
        <v>0</v>
      </c>
      <c r="T411" s="140">
        <f>S411*H411</f>
        <v>0</v>
      </c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R411" s="141" t="s">
        <v>81</v>
      </c>
      <c r="AT411" s="141" t="s">
        <v>109</v>
      </c>
      <c r="AU411" s="141" t="s">
        <v>81</v>
      </c>
      <c r="AY411" s="13" t="s">
        <v>108</v>
      </c>
      <c r="BE411" s="142">
        <f>IF(N411="základní",J411,0)</f>
        <v>0</v>
      </c>
      <c r="BF411" s="142">
        <f>IF(N411="snížená",J411,0)</f>
        <v>0</v>
      </c>
      <c r="BG411" s="142">
        <f>IF(N411="zákl. přenesená",J411,0)</f>
        <v>0</v>
      </c>
      <c r="BH411" s="142">
        <f>IF(N411="sníž. přenesená",J411,0)</f>
        <v>0</v>
      </c>
      <c r="BI411" s="142">
        <f>IF(N411="nulová",J411,0)</f>
        <v>0</v>
      </c>
      <c r="BJ411" s="13" t="s">
        <v>81</v>
      </c>
      <c r="BK411" s="142">
        <f>ROUND(I411*H411,2)</f>
        <v>0</v>
      </c>
      <c r="BL411" s="13" t="s">
        <v>81</v>
      </c>
      <c r="BM411" s="141" t="s">
        <v>824</v>
      </c>
    </row>
    <row r="412" spans="1:65" s="2" customFormat="1" ht="29.25">
      <c r="A412" s="27"/>
      <c r="B412" s="28"/>
      <c r="C412" s="27"/>
      <c r="D412" s="143" t="s">
        <v>114</v>
      </c>
      <c r="E412" s="27"/>
      <c r="F412" s="144" t="s">
        <v>825</v>
      </c>
      <c r="G412" s="27"/>
      <c r="H412" s="27"/>
      <c r="I412" s="207"/>
      <c r="J412" s="27"/>
      <c r="K412" s="27"/>
      <c r="L412" s="28"/>
      <c r="M412" s="145"/>
      <c r="N412" s="146"/>
      <c r="O412" s="53"/>
      <c r="P412" s="53"/>
      <c r="Q412" s="53"/>
      <c r="R412" s="53"/>
      <c r="S412" s="53"/>
      <c r="T412" s="54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T412" s="13" t="s">
        <v>114</v>
      </c>
      <c r="AU412" s="13" t="s">
        <v>81</v>
      </c>
    </row>
    <row r="413" spans="1:65" s="2" customFormat="1" ht="16.5" customHeight="1">
      <c r="A413" s="27"/>
      <c r="B413" s="129"/>
      <c r="C413" s="130" t="s">
        <v>826</v>
      </c>
      <c r="D413" s="130" t="s">
        <v>109</v>
      </c>
      <c r="E413" s="131" t="s">
        <v>827</v>
      </c>
      <c r="F413" s="132" t="s">
        <v>828</v>
      </c>
      <c r="G413" s="133" t="s">
        <v>112</v>
      </c>
      <c r="H413" s="134">
        <v>3</v>
      </c>
      <c r="I413" s="206"/>
      <c r="J413" s="135"/>
      <c r="K413" s="136"/>
      <c r="L413" s="28"/>
      <c r="M413" s="137" t="s">
        <v>1</v>
      </c>
      <c r="N413" s="138" t="s">
        <v>38</v>
      </c>
      <c r="O413" s="53"/>
      <c r="P413" s="139">
        <f>O413*H413</f>
        <v>0</v>
      </c>
      <c r="Q413" s="139">
        <v>0</v>
      </c>
      <c r="R413" s="139">
        <f>Q413*H413</f>
        <v>0</v>
      </c>
      <c r="S413" s="139">
        <v>0</v>
      </c>
      <c r="T413" s="140">
        <f>S413*H413</f>
        <v>0</v>
      </c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R413" s="141" t="s">
        <v>81</v>
      </c>
      <c r="AT413" s="141" t="s">
        <v>109</v>
      </c>
      <c r="AU413" s="141" t="s">
        <v>81</v>
      </c>
      <c r="AY413" s="13" t="s">
        <v>108</v>
      </c>
      <c r="BE413" s="142">
        <f>IF(N413="základní",J413,0)</f>
        <v>0</v>
      </c>
      <c r="BF413" s="142">
        <f>IF(N413="snížená",J413,0)</f>
        <v>0</v>
      </c>
      <c r="BG413" s="142">
        <f>IF(N413="zákl. přenesená",J413,0)</f>
        <v>0</v>
      </c>
      <c r="BH413" s="142">
        <f>IF(N413="sníž. přenesená",J413,0)</f>
        <v>0</v>
      </c>
      <c r="BI413" s="142">
        <f>IF(N413="nulová",J413,0)</f>
        <v>0</v>
      </c>
      <c r="BJ413" s="13" t="s">
        <v>81</v>
      </c>
      <c r="BK413" s="142">
        <f>ROUND(I413*H413,2)</f>
        <v>0</v>
      </c>
      <c r="BL413" s="13" t="s">
        <v>81</v>
      </c>
      <c r="BM413" s="141" t="s">
        <v>829</v>
      </c>
    </row>
    <row r="414" spans="1:65" s="2" customFormat="1" ht="29.25">
      <c r="A414" s="27"/>
      <c r="B414" s="28"/>
      <c r="C414" s="27"/>
      <c r="D414" s="143" t="s">
        <v>114</v>
      </c>
      <c r="E414" s="27"/>
      <c r="F414" s="144" t="s">
        <v>830</v>
      </c>
      <c r="G414" s="27"/>
      <c r="H414" s="27"/>
      <c r="I414" s="207"/>
      <c r="J414" s="27"/>
      <c r="K414" s="27"/>
      <c r="L414" s="28"/>
      <c r="M414" s="145"/>
      <c r="N414" s="146"/>
      <c r="O414" s="53"/>
      <c r="P414" s="53"/>
      <c r="Q414" s="53"/>
      <c r="R414" s="53"/>
      <c r="S414" s="53"/>
      <c r="T414" s="54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T414" s="13" t="s">
        <v>114</v>
      </c>
      <c r="AU414" s="13" t="s">
        <v>81</v>
      </c>
    </row>
    <row r="415" spans="1:65" s="2" customFormat="1" ht="16.5" customHeight="1">
      <c r="A415" s="27"/>
      <c r="B415" s="129"/>
      <c r="C415" s="130" t="s">
        <v>831</v>
      </c>
      <c r="D415" s="130" t="s">
        <v>109</v>
      </c>
      <c r="E415" s="131" t="s">
        <v>832</v>
      </c>
      <c r="F415" s="132" t="s">
        <v>833</v>
      </c>
      <c r="G415" s="133" t="s">
        <v>112</v>
      </c>
      <c r="H415" s="134">
        <v>3</v>
      </c>
      <c r="I415" s="206"/>
      <c r="J415" s="135"/>
      <c r="K415" s="136"/>
      <c r="L415" s="28"/>
      <c r="M415" s="137" t="s">
        <v>1</v>
      </c>
      <c r="N415" s="138" t="s">
        <v>38</v>
      </c>
      <c r="O415" s="53"/>
      <c r="P415" s="139">
        <f>O415*H415</f>
        <v>0</v>
      </c>
      <c r="Q415" s="139">
        <v>0</v>
      </c>
      <c r="R415" s="139">
        <f>Q415*H415</f>
        <v>0</v>
      </c>
      <c r="S415" s="139">
        <v>0</v>
      </c>
      <c r="T415" s="140">
        <f>S415*H415</f>
        <v>0</v>
      </c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R415" s="141" t="s">
        <v>81</v>
      </c>
      <c r="AT415" s="141" t="s">
        <v>109</v>
      </c>
      <c r="AU415" s="141" t="s">
        <v>81</v>
      </c>
      <c r="AY415" s="13" t="s">
        <v>108</v>
      </c>
      <c r="BE415" s="142">
        <f>IF(N415="základní",J415,0)</f>
        <v>0</v>
      </c>
      <c r="BF415" s="142">
        <f>IF(N415="snížená",J415,0)</f>
        <v>0</v>
      </c>
      <c r="BG415" s="142">
        <f>IF(N415="zákl. přenesená",J415,0)</f>
        <v>0</v>
      </c>
      <c r="BH415" s="142">
        <f>IF(N415="sníž. přenesená",J415,0)</f>
        <v>0</v>
      </c>
      <c r="BI415" s="142">
        <f>IF(N415="nulová",J415,0)</f>
        <v>0</v>
      </c>
      <c r="BJ415" s="13" t="s">
        <v>81</v>
      </c>
      <c r="BK415" s="142">
        <f>ROUND(I415*H415,2)</f>
        <v>0</v>
      </c>
      <c r="BL415" s="13" t="s">
        <v>81</v>
      </c>
      <c r="BM415" s="141" t="s">
        <v>834</v>
      </c>
    </row>
    <row r="416" spans="1:65" s="2" customFormat="1" ht="29.25">
      <c r="A416" s="27"/>
      <c r="B416" s="28"/>
      <c r="C416" s="27"/>
      <c r="D416" s="143" t="s">
        <v>114</v>
      </c>
      <c r="E416" s="27"/>
      <c r="F416" s="144" t="s">
        <v>835</v>
      </c>
      <c r="G416" s="27"/>
      <c r="H416" s="27"/>
      <c r="I416" s="207"/>
      <c r="J416" s="27"/>
      <c r="K416" s="27"/>
      <c r="L416" s="28"/>
      <c r="M416" s="145"/>
      <c r="N416" s="146"/>
      <c r="O416" s="53"/>
      <c r="P416" s="53"/>
      <c r="Q416" s="53"/>
      <c r="R416" s="53"/>
      <c r="S416" s="53"/>
      <c r="T416" s="54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T416" s="13" t="s">
        <v>114</v>
      </c>
      <c r="AU416" s="13" t="s">
        <v>81</v>
      </c>
    </row>
    <row r="417" spans="1:65" s="2" customFormat="1" ht="16.5" customHeight="1">
      <c r="A417" s="27"/>
      <c r="B417" s="129"/>
      <c r="C417" s="130" t="s">
        <v>836</v>
      </c>
      <c r="D417" s="130" t="s">
        <v>109</v>
      </c>
      <c r="E417" s="131" t="s">
        <v>837</v>
      </c>
      <c r="F417" s="132" t="s">
        <v>838</v>
      </c>
      <c r="G417" s="133" t="s">
        <v>112</v>
      </c>
      <c r="H417" s="134">
        <v>2</v>
      </c>
      <c r="I417" s="206"/>
      <c r="J417" s="135"/>
      <c r="K417" s="136"/>
      <c r="L417" s="28"/>
      <c r="M417" s="137" t="s">
        <v>1</v>
      </c>
      <c r="N417" s="138" t="s">
        <v>38</v>
      </c>
      <c r="O417" s="53"/>
      <c r="P417" s="139">
        <f>O417*H417</f>
        <v>0</v>
      </c>
      <c r="Q417" s="139">
        <v>0</v>
      </c>
      <c r="R417" s="139">
        <f>Q417*H417</f>
        <v>0</v>
      </c>
      <c r="S417" s="139">
        <v>0</v>
      </c>
      <c r="T417" s="140">
        <f>S417*H417</f>
        <v>0</v>
      </c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R417" s="141" t="s">
        <v>81</v>
      </c>
      <c r="AT417" s="141" t="s">
        <v>109</v>
      </c>
      <c r="AU417" s="141" t="s">
        <v>81</v>
      </c>
      <c r="AY417" s="13" t="s">
        <v>108</v>
      </c>
      <c r="BE417" s="142">
        <f>IF(N417="základní",J417,0)</f>
        <v>0</v>
      </c>
      <c r="BF417" s="142">
        <f>IF(N417="snížená",J417,0)</f>
        <v>0</v>
      </c>
      <c r="BG417" s="142">
        <f>IF(N417="zákl. přenesená",J417,0)</f>
        <v>0</v>
      </c>
      <c r="BH417" s="142">
        <f>IF(N417="sníž. přenesená",J417,0)</f>
        <v>0</v>
      </c>
      <c r="BI417" s="142">
        <f>IF(N417="nulová",J417,0)</f>
        <v>0</v>
      </c>
      <c r="BJ417" s="13" t="s">
        <v>81</v>
      </c>
      <c r="BK417" s="142">
        <f>ROUND(I417*H417,2)</f>
        <v>0</v>
      </c>
      <c r="BL417" s="13" t="s">
        <v>81</v>
      </c>
      <c r="BM417" s="141" t="s">
        <v>839</v>
      </c>
    </row>
    <row r="418" spans="1:65" s="2" customFormat="1" ht="29.25">
      <c r="A418" s="27"/>
      <c r="B418" s="28"/>
      <c r="C418" s="27"/>
      <c r="D418" s="143" t="s">
        <v>114</v>
      </c>
      <c r="E418" s="27"/>
      <c r="F418" s="144" t="s">
        <v>840</v>
      </c>
      <c r="G418" s="27"/>
      <c r="H418" s="27"/>
      <c r="I418" s="207"/>
      <c r="J418" s="27"/>
      <c r="K418" s="27"/>
      <c r="L418" s="28"/>
      <c r="M418" s="145"/>
      <c r="N418" s="146"/>
      <c r="O418" s="53"/>
      <c r="P418" s="53"/>
      <c r="Q418" s="53"/>
      <c r="R418" s="53"/>
      <c r="S418" s="53"/>
      <c r="T418" s="54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T418" s="13" t="s">
        <v>114</v>
      </c>
      <c r="AU418" s="13" t="s">
        <v>81</v>
      </c>
    </row>
    <row r="419" spans="1:65" s="2" customFormat="1" ht="16.5" customHeight="1">
      <c r="A419" s="27"/>
      <c r="B419" s="129"/>
      <c r="C419" s="130" t="s">
        <v>841</v>
      </c>
      <c r="D419" s="130" t="s">
        <v>109</v>
      </c>
      <c r="E419" s="131" t="s">
        <v>842</v>
      </c>
      <c r="F419" s="132" t="s">
        <v>843</v>
      </c>
      <c r="G419" s="133" t="s">
        <v>112</v>
      </c>
      <c r="H419" s="134">
        <v>5</v>
      </c>
      <c r="I419" s="206"/>
      <c r="J419" s="135"/>
      <c r="K419" s="136"/>
      <c r="L419" s="28"/>
      <c r="M419" s="137" t="s">
        <v>1</v>
      </c>
      <c r="N419" s="138" t="s">
        <v>38</v>
      </c>
      <c r="O419" s="53"/>
      <c r="P419" s="139">
        <f>O419*H419</f>
        <v>0</v>
      </c>
      <c r="Q419" s="139">
        <v>0</v>
      </c>
      <c r="R419" s="139">
        <f>Q419*H419</f>
        <v>0</v>
      </c>
      <c r="S419" s="139">
        <v>0</v>
      </c>
      <c r="T419" s="140">
        <f>S419*H419</f>
        <v>0</v>
      </c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R419" s="141" t="s">
        <v>81</v>
      </c>
      <c r="AT419" s="141" t="s">
        <v>109</v>
      </c>
      <c r="AU419" s="141" t="s">
        <v>81</v>
      </c>
      <c r="AY419" s="13" t="s">
        <v>108</v>
      </c>
      <c r="BE419" s="142">
        <f>IF(N419="základní",J419,0)</f>
        <v>0</v>
      </c>
      <c r="BF419" s="142">
        <f>IF(N419="snížená",J419,0)</f>
        <v>0</v>
      </c>
      <c r="BG419" s="142">
        <f>IF(N419="zákl. přenesená",J419,0)</f>
        <v>0</v>
      </c>
      <c r="BH419" s="142">
        <f>IF(N419="sníž. přenesená",J419,0)</f>
        <v>0</v>
      </c>
      <c r="BI419" s="142">
        <f>IF(N419="nulová",J419,0)</f>
        <v>0</v>
      </c>
      <c r="BJ419" s="13" t="s">
        <v>81</v>
      </c>
      <c r="BK419" s="142">
        <f>ROUND(I419*H419,2)</f>
        <v>0</v>
      </c>
      <c r="BL419" s="13" t="s">
        <v>81</v>
      </c>
      <c r="BM419" s="141" t="s">
        <v>844</v>
      </c>
    </row>
    <row r="420" spans="1:65" s="2" customFormat="1" ht="11.25">
      <c r="A420" s="27"/>
      <c r="B420" s="28"/>
      <c r="C420" s="27"/>
      <c r="D420" s="143" t="s">
        <v>114</v>
      </c>
      <c r="E420" s="27"/>
      <c r="F420" s="144" t="s">
        <v>843</v>
      </c>
      <c r="G420" s="27"/>
      <c r="H420" s="27"/>
      <c r="I420" s="207"/>
      <c r="J420" s="27"/>
      <c r="K420" s="27"/>
      <c r="L420" s="28"/>
      <c r="M420" s="145"/>
      <c r="N420" s="146"/>
      <c r="O420" s="53"/>
      <c r="P420" s="53"/>
      <c r="Q420" s="53"/>
      <c r="R420" s="53"/>
      <c r="S420" s="53"/>
      <c r="T420" s="54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T420" s="13" t="s">
        <v>114</v>
      </c>
      <c r="AU420" s="13" t="s">
        <v>81</v>
      </c>
    </row>
    <row r="421" spans="1:65" s="2" customFormat="1" ht="16.5" customHeight="1">
      <c r="A421" s="27"/>
      <c r="B421" s="129"/>
      <c r="C421" s="130" t="s">
        <v>845</v>
      </c>
      <c r="D421" s="130" t="s">
        <v>109</v>
      </c>
      <c r="E421" s="131" t="s">
        <v>846</v>
      </c>
      <c r="F421" s="132" t="s">
        <v>847</v>
      </c>
      <c r="G421" s="133" t="s">
        <v>112</v>
      </c>
      <c r="H421" s="134">
        <v>2</v>
      </c>
      <c r="I421" s="206"/>
      <c r="J421" s="135"/>
      <c r="K421" s="136"/>
      <c r="L421" s="28"/>
      <c r="M421" s="137" t="s">
        <v>1</v>
      </c>
      <c r="N421" s="138" t="s">
        <v>38</v>
      </c>
      <c r="O421" s="53"/>
      <c r="P421" s="139">
        <f>O421*H421</f>
        <v>0</v>
      </c>
      <c r="Q421" s="139">
        <v>0</v>
      </c>
      <c r="R421" s="139">
        <f>Q421*H421</f>
        <v>0</v>
      </c>
      <c r="S421" s="139">
        <v>0</v>
      </c>
      <c r="T421" s="140">
        <f>S421*H421</f>
        <v>0</v>
      </c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R421" s="141" t="s">
        <v>81</v>
      </c>
      <c r="AT421" s="141" t="s">
        <v>109</v>
      </c>
      <c r="AU421" s="141" t="s">
        <v>81</v>
      </c>
      <c r="AY421" s="13" t="s">
        <v>108</v>
      </c>
      <c r="BE421" s="142">
        <f>IF(N421="základní",J421,0)</f>
        <v>0</v>
      </c>
      <c r="BF421" s="142">
        <f>IF(N421="snížená",J421,0)</f>
        <v>0</v>
      </c>
      <c r="BG421" s="142">
        <f>IF(N421="zákl. přenesená",J421,0)</f>
        <v>0</v>
      </c>
      <c r="BH421" s="142">
        <f>IF(N421="sníž. přenesená",J421,0)</f>
        <v>0</v>
      </c>
      <c r="BI421" s="142">
        <f>IF(N421="nulová",J421,0)</f>
        <v>0</v>
      </c>
      <c r="BJ421" s="13" t="s">
        <v>81</v>
      </c>
      <c r="BK421" s="142">
        <f>ROUND(I421*H421,2)</f>
        <v>0</v>
      </c>
      <c r="BL421" s="13" t="s">
        <v>81</v>
      </c>
      <c r="BM421" s="141" t="s">
        <v>848</v>
      </c>
    </row>
    <row r="422" spans="1:65" s="2" customFormat="1" ht="11.25">
      <c r="A422" s="27"/>
      <c r="B422" s="28"/>
      <c r="C422" s="27"/>
      <c r="D422" s="143" t="s">
        <v>114</v>
      </c>
      <c r="E422" s="27"/>
      <c r="F422" s="144" t="s">
        <v>847</v>
      </c>
      <c r="G422" s="27"/>
      <c r="H422" s="27"/>
      <c r="I422" s="207"/>
      <c r="J422" s="27"/>
      <c r="K422" s="27"/>
      <c r="L422" s="28"/>
      <c r="M422" s="145"/>
      <c r="N422" s="146"/>
      <c r="O422" s="53"/>
      <c r="P422" s="53"/>
      <c r="Q422" s="53"/>
      <c r="R422" s="53"/>
      <c r="S422" s="53"/>
      <c r="T422" s="54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T422" s="13" t="s">
        <v>114</v>
      </c>
      <c r="AU422" s="13" t="s">
        <v>81</v>
      </c>
    </row>
    <row r="423" spans="1:65" s="2" customFormat="1" ht="16.5" customHeight="1">
      <c r="A423" s="27"/>
      <c r="B423" s="129"/>
      <c r="C423" s="130" t="s">
        <v>849</v>
      </c>
      <c r="D423" s="130" t="s">
        <v>109</v>
      </c>
      <c r="E423" s="131" t="s">
        <v>850</v>
      </c>
      <c r="F423" s="132" t="s">
        <v>851</v>
      </c>
      <c r="G423" s="133" t="s">
        <v>112</v>
      </c>
      <c r="H423" s="134">
        <v>4</v>
      </c>
      <c r="I423" s="206"/>
      <c r="J423" s="135"/>
      <c r="K423" s="136"/>
      <c r="L423" s="28"/>
      <c r="M423" s="137" t="s">
        <v>1</v>
      </c>
      <c r="N423" s="138" t="s">
        <v>38</v>
      </c>
      <c r="O423" s="53"/>
      <c r="P423" s="139">
        <f>O423*H423</f>
        <v>0</v>
      </c>
      <c r="Q423" s="139">
        <v>0</v>
      </c>
      <c r="R423" s="139">
        <f>Q423*H423</f>
        <v>0</v>
      </c>
      <c r="S423" s="139">
        <v>0</v>
      </c>
      <c r="T423" s="140">
        <f>S423*H423</f>
        <v>0</v>
      </c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R423" s="141" t="s">
        <v>81</v>
      </c>
      <c r="AT423" s="141" t="s">
        <v>109</v>
      </c>
      <c r="AU423" s="141" t="s">
        <v>81</v>
      </c>
      <c r="AY423" s="13" t="s">
        <v>108</v>
      </c>
      <c r="BE423" s="142">
        <f>IF(N423="základní",J423,0)</f>
        <v>0</v>
      </c>
      <c r="BF423" s="142">
        <f>IF(N423="snížená",J423,0)</f>
        <v>0</v>
      </c>
      <c r="BG423" s="142">
        <f>IF(N423="zákl. přenesená",J423,0)</f>
        <v>0</v>
      </c>
      <c r="BH423" s="142">
        <f>IF(N423="sníž. přenesená",J423,0)</f>
        <v>0</v>
      </c>
      <c r="BI423" s="142">
        <f>IF(N423="nulová",J423,0)</f>
        <v>0</v>
      </c>
      <c r="BJ423" s="13" t="s">
        <v>81</v>
      </c>
      <c r="BK423" s="142">
        <f>ROUND(I423*H423,2)</f>
        <v>0</v>
      </c>
      <c r="BL423" s="13" t="s">
        <v>81</v>
      </c>
      <c r="BM423" s="141" t="s">
        <v>852</v>
      </c>
    </row>
    <row r="424" spans="1:65" s="2" customFormat="1" ht="11.25">
      <c r="A424" s="27"/>
      <c r="B424" s="28"/>
      <c r="C424" s="27"/>
      <c r="D424" s="143" t="s">
        <v>114</v>
      </c>
      <c r="E424" s="27"/>
      <c r="F424" s="144" t="s">
        <v>851</v>
      </c>
      <c r="G424" s="27"/>
      <c r="H424" s="27"/>
      <c r="I424" s="207"/>
      <c r="J424" s="27"/>
      <c r="K424" s="27"/>
      <c r="L424" s="28"/>
      <c r="M424" s="145"/>
      <c r="N424" s="146"/>
      <c r="O424" s="53"/>
      <c r="P424" s="53"/>
      <c r="Q424" s="53"/>
      <c r="R424" s="53"/>
      <c r="S424" s="53"/>
      <c r="T424" s="54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T424" s="13" t="s">
        <v>114</v>
      </c>
      <c r="AU424" s="13" t="s">
        <v>81</v>
      </c>
    </row>
    <row r="425" spans="1:65" s="2" customFormat="1" ht="24.2" customHeight="1">
      <c r="A425" s="27"/>
      <c r="B425" s="129"/>
      <c r="C425" s="130" t="s">
        <v>853</v>
      </c>
      <c r="D425" s="130" t="s">
        <v>109</v>
      </c>
      <c r="E425" s="131" t="s">
        <v>854</v>
      </c>
      <c r="F425" s="132" t="s">
        <v>855</v>
      </c>
      <c r="G425" s="133" t="s">
        <v>856</v>
      </c>
      <c r="H425" s="134">
        <v>340</v>
      </c>
      <c r="I425" s="206"/>
      <c r="J425" s="135"/>
      <c r="K425" s="136"/>
      <c r="L425" s="28"/>
      <c r="M425" s="137" t="s">
        <v>1</v>
      </c>
      <c r="N425" s="138" t="s">
        <v>38</v>
      </c>
      <c r="O425" s="53"/>
      <c r="P425" s="139">
        <f>O425*H425</f>
        <v>0</v>
      </c>
      <c r="Q425" s="139">
        <v>0</v>
      </c>
      <c r="R425" s="139">
        <f>Q425*H425</f>
        <v>0</v>
      </c>
      <c r="S425" s="139">
        <v>0</v>
      </c>
      <c r="T425" s="140">
        <f>S425*H425</f>
        <v>0</v>
      </c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R425" s="141" t="s">
        <v>81</v>
      </c>
      <c r="AT425" s="141" t="s">
        <v>109</v>
      </c>
      <c r="AU425" s="141" t="s">
        <v>81</v>
      </c>
      <c r="AY425" s="13" t="s">
        <v>108</v>
      </c>
      <c r="BE425" s="142">
        <f>IF(N425="základní",J425,0)</f>
        <v>0</v>
      </c>
      <c r="BF425" s="142">
        <f>IF(N425="snížená",J425,0)</f>
        <v>0</v>
      </c>
      <c r="BG425" s="142">
        <f>IF(N425="zákl. přenesená",J425,0)</f>
        <v>0</v>
      </c>
      <c r="BH425" s="142">
        <f>IF(N425="sníž. přenesená",J425,0)</f>
        <v>0</v>
      </c>
      <c r="BI425" s="142">
        <f>IF(N425="nulová",J425,0)</f>
        <v>0</v>
      </c>
      <c r="BJ425" s="13" t="s">
        <v>81</v>
      </c>
      <c r="BK425" s="142">
        <f>ROUND(I425*H425,2)</f>
        <v>0</v>
      </c>
      <c r="BL425" s="13" t="s">
        <v>81</v>
      </c>
      <c r="BM425" s="141" t="s">
        <v>857</v>
      </c>
    </row>
    <row r="426" spans="1:65" s="2" customFormat="1" ht="19.5">
      <c r="A426" s="27"/>
      <c r="B426" s="28"/>
      <c r="C426" s="27"/>
      <c r="D426" s="143" t="s">
        <v>114</v>
      </c>
      <c r="E426" s="27"/>
      <c r="F426" s="144" t="s">
        <v>855</v>
      </c>
      <c r="G426" s="27"/>
      <c r="H426" s="27"/>
      <c r="I426" s="207"/>
      <c r="J426" s="27"/>
      <c r="K426" s="27"/>
      <c r="L426" s="28"/>
      <c r="M426" s="145"/>
      <c r="N426" s="146"/>
      <c r="O426" s="53"/>
      <c r="P426" s="53"/>
      <c r="Q426" s="53"/>
      <c r="R426" s="53"/>
      <c r="S426" s="53"/>
      <c r="T426" s="54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T426" s="13" t="s">
        <v>114</v>
      </c>
      <c r="AU426" s="13" t="s">
        <v>81</v>
      </c>
    </row>
    <row r="427" spans="1:65" s="2" customFormat="1" ht="16.5" customHeight="1">
      <c r="A427" s="27"/>
      <c r="B427" s="129"/>
      <c r="C427" s="130" t="s">
        <v>858</v>
      </c>
      <c r="D427" s="130" t="s">
        <v>109</v>
      </c>
      <c r="E427" s="131" t="s">
        <v>859</v>
      </c>
      <c r="F427" s="132" t="s">
        <v>860</v>
      </c>
      <c r="G427" s="133" t="s">
        <v>112</v>
      </c>
      <c r="H427" s="134">
        <v>2</v>
      </c>
      <c r="I427" s="206"/>
      <c r="J427" s="135"/>
      <c r="K427" s="136"/>
      <c r="L427" s="28"/>
      <c r="M427" s="137" t="s">
        <v>1</v>
      </c>
      <c r="N427" s="138" t="s">
        <v>38</v>
      </c>
      <c r="O427" s="53"/>
      <c r="P427" s="139">
        <f>O427*H427</f>
        <v>0</v>
      </c>
      <c r="Q427" s="139">
        <v>0</v>
      </c>
      <c r="R427" s="139">
        <f>Q427*H427</f>
        <v>0</v>
      </c>
      <c r="S427" s="139">
        <v>0</v>
      </c>
      <c r="T427" s="140">
        <f>S427*H427</f>
        <v>0</v>
      </c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R427" s="141" t="s">
        <v>81</v>
      </c>
      <c r="AT427" s="141" t="s">
        <v>109</v>
      </c>
      <c r="AU427" s="141" t="s">
        <v>81</v>
      </c>
      <c r="AY427" s="13" t="s">
        <v>108</v>
      </c>
      <c r="BE427" s="142">
        <f>IF(N427="základní",J427,0)</f>
        <v>0</v>
      </c>
      <c r="BF427" s="142">
        <f>IF(N427="snížená",J427,0)</f>
        <v>0</v>
      </c>
      <c r="BG427" s="142">
        <f>IF(N427="zákl. přenesená",J427,0)</f>
        <v>0</v>
      </c>
      <c r="BH427" s="142">
        <f>IF(N427="sníž. přenesená",J427,0)</f>
        <v>0</v>
      </c>
      <c r="BI427" s="142">
        <f>IF(N427="nulová",J427,0)</f>
        <v>0</v>
      </c>
      <c r="BJ427" s="13" t="s">
        <v>81</v>
      </c>
      <c r="BK427" s="142">
        <f>ROUND(I427*H427,2)</f>
        <v>0</v>
      </c>
      <c r="BL427" s="13" t="s">
        <v>81</v>
      </c>
      <c r="BM427" s="141" t="s">
        <v>861</v>
      </c>
    </row>
    <row r="428" spans="1:65" s="2" customFormat="1" ht="126.75">
      <c r="A428" s="27"/>
      <c r="B428" s="28"/>
      <c r="C428" s="27"/>
      <c r="D428" s="143" t="s">
        <v>114</v>
      </c>
      <c r="E428" s="27"/>
      <c r="F428" s="144" t="s">
        <v>862</v>
      </c>
      <c r="G428" s="27"/>
      <c r="H428" s="27"/>
      <c r="I428" s="207"/>
      <c r="J428" s="27"/>
      <c r="K428" s="27"/>
      <c r="L428" s="28"/>
      <c r="M428" s="145"/>
      <c r="N428" s="146"/>
      <c r="O428" s="53"/>
      <c r="P428" s="53"/>
      <c r="Q428" s="53"/>
      <c r="R428" s="53"/>
      <c r="S428" s="53"/>
      <c r="T428" s="54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T428" s="13" t="s">
        <v>114</v>
      </c>
      <c r="AU428" s="13" t="s">
        <v>81</v>
      </c>
    </row>
    <row r="429" spans="1:65" s="2" customFormat="1" ht="21.75" customHeight="1">
      <c r="A429" s="27"/>
      <c r="B429" s="129"/>
      <c r="C429" s="130" t="s">
        <v>863</v>
      </c>
      <c r="D429" s="130" t="s">
        <v>109</v>
      </c>
      <c r="E429" s="131" t="s">
        <v>864</v>
      </c>
      <c r="F429" s="132" t="s">
        <v>865</v>
      </c>
      <c r="G429" s="133" t="s">
        <v>112</v>
      </c>
      <c r="H429" s="134">
        <v>28</v>
      </c>
      <c r="I429" s="206"/>
      <c r="J429" s="135"/>
      <c r="K429" s="136"/>
      <c r="L429" s="28"/>
      <c r="M429" s="137" t="s">
        <v>1</v>
      </c>
      <c r="N429" s="138" t="s">
        <v>38</v>
      </c>
      <c r="O429" s="53"/>
      <c r="P429" s="139">
        <f>O429*H429</f>
        <v>0</v>
      </c>
      <c r="Q429" s="139">
        <v>0</v>
      </c>
      <c r="R429" s="139">
        <f>Q429*H429</f>
        <v>0</v>
      </c>
      <c r="S429" s="139">
        <v>0</v>
      </c>
      <c r="T429" s="140">
        <f>S429*H429</f>
        <v>0</v>
      </c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R429" s="141" t="s">
        <v>81</v>
      </c>
      <c r="AT429" s="141" t="s">
        <v>109</v>
      </c>
      <c r="AU429" s="141" t="s">
        <v>81</v>
      </c>
      <c r="AY429" s="13" t="s">
        <v>108</v>
      </c>
      <c r="BE429" s="142">
        <f>IF(N429="základní",J429,0)</f>
        <v>0</v>
      </c>
      <c r="BF429" s="142">
        <f>IF(N429="snížená",J429,0)</f>
        <v>0</v>
      </c>
      <c r="BG429" s="142">
        <f>IF(N429="zákl. přenesená",J429,0)</f>
        <v>0</v>
      </c>
      <c r="BH429" s="142">
        <f>IF(N429="sníž. přenesená",J429,0)</f>
        <v>0</v>
      </c>
      <c r="BI429" s="142">
        <f>IF(N429="nulová",J429,0)</f>
        <v>0</v>
      </c>
      <c r="BJ429" s="13" t="s">
        <v>81</v>
      </c>
      <c r="BK429" s="142">
        <f>ROUND(I429*H429,2)</f>
        <v>0</v>
      </c>
      <c r="BL429" s="13" t="s">
        <v>81</v>
      </c>
      <c r="BM429" s="141" t="s">
        <v>866</v>
      </c>
    </row>
    <row r="430" spans="1:65" s="2" customFormat="1" ht="48.75">
      <c r="A430" s="27"/>
      <c r="B430" s="28"/>
      <c r="C430" s="27"/>
      <c r="D430" s="143" t="s">
        <v>114</v>
      </c>
      <c r="E430" s="27"/>
      <c r="F430" s="144" t="s">
        <v>867</v>
      </c>
      <c r="G430" s="27"/>
      <c r="H430" s="27"/>
      <c r="I430" s="207"/>
      <c r="J430" s="27"/>
      <c r="K430" s="27"/>
      <c r="L430" s="28"/>
      <c r="M430" s="145"/>
      <c r="N430" s="146"/>
      <c r="O430" s="53"/>
      <c r="P430" s="53"/>
      <c r="Q430" s="53"/>
      <c r="R430" s="53"/>
      <c r="S430" s="53"/>
      <c r="T430" s="54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T430" s="13" t="s">
        <v>114</v>
      </c>
      <c r="AU430" s="13" t="s">
        <v>81</v>
      </c>
    </row>
    <row r="431" spans="1:65" s="2" customFormat="1" ht="21.75" customHeight="1">
      <c r="A431" s="27"/>
      <c r="B431" s="129"/>
      <c r="C431" s="130" t="s">
        <v>868</v>
      </c>
      <c r="D431" s="130" t="s">
        <v>109</v>
      </c>
      <c r="E431" s="131" t="s">
        <v>869</v>
      </c>
      <c r="F431" s="132" t="s">
        <v>870</v>
      </c>
      <c r="G431" s="133" t="s">
        <v>112</v>
      </c>
      <c r="H431" s="134">
        <v>28</v>
      </c>
      <c r="I431" s="206"/>
      <c r="J431" s="135"/>
      <c r="K431" s="136"/>
      <c r="L431" s="28"/>
      <c r="M431" s="137" t="s">
        <v>1</v>
      </c>
      <c r="N431" s="138" t="s">
        <v>38</v>
      </c>
      <c r="O431" s="53"/>
      <c r="P431" s="139">
        <f>O431*H431</f>
        <v>0</v>
      </c>
      <c r="Q431" s="139">
        <v>0</v>
      </c>
      <c r="R431" s="139">
        <f>Q431*H431</f>
        <v>0</v>
      </c>
      <c r="S431" s="139">
        <v>0</v>
      </c>
      <c r="T431" s="140">
        <f>S431*H431</f>
        <v>0</v>
      </c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R431" s="141" t="s">
        <v>81</v>
      </c>
      <c r="AT431" s="141" t="s">
        <v>109</v>
      </c>
      <c r="AU431" s="141" t="s">
        <v>81</v>
      </c>
      <c r="AY431" s="13" t="s">
        <v>108</v>
      </c>
      <c r="BE431" s="142">
        <f>IF(N431="základní",J431,0)</f>
        <v>0</v>
      </c>
      <c r="BF431" s="142">
        <f>IF(N431="snížená",J431,0)</f>
        <v>0</v>
      </c>
      <c r="BG431" s="142">
        <f>IF(N431="zákl. přenesená",J431,0)</f>
        <v>0</v>
      </c>
      <c r="BH431" s="142">
        <f>IF(N431="sníž. přenesená",J431,0)</f>
        <v>0</v>
      </c>
      <c r="BI431" s="142">
        <f>IF(N431="nulová",J431,0)</f>
        <v>0</v>
      </c>
      <c r="BJ431" s="13" t="s">
        <v>81</v>
      </c>
      <c r="BK431" s="142">
        <f>ROUND(I431*H431,2)</f>
        <v>0</v>
      </c>
      <c r="BL431" s="13" t="s">
        <v>81</v>
      </c>
      <c r="BM431" s="141" t="s">
        <v>871</v>
      </c>
    </row>
    <row r="432" spans="1:65" s="2" customFormat="1" ht="11.25">
      <c r="A432" s="27"/>
      <c r="B432" s="28"/>
      <c r="C432" s="27"/>
      <c r="D432" s="143" t="s">
        <v>114</v>
      </c>
      <c r="E432" s="27"/>
      <c r="F432" s="144" t="s">
        <v>870</v>
      </c>
      <c r="G432" s="27"/>
      <c r="H432" s="27"/>
      <c r="I432" s="207"/>
      <c r="J432" s="27"/>
      <c r="K432" s="27"/>
      <c r="L432" s="28"/>
      <c r="M432" s="145"/>
      <c r="N432" s="146"/>
      <c r="O432" s="53"/>
      <c r="P432" s="53"/>
      <c r="Q432" s="53"/>
      <c r="R432" s="53"/>
      <c r="S432" s="53"/>
      <c r="T432" s="54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T432" s="13" t="s">
        <v>114</v>
      </c>
      <c r="AU432" s="13" t="s">
        <v>81</v>
      </c>
    </row>
    <row r="433" spans="1:65" s="2" customFormat="1" ht="16.5" customHeight="1">
      <c r="A433" s="27"/>
      <c r="B433" s="129"/>
      <c r="C433" s="130" t="s">
        <v>872</v>
      </c>
      <c r="D433" s="130" t="s">
        <v>109</v>
      </c>
      <c r="E433" s="131" t="s">
        <v>873</v>
      </c>
      <c r="F433" s="132" t="s">
        <v>874</v>
      </c>
      <c r="G433" s="133" t="s">
        <v>112</v>
      </c>
      <c r="H433" s="134">
        <v>126</v>
      </c>
      <c r="I433" s="206"/>
      <c r="J433" s="135"/>
      <c r="K433" s="136"/>
      <c r="L433" s="28"/>
      <c r="M433" s="137" t="s">
        <v>1</v>
      </c>
      <c r="N433" s="138" t="s">
        <v>38</v>
      </c>
      <c r="O433" s="53"/>
      <c r="P433" s="139">
        <f>O433*H433</f>
        <v>0</v>
      </c>
      <c r="Q433" s="139">
        <v>0</v>
      </c>
      <c r="R433" s="139">
        <f>Q433*H433</f>
        <v>0</v>
      </c>
      <c r="S433" s="139">
        <v>0</v>
      </c>
      <c r="T433" s="140">
        <f>S433*H433</f>
        <v>0</v>
      </c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R433" s="141" t="s">
        <v>81</v>
      </c>
      <c r="AT433" s="141" t="s">
        <v>109</v>
      </c>
      <c r="AU433" s="141" t="s">
        <v>81</v>
      </c>
      <c r="AY433" s="13" t="s">
        <v>108</v>
      </c>
      <c r="BE433" s="142">
        <f>IF(N433="základní",J433,0)</f>
        <v>0</v>
      </c>
      <c r="BF433" s="142">
        <f>IF(N433="snížená",J433,0)</f>
        <v>0</v>
      </c>
      <c r="BG433" s="142">
        <f>IF(N433="zákl. přenesená",J433,0)</f>
        <v>0</v>
      </c>
      <c r="BH433" s="142">
        <f>IF(N433="sníž. přenesená",J433,0)</f>
        <v>0</v>
      </c>
      <c r="BI433" s="142">
        <f>IF(N433="nulová",J433,0)</f>
        <v>0</v>
      </c>
      <c r="BJ433" s="13" t="s">
        <v>81</v>
      </c>
      <c r="BK433" s="142">
        <f>ROUND(I433*H433,2)</f>
        <v>0</v>
      </c>
      <c r="BL433" s="13" t="s">
        <v>81</v>
      </c>
      <c r="BM433" s="141" t="s">
        <v>875</v>
      </c>
    </row>
    <row r="434" spans="1:65" s="2" customFormat="1" ht="11.25">
      <c r="A434" s="27"/>
      <c r="B434" s="28"/>
      <c r="C434" s="27"/>
      <c r="D434" s="143" t="s">
        <v>114</v>
      </c>
      <c r="E434" s="27"/>
      <c r="F434" s="144" t="s">
        <v>874</v>
      </c>
      <c r="G434" s="27"/>
      <c r="H434" s="27"/>
      <c r="I434" s="207"/>
      <c r="J434" s="27"/>
      <c r="K434" s="27"/>
      <c r="L434" s="28"/>
      <c r="M434" s="145"/>
      <c r="N434" s="146"/>
      <c r="O434" s="53"/>
      <c r="P434" s="53"/>
      <c r="Q434" s="53"/>
      <c r="R434" s="53"/>
      <c r="S434" s="53"/>
      <c r="T434" s="54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T434" s="13" t="s">
        <v>114</v>
      </c>
      <c r="AU434" s="13" t="s">
        <v>81</v>
      </c>
    </row>
    <row r="435" spans="1:65" s="2" customFormat="1" ht="21.75" customHeight="1">
      <c r="A435" s="27"/>
      <c r="B435" s="129"/>
      <c r="C435" s="130" t="s">
        <v>876</v>
      </c>
      <c r="D435" s="130" t="s">
        <v>109</v>
      </c>
      <c r="E435" s="131" t="s">
        <v>877</v>
      </c>
      <c r="F435" s="132" t="s">
        <v>878</v>
      </c>
      <c r="G435" s="133" t="s">
        <v>112</v>
      </c>
      <c r="H435" s="134">
        <v>48</v>
      </c>
      <c r="I435" s="206"/>
      <c r="J435" s="135"/>
      <c r="K435" s="136"/>
      <c r="L435" s="28"/>
      <c r="M435" s="137" t="s">
        <v>1</v>
      </c>
      <c r="N435" s="138" t="s">
        <v>38</v>
      </c>
      <c r="O435" s="53"/>
      <c r="P435" s="139">
        <f>O435*H435</f>
        <v>0</v>
      </c>
      <c r="Q435" s="139">
        <v>0</v>
      </c>
      <c r="R435" s="139">
        <f>Q435*H435</f>
        <v>0</v>
      </c>
      <c r="S435" s="139">
        <v>0</v>
      </c>
      <c r="T435" s="140">
        <f>S435*H435</f>
        <v>0</v>
      </c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R435" s="141" t="s">
        <v>81</v>
      </c>
      <c r="AT435" s="141" t="s">
        <v>109</v>
      </c>
      <c r="AU435" s="141" t="s">
        <v>81</v>
      </c>
      <c r="AY435" s="13" t="s">
        <v>108</v>
      </c>
      <c r="BE435" s="142">
        <f>IF(N435="základní",J435,0)</f>
        <v>0</v>
      </c>
      <c r="BF435" s="142">
        <f>IF(N435="snížená",J435,0)</f>
        <v>0</v>
      </c>
      <c r="BG435" s="142">
        <f>IF(N435="zákl. přenesená",J435,0)</f>
        <v>0</v>
      </c>
      <c r="BH435" s="142">
        <f>IF(N435="sníž. přenesená",J435,0)</f>
        <v>0</v>
      </c>
      <c r="BI435" s="142">
        <f>IF(N435="nulová",J435,0)</f>
        <v>0</v>
      </c>
      <c r="BJ435" s="13" t="s">
        <v>81</v>
      </c>
      <c r="BK435" s="142">
        <f>ROUND(I435*H435,2)</f>
        <v>0</v>
      </c>
      <c r="BL435" s="13" t="s">
        <v>81</v>
      </c>
      <c r="BM435" s="141" t="s">
        <v>879</v>
      </c>
    </row>
    <row r="436" spans="1:65" s="2" customFormat="1" ht="19.5">
      <c r="A436" s="27"/>
      <c r="B436" s="28"/>
      <c r="C436" s="27"/>
      <c r="D436" s="143" t="s">
        <v>114</v>
      </c>
      <c r="E436" s="27"/>
      <c r="F436" s="144" t="s">
        <v>880</v>
      </c>
      <c r="G436" s="27"/>
      <c r="H436" s="27"/>
      <c r="I436" s="207"/>
      <c r="J436" s="27"/>
      <c r="K436" s="27"/>
      <c r="L436" s="28"/>
      <c r="M436" s="145"/>
      <c r="N436" s="146"/>
      <c r="O436" s="53"/>
      <c r="P436" s="53"/>
      <c r="Q436" s="53"/>
      <c r="R436" s="53"/>
      <c r="S436" s="53"/>
      <c r="T436" s="54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T436" s="13" t="s">
        <v>114</v>
      </c>
      <c r="AU436" s="13" t="s">
        <v>81</v>
      </c>
    </row>
    <row r="437" spans="1:65" s="2" customFormat="1" ht="16.5" customHeight="1">
      <c r="A437" s="27"/>
      <c r="B437" s="129"/>
      <c r="C437" s="130" t="s">
        <v>881</v>
      </c>
      <c r="D437" s="130" t="s">
        <v>109</v>
      </c>
      <c r="E437" s="131" t="s">
        <v>882</v>
      </c>
      <c r="F437" s="132" t="s">
        <v>883</v>
      </c>
      <c r="G437" s="133" t="s">
        <v>112</v>
      </c>
      <c r="H437" s="134">
        <v>48</v>
      </c>
      <c r="I437" s="206"/>
      <c r="J437" s="135"/>
      <c r="K437" s="136"/>
      <c r="L437" s="28"/>
      <c r="M437" s="137" t="s">
        <v>1</v>
      </c>
      <c r="N437" s="138" t="s">
        <v>38</v>
      </c>
      <c r="O437" s="53"/>
      <c r="P437" s="139">
        <f>O437*H437</f>
        <v>0</v>
      </c>
      <c r="Q437" s="139">
        <v>0</v>
      </c>
      <c r="R437" s="139">
        <f>Q437*H437</f>
        <v>0</v>
      </c>
      <c r="S437" s="139">
        <v>0</v>
      </c>
      <c r="T437" s="140">
        <f>S437*H437</f>
        <v>0</v>
      </c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R437" s="141" t="s">
        <v>81</v>
      </c>
      <c r="AT437" s="141" t="s">
        <v>109</v>
      </c>
      <c r="AU437" s="141" t="s">
        <v>81</v>
      </c>
      <c r="AY437" s="13" t="s">
        <v>108</v>
      </c>
      <c r="BE437" s="142">
        <f>IF(N437="základní",J437,0)</f>
        <v>0</v>
      </c>
      <c r="BF437" s="142">
        <f>IF(N437="snížená",J437,0)</f>
        <v>0</v>
      </c>
      <c r="BG437" s="142">
        <f>IF(N437="zákl. přenesená",J437,0)</f>
        <v>0</v>
      </c>
      <c r="BH437" s="142">
        <f>IF(N437="sníž. přenesená",J437,0)</f>
        <v>0</v>
      </c>
      <c r="BI437" s="142">
        <f>IF(N437="nulová",J437,0)</f>
        <v>0</v>
      </c>
      <c r="BJ437" s="13" t="s">
        <v>81</v>
      </c>
      <c r="BK437" s="142">
        <f>ROUND(I437*H437,2)</f>
        <v>0</v>
      </c>
      <c r="BL437" s="13" t="s">
        <v>81</v>
      </c>
      <c r="BM437" s="141" t="s">
        <v>884</v>
      </c>
    </row>
    <row r="438" spans="1:65" s="2" customFormat="1" ht="97.5">
      <c r="A438" s="27"/>
      <c r="B438" s="28"/>
      <c r="C438" s="27"/>
      <c r="D438" s="143" t="s">
        <v>114</v>
      </c>
      <c r="E438" s="27"/>
      <c r="F438" s="144" t="s">
        <v>885</v>
      </c>
      <c r="G438" s="27"/>
      <c r="H438" s="27"/>
      <c r="I438" s="207"/>
      <c r="J438" s="27"/>
      <c r="K438" s="27"/>
      <c r="L438" s="28"/>
      <c r="M438" s="145"/>
      <c r="N438" s="146"/>
      <c r="O438" s="53"/>
      <c r="P438" s="53"/>
      <c r="Q438" s="53"/>
      <c r="R438" s="53"/>
      <c r="S438" s="53"/>
      <c r="T438" s="54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T438" s="13" t="s">
        <v>114</v>
      </c>
      <c r="AU438" s="13" t="s">
        <v>81</v>
      </c>
    </row>
    <row r="439" spans="1:65" s="2" customFormat="1" ht="16.5" customHeight="1">
      <c r="A439" s="27"/>
      <c r="B439" s="129"/>
      <c r="C439" s="130" t="s">
        <v>886</v>
      </c>
      <c r="D439" s="130" t="s">
        <v>109</v>
      </c>
      <c r="E439" s="131" t="s">
        <v>887</v>
      </c>
      <c r="F439" s="132" t="s">
        <v>888</v>
      </c>
      <c r="G439" s="133" t="s">
        <v>112</v>
      </c>
      <c r="H439" s="134">
        <v>1036</v>
      </c>
      <c r="I439" s="206"/>
      <c r="J439" s="135"/>
      <c r="K439" s="136"/>
      <c r="L439" s="28"/>
      <c r="M439" s="137" t="s">
        <v>1</v>
      </c>
      <c r="N439" s="138" t="s">
        <v>38</v>
      </c>
      <c r="O439" s="53"/>
      <c r="P439" s="139">
        <f>O439*H439</f>
        <v>0</v>
      </c>
      <c r="Q439" s="139">
        <v>0</v>
      </c>
      <c r="R439" s="139">
        <f>Q439*H439</f>
        <v>0</v>
      </c>
      <c r="S439" s="139">
        <v>0</v>
      </c>
      <c r="T439" s="140">
        <f>S439*H439</f>
        <v>0</v>
      </c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R439" s="141" t="s">
        <v>81</v>
      </c>
      <c r="AT439" s="141" t="s">
        <v>109</v>
      </c>
      <c r="AU439" s="141" t="s">
        <v>81</v>
      </c>
      <c r="AY439" s="13" t="s">
        <v>108</v>
      </c>
      <c r="BE439" s="142">
        <f>IF(N439="základní",J439,0)</f>
        <v>0</v>
      </c>
      <c r="BF439" s="142">
        <f>IF(N439="snížená",J439,0)</f>
        <v>0</v>
      </c>
      <c r="BG439" s="142">
        <f>IF(N439="zákl. přenesená",J439,0)</f>
        <v>0</v>
      </c>
      <c r="BH439" s="142">
        <f>IF(N439="sníž. přenesená",J439,0)</f>
        <v>0</v>
      </c>
      <c r="BI439" s="142">
        <f>IF(N439="nulová",J439,0)</f>
        <v>0</v>
      </c>
      <c r="BJ439" s="13" t="s">
        <v>81</v>
      </c>
      <c r="BK439" s="142">
        <f>ROUND(I439*H439,2)</f>
        <v>0</v>
      </c>
      <c r="BL439" s="13" t="s">
        <v>81</v>
      </c>
      <c r="BM439" s="141" t="s">
        <v>889</v>
      </c>
    </row>
    <row r="440" spans="1:65" s="2" customFormat="1" ht="48.75">
      <c r="A440" s="27"/>
      <c r="B440" s="28"/>
      <c r="C440" s="27"/>
      <c r="D440" s="143" t="s">
        <v>114</v>
      </c>
      <c r="E440" s="27"/>
      <c r="F440" s="144" t="s">
        <v>890</v>
      </c>
      <c r="G440" s="27"/>
      <c r="H440" s="27"/>
      <c r="I440" s="207"/>
      <c r="J440" s="27"/>
      <c r="K440" s="27"/>
      <c r="L440" s="28"/>
      <c r="M440" s="145"/>
      <c r="N440" s="146"/>
      <c r="O440" s="53"/>
      <c r="P440" s="53"/>
      <c r="Q440" s="53"/>
      <c r="R440" s="53"/>
      <c r="S440" s="53"/>
      <c r="T440" s="54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T440" s="13" t="s">
        <v>114</v>
      </c>
      <c r="AU440" s="13" t="s">
        <v>81</v>
      </c>
    </row>
    <row r="441" spans="1:65" s="2" customFormat="1" ht="16.5" customHeight="1">
      <c r="A441" s="27"/>
      <c r="B441" s="129"/>
      <c r="C441" s="130" t="s">
        <v>891</v>
      </c>
      <c r="D441" s="130" t="s">
        <v>109</v>
      </c>
      <c r="E441" s="131" t="s">
        <v>892</v>
      </c>
      <c r="F441" s="132" t="s">
        <v>893</v>
      </c>
      <c r="G441" s="133" t="s">
        <v>112</v>
      </c>
      <c r="H441" s="134">
        <v>126</v>
      </c>
      <c r="I441" s="206"/>
      <c r="J441" s="135"/>
      <c r="K441" s="136"/>
      <c r="L441" s="28"/>
      <c r="M441" s="137" t="s">
        <v>1</v>
      </c>
      <c r="N441" s="138" t="s">
        <v>38</v>
      </c>
      <c r="O441" s="53"/>
      <c r="P441" s="139">
        <f>O441*H441</f>
        <v>0</v>
      </c>
      <c r="Q441" s="139">
        <v>0</v>
      </c>
      <c r="R441" s="139">
        <f>Q441*H441</f>
        <v>0</v>
      </c>
      <c r="S441" s="139">
        <v>0</v>
      </c>
      <c r="T441" s="140">
        <f>S441*H441</f>
        <v>0</v>
      </c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R441" s="141" t="s">
        <v>81</v>
      </c>
      <c r="AT441" s="141" t="s">
        <v>109</v>
      </c>
      <c r="AU441" s="141" t="s">
        <v>81</v>
      </c>
      <c r="AY441" s="13" t="s">
        <v>108</v>
      </c>
      <c r="BE441" s="142">
        <f>IF(N441="základní",J441,0)</f>
        <v>0</v>
      </c>
      <c r="BF441" s="142">
        <f>IF(N441="snížená",J441,0)</f>
        <v>0</v>
      </c>
      <c r="BG441" s="142">
        <f>IF(N441="zákl. přenesená",J441,0)</f>
        <v>0</v>
      </c>
      <c r="BH441" s="142">
        <f>IF(N441="sníž. přenesená",J441,0)</f>
        <v>0</v>
      </c>
      <c r="BI441" s="142">
        <f>IF(N441="nulová",J441,0)</f>
        <v>0</v>
      </c>
      <c r="BJ441" s="13" t="s">
        <v>81</v>
      </c>
      <c r="BK441" s="142">
        <f>ROUND(I441*H441,2)</f>
        <v>0</v>
      </c>
      <c r="BL441" s="13" t="s">
        <v>81</v>
      </c>
      <c r="BM441" s="141" t="s">
        <v>894</v>
      </c>
    </row>
    <row r="442" spans="1:65" s="2" customFormat="1" ht="48.75">
      <c r="A442" s="27"/>
      <c r="B442" s="28"/>
      <c r="C442" s="27"/>
      <c r="D442" s="143" t="s">
        <v>114</v>
      </c>
      <c r="E442" s="27"/>
      <c r="F442" s="144" t="s">
        <v>895</v>
      </c>
      <c r="G442" s="27"/>
      <c r="H442" s="27"/>
      <c r="I442" s="207"/>
      <c r="J442" s="27"/>
      <c r="K442" s="27"/>
      <c r="L442" s="28"/>
      <c r="M442" s="145"/>
      <c r="N442" s="146"/>
      <c r="O442" s="53"/>
      <c r="P442" s="53"/>
      <c r="Q442" s="53"/>
      <c r="R442" s="53"/>
      <c r="S442" s="53"/>
      <c r="T442" s="54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T442" s="13" t="s">
        <v>114</v>
      </c>
      <c r="AU442" s="13" t="s">
        <v>81</v>
      </c>
    </row>
    <row r="443" spans="1:65" s="2" customFormat="1" ht="16.5" customHeight="1">
      <c r="A443" s="27"/>
      <c r="B443" s="129"/>
      <c r="C443" s="130" t="s">
        <v>896</v>
      </c>
      <c r="D443" s="130" t="s">
        <v>109</v>
      </c>
      <c r="E443" s="131" t="s">
        <v>897</v>
      </c>
      <c r="F443" s="132" t="s">
        <v>898</v>
      </c>
      <c r="G443" s="133" t="s">
        <v>112</v>
      </c>
      <c r="H443" s="134">
        <v>6</v>
      </c>
      <c r="I443" s="206"/>
      <c r="J443" s="135"/>
      <c r="K443" s="136"/>
      <c r="L443" s="28"/>
      <c r="M443" s="137" t="s">
        <v>1</v>
      </c>
      <c r="N443" s="138" t="s">
        <v>38</v>
      </c>
      <c r="O443" s="53"/>
      <c r="P443" s="139">
        <f>O443*H443</f>
        <v>0</v>
      </c>
      <c r="Q443" s="139">
        <v>0</v>
      </c>
      <c r="R443" s="139">
        <f>Q443*H443</f>
        <v>0</v>
      </c>
      <c r="S443" s="139">
        <v>0</v>
      </c>
      <c r="T443" s="140">
        <f>S443*H443</f>
        <v>0</v>
      </c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R443" s="141" t="s">
        <v>81</v>
      </c>
      <c r="AT443" s="141" t="s">
        <v>109</v>
      </c>
      <c r="AU443" s="141" t="s">
        <v>81</v>
      </c>
      <c r="AY443" s="13" t="s">
        <v>108</v>
      </c>
      <c r="BE443" s="142">
        <f>IF(N443="základní",J443,0)</f>
        <v>0</v>
      </c>
      <c r="BF443" s="142">
        <f>IF(N443="snížená",J443,0)</f>
        <v>0</v>
      </c>
      <c r="BG443" s="142">
        <f>IF(N443="zákl. přenesená",J443,0)</f>
        <v>0</v>
      </c>
      <c r="BH443" s="142">
        <f>IF(N443="sníž. přenesená",J443,0)</f>
        <v>0</v>
      </c>
      <c r="BI443" s="142">
        <f>IF(N443="nulová",J443,0)</f>
        <v>0</v>
      </c>
      <c r="BJ443" s="13" t="s">
        <v>81</v>
      </c>
      <c r="BK443" s="142">
        <f>ROUND(I443*H443,2)</f>
        <v>0</v>
      </c>
      <c r="BL443" s="13" t="s">
        <v>81</v>
      </c>
      <c r="BM443" s="141" t="s">
        <v>899</v>
      </c>
    </row>
    <row r="444" spans="1:65" s="2" customFormat="1" ht="39">
      <c r="A444" s="27"/>
      <c r="B444" s="28"/>
      <c r="C444" s="27"/>
      <c r="D444" s="143" t="s">
        <v>114</v>
      </c>
      <c r="E444" s="27"/>
      <c r="F444" s="144" t="s">
        <v>900</v>
      </c>
      <c r="G444" s="27"/>
      <c r="H444" s="27"/>
      <c r="I444" s="207"/>
      <c r="J444" s="27"/>
      <c r="K444" s="27"/>
      <c r="L444" s="28"/>
      <c r="M444" s="145"/>
      <c r="N444" s="146"/>
      <c r="O444" s="53"/>
      <c r="P444" s="53"/>
      <c r="Q444" s="53"/>
      <c r="R444" s="53"/>
      <c r="S444" s="53"/>
      <c r="T444" s="54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T444" s="13" t="s">
        <v>114</v>
      </c>
      <c r="AU444" s="13" t="s">
        <v>81</v>
      </c>
    </row>
    <row r="445" spans="1:65" s="2" customFormat="1" ht="24.2" customHeight="1">
      <c r="A445" s="27"/>
      <c r="B445" s="129"/>
      <c r="C445" s="130" t="s">
        <v>901</v>
      </c>
      <c r="D445" s="130" t="s">
        <v>109</v>
      </c>
      <c r="E445" s="131" t="s">
        <v>902</v>
      </c>
      <c r="F445" s="132" t="s">
        <v>903</v>
      </c>
      <c r="G445" s="133" t="s">
        <v>112</v>
      </c>
      <c r="H445" s="134">
        <v>12</v>
      </c>
      <c r="I445" s="206"/>
      <c r="J445" s="135"/>
      <c r="K445" s="136"/>
      <c r="L445" s="28"/>
      <c r="M445" s="137" t="s">
        <v>1</v>
      </c>
      <c r="N445" s="138" t="s">
        <v>38</v>
      </c>
      <c r="O445" s="53"/>
      <c r="P445" s="139">
        <f>O445*H445</f>
        <v>0</v>
      </c>
      <c r="Q445" s="139">
        <v>0</v>
      </c>
      <c r="R445" s="139">
        <f>Q445*H445</f>
        <v>0</v>
      </c>
      <c r="S445" s="139">
        <v>0</v>
      </c>
      <c r="T445" s="140">
        <f>S445*H445</f>
        <v>0</v>
      </c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R445" s="141" t="s">
        <v>81</v>
      </c>
      <c r="AT445" s="141" t="s">
        <v>109</v>
      </c>
      <c r="AU445" s="141" t="s">
        <v>81</v>
      </c>
      <c r="AY445" s="13" t="s">
        <v>108</v>
      </c>
      <c r="BE445" s="142">
        <f>IF(N445="základní",J445,0)</f>
        <v>0</v>
      </c>
      <c r="BF445" s="142">
        <f>IF(N445="snížená",J445,0)</f>
        <v>0</v>
      </c>
      <c r="BG445" s="142">
        <f>IF(N445="zákl. přenesená",J445,0)</f>
        <v>0</v>
      </c>
      <c r="BH445" s="142">
        <f>IF(N445="sníž. přenesená",J445,0)</f>
        <v>0</v>
      </c>
      <c r="BI445" s="142">
        <f>IF(N445="nulová",J445,0)</f>
        <v>0</v>
      </c>
      <c r="BJ445" s="13" t="s">
        <v>81</v>
      </c>
      <c r="BK445" s="142">
        <f>ROUND(I445*H445,2)</f>
        <v>0</v>
      </c>
      <c r="BL445" s="13" t="s">
        <v>81</v>
      </c>
      <c r="BM445" s="141" t="s">
        <v>904</v>
      </c>
    </row>
    <row r="446" spans="1:65" s="2" customFormat="1" ht="19.5">
      <c r="A446" s="27"/>
      <c r="B446" s="28"/>
      <c r="C446" s="27"/>
      <c r="D446" s="143" t="s">
        <v>114</v>
      </c>
      <c r="E446" s="27"/>
      <c r="F446" s="144" t="s">
        <v>905</v>
      </c>
      <c r="G446" s="27"/>
      <c r="H446" s="27"/>
      <c r="I446" s="207"/>
      <c r="J446" s="27"/>
      <c r="K446" s="27"/>
      <c r="L446" s="28"/>
      <c r="M446" s="145"/>
      <c r="N446" s="146"/>
      <c r="O446" s="53"/>
      <c r="P446" s="53"/>
      <c r="Q446" s="53"/>
      <c r="R446" s="53"/>
      <c r="S446" s="53"/>
      <c r="T446" s="54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T446" s="13" t="s">
        <v>114</v>
      </c>
      <c r="AU446" s="13" t="s">
        <v>81</v>
      </c>
    </row>
    <row r="447" spans="1:65" s="2" customFormat="1" ht="24.2" customHeight="1">
      <c r="A447" s="27"/>
      <c r="B447" s="129"/>
      <c r="C447" s="130" t="s">
        <v>906</v>
      </c>
      <c r="D447" s="130" t="s">
        <v>109</v>
      </c>
      <c r="E447" s="131" t="s">
        <v>907</v>
      </c>
      <c r="F447" s="132" t="s">
        <v>908</v>
      </c>
      <c r="G447" s="133" t="s">
        <v>112</v>
      </c>
      <c r="H447" s="134">
        <v>6</v>
      </c>
      <c r="I447" s="206"/>
      <c r="J447" s="135"/>
      <c r="K447" s="136"/>
      <c r="L447" s="28"/>
      <c r="M447" s="137" t="s">
        <v>1</v>
      </c>
      <c r="N447" s="138" t="s">
        <v>38</v>
      </c>
      <c r="O447" s="53"/>
      <c r="P447" s="139">
        <f>O447*H447</f>
        <v>0</v>
      </c>
      <c r="Q447" s="139">
        <v>0</v>
      </c>
      <c r="R447" s="139">
        <f>Q447*H447</f>
        <v>0</v>
      </c>
      <c r="S447" s="139">
        <v>0</v>
      </c>
      <c r="T447" s="140">
        <f>S447*H447</f>
        <v>0</v>
      </c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R447" s="141" t="s">
        <v>81</v>
      </c>
      <c r="AT447" s="141" t="s">
        <v>109</v>
      </c>
      <c r="AU447" s="141" t="s">
        <v>81</v>
      </c>
      <c r="AY447" s="13" t="s">
        <v>108</v>
      </c>
      <c r="BE447" s="142">
        <f>IF(N447="základní",J447,0)</f>
        <v>0</v>
      </c>
      <c r="BF447" s="142">
        <f>IF(N447="snížená",J447,0)</f>
        <v>0</v>
      </c>
      <c r="BG447" s="142">
        <f>IF(N447="zákl. přenesená",J447,0)</f>
        <v>0</v>
      </c>
      <c r="BH447" s="142">
        <f>IF(N447="sníž. přenesená",J447,0)</f>
        <v>0</v>
      </c>
      <c r="BI447" s="142">
        <f>IF(N447="nulová",J447,0)</f>
        <v>0</v>
      </c>
      <c r="BJ447" s="13" t="s">
        <v>81</v>
      </c>
      <c r="BK447" s="142">
        <f>ROUND(I447*H447,2)</f>
        <v>0</v>
      </c>
      <c r="BL447" s="13" t="s">
        <v>81</v>
      </c>
      <c r="BM447" s="141" t="s">
        <v>909</v>
      </c>
    </row>
    <row r="448" spans="1:65" s="2" customFormat="1" ht="19.5">
      <c r="A448" s="27"/>
      <c r="B448" s="28"/>
      <c r="C448" s="27"/>
      <c r="D448" s="143" t="s">
        <v>114</v>
      </c>
      <c r="E448" s="27"/>
      <c r="F448" s="144" t="s">
        <v>908</v>
      </c>
      <c r="G448" s="27"/>
      <c r="H448" s="27"/>
      <c r="I448" s="207"/>
      <c r="J448" s="27"/>
      <c r="K448" s="27"/>
      <c r="L448" s="28"/>
      <c r="M448" s="145"/>
      <c r="N448" s="146"/>
      <c r="O448" s="53"/>
      <c r="P448" s="53"/>
      <c r="Q448" s="53"/>
      <c r="R448" s="53"/>
      <c r="S448" s="53"/>
      <c r="T448" s="54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T448" s="13" t="s">
        <v>114</v>
      </c>
      <c r="AU448" s="13" t="s">
        <v>81</v>
      </c>
    </row>
    <row r="449" spans="1:65" s="2" customFormat="1" ht="24.2" customHeight="1">
      <c r="A449" s="27"/>
      <c r="B449" s="129"/>
      <c r="C449" s="130" t="s">
        <v>910</v>
      </c>
      <c r="D449" s="130" t="s">
        <v>109</v>
      </c>
      <c r="E449" s="131" t="s">
        <v>911</v>
      </c>
      <c r="F449" s="132" t="s">
        <v>912</v>
      </c>
      <c r="G449" s="133" t="s">
        <v>112</v>
      </c>
      <c r="H449" s="134">
        <v>1</v>
      </c>
      <c r="I449" s="206"/>
      <c r="J449" s="135"/>
      <c r="K449" s="136"/>
      <c r="L449" s="28"/>
      <c r="M449" s="137" t="s">
        <v>1</v>
      </c>
      <c r="N449" s="138" t="s">
        <v>38</v>
      </c>
      <c r="O449" s="53"/>
      <c r="P449" s="139">
        <f>O449*H449</f>
        <v>0</v>
      </c>
      <c r="Q449" s="139">
        <v>0</v>
      </c>
      <c r="R449" s="139">
        <f>Q449*H449</f>
        <v>0</v>
      </c>
      <c r="S449" s="139">
        <v>0</v>
      </c>
      <c r="T449" s="140">
        <f>S449*H449</f>
        <v>0</v>
      </c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R449" s="141" t="s">
        <v>81</v>
      </c>
      <c r="AT449" s="141" t="s">
        <v>109</v>
      </c>
      <c r="AU449" s="141" t="s">
        <v>81</v>
      </c>
      <c r="AY449" s="13" t="s">
        <v>108</v>
      </c>
      <c r="BE449" s="142">
        <f>IF(N449="základní",J449,0)</f>
        <v>0</v>
      </c>
      <c r="BF449" s="142">
        <f>IF(N449="snížená",J449,0)</f>
        <v>0</v>
      </c>
      <c r="BG449" s="142">
        <f>IF(N449="zákl. přenesená",J449,0)</f>
        <v>0</v>
      </c>
      <c r="BH449" s="142">
        <f>IF(N449="sníž. přenesená",J449,0)</f>
        <v>0</v>
      </c>
      <c r="BI449" s="142">
        <f>IF(N449="nulová",J449,0)</f>
        <v>0</v>
      </c>
      <c r="BJ449" s="13" t="s">
        <v>81</v>
      </c>
      <c r="BK449" s="142">
        <f>ROUND(I449*H449,2)</f>
        <v>0</v>
      </c>
      <c r="BL449" s="13" t="s">
        <v>81</v>
      </c>
      <c r="BM449" s="141" t="s">
        <v>913</v>
      </c>
    </row>
    <row r="450" spans="1:65" s="2" customFormat="1" ht="29.25">
      <c r="A450" s="27"/>
      <c r="B450" s="28"/>
      <c r="C450" s="27"/>
      <c r="D450" s="143" t="s">
        <v>114</v>
      </c>
      <c r="E450" s="27"/>
      <c r="F450" s="144" t="s">
        <v>914</v>
      </c>
      <c r="G450" s="27"/>
      <c r="H450" s="27"/>
      <c r="I450" s="207"/>
      <c r="J450" s="27"/>
      <c r="K450" s="27"/>
      <c r="L450" s="28"/>
      <c r="M450" s="145"/>
      <c r="N450" s="146"/>
      <c r="O450" s="53"/>
      <c r="P450" s="53"/>
      <c r="Q450" s="53"/>
      <c r="R450" s="53"/>
      <c r="S450" s="53"/>
      <c r="T450" s="54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T450" s="13" t="s">
        <v>114</v>
      </c>
      <c r="AU450" s="13" t="s">
        <v>81</v>
      </c>
    </row>
    <row r="451" spans="1:65" s="2" customFormat="1" ht="62.65" customHeight="1">
      <c r="A451" s="27"/>
      <c r="B451" s="129"/>
      <c r="C451" s="130" t="s">
        <v>915</v>
      </c>
      <c r="D451" s="130" t="s">
        <v>109</v>
      </c>
      <c r="E451" s="131" t="s">
        <v>916</v>
      </c>
      <c r="F451" s="132" t="s">
        <v>917</v>
      </c>
      <c r="G451" s="133" t="s">
        <v>112</v>
      </c>
      <c r="H451" s="134">
        <v>24</v>
      </c>
      <c r="I451" s="206"/>
      <c r="J451" s="135"/>
      <c r="K451" s="136"/>
      <c r="L451" s="28"/>
      <c r="M451" s="137" t="s">
        <v>1</v>
      </c>
      <c r="N451" s="138" t="s">
        <v>38</v>
      </c>
      <c r="O451" s="53"/>
      <c r="P451" s="139">
        <f>O451*H451</f>
        <v>0</v>
      </c>
      <c r="Q451" s="139">
        <v>0</v>
      </c>
      <c r="R451" s="139">
        <f>Q451*H451</f>
        <v>0</v>
      </c>
      <c r="S451" s="139">
        <v>0</v>
      </c>
      <c r="T451" s="140">
        <f>S451*H451</f>
        <v>0</v>
      </c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R451" s="141" t="s">
        <v>81</v>
      </c>
      <c r="AT451" s="141" t="s">
        <v>109</v>
      </c>
      <c r="AU451" s="141" t="s">
        <v>81</v>
      </c>
      <c r="AY451" s="13" t="s">
        <v>108</v>
      </c>
      <c r="BE451" s="142">
        <f>IF(N451="základní",J451,0)</f>
        <v>0</v>
      </c>
      <c r="BF451" s="142">
        <f>IF(N451="snížená",J451,0)</f>
        <v>0</v>
      </c>
      <c r="BG451" s="142">
        <f>IF(N451="zákl. přenesená",J451,0)</f>
        <v>0</v>
      </c>
      <c r="BH451" s="142">
        <f>IF(N451="sníž. přenesená",J451,0)</f>
        <v>0</v>
      </c>
      <c r="BI451" s="142">
        <f>IF(N451="nulová",J451,0)</f>
        <v>0</v>
      </c>
      <c r="BJ451" s="13" t="s">
        <v>81</v>
      </c>
      <c r="BK451" s="142">
        <f>ROUND(I451*H451,2)</f>
        <v>0</v>
      </c>
      <c r="BL451" s="13" t="s">
        <v>81</v>
      </c>
      <c r="BM451" s="141" t="s">
        <v>918</v>
      </c>
    </row>
    <row r="452" spans="1:65" s="2" customFormat="1" ht="78">
      <c r="A452" s="27"/>
      <c r="B452" s="28"/>
      <c r="C452" s="27"/>
      <c r="D452" s="143" t="s">
        <v>114</v>
      </c>
      <c r="E452" s="27"/>
      <c r="F452" s="144" t="s">
        <v>919</v>
      </c>
      <c r="G452" s="27"/>
      <c r="H452" s="27"/>
      <c r="I452" s="207"/>
      <c r="J452" s="27"/>
      <c r="K452" s="27"/>
      <c r="L452" s="28"/>
      <c r="M452" s="157"/>
      <c r="N452" s="158"/>
      <c r="O452" s="159"/>
      <c r="P452" s="159"/>
      <c r="Q452" s="159"/>
      <c r="R452" s="159"/>
      <c r="S452" s="159"/>
      <c r="T452" s="160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T452" s="13" t="s">
        <v>114</v>
      </c>
      <c r="AU452" s="13" t="s">
        <v>81</v>
      </c>
    </row>
    <row r="453" spans="1:65" s="2" customFormat="1" ht="6.95" customHeight="1">
      <c r="A453" s="27"/>
      <c r="B453" s="42"/>
      <c r="C453" s="43"/>
      <c r="D453" s="43"/>
      <c r="E453" s="43"/>
      <c r="F453" s="43"/>
      <c r="G453" s="43"/>
      <c r="H453" s="43"/>
      <c r="I453" s="43"/>
      <c r="J453" s="43"/>
      <c r="K453" s="43"/>
      <c r="L453" s="28"/>
      <c r="M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</row>
  </sheetData>
  <autoFilter ref="C116:K45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SSZT Praha západ a P...</vt:lpstr>
      <vt:lpstr>'01 - SSZT Praha západ a P...'!Názvy_tisku</vt:lpstr>
      <vt:lpstr>'Rekapitulace stavby'!Názvy_tisku</vt:lpstr>
      <vt:lpstr>'01 - SSZT Praha západ a P...'!Oblast_tisku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Bělehrad Milan</dc:creator>
  <cp:lastModifiedBy>Bělehrad Milan</cp:lastModifiedBy>
  <dcterms:created xsi:type="dcterms:W3CDTF">2021-09-03T07:34:56Z</dcterms:created>
  <dcterms:modified xsi:type="dcterms:W3CDTF">2021-09-03T07:38:35Z</dcterms:modified>
</cp:coreProperties>
</file>