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RE_FLASH_DISC\HERMAN_E\PROVOZ_OPRAVNE_PRACE\AKCE_2021\SOD_VYMENA KOLEJNIC V OBV ST JIHLAVA\ZADANI\"/>
    </mc:Choice>
  </mc:AlternateContent>
  <bookViews>
    <workbookView xWindow="0" yWindow="0" windowWidth="22230" windowHeight="6960"/>
  </bookViews>
  <sheets>
    <sheet name="Rekapitulace stavby" sheetId="1" r:id="rId1"/>
    <sheet name="SO 02 - Batelov - Spělov" sheetId="2" r:id="rId2"/>
    <sheet name="SO 03 - Spělov - Kostelec..." sheetId="3" r:id="rId3"/>
    <sheet name="SO 01 - Bransouze - Luka ..." sheetId="4" r:id="rId4"/>
  </sheets>
  <definedNames>
    <definedName name="_xlnm._FilterDatabase" localSheetId="3" hidden="1">'SO 01 - Bransouze - Luka ...'!$C$118:$K$250</definedName>
    <definedName name="_xlnm._FilterDatabase" localSheetId="1" hidden="1">'SO 02 - Batelov - Spělov'!$C$118:$K$265</definedName>
    <definedName name="_xlnm._FilterDatabase" localSheetId="2" hidden="1">'SO 03 - Spělov - Kostelec...'!$C$118:$K$304</definedName>
    <definedName name="_xlnm.Print_Titles" localSheetId="0">'Rekapitulace stavby'!$92:$92</definedName>
    <definedName name="_xlnm.Print_Titles" localSheetId="3">'SO 01 - Bransouze - Luka ...'!$118:$118</definedName>
    <definedName name="_xlnm.Print_Titles" localSheetId="1">'SO 02 - Batelov - Spělov'!$118:$118</definedName>
    <definedName name="_xlnm.Print_Titles" localSheetId="2">'SO 03 - Spělov - Kostelec...'!$118:$118</definedName>
    <definedName name="_xlnm.Print_Area" localSheetId="0">'Rekapitulace stavby'!$D$4:$AO$76,'Rekapitulace stavby'!$C$82:$AQ$98</definedName>
    <definedName name="_xlnm.Print_Area" localSheetId="3">'SO 01 - Bransouze - Luka ...'!$C$4:$J$76,'SO 01 - Bransouze - Luka ...'!$C$82:$J$100,'SO 01 - Bransouze - Luka ...'!$C$106:$J$250</definedName>
    <definedName name="_xlnm.Print_Area" localSheetId="1">'SO 02 - Batelov - Spělov'!$C$4:$J$76,'SO 02 - Batelov - Spělov'!$C$82:$J$100,'SO 02 - Batelov - Spělov'!$C$106:$J$265</definedName>
    <definedName name="_xlnm.Print_Area" localSheetId="2">'SO 03 - Spělov - Kostelec...'!$C$4:$J$76,'SO 03 - Spělov - Kostelec...'!$C$82:$J$100,'SO 03 - Spělov - Kostelec...'!$C$106:$J$304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3" i="4"/>
  <c r="BH223" i="4"/>
  <c r="BG223" i="4"/>
  <c r="BF223" i="4"/>
  <c r="T223" i="4"/>
  <c r="R223" i="4"/>
  <c r="P223" i="4"/>
  <c r="BI216" i="4"/>
  <c r="BH216" i="4"/>
  <c r="BG216" i="4"/>
  <c r="BF216" i="4"/>
  <c r="T216" i="4"/>
  <c r="R216" i="4"/>
  <c r="P216" i="4"/>
  <c r="BI209" i="4"/>
  <c r="BH209" i="4"/>
  <c r="BG209" i="4"/>
  <c r="BF209" i="4"/>
  <c r="T209" i="4"/>
  <c r="R209" i="4"/>
  <c r="P209" i="4"/>
  <c r="BI200" i="4"/>
  <c r="BH200" i="4"/>
  <c r="BG200" i="4"/>
  <c r="BF200" i="4"/>
  <c r="T200" i="4"/>
  <c r="R200" i="4"/>
  <c r="P200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74" i="4"/>
  <c r="BH174" i="4"/>
  <c r="BG174" i="4"/>
  <c r="BF174" i="4"/>
  <c r="T174" i="4"/>
  <c r="R174" i="4"/>
  <c r="P174" i="4"/>
  <c r="BI168" i="4"/>
  <c r="BH168" i="4"/>
  <c r="BG168" i="4"/>
  <c r="BF168" i="4"/>
  <c r="T168" i="4"/>
  <c r="R168" i="4"/>
  <c r="P168" i="4"/>
  <c r="BI162" i="4"/>
  <c r="BH162" i="4"/>
  <c r="BG162" i="4"/>
  <c r="BF162" i="4"/>
  <c r="T162" i="4"/>
  <c r="R162" i="4"/>
  <c r="P162" i="4"/>
  <c r="BI156" i="4"/>
  <c r="BH156" i="4"/>
  <c r="BG156" i="4"/>
  <c r="BF156" i="4"/>
  <c r="T156" i="4"/>
  <c r="R156" i="4"/>
  <c r="P156" i="4"/>
  <c r="BI150" i="4"/>
  <c r="BH150" i="4"/>
  <c r="BG150" i="4"/>
  <c r="BF150" i="4"/>
  <c r="T150" i="4"/>
  <c r="R150" i="4"/>
  <c r="P150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116" i="4" s="1"/>
  <c r="J23" i="4"/>
  <c r="J21" i="4"/>
  <c r="E21" i="4"/>
  <c r="J115" i="4" s="1"/>
  <c r="J20" i="4"/>
  <c r="J18" i="4"/>
  <c r="E18" i="4"/>
  <c r="F116" i="4" s="1"/>
  <c r="J17" i="4"/>
  <c r="J15" i="4"/>
  <c r="E15" i="4"/>
  <c r="F115" i="4" s="1"/>
  <c r="J14" i="4"/>
  <c r="J12" i="4"/>
  <c r="J113" i="4" s="1"/>
  <c r="E7" i="4"/>
  <c r="E109" i="4" s="1"/>
  <c r="J37" i="3"/>
  <c r="J36" i="3"/>
  <c r="AY96" i="1" s="1"/>
  <c r="J35" i="3"/>
  <c r="AX96" i="1"/>
  <c r="BI300" i="3"/>
  <c r="BH300" i="3"/>
  <c r="BG300" i="3"/>
  <c r="BF300" i="3"/>
  <c r="T300" i="3"/>
  <c r="R300" i="3"/>
  <c r="P300" i="3"/>
  <c r="BI291" i="3"/>
  <c r="BH291" i="3"/>
  <c r="BG291" i="3"/>
  <c r="BF291" i="3"/>
  <c r="T291" i="3"/>
  <c r="R291" i="3"/>
  <c r="P291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57" i="3"/>
  <c r="BH257" i="3"/>
  <c r="BG257" i="3"/>
  <c r="BF257" i="3"/>
  <c r="T257" i="3"/>
  <c r="R257" i="3"/>
  <c r="P257" i="3"/>
  <c r="BI247" i="3"/>
  <c r="BH247" i="3"/>
  <c r="BG247" i="3"/>
  <c r="BF247" i="3"/>
  <c r="T247" i="3"/>
  <c r="R247" i="3"/>
  <c r="P247" i="3"/>
  <c r="BI237" i="3"/>
  <c r="BH237" i="3"/>
  <c r="BG237" i="3"/>
  <c r="BF237" i="3"/>
  <c r="T237" i="3"/>
  <c r="R237" i="3"/>
  <c r="P237" i="3"/>
  <c r="BI227" i="3"/>
  <c r="BH227" i="3"/>
  <c r="BG227" i="3"/>
  <c r="BF227" i="3"/>
  <c r="T227" i="3"/>
  <c r="R227" i="3"/>
  <c r="P227" i="3"/>
  <c r="BI217" i="3"/>
  <c r="BH217" i="3"/>
  <c r="BG217" i="3"/>
  <c r="BF217" i="3"/>
  <c r="T217" i="3"/>
  <c r="R217" i="3"/>
  <c r="P217" i="3"/>
  <c r="BI207" i="3"/>
  <c r="BH207" i="3"/>
  <c r="BG207" i="3"/>
  <c r="BF207" i="3"/>
  <c r="T207" i="3"/>
  <c r="R207" i="3"/>
  <c r="P207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116" i="3" s="1"/>
  <c r="J23" i="3"/>
  <c r="J21" i="3"/>
  <c r="E21" i="3"/>
  <c r="J115" i="3" s="1"/>
  <c r="J20" i="3"/>
  <c r="J18" i="3"/>
  <c r="E18" i="3"/>
  <c r="F92" i="3" s="1"/>
  <c r="J17" i="3"/>
  <c r="J15" i="3"/>
  <c r="E15" i="3"/>
  <c r="F115" i="3" s="1"/>
  <c r="J14" i="3"/>
  <c r="J12" i="3"/>
  <c r="J113" i="3" s="1"/>
  <c r="E7" i="3"/>
  <c r="E85" i="3" s="1"/>
  <c r="J37" i="2"/>
  <c r="J36" i="2"/>
  <c r="AY95" i="1" s="1"/>
  <c r="J35" i="2"/>
  <c r="AX95" i="1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3" i="2"/>
  <c r="BH223" i="2"/>
  <c r="BG223" i="2"/>
  <c r="BF223" i="2"/>
  <c r="T223" i="2"/>
  <c r="R223" i="2"/>
  <c r="P223" i="2"/>
  <c r="BI214" i="2"/>
  <c r="BH214" i="2"/>
  <c r="BG214" i="2"/>
  <c r="BF214" i="2"/>
  <c r="T214" i="2"/>
  <c r="R214" i="2"/>
  <c r="P214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1" i="2"/>
  <c r="BH131" i="2"/>
  <c r="BG131" i="2"/>
  <c r="BF131" i="2"/>
  <c r="T131" i="2"/>
  <c r="R131" i="2"/>
  <c r="P131" i="2"/>
  <c r="BI122" i="2"/>
  <c r="BH122" i="2"/>
  <c r="BG122" i="2"/>
  <c r="BF122" i="2"/>
  <c r="T122" i="2"/>
  <c r="R122" i="2"/>
  <c r="P122" i="2"/>
  <c r="F113" i="2"/>
  <c r="E111" i="2"/>
  <c r="F89" i="2"/>
  <c r="E87" i="2"/>
  <c r="J24" i="2"/>
  <c r="E24" i="2"/>
  <c r="J116" i="2"/>
  <c r="J23" i="2"/>
  <c r="J21" i="2"/>
  <c r="E21" i="2"/>
  <c r="J115" i="2"/>
  <c r="J20" i="2"/>
  <c r="J18" i="2"/>
  <c r="E18" i="2"/>
  <c r="F116" i="2"/>
  <c r="J17" i="2"/>
  <c r="J15" i="2"/>
  <c r="E15" i="2"/>
  <c r="F115" i="2"/>
  <c r="J14" i="2"/>
  <c r="J12" i="2"/>
  <c r="J113" i="2" s="1"/>
  <c r="E7" i="2"/>
  <c r="E109" i="2" s="1"/>
  <c r="L90" i="1"/>
  <c r="AM90" i="1"/>
  <c r="AM89" i="1"/>
  <c r="L89" i="1"/>
  <c r="AM87" i="1"/>
  <c r="L87" i="1"/>
  <c r="L85" i="1"/>
  <c r="L84" i="1"/>
  <c r="J243" i="2"/>
  <c r="J205" i="2"/>
  <c r="J187" i="2"/>
  <c r="BK169" i="2"/>
  <c r="BK161" i="2"/>
  <c r="BK146" i="2"/>
  <c r="J140" i="2"/>
  <c r="J122" i="2"/>
  <c r="BK238" i="2"/>
  <c r="J247" i="2"/>
  <c r="BK300" i="3"/>
  <c r="J291" i="3"/>
  <c r="BK197" i="3"/>
  <c r="J179" i="3"/>
  <c r="J142" i="3"/>
  <c r="J278" i="3"/>
  <c r="J247" i="3"/>
  <c r="BK179" i="3"/>
  <c r="BK149" i="3"/>
  <c r="J273" i="3"/>
  <c r="J207" i="3"/>
  <c r="J132" i="3"/>
  <c r="J195" i="3"/>
  <c r="BK209" i="4"/>
  <c r="BK162" i="4"/>
  <c r="J246" i="4"/>
  <c r="J200" i="4"/>
  <c r="J156" i="4"/>
  <c r="J223" i="4"/>
  <c r="BK150" i="4"/>
  <c r="J122" i="4"/>
  <c r="J236" i="4"/>
  <c r="J192" i="4"/>
  <c r="BK180" i="4"/>
  <c r="J150" i="4"/>
  <c r="J223" i="2"/>
  <c r="BK205" i="2"/>
  <c r="BK187" i="2"/>
  <c r="J178" i="2"/>
  <c r="J167" i="2"/>
  <c r="J155" i="2"/>
  <c r="J131" i="2"/>
  <c r="J254" i="2"/>
  <c r="BK233" i="2"/>
  <c r="BK243" i="2"/>
  <c r="BK254" i="2"/>
  <c r="BK291" i="3"/>
  <c r="J227" i="3"/>
  <c r="BK183" i="3"/>
  <c r="J154" i="3"/>
  <c r="BK282" i="3"/>
  <c r="BK227" i="3"/>
  <c r="BK195" i="3"/>
  <c r="J122" i="3"/>
  <c r="BK268" i="3"/>
  <c r="J191" i="3"/>
  <c r="J164" i="3"/>
  <c r="J257" i="3"/>
  <c r="BK237" i="3"/>
  <c r="J183" i="3"/>
  <c r="BK223" i="4"/>
  <c r="J180" i="4"/>
  <c r="J128" i="4"/>
  <c r="BK192" i="4"/>
  <c r="BK138" i="4"/>
  <c r="BK200" i="4"/>
  <c r="J144" i="4"/>
  <c r="BK190" i="4"/>
  <c r="BK156" i="4"/>
  <c r="BK214" i="2"/>
  <c r="BK196" i="2"/>
  <c r="J169" i="2"/>
  <c r="J161" i="2"/>
  <c r="J146" i="2"/>
  <c r="BK131" i="2"/>
  <c r="BK261" i="2"/>
  <c r="J238" i="2"/>
  <c r="AS94" i="1"/>
  <c r="J187" i="3"/>
  <c r="J171" i="3"/>
  <c r="BK132" i="3"/>
  <c r="BK273" i="3"/>
  <c r="J217" i="3"/>
  <c r="BK191" i="3"/>
  <c r="BK171" i="3"/>
  <c r="J282" i="3"/>
  <c r="BK257" i="3"/>
  <c r="BK154" i="3"/>
  <c r="BK247" i="3"/>
  <c r="BK187" i="3"/>
  <c r="BK236" i="4"/>
  <c r="J190" i="4"/>
  <c r="BK134" i="4"/>
  <c r="BK216" i="4"/>
  <c r="J174" i="4"/>
  <c r="BK122" i="4"/>
  <c r="BK174" i="4"/>
  <c r="J138" i="4"/>
  <c r="BK246" i="4"/>
  <c r="BK231" i="4"/>
  <c r="J168" i="4"/>
  <c r="BK223" i="2"/>
  <c r="J214" i="2"/>
  <c r="J196" i="2"/>
  <c r="BK178" i="2"/>
  <c r="BK167" i="2"/>
  <c r="BK155" i="2"/>
  <c r="BK140" i="2"/>
  <c r="BK122" i="2"/>
  <c r="BK247" i="2"/>
  <c r="J233" i="2"/>
  <c r="J261" i="2"/>
  <c r="J300" i="3"/>
  <c r="J237" i="3"/>
  <c r="BK164" i="3"/>
  <c r="BK122" i="3"/>
  <c r="J268" i="3"/>
  <c r="J197" i="3"/>
  <c r="BK175" i="3"/>
  <c r="BK142" i="3"/>
  <c r="BK278" i="3"/>
  <c r="BK217" i="3"/>
  <c r="J149" i="3"/>
  <c r="BK207" i="3"/>
  <c r="J175" i="3"/>
  <c r="J231" i="4"/>
  <c r="J186" i="4"/>
  <c r="BK144" i="4"/>
  <c r="J209" i="4"/>
  <c r="BK168" i="4"/>
  <c r="J242" i="4"/>
  <c r="J162" i="4"/>
  <c r="J134" i="4"/>
  <c r="BK242" i="4"/>
  <c r="J216" i="4"/>
  <c r="BK186" i="4"/>
  <c r="BK128" i="4"/>
  <c r="BK121" i="2" l="1"/>
  <c r="J121" i="2" s="1"/>
  <c r="J98" i="2" s="1"/>
  <c r="T232" i="2"/>
  <c r="BK121" i="3"/>
  <c r="J121" i="3" s="1"/>
  <c r="J98" i="3" s="1"/>
  <c r="BK267" i="3"/>
  <c r="J267" i="3"/>
  <c r="J99" i="3" s="1"/>
  <c r="R121" i="2"/>
  <c r="R120" i="2"/>
  <c r="R119" i="2"/>
  <c r="R232" i="2"/>
  <c r="R121" i="3"/>
  <c r="R120" i="3" s="1"/>
  <c r="R119" i="3" s="1"/>
  <c r="R267" i="3"/>
  <c r="T121" i="4"/>
  <c r="P121" i="2"/>
  <c r="P120" i="2" s="1"/>
  <c r="P119" i="2" s="1"/>
  <c r="AU95" i="1" s="1"/>
  <c r="P232" i="2"/>
  <c r="P121" i="3"/>
  <c r="T267" i="3"/>
  <c r="BK121" i="4"/>
  <c r="R121" i="4"/>
  <c r="P230" i="4"/>
  <c r="T121" i="2"/>
  <c r="T120" i="2"/>
  <c r="T119" i="2" s="1"/>
  <c r="BK232" i="2"/>
  <c r="J232" i="2" s="1"/>
  <c r="J99" i="2" s="1"/>
  <c r="T121" i="3"/>
  <c r="T120" i="3" s="1"/>
  <c r="T119" i="3" s="1"/>
  <c r="P267" i="3"/>
  <c r="P121" i="4"/>
  <c r="P120" i="4" s="1"/>
  <c r="P119" i="4" s="1"/>
  <c r="AU97" i="1" s="1"/>
  <c r="BK230" i="4"/>
  <c r="J230" i="4" s="1"/>
  <c r="J99" i="4" s="1"/>
  <c r="R230" i="4"/>
  <c r="T230" i="4"/>
  <c r="E85" i="4"/>
  <c r="F91" i="4"/>
  <c r="J92" i="4"/>
  <c r="BE192" i="4"/>
  <c r="BE200" i="4"/>
  <c r="BE223" i="4"/>
  <c r="BE236" i="4"/>
  <c r="BE246" i="4"/>
  <c r="J91" i="4"/>
  <c r="BE128" i="4"/>
  <c r="BE134" i="4"/>
  <c r="BE138" i="4"/>
  <c r="BE162" i="4"/>
  <c r="BE168" i="4"/>
  <c r="BE180" i="4"/>
  <c r="BE209" i="4"/>
  <c r="J89" i="4"/>
  <c r="F92" i="4"/>
  <c r="BE144" i="4"/>
  <c r="BE156" i="4"/>
  <c r="BE174" i="4"/>
  <c r="BE186" i="4"/>
  <c r="BE190" i="4"/>
  <c r="BE231" i="4"/>
  <c r="BE242" i="4"/>
  <c r="BE122" i="4"/>
  <c r="BE150" i="4"/>
  <c r="BE216" i="4"/>
  <c r="J91" i="3"/>
  <c r="E109" i="3"/>
  <c r="F116" i="3"/>
  <c r="BE122" i="3"/>
  <c r="BE132" i="3"/>
  <c r="BE149" i="3"/>
  <c r="BE154" i="3"/>
  <c r="BE195" i="3"/>
  <c r="BE217" i="3"/>
  <c r="BE278" i="3"/>
  <c r="J89" i="3"/>
  <c r="BE142" i="3"/>
  <c r="BE164" i="3"/>
  <c r="BE171" i="3"/>
  <c r="BE175" i="3"/>
  <c r="BE179" i="3"/>
  <c r="BE183" i="3"/>
  <c r="BE191" i="3"/>
  <c r="BE197" i="3"/>
  <c r="BE227" i="3"/>
  <c r="BE237" i="3"/>
  <c r="F91" i="3"/>
  <c r="J92" i="3"/>
  <c r="BE207" i="3"/>
  <c r="BE247" i="3"/>
  <c r="BE257" i="3"/>
  <c r="BE291" i="3"/>
  <c r="BE187" i="3"/>
  <c r="BE268" i="3"/>
  <c r="BE273" i="3"/>
  <c r="BE282" i="3"/>
  <c r="BE300" i="3"/>
  <c r="BE243" i="2"/>
  <c r="BE261" i="2"/>
  <c r="BE223" i="2"/>
  <c r="BE233" i="2"/>
  <c r="BE247" i="2"/>
  <c r="BE254" i="2"/>
  <c r="E85" i="2"/>
  <c r="J89" i="2"/>
  <c r="F91" i="2"/>
  <c r="J91" i="2"/>
  <c r="F92" i="2"/>
  <c r="J92" i="2"/>
  <c r="BE122" i="2"/>
  <c r="BE131" i="2"/>
  <c r="BE140" i="2"/>
  <c r="BE146" i="2"/>
  <c r="BE155" i="2"/>
  <c r="BE161" i="2"/>
  <c r="BE167" i="2"/>
  <c r="BE169" i="2"/>
  <c r="BE178" i="2"/>
  <c r="BE187" i="2"/>
  <c r="BE196" i="2"/>
  <c r="BE205" i="2"/>
  <c r="BE214" i="2"/>
  <c r="BE238" i="2"/>
  <c r="J34" i="2"/>
  <c r="AW95" i="1" s="1"/>
  <c r="F36" i="3"/>
  <c r="BC96" i="1" s="1"/>
  <c r="F34" i="4"/>
  <c r="BA97" i="1" s="1"/>
  <c r="F35" i="4"/>
  <c r="BB97" i="1" s="1"/>
  <c r="F37" i="2"/>
  <c r="BD95" i="1" s="1"/>
  <c r="F37" i="3"/>
  <c r="BD96" i="1" s="1"/>
  <c r="J34" i="4"/>
  <c r="AW97" i="1" s="1"/>
  <c r="F36" i="2"/>
  <c r="BC95" i="1" s="1"/>
  <c r="J34" i="3"/>
  <c r="AW96" i="1" s="1"/>
  <c r="F37" i="4"/>
  <c r="BD97" i="1" s="1"/>
  <c r="F34" i="2"/>
  <c r="BA95" i="1" s="1"/>
  <c r="F35" i="2"/>
  <c r="BB95" i="1" s="1"/>
  <c r="F34" i="3"/>
  <c r="BA96" i="1" s="1"/>
  <c r="F35" i="3"/>
  <c r="BB96" i="1" s="1"/>
  <c r="F36" i="4"/>
  <c r="BC97" i="1" s="1"/>
  <c r="R120" i="4" l="1"/>
  <c r="R119" i="4"/>
  <c r="T120" i="4"/>
  <c r="T119" i="4"/>
  <c r="P120" i="3"/>
  <c r="P119" i="3"/>
  <c r="AU96" i="1"/>
  <c r="BK120" i="4"/>
  <c r="BK119" i="4" s="1"/>
  <c r="J119" i="4" s="1"/>
  <c r="J96" i="4" s="1"/>
  <c r="BK120" i="3"/>
  <c r="J120" i="3" s="1"/>
  <c r="J97" i="3" s="1"/>
  <c r="BK120" i="2"/>
  <c r="J120" i="2"/>
  <c r="J97" i="2" s="1"/>
  <c r="J121" i="4"/>
  <c r="J98" i="4"/>
  <c r="AU94" i="1"/>
  <c r="F33" i="2"/>
  <c r="AZ95" i="1"/>
  <c r="J33" i="4"/>
  <c r="AV97" i="1"/>
  <c r="AT97" i="1" s="1"/>
  <c r="BD94" i="1"/>
  <c r="W33" i="1"/>
  <c r="J33" i="3"/>
  <c r="AV96" i="1" s="1"/>
  <c r="AT96" i="1" s="1"/>
  <c r="BB94" i="1"/>
  <c r="W31" i="1"/>
  <c r="J33" i="2"/>
  <c r="AV95" i="1" s="1"/>
  <c r="AT95" i="1" s="1"/>
  <c r="BC94" i="1"/>
  <c r="W32" i="1" s="1"/>
  <c r="F33" i="4"/>
  <c r="AZ97" i="1"/>
  <c r="BA94" i="1"/>
  <c r="W30" i="1" s="1"/>
  <c r="F33" i="3"/>
  <c r="AZ96" i="1" s="1"/>
  <c r="BK119" i="3" l="1"/>
  <c r="J119" i="3"/>
  <c r="J96" i="3"/>
  <c r="J120" i="4"/>
  <c r="J97" i="4" s="1"/>
  <c r="BK119" i="2"/>
  <c r="J119" i="2"/>
  <c r="J96" i="2"/>
  <c r="J30" i="4"/>
  <c r="AG97" i="1"/>
  <c r="AZ94" i="1"/>
  <c r="W29" i="1"/>
  <c r="AX94" i="1"/>
  <c r="AW94" i="1"/>
  <c r="AK30" i="1"/>
  <c r="AY94" i="1"/>
  <c r="J39" i="4" l="1"/>
  <c r="AN97" i="1"/>
  <c r="J30" i="2"/>
  <c r="AG95" i="1"/>
  <c r="J30" i="3"/>
  <c r="AG96" i="1"/>
  <c r="AV94" i="1"/>
  <c r="AK29" i="1" s="1"/>
  <c r="J39" i="2" l="1"/>
  <c r="J39" i="3"/>
  <c r="AN96" i="1"/>
  <c r="AN95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<sst xmlns="http://schemas.openxmlformats.org/spreadsheetml/2006/main" count="4649" uniqueCount="410">
  <si>
    <t>Export Komplet</t>
  </si>
  <si>
    <t/>
  </si>
  <si>
    <t>2.0</t>
  </si>
  <si>
    <t>False</t>
  </si>
  <si>
    <t>{81995146-fdd7-4660-9a95-8ec96777c23c}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</si>
  <si>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</si>
  <si>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</si>
  <si>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</si>
  <si>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</si>
  <si>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</si>
  <si>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</si>
  <si>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</si>
  <si>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</si>
  <si>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</si>
  <si>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</si>
  <si>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</si>
  <si>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</si>
  <si>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</si>
  <si>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</si>
  <si>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</si>
  <si>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</si>
  <si>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</si>
  <si>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</si>
  <si>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</si>
  <si>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</si>
  <si>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</si>
  <si>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</si>
  <si>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</si>
  <si>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</si>
  <si>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</si>
  <si>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</si>
  <si>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</si>
  <si>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</si>
  <si>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</si>
  <si>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</si>
  <si>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</si>
  <si>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</si>
  <si>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</si>
  <si>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</si>
  <si>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</si>
  <si>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</si>
  <si>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</si>
  <si>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</si>
  <si>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</si>
  <si>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</si>
  <si>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</si>
  <si>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</si>
  <si>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</si>
  <si>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</si>
  <si>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</si>
  <si>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</si>
  <si>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</si>
  <si>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</si>
  <si>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</si>
  <si>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</si>
  <si>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</si>
  <si>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</si>
  <si>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</si>
  <si>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</si>
  <si>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</si>
  <si>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</si>
  <si>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</si>
  <si>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</si>
  <si>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</si>
  <si>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</si>
  <si>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</si>
  <si>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</si>
  <si>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</si>
  <si>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</si>
  <si>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</si>
  <si>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</si>
  <si>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</si>
  <si>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</si>
  <si>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</si>
  <si>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</si>
  <si>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</si>
  <si>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</si>
  <si>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Batelov - Spělov</t>
  </si>
  <si>
    <t>STA</t>
  </si>
  <si>
    <t>1</t>
  </si>
  <si>
    <t>{d390d924-7933-4f1d-bff5-2617ecadb7dd}</t>
  </si>
  <si>
    <t>2</t>
  </si>
  <si>
    <t>SO 03</t>
  </si>
  <si>
    <t>Spělov - Kostelec...</t>
  </si>
  <si>
    <t>{a6963264-727f-44f0-8fb2-030003b11859}</t>
  </si>
  <si>
    <t>SO 01</t>
  </si>
  <si>
    <t>Bransouze - Luka nad Jihlavou</t>
  </si>
  <si>
    <t>{bd513f14-b8f6-4fbe-b2d0-63d7f11b810b}</t>
  </si>
  <si>
    <t>KRYCÍ LIST SOUPISU PRACÍ</t>
  </si>
  <si>
    <t>Objekt:</t>
  </si>
  <si>
    <t>SO 02 - Batelov - Spělov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</si>
  <si>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</si>
  <si>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</si>
  <si>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</si>
  <si>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</si>
  <si>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</si>
  <si>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</si>
  <si>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</si>
  <si>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</si>
  <si>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</si>
  <si>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</si>
  <si>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</si>
  <si>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</si>
  <si>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</si>
  <si>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</si>
  <si>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</si>
  <si>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</si>
  <si>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</si>
  <si>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</si>
  <si>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</si>
  <si>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</si>
  <si>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</si>
  <si>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</si>
  <si>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</si>
  <si>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</si>
  <si>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</si>
  <si>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</si>
  <si>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</si>
  <si>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5907020490</t>
  </si>
  <si>
    <t>Souvislá výměna kolejnic současně s výměnou pryžové podložky tv. S49 rozdělení "d"</t>
  </si>
  <si>
    <t>m</t>
  </si>
  <si>
    <t>4</t>
  </si>
  <si>
    <t>PP</t>
  </si>
  <si>
    <t>VV</t>
  </si>
  <si>
    <t xml:space="preserve">Výměna kolejnic </t>
  </si>
  <si>
    <t>"(Lp+Pp)(71,200-71,000)" 200*2</t>
  </si>
  <si>
    <t>"(Lp+Pp)(71,540-71,320)" 225*2</t>
  </si>
  <si>
    <t>"(Lp+Pp)(72,580-72,510)" 75+50</t>
  </si>
  <si>
    <t>"(Lp)(72,840-72,82)" 25</t>
  </si>
  <si>
    <t>"(Lp+Pp)(73,668-73,183)"500*2</t>
  </si>
  <si>
    <t>Součet</t>
  </si>
  <si>
    <t>5907050120</t>
  </si>
  <si>
    <t>Dělení kolejnic kyslíkem soustavy S49 nebo T</t>
  </si>
  <si>
    <t>kus</t>
  </si>
  <si>
    <t>dělení starých kolejnic a zakr.nových</t>
  </si>
  <si>
    <t>"(Lp+Pp)(71,200-71,000)" 200*2/25*6</t>
  </si>
  <si>
    <t>"(Lp+Pp)(71,540-71,320)" 225*2/25*6</t>
  </si>
  <si>
    <t>"(Lp+Pp)(72,580-72,510)" (75+50)/25*6</t>
  </si>
  <si>
    <t>"(Lp)(72,840-72,82)" 25/25*6</t>
  </si>
  <si>
    <t>"(Lp+Pp)(73,668-73,183)"500*2/25*6</t>
  </si>
  <si>
    <t>3</t>
  </si>
  <si>
    <t>5908050007</t>
  </si>
  <si>
    <t>Výměna upevnění podkladnicového komplety</t>
  </si>
  <si>
    <t>úl.pl.</t>
  </si>
  <si>
    <t>6</t>
  </si>
  <si>
    <t xml:space="preserve">Výměna svěrek </t>
  </si>
  <si>
    <t>"(Lp+Pp)"((71,840-70,920)*1000/0,544+"zaokr"8,82359)*2</t>
  </si>
  <si>
    <t>"(Lp+Pp)(72,580-72,520)"552/2</t>
  </si>
  <si>
    <t>M</t>
  </si>
  <si>
    <t>5958158005</t>
  </si>
  <si>
    <t>Podložka pryžová pod patu kolejnice S49  183/126/6</t>
  </si>
  <si>
    <t>8</t>
  </si>
  <si>
    <t>10</t>
  </si>
  <si>
    <t>Dodávka pryžových podložek S49</t>
  </si>
  <si>
    <t>"(Lp+Pp)(71,200-71,000)" 736</t>
  </si>
  <si>
    <t>"(Lp+Pp)(71,540-71,320)" 828</t>
  </si>
  <si>
    <t>"(Lp+Pp)(72,580-72,510)" 276</t>
  </si>
  <si>
    <t>"(Lp)(72,840-72,82)" 46</t>
  </si>
  <si>
    <t>"(Lp+Pp)(73,668-73,183)"1840</t>
  </si>
  <si>
    <t>5958128010</t>
  </si>
  <si>
    <t>Komplety ŽS 4 (šroub RS 1, matice M 24, podložka Fe6, svěrka ŽS4)</t>
  </si>
  <si>
    <t>12</t>
  </si>
  <si>
    <t>"(Lp+Pp)"((71,840-70,920)*1000/0,544+"zaokr"8,82359)*4</t>
  </si>
  <si>
    <t>"(Lp+Pp)(72,580-72,520)"552</t>
  </si>
  <si>
    <t>5958134040</t>
  </si>
  <si>
    <t>Součásti upevňovací kroužek pružný dvojitý Fe 6</t>
  </si>
  <si>
    <t>14</t>
  </si>
  <si>
    <t>Dodávka pružných kroužků Fe6</t>
  </si>
  <si>
    <t>"(Lp)(72,840-72,82)" 92</t>
  </si>
  <si>
    <t>"(Lp+Pp)(73,668-73,183)"3680</t>
  </si>
  <si>
    <t>7</t>
  </si>
  <si>
    <t>5909010030</t>
  </si>
  <si>
    <t>Ojedinělé ruční podbití pražců příčných betonových</t>
  </si>
  <si>
    <t>387956875</t>
  </si>
  <si>
    <t>Ojedinělé ruční podbití pražců příčných betonových. Poznámka: 1. V cenách jsou započteny náklady na podbití pražce oboustranně v otevřeném i zapuštěném KL, odstranění kameniva, zdvih, ruční podbití, úprava profilu KL a případná úprava snížení pod patou kolejnice.</t>
  </si>
  <si>
    <t>5910020030</t>
  </si>
  <si>
    <t>Svařování kolejnic termitem plný předehřev standardní spára svar sériový tv. S49</t>
  </si>
  <si>
    <t>svar</t>
  </si>
  <si>
    <t>16</t>
  </si>
  <si>
    <t>Svaření nových kolejnic po výměně (po 25 m)</t>
  </si>
  <si>
    <t>"(Lp+Pp)(71,200-71,000)" 16</t>
  </si>
  <si>
    <t>"(Lp+Pp)(71,540-71,320)" 18</t>
  </si>
  <si>
    <t>"(Lp+Pp)(72,580-72,510)" 5</t>
  </si>
  <si>
    <t>"(Lp)(72,840-72,82)" 1</t>
  </si>
  <si>
    <t>"(Lp+Pp)(73,668-73,183)"38</t>
  </si>
  <si>
    <t>9</t>
  </si>
  <si>
    <t>5910020130</t>
  </si>
  <si>
    <t>Svařování kolejnic termitem plný předehřev standardní spára svar jednotlivý tv. S49</t>
  </si>
  <si>
    <t>18</t>
  </si>
  <si>
    <t>"(Lp+Pp)(71,200-71,000)" 2</t>
  </si>
  <si>
    <t>"(Lp+Pp)(71,540-71,320)" 2</t>
  </si>
  <si>
    <t>"(Lp+Pp)(72,580-72,510)" 2</t>
  </si>
  <si>
    <t>"(Lp+Pp)(73,668-73,183)"4</t>
  </si>
  <si>
    <t>5910035030</t>
  </si>
  <si>
    <t>Dosažení dovolené upínací teploty v BK prodloužením kolejnicového pásu v koleji tv. S49</t>
  </si>
  <si>
    <t>20</t>
  </si>
  <si>
    <t>Dosažení ÚT BK</t>
  </si>
  <si>
    <t>11</t>
  </si>
  <si>
    <t>5910040020</t>
  </si>
  <si>
    <t>Umožnění volné dilatace kolejnice demontáž upevňovadel bez osazení kluzných podložek rozdělení pražců "d"</t>
  </si>
  <si>
    <t>22</t>
  </si>
  <si>
    <t>Umožnění volné dilatace kolejnic</t>
  </si>
  <si>
    <t>"(Lp+Pp)(71,200-71,000)" (50+200+50)*2</t>
  </si>
  <si>
    <t>"(Lp+Pp)(71,540-71,320)" (50+225+50)*2</t>
  </si>
  <si>
    <t>"(Lp+Pp)(72,580-72,510)" (50*4+75+50)</t>
  </si>
  <si>
    <t>"(Lp)(72,840-72,82)" 25+50*2</t>
  </si>
  <si>
    <t>"(Lp+Pp)(73,668-73,183)"(50+500+50)*2</t>
  </si>
  <si>
    <t>5910040120</t>
  </si>
  <si>
    <t>Umožnění volné dilatace kolejnice montáž upevňovadel bez odstranění kluzných podložek rozdělení pražců "d"</t>
  </si>
  <si>
    <t>24</t>
  </si>
  <si>
    <t>13</t>
  </si>
  <si>
    <t>7497371630</t>
  </si>
  <si>
    <t>Demontáže zařízení trakčního vedení svodu propojení nebo ukolejnění na elektrizovaných tratích nebo v kolejových obvodech</t>
  </si>
  <si>
    <t>26</t>
  </si>
  <si>
    <t>Demontáž ukolejnění</t>
  </si>
  <si>
    <t>"(Lp+Pp)(71,200-71,000)" 6</t>
  </si>
  <si>
    <t>"(Lp+Pp)(71,540-71,320)" 7</t>
  </si>
  <si>
    <t>"(Lp+Pp)(72,580-72,510)" 1</t>
  </si>
  <si>
    <t>"(Lp+Pp)(73,668-73,183)"15</t>
  </si>
  <si>
    <t>7497351560</t>
  </si>
  <si>
    <t>Montáž přímého ukolejnění na elektrizovaných tratích nebo v kolejových obvodech</t>
  </si>
  <si>
    <t>28</t>
  </si>
  <si>
    <t>Zpětná montáž ukolejnění</t>
  </si>
  <si>
    <t>Ostatní konstrukce a práce, bourání</t>
  </si>
  <si>
    <t>5999005030</t>
  </si>
  <si>
    <t>Třídění kolejnic</t>
  </si>
  <si>
    <t>t</t>
  </si>
  <si>
    <t>30</t>
  </si>
  <si>
    <t xml:space="preserve">Přeskládání kolejnic S49 v žst. Kostelec (49,39 kg/m) </t>
  </si>
  <si>
    <t>(80*25*49,39)/1000</t>
  </si>
  <si>
    <t>9902900200</t>
  </si>
  <si>
    <t>Naložení objemnějšího kusového materiálu, vybouraných hmot</t>
  </si>
  <si>
    <t>32</t>
  </si>
  <si>
    <t xml:space="preserve">Naložení kolejnic S49 v žst. Kostelec (49,39 kg/m) </t>
  </si>
  <si>
    <t>17</t>
  </si>
  <si>
    <t>9903200100</t>
  </si>
  <si>
    <t>Přeprava mechanizace na místo prováděných prací o hmotnosti přes 12 t přes 50 do 100 km</t>
  </si>
  <si>
    <t>36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</si>
  <si>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</si>
  <si>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</si>
  <si>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38</t>
  </si>
  <si>
    <t>(3772*0,09)/1000</t>
  </si>
  <si>
    <t>(7352*1,229)/1000</t>
  </si>
  <si>
    <t>19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</si>
  <si>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</si>
  <si>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</t>
  </si>
  <si>
    <t>40</t>
  </si>
  <si>
    <t>(3726*0,18)/1000</t>
  </si>
  <si>
    <t>9909000400</t>
  </si>
  <si>
    <t>Poplatek za likvidaci plastových součástí</t>
  </si>
  <si>
    <t>42</t>
  </si>
  <si>
    <t>Poplatek za skládku pryžových podložek S49 (0,18 kg/ks)</t>
  </si>
  <si>
    <t>SO 03 - Spělov - Kostelec...</t>
  </si>
  <si>
    <t>"(Lp+Pp)(74,800-74,600)" 200*2</t>
  </si>
  <si>
    <t>"(Lp+Pp)(74,930-74,840)" 100*2</t>
  </si>
  <si>
    <t>"(Lp+Pp)(75,140-75,040)" 100*2</t>
  </si>
  <si>
    <t>"(Lp+Pp)(76,730-76,640)" 100*2</t>
  </si>
  <si>
    <t>"(Lp+Pp)(77,035-76,810)" 225*2</t>
  </si>
  <si>
    <t>"(Lp+Pp)(77,200-77,120)"100+75</t>
  </si>
  <si>
    <t>"(Lp+Pp)(74,800-74,600)" 200*2/25*6</t>
  </si>
  <si>
    <t>"(Lp+Pp)(74,930-74,840)" 100*2/25*6</t>
  </si>
  <si>
    <t>"(Lp+Pp)(75,140-75,040)" 100*2/25*6</t>
  </si>
  <si>
    <t>"(Lp+Pp)(76,730-76,640)" 100*2/25*6</t>
  </si>
  <si>
    <t>"(Lp+Pp)(77,035-76,810)" 225*2/25*6</t>
  </si>
  <si>
    <t>"(Lp+Pp)(77,200-77,120)"(100+75)/25*6</t>
  </si>
  <si>
    <t>"(Lp+Pp)"((74,800-74,540)*1000/0,544+"zaokr"2,059)*2</t>
  </si>
  <si>
    <t>"(Lp+Pp)"((75,650-74,840)*1000/0,544+"zaokr"11,0294)*2</t>
  </si>
  <si>
    <t>"(Lp+Pp)"((77,270-76,390)*1000/0,544+"zaokr"2,353)*2</t>
  </si>
  <si>
    <t>5957101050</t>
  </si>
  <si>
    <t>Kolejnice třídy R260 tv. 49 E1 délky 25,000 m</t>
  </si>
  <si>
    <t>2010718477</t>
  </si>
  <si>
    <t>Dodávka kolejnic S49 dl. 25 m</t>
  </si>
  <si>
    <t>825/25</t>
  </si>
  <si>
    <t>"(Lp+Pp)(74,800-74,600)" 736</t>
  </si>
  <si>
    <t>"(Lp+Pp)(74,930-74,840)" 368</t>
  </si>
  <si>
    <t>"(Lp+Pp)(75,140-75,040)" 368</t>
  </si>
  <si>
    <t>"(Lp+Pp)(76,730-76,640)" 368</t>
  </si>
  <si>
    <t>"(Lp+Pp)(77,035-76,810)" 828</t>
  </si>
  <si>
    <t>"(Lp+Pp)(77,200-77,120)"322</t>
  </si>
  <si>
    <t>"(Lp+Pp)"((74,800-74,540)*1000/0,544+"zaokr"2,0588)*4</t>
  </si>
  <si>
    <t>"(Lp+Pp)"((75,650-74,840)*1000/0,544+"zaokr"11,0294)*4</t>
  </si>
  <si>
    <t>"(Lp+Pp)"((77,270-76,390)*1000/0,544+"zaokr"2,353)*4</t>
  </si>
  <si>
    <t>5908005430</t>
  </si>
  <si>
    <t>Oprava kolejnicového styku demontáž spojek tv. S49</t>
  </si>
  <si>
    <t>styk</t>
  </si>
  <si>
    <t>5908010130</t>
  </si>
  <si>
    <t>Zřízení kolejnicového styku s rozřezem a vrtáním - 4 otvory tv. S49</t>
  </si>
  <si>
    <t>5958107010</t>
  </si>
  <si>
    <t>Šroub spojkový M24 x 165 mm</t>
  </si>
  <si>
    <t>4*4</t>
  </si>
  <si>
    <t>5958116000</t>
  </si>
  <si>
    <t>Matice M24</t>
  </si>
  <si>
    <t>5958101005</t>
  </si>
  <si>
    <t>Součásti spojovací kolejnicové spojky tv. S 730 mm - dodá objednatel</t>
  </si>
  <si>
    <t>4*2</t>
  </si>
  <si>
    <t>-104484929</t>
  </si>
  <si>
    <t>"(Lp+Pp)(74,800-74,600)" 16</t>
  </si>
  <si>
    <t>"(Lp+Pp)(74,930-74,840)" 8</t>
  </si>
  <si>
    <t>"(Lp+Pp)(75,140-75,040)" 8</t>
  </si>
  <si>
    <t>"(Lp+Pp)(76,730-76,640)" 8</t>
  </si>
  <si>
    <t>"(Lp+Pp)(77,035-76,810)" 18</t>
  </si>
  <si>
    <t>"(Lp+Pp)(77,200-77,120)"7</t>
  </si>
  <si>
    <t>"(Lp+Pp)(74,800-74,600)" 2</t>
  </si>
  <si>
    <t>"(Lp+Pp)(74,930-74,840)"2</t>
  </si>
  <si>
    <t>"(Lp+Pp)(75,140-75,040)" 2</t>
  </si>
  <si>
    <t>"(Lp+Pp)(76,730-76,640)" 2</t>
  </si>
  <si>
    <t>"(Lp+Pp)(77,035-76,810)" 2</t>
  </si>
  <si>
    <t>"(Lp+Pp)(77,200-77,120)"2</t>
  </si>
  <si>
    <t>34</t>
  </si>
  <si>
    <t>"(Lp+Pp)(74,800-74,600)" (50+200+50)*2</t>
  </si>
  <si>
    <t>"(Lp+Pp)(74,930-74,840)" (50+100+50)*2</t>
  </si>
  <si>
    <t>"(Lp+Pp)(75,140-75,040)" (50+100+50)*2</t>
  </si>
  <si>
    <t>"(Lp+Pp)(76,730-76,640)" (50+100+50)*2</t>
  </si>
  <si>
    <t>"(Lp+Pp)(77,035-76,810)" (50+225+50)*2</t>
  </si>
  <si>
    <t>"(Lp+Pp)(77,200-77,120)"(50*4+100+75)</t>
  </si>
  <si>
    <t>"(Lp+Pp)(74,800-74,600)" 9</t>
  </si>
  <si>
    <t>"(Lp+Pp)(74,930-74,840)" 3</t>
  </si>
  <si>
    <t>"(Lp+Pp)(75,140-75,040)" 3</t>
  </si>
  <si>
    <t>"(Lp+Pp)(76,730-76,640)" 3</t>
  </si>
  <si>
    <t>"(Lp+Pp)(77,035-76,810)" 5</t>
  </si>
  <si>
    <t>"(Lp+Pp)(77,200-77,120)"3</t>
  </si>
  <si>
    <t>(32*25*49,39)/1000</t>
  </si>
  <si>
    <t>44</t>
  </si>
  <si>
    <t xml:space="preserve">Naložení kolejnic S49 (49,39 kg/m) </t>
  </si>
  <si>
    <t>((32+33)*25*49,39)/1000</t>
  </si>
  <si>
    <t>23</t>
  </si>
  <si>
    <t>48</t>
  </si>
  <si>
    <t>50</t>
  </si>
  <si>
    <t>(33*25*49,39)/1000</t>
  </si>
  <si>
    <t>((33+32)*25*49,39)/1000</t>
  </si>
  <si>
    <t>0,014</t>
  </si>
  <si>
    <t>0,144</t>
  </si>
  <si>
    <t>(14400*1,229)/1000</t>
  </si>
  <si>
    <t>25</t>
  </si>
  <si>
    <t>52</t>
  </si>
  <si>
    <t>(2990*0,18)/1000</t>
  </si>
  <si>
    <t>54</t>
  </si>
  <si>
    <t>SO 01 - Bransouze - Luka nad Jihlavou</t>
  </si>
  <si>
    <t>5907015040</t>
  </si>
  <si>
    <t>Ojedinělá výměna kolejnic stávající upevnění tv. S49 rozdělení "d"</t>
  </si>
  <si>
    <t>566880407</t>
  </si>
  <si>
    <t>Výměna kolejnic - vložka</t>
  </si>
  <si>
    <t>"(Lp)(185,467-185,117)"7</t>
  </si>
  <si>
    <t>"(Lp)(186,320-185,895)"7</t>
  </si>
  <si>
    <t>-1322996702</t>
  </si>
  <si>
    <t>"(Pp)"(185,467-185,117) *1000</t>
  </si>
  <si>
    <t>"(Pp)"(186,320-185,895) *1000</t>
  </si>
  <si>
    <t>5907045120</t>
  </si>
  <si>
    <t>Příplatek za obtížnost při výměně kolejnic na rozponových podkladnicích tv. S49</t>
  </si>
  <si>
    <t>1128831073</t>
  </si>
  <si>
    <t>350+425</t>
  </si>
  <si>
    <t>-343248883</t>
  </si>
  <si>
    <t>dělení kolejnic a zakr.nových (odhad)</t>
  </si>
  <si>
    <t>"(Lp)(185,467-185,117)"350/25*3</t>
  </si>
  <si>
    <t>"(Lp)(186,320-185,895)"425/25*3</t>
  </si>
  <si>
    <t>-488960759</t>
  </si>
  <si>
    <t>"(Pp)"(185,467-185,117) /0,611*1000+"zaokr"7,169</t>
  </si>
  <si>
    <t>"(Pp)"(186,320-185,895) /0,611*1000+"zaokr"4,419</t>
  </si>
  <si>
    <t>5958134041</t>
  </si>
  <si>
    <t>Součásti upevňovací šroub svěrkový T5</t>
  </si>
  <si>
    <t>10166809</t>
  </si>
  <si>
    <t>Dodávka svěrkových T5</t>
  </si>
  <si>
    <t>"(Pp)"((185,467-185,117) /0,611*1000+"zaokr"7,1685)*2</t>
  </si>
  <si>
    <t>"(Pp)"((186,320-185,895) /0,611*1000+"zaokr"4,419)*2</t>
  </si>
  <si>
    <t>5958134115</t>
  </si>
  <si>
    <t>Součásti upevňovací matice M24</t>
  </si>
  <si>
    <t>564266043</t>
  </si>
  <si>
    <t>Dodávka M24</t>
  </si>
  <si>
    <t>5958134140</t>
  </si>
  <si>
    <t>Součásti upevňovací vložka M</t>
  </si>
  <si>
    <t>-1831942596</t>
  </si>
  <si>
    <t>Dodávka vložka M</t>
  </si>
  <si>
    <t>-155840549</t>
  </si>
  <si>
    <t>5908053150</t>
  </si>
  <si>
    <t>Výměna drobného kolejiva šroub svěrkový tv. T</t>
  </si>
  <si>
    <t>1600644373</t>
  </si>
  <si>
    <t>5908053270</t>
  </si>
  <si>
    <t>Výměna drobného kolejiva vložka "M"</t>
  </si>
  <si>
    <t>232036373</t>
  </si>
  <si>
    <t>Dodávka vložek M</t>
  </si>
  <si>
    <t>5908055010</t>
  </si>
  <si>
    <t>Příplatek za výměnu částí upevňovadel - deformovaného šroubu</t>
  </si>
  <si>
    <t>-1188349891</t>
  </si>
  <si>
    <t>"odhad 5%"130</t>
  </si>
  <si>
    <t>-1072118871</t>
  </si>
  <si>
    <t>2029309770</t>
  </si>
  <si>
    <t>"(Pp)(185,467-185,117)"14</t>
  </si>
  <si>
    <t>"(Pp)(186,320-185,895) "17</t>
  </si>
  <si>
    <t>"(Lp)(185,467-185,117)"1</t>
  </si>
  <si>
    <t>"(Lp)(186,320-185,895)"1</t>
  </si>
  <si>
    <t>-1123309374</t>
  </si>
  <si>
    <t>"(Pp)(185,467-185,117)"2</t>
  </si>
  <si>
    <t>"(Pp)(186,320-185,895) "2</t>
  </si>
  <si>
    <t>-307964266</t>
  </si>
  <si>
    <t>-1845498773</t>
  </si>
  <si>
    <t>"(Pp)(185,467-185,117)"(50+350+50)</t>
  </si>
  <si>
    <t>"(Pp)(186,320-185,895) "(50+425+50)</t>
  </si>
  <si>
    <t>"(Lp)(185,467-185,117)"100</t>
  </si>
  <si>
    <t>"(Lp)(186,320-185,895)"100</t>
  </si>
  <si>
    <t>-1383213100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</si>
  <si>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</si>
  <si>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km.</t>
  </si>
  <si>
    <t>-1570542880</t>
  </si>
  <si>
    <t>Odvoz upevnění (T5+M24+M+Fe6) na úložiště do žst. Jihlava</t>
  </si>
  <si>
    <t>1,050+0,384+0,128+0,23</t>
  </si>
  <si>
    <t>1166708783</t>
  </si>
  <si>
    <t>(1280*0,18)/1000</t>
  </si>
  <si>
    <t>1091725256</t>
  </si>
  <si>
    <t>383001843</t>
  </si>
  <si>
    <t>Výměna kolejnic v obvodu ST Jihlava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</si>
</sst>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9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04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20"/>
      <c r="BE5" s="20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6" t="s">
        <v>409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20"/>
      <c r="BE6" s="202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02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26</v>
      </c>
      <c r="AR8" s="20"/>
      <c r="BE8" s="202"/>
      <c r="BS8" s="17" t="s">
        <v>6</v>
      </c>
    </row>
    <row r="9" spans="1:74" s="1" customFormat="1" ht="14.45" customHeight="1">
      <c r="B9" s="20"/>
      <c r="AR9" s="20"/>
      <c r="BE9" s="202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02"/>
      <c r="BS10" s="17" t="s">
        <v>6</v>
      </c>
    </row>
    <row r="11" spans="1:74" s="1" customFormat="1" ht="18.399999999999999" customHeight="1">
      <c r="B11" s="20"/>
      <c r="E11" s="25" t="s">
        <v>20</v>
      </c>
      <c r="AK11" s="27" t="s">
        <v>24</v>
      </c>
      <c r="AN11" s="25" t="s">
        <v>1</v>
      </c>
      <c r="AR11" s="20"/>
      <c r="BE11" s="202"/>
      <c r="BS11" s="17" t="s">
        <v>6</v>
      </c>
    </row>
    <row r="12" spans="1:74" s="1" customFormat="1" ht="6.95" customHeight="1">
      <c r="B12" s="20"/>
      <c r="AR12" s="20"/>
      <c r="BE12" s="202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202"/>
      <c r="BS13" s="17" t="s">
        <v>6</v>
      </c>
    </row>
    <row r="14" spans="1:74">
      <c r="B14" s="20"/>
      <c r="E14" s="207" t="s">
        <v>26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7" t="s">
        <v>24</v>
      </c>
      <c r="AN14" s="29" t="s">
        <v>26</v>
      </c>
      <c r="AR14" s="20"/>
      <c r="BE14" s="202"/>
      <c r="BS14" s="17" t="s">
        <v>6</v>
      </c>
    </row>
    <row r="15" spans="1:74" s="1" customFormat="1" ht="6.95" customHeight="1">
      <c r="B15" s="20"/>
      <c r="AR15" s="20"/>
      <c r="BE15" s="202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202"/>
      <c r="BS16" s="17" t="s">
        <v>3</v>
      </c>
    </row>
    <row r="17" spans="1:71" s="1" customFormat="1" ht="18.399999999999999" customHeight="1">
      <c r="B17" s="20"/>
      <c r="E17" s="25" t="s">
        <v>20</v>
      </c>
      <c r="AK17" s="27" t="s">
        <v>24</v>
      </c>
      <c r="AN17" s="25" t="s">
        <v>1</v>
      </c>
      <c r="AR17" s="20"/>
      <c r="BE17" s="202"/>
      <c r="BS17" s="17" t="s">
        <v>28</v>
      </c>
    </row>
    <row r="18" spans="1:71" s="1" customFormat="1" ht="6.95" customHeight="1">
      <c r="B18" s="20"/>
      <c r="AR18" s="20"/>
      <c r="BE18" s="202"/>
      <c r="BS18" s="17" t="s">
        <v>6</v>
      </c>
    </row>
    <row r="19" spans="1:71" s="1" customFormat="1" ht="12" customHeight="1">
      <c r="B19" s="20"/>
      <c r="D19" s="27" t="s">
        <v>29</v>
      </c>
      <c r="AK19" s="27" t="s">
        <v>23</v>
      </c>
      <c r="AN19" s="25" t="s">
        <v>1</v>
      </c>
      <c r="AR19" s="20"/>
      <c r="BE19" s="202"/>
      <c r="BS19" s="17" t="s">
        <v>6</v>
      </c>
    </row>
    <row r="20" spans="1:71" s="1" customFormat="1" ht="18.399999999999999" customHeight="1">
      <c r="B20" s="20"/>
      <c r="E20" s="25" t="s">
        <v>20</v>
      </c>
      <c r="AK20" s="27" t="s">
        <v>24</v>
      </c>
      <c r="AN20" s="25" t="s">
        <v>1</v>
      </c>
      <c r="AR20" s="20"/>
      <c r="BE20" s="202"/>
      <c r="BS20" s="17" t="s">
        <v>28</v>
      </c>
    </row>
    <row r="21" spans="1:71" s="1" customFormat="1" ht="6.95" customHeight="1">
      <c r="B21" s="20"/>
      <c r="AR21" s="20"/>
      <c r="BE21" s="202"/>
    </row>
    <row r="22" spans="1:71" s="1" customFormat="1" ht="12" customHeight="1">
      <c r="B22" s="20"/>
      <c r="D22" s="27" t="s">
        <v>30</v>
      </c>
      <c r="AR22" s="20"/>
      <c r="BE22" s="202"/>
    </row>
    <row r="23" spans="1:71" s="1" customFormat="1" ht="16.5" customHeight="1">
      <c r="B23" s="20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0"/>
      <c r="BE23" s="202"/>
    </row>
    <row r="24" spans="1:71" s="1" customFormat="1" ht="6.95" customHeight="1">
      <c r="B24" s="20"/>
      <c r="AR24" s="20"/>
      <c r="BE24" s="20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2"/>
    </row>
    <row r="26" spans="1:71" s="2" customFormat="1" ht="25.9" customHeight="1">
      <c r="A26" s="32"/>
      <c r="B26" s="33"/>
      <c r="C26" s="32"/>
      <c r="D26" s="34" t="s">
        <v>31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0">
        <f>ROUND(AG94,2)</f>
        <v>0</v>
      </c>
      <c r="AL26" s="211"/>
      <c r="AM26" s="211"/>
      <c r="AN26" s="211"/>
      <c r="AO26" s="211"/>
      <c r="AP26" s="32"/>
      <c r="AQ26" s="32"/>
      <c r="AR26" s="33"/>
      <c r="BE26" s="20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2"/>
    </row>
    <row r="28" spans="1:71" s="2" customForma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2" t="s">
        <v>32</v>
      </c>
      <c r="M28" s="212"/>
      <c r="N28" s="212"/>
      <c r="O28" s="212"/>
      <c r="P28" s="212"/>
      <c r="Q28" s="32"/>
      <c r="R28" s="32"/>
      <c r="S28" s="32"/>
      <c r="T28" s="32"/>
      <c r="U28" s="32"/>
      <c r="V28" s="32"/>
      <c r="W28" s="212" t="s">
        <v>33</v>
      </c>
      <c r="X28" s="212"/>
      <c r="Y28" s="212"/>
      <c r="Z28" s="212"/>
      <c r="AA28" s="212"/>
      <c r="AB28" s="212"/>
      <c r="AC28" s="212"/>
      <c r="AD28" s="212"/>
      <c r="AE28" s="212"/>
      <c r="AF28" s="32"/>
      <c r="AG28" s="32"/>
      <c r="AH28" s="32"/>
      <c r="AI28" s="32"/>
      <c r="AJ28" s="32"/>
      <c r="AK28" s="212" t="s">
        <v>34</v>
      </c>
      <c r="AL28" s="212"/>
      <c r="AM28" s="212"/>
      <c r="AN28" s="212"/>
      <c r="AO28" s="212"/>
      <c r="AP28" s="32"/>
      <c r="AQ28" s="32"/>
      <c r="AR28" s="33"/>
      <c r="BE28" s="202"/>
    </row>
    <row r="29" spans="1:71" s="3" customFormat="1" ht="14.45" customHeight="1">
      <c r="B29" s="37"/>
      <c r="D29" s="27" t="s">
        <v>35</v>
      </c>
      <c r="F29" s="27" t="s">
        <v>36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7"/>
      <c r="BE29" s="203"/>
    </row>
    <row r="30" spans="1:71" s="3" customFormat="1" ht="14.45" customHeight="1">
      <c r="B30" s="37"/>
      <c r="F30" s="27" t="s">
        <v>37</v>
      </c>
      <c r="L30" s="215">
        <v>0.15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7"/>
      <c r="BE30" s="203"/>
    </row>
    <row r="31" spans="1:71" s="3" customFormat="1" ht="14.45" hidden="1" customHeight="1">
      <c r="B31" s="37"/>
      <c r="F31" s="27" t="s">
        <v>38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7"/>
      <c r="BE31" s="203"/>
    </row>
    <row r="32" spans="1:71" s="3" customFormat="1" ht="14.45" hidden="1" customHeight="1">
      <c r="B32" s="37"/>
      <c r="F32" s="27" t="s">
        <v>39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7"/>
      <c r="BE32" s="203"/>
    </row>
    <row r="33" spans="1:57" s="3" customFormat="1" ht="14.45" hidden="1" customHeight="1">
      <c r="B33" s="37"/>
      <c r="F33" s="27" t="s">
        <v>40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7"/>
      <c r="BE33" s="20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2"/>
    </row>
    <row r="35" spans="1:57" s="2" customFormat="1" ht="25.9" customHeight="1">
      <c r="A35" s="32"/>
      <c r="B35" s="33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16" t="s">
        <v>43</v>
      </c>
      <c r="Y35" s="217"/>
      <c r="Z35" s="217"/>
      <c r="AA35" s="217"/>
      <c r="AB35" s="217"/>
      <c r="AC35" s="40"/>
      <c r="AD35" s="40"/>
      <c r="AE35" s="40"/>
      <c r="AF35" s="40"/>
      <c r="AG35" s="40"/>
      <c r="AH35" s="40"/>
      <c r="AI35" s="40"/>
      <c r="AJ35" s="40"/>
      <c r="AK35" s="218">
        <f>SUM(AK26:AK33)</f>
        <v>0</v>
      </c>
      <c r="AL35" s="217"/>
      <c r="AM35" s="217"/>
      <c r="AN35" s="217"/>
      <c r="AO35" s="21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>
      <c r="A60" s="32"/>
      <c r="B60" s="33"/>
      <c r="C60" s="32"/>
      <c r="D60" s="45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46</v>
      </c>
      <c r="AI60" s="35"/>
      <c r="AJ60" s="35"/>
      <c r="AK60" s="35"/>
      <c r="AL60" s="35"/>
      <c r="AM60" s="45" t="s">
        <v>47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>
      <c r="A64" s="32"/>
      <c r="B64" s="33"/>
      <c r="C64" s="32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>
      <c r="A75" s="32"/>
      <c r="B75" s="33"/>
      <c r="C75" s="32"/>
      <c r="D75" s="45" t="s">
        <v>46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46</v>
      </c>
      <c r="AI75" s="35"/>
      <c r="AJ75" s="35"/>
      <c r="AK75" s="35"/>
      <c r="AL75" s="35"/>
      <c r="AM75" s="45" t="s">
        <v>47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50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2021-7</v>
      </c>
      <c r="AR84" s="51"/>
    </row>
    <row r="85" spans="1:91" s="5" customFormat="1" ht="36.950000000000003" customHeight="1">
      <c r="B85" s="52"/>
      <c r="C85" s="53" t="s">
        <v>16</v>
      </c>
      <c r="L85" s="220" t="str">
        <f>K6</f>
        <v>Výměna kolejnic v obvodu ST Jihlava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22" t="str">
        <f>IF(AN8= "","",AN8)</f>
        <v>Vyplň údaj</v>
      </c>
      <c r="AN87" s="22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23" t="str">
        <f>IF(E17="","",E17)</f>
        <v xml:space="preserve"> </v>
      </c>
      <c r="AN89" s="224"/>
      <c r="AO89" s="224"/>
      <c r="AP89" s="224"/>
      <c r="AQ89" s="32"/>
      <c r="AR89" s="33"/>
      <c r="AS89" s="225" t="s">
        <v>51</v>
      </c>
      <c r="AT89" s="22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25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29</v>
      </c>
      <c r="AJ90" s="32"/>
      <c r="AK90" s="32"/>
      <c r="AL90" s="32"/>
      <c r="AM90" s="223" t="str">
        <f>IF(E20="","",E20)</f>
        <v xml:space="preserve"> </v>
      </c>
      <c r="AN90" s="224"/>
      <c r="AO90" s="224"/>
      <c r="AP90" s="224"/>
      <c r="AQ90" s="32"/>
      <c r="AR90" s="33"/>
      <c r="AS90" s="227"/>
      <c r="AT90" s="22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7"/>
      <c r="AT91" s="22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9" t="s">
        <v>52</v>
      </c>
      <c r="D92" s="230"/>
      <c r="E92" s="230"/>
      <c r="F92" s="230"/>
      <c r="G92" s="230"/>
      <c r="H92" s="60"/>
      <c r="I92" s="231" t="s">
        <v>53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54</v>
      </c>
      <c r="AH92" s="230"/>
      <c r="AI92" s="230"/>
      <c r="AJ92" s="230"/>
      <c r="AK92" s="230"/>
      <c r="AL92" s="230"/>
      <c r="AM92" s="230"/>
      <c r="AN92" s="231" t="s">
        <v>55</v>
      </c>
      <c r="AO92" s="230"/>
      <c r="AP92" s="233"/>
      <c r="AQ92" s="61" t="s">
        <v>56</v>
      </c>
      <c r="AR92" s="33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7">
        <f>ROUND(SUM(AG95:AG97),2)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16.5" customHeight="1">
      <c r="A95" s="79" t="s">
        <v>75</v>
      </c>
      <c r="B95" s="80"/>
      <c r="C95" s="81"/>
      <c r="D95" s="236" t="s">
        <v>76</v>
      </c>
      <c r="E95" s="236"/>
      <c r="F95" s="236"/>
      <c r="G95" s="236"/>
      <c r="H95" s="236"/>
      <c r="I95" s="82"/>
      <c r="J95" s="236" t="s">
        <v>77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'SO 02 - Batelov - Spělov'!J30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78</v>
      </c>
      <c r="AR95" s="80"/>
      <c r="AS95" s="84">
        <v>0</v>
      </c>
      <c r="AT95" s="85">
        <f>ROUND(SUM(AV95:AW95),2)</f>
        <v>0</v>
      </c>
      <c r="AU95" s="86">
        <f>'SO 02 - Batelov - Spělov'!P119</f>
        <v>0</v>
      </c>
      <c r="AV95" s="85">
        <f>'SO 02 - Batelov - Spělov'!J33</f>
        <v>0</v>
      </c>
      <c r="AW95" s="85">
        <f>'SO 02 - Batelov - Spělov'!J34</f>
        <v>0</v>
      </c>
      <c r="AX95" s="85">
        <f>'SO 02 - Batelov - Spělov'!J35</f>
        <v>0</v>
      </c>
      <c r="AY95" s="85">
        <f>'SO 02 - Batelov - Spělov'!J36</f>
        <v>0</v>
      </c>
      <c r="AZ95" s="85">
        <f>'SO 02 - Batelov - Spělov'!F33</f>
        <v>0</v>
      </c>
      <c r="BA95" s="85">
        <f>'SO 02 - Batelov - Spělov'!F34</f>
        <v>0</v>
      </c>
      <c r="BB95" s="85">
        <f>'SO 02 - Batelov - Spělov'!F35</f>
        <v>0</v>
      </c>
      <c r="BC95" s="85">
        <f>'SO 02 - Batelov - Spělov'!F36</f>
        <v>0</v>
      </c>
      <c r="BD95" s="87">
        <f>'SO 02 - Batelov - Spělov'!F37</f>
        <v>0</v>
      </c>
      <c r="BT95" s="88" t="s">
        <v>79</v>
      </c>
      <c r="BV95" s="88" t="s">
        <v>73</v>
      </c>
      <c r="BW95" s="88" t="s">
        <v>80</v>
      </c>
      <c r="BX95" s="88" t="s">
        <v>4</v>
      </c>
      <c r="CL95" s="88" t="s">
        <v>1</v>
      </c>
      <c r="CM95" s="88" t="s">
        <v>81</v>
      </c>
    </row>
    <row r="96" spans="1:91" s="7" customFormat="1" ht="16.5" customHeight="1">
      <c r="A96" s="79" t="s">
        <v>75</v>
      </c>
      <c r="B96" s="80"/>
      <c r="C96" s="81"/>
      <c r="D96" s="236" t="s">
        <v>82</v>
      </c>
      <c r="E96" s="236"/>
      <c r="F96" s="236"/>
      <c r="G96" s="236"/>
      <c r="H96" s="236"/>
      <c r="I96" s="82"/>
      <c r="J96" s="236" t="s">
        <v>83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4">
        <f>'SO 03 - Spělov - Kostelec...'!J30</f>
        <v>0</v>
      </c>
      <c r="AH96" s="235"/>
      <c r="AI96" s="235"/>
      <c r="AJ96" s="235"/>
      <c r="AK96" s="235"/>
      <c r="AL96" s="235"/>
      <c r="AM96" s="235"/>
      <c r="AN96" s="234">
        <f>SUM(AG96,AT96)</f>
        <v>0</v>
      </c>
      <c r="AO96" s="235"/>
      <c r="AP96" s="235"/>
      <c r="AQ96" s="83" t="s">
        <v>78</v>
      </c>
      <c r="AR96" s="80"/>
      <c r="AS96" s="84">
        <v>0</v>
      </c>
      <c r="AT96" s="85">
        <f>ROUND(SUM(AV96:AW96),2)</f>
        <v>0</v>
      </c>
      <c r="AU96" s="86">
        <f>'SO 03 - Spělov - Kostelec...'!P119</f>
        <v>0</v>
      </c>
      <c r="AV96" s="85">
        <f>'SO 03 - Spělov - Kostelec...'!J33</f>
        <v>0</v>
      </c>
      <c r="AW96" s="85">
        <f>'SO 03 - Spělov - Kostelec...'!J34</f>
        <v>0</v>
      </c>
      <c r="AX96" s="85">
        <f>'SO 03 - Spělov - Kostelec...'!J35</f>
        <v>0</v>
      </c>
      <c r="AY96" s="85">
        <f>'SO 03 - Spělov - Kostelec...'!J36</f>
        <v>0</v>
      </c>
      <c r="AZ96" s="85">
        <f>'SO 03 - Spělov - Kostelec...'!F33</f>
        <v>0</v>
      </c>
      <c r="BA96" s="85">
        <f>'SO 03 - Spělov - Kostelec...'!F34</f>
        <v>0</v>
      </c>
      <c r="BB96" s="85">
        <f>'SO 03 - Spělov - Kostelec...'!F35</f>
        <v>0</v>
      </c>
      <c r="BC96" s="85">
        <f>'SO 03 - Spělov - Kostelec...'!F36</f>
        <v>0</v>
      </c>
      <c r="BD96" s="87">
        <f>'SO 03 - Spělov - Kostelec...'!F37</f>
        <v>0</v>
      </c>
      <c r="BT96" s="88" t="s">
        <v>79</v>
      </c>
      <c r="BV96" s="88" t="s">
        <v>73</v>
      </c>
      <c r="BW96" s="88" t="s">
        <v>84</v>
      </c>
      <c r="BX96" s="88" t="s">
        <v>4</v>
      </c>
      <c r="CL96" s="88" t="s">
        <v>1</v>
      </c>
      <c r="CM96" s="88" t="s">
        <v>81</v>
      </c>
    </row>
    <row r="97" spans="1:91" s="7" customFormat="1" ht="16.5" customHeight="1">
      <c r="A97" s="79" t="s">
        <v>75</v>
      </c>
      <c r="B97" s="80"/>
      <c r="C97" s="81"/>
      <c r="D97" s="236" t="s">
        <v>85</v>
      </c>
      <c r="E97" s="236"/>
      <c r="F97" s="236"/>
      <c r="G97" s="236"/>
      <c r="H97" s="236"/>
      <c r="I97" s="82"/>
      <c r="J97" s="236" t="s">
        <v>86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4">
        <f>'SO 01 - Bransouze - Luka ...'!J30</f>
        <v>0</v>
      </c>
      <c r="AH97" s="235"/>
      <c r="AI97" s="235"/>
      <c r="AJ97" s="235"/>
      <c r="AK97" s="235"/>
      <c r="AL97" s="235"/>
      <c r="AM97" s="235"/>
      <c r="AN97" s="234">
        <f>SUM(AG97,AT97)</f>
        <v>0</v>
      </c>
      <c r="AO97" s="235"/>
      <c r="AP97" s="235"/>
      <c r="AQ97" s="83" t="s">
        <v>78</v>
      </c>
      <c r="AR97" s="80"/>
      <c r="AS97" s="89">
        <v>0</v>
      </c>
      <c r="AT97" s="90">
        <f>ROUND(SUM(AV97:AW97),2)</f>
        <v>0</v>
      </c>
      <c r="AU97" s="91">
        <f>'SO 01 - Bransouze - Luka ...'!P119</f>
        <v>0</v>
      </c>
      <c r="AV97" s="90">
        <f>'SO 01 - Bransouze - Luka ...'!J33</f>
        <v>0</v>
      </c>
      <c r="AW97" s="90">
        <f>'SO 01 - Bransouze - Luka ...'!J34</f>
        <v>0</v>
      </c>
      <c r="AX97" s="90">
        <f>'SO 01 - Bransouze - Luka ...'!J35</f>
        <v>0</v>
      </c>
      <c r="AY97" s="90">
        <f>'SO 01 - Bransouze - Luka ...'!J36</f>
        <v>0</v>
      </c>
      <c r="AZ97" s="90">
        <f>'SO 01 - Bransouze - Luka ...'!F33</f>
        <v>0</v>
      </c>
      <c r="BA97" s="90">
        <f>'SO 01 - Bransouze - Luka ...'!F34</f>
        <v>0</v>
      </c>
      <c r="BB97" s="90">
        <f>'SO 01 - Bransouze - Luka ...'!F35</f>
        <v>0</v>
      </c>
      <c r="BC97" s="90">
        <f>'SO 01 - Bransouze - Luka ...'!F36</f>
        <v>0</v>
      </c>
      <c r="BD97" s="92">
        <f>'SO 01 - Bransouze - Luka ...'!F37</f>
        <v>0</v>
      </c>
      <c r="BT97" s="88" t="s">
        <v>79</v>
      </c>
      <c r="BV97" s="88" t="s">
        <v>73</v>
      </c>
      <c r="BW97" s="88" t="s">
        <v>87</v>
      </c>
      <c r="BX97" s="88" t="s">
        <v>4</v>
      </c>
      <c r="CL97" s="88" t="s">
        <v>1</v>
      </c>
      <c r="CM97" s="88" t="s">
        <v>81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2 - Batelov - Spělov'!C2" display="/"/>
    <hyperlink ref="A96" location="'SO 03 - Spělov - Kostelec...'!C2" display="/"/>
    <hyperlink ref="A97" location="'SO 01 - Bransouze - Luk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88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0" t="str">
        <f>'Rekapitulace stavby'!K6</f>
        <v>Výměna kolejnic v obvodu ST Jihlava</v>
      </c>
      <c r="F7" s="241"/>
      <c r="G7" s="241"/>
      <c r="H7" s="241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90</v>
      </c>
      <c r="F9" s="242"/>
      <c r="G9" s="242"/>
      <c r="H9" s="24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24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3" t="str">
        <f>'Rekapitulace stavby'!E14</f>
        <v>Vyplň údaj</v>
      </c>
      <c r="F18" s="204"/>
      <c r="G18" s="204"/>
      <c r="H18" s="204"/>
      <c r="I18" s="27" t="s">
        <v>24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24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23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24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30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31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33</v>
      </c>
      <c r="G32" s="32"/>
      <c r="H32" s="32"/>
      <c r="I32" s="36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35</v>
      </c>
      <c r="E33" s="27" t="s">
        <v>36</v>
      </c>
      <c r="F33" s="99">
        <f>ROUND((SUM(BE119:BE265)),  2)</f>
        <v>0</v>
      </c>
      <c r="G33" s="32"/>
      <c r="H33" s="32"/>
      <c r="I33" s="100">
        <v>0.21</v>
      </c>
      <c r="J33" s="99">
        <f>ROUND(((SUM(BE119:BE265))*I33),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37</v>
      </c>
      <c r="F34" s="99">
        <f>ROUND((SUM(BF119:BF265)),  2)</f>
        <v>0</v>
      </c>
      <c r="G34" s="32"/>
      <c r="H34" s="32"/>
      <c r="I34" s="100">
        <v>0.15</v>
      </c>
      <c r="J34" s="99">
        <f>ROUND(((SUM(BF119:BF265))*I34),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38</v>
      </c>
      <c r="F35" s="99">
        <f>ROUND((SUM(BG119:BG265)),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39</v>
      </c>
      <c r="F36" s="99">
        <f>ROUND((SUM(BH119:BH265)),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99">
        <f>ROUND((SUM(BI119:BI265)),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41</v>
      </c>
      <c r="E39" s="60"/>
      <c r="F39" s="60"/>
      <c r="G39" s="103" t="s">
        <v>42</v>
      </c>
      <c r="H39" s="104" t="s">
        <v>43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2"/>
      <c r="B61" s="33"/>
      <c r="C61" s="32"/>
      <c r="D61" s="45" t="s">
        <v>46</v>
      </c>
      <c r="E61" s="35"/>
      <c r="F61" s="107" t="s">
        <v>47</v>
      </c>
      <c r="G61" s="45" t="s">
        <v>46</v>
      </c>
      <c r="H61" s="35"/>
      <c r="I61" s="35"/>
      <c r="J61" s="108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2"/>
      <c r="B76" s="33"/>
      <c r="C76" s="32"/>
      <c r="D76" s="45" t="s">
        <v>46</v>
      </c>
      <c r="E76" s="35"/>
      <c r="F76" s="107" t="s">
        <v>47</v>
      </c>
      <c r="G76" s="45" t="s">
        <v>46</v>
      </c>
      <c r="H76" s="35"/>
      <c r="I76" s="35"/>
      <c r="J76" s="108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0" t="str">
        <f>E7</f>
        <v>Výměna kolejnic v obvodu ST Jihlava</v>
      </c>
      <c r="F85" s="241"/>
      <c r="G85" s="241"/>
      <c r="H85" s="241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SO 02 - Batelov - Spělov</v>
      </c>
      <c r="F87" s="242"/>
      <c r="G87" s="242"/>
      <c r="H87" s="24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27" t="s">
        <v>27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94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12"/>
      <c r="D97" s="113" t="s">
        <v>96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899999999999999" customHeight="1">
      <c r="B98" s="116"/>
      <c r="D98" s="117" t="s">
        <v>97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899999999999999" customHeight="1">
      <c r="B99" s="116"/>
      <c r="D99" s="117" t="s">
        <v>98</v>
      </c>
      <c r="E99" s="118"/>
      <c r="F99" s="118"/>
      <c r="G99" s="118"/>
      <c r="H99" s="118"/>
      <c r="I99" s="118"/>
      <c r="J99" s="119">
        <f>J232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99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0" t="str">
        <f>E7</f>
        <v>Výměna kolejnic v obvodu ST Jihlava</v>
      </c>
      <c r="F109" s="241"/>
      <c r="G109" s="241"/>
      <c r="H109" s="241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89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0" t="str">
        <f>E9</f>
        <v>SO 02 - Batelov - Spělov</v>
      </c>
      <c r="F111" s="242"/>
      <c r="G111" s="242"/>
      <c r="H111" s="24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19</v>
      </c>
      <c r="D113" s="32"/>
      <c r="E113" s="32"/>
      <c r="F113" s="25" t="str">
        <f>F12</f>
        <v xml:space="preserve"> </v>
      </c>
      <c r="G113" s="32"/>
      <c r="H113" s="32"/>
      <c r="I113" s="27" t="s">
        <v>21</v>
      </c>
      <c r="J113" s="55" t="str">
        <f>IF(J12="","",J12)</f>
        <v>Vyplň údaj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22</v>
      </c>
      <c r="D115" s="32"/>
      <c r="E115" s="32"/>
      <c r="F115" s="25" t="str">
        <f>E15</f>
        <v xml:space="preserve"> </v>
      </c>
      <c r="G115" s="32"/>
      <c r="H115" s="32"/>
      <c r="I115" s="27" t="s">
        <v>27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25</v>
      </c>
      <c r="D116" s="32"/>
      <c r="E116" s="32"/>
      <c r="F116" s="25" t="str">
        <f>IF(E18="","",E18)</f>
        <v>Vyplň údaj</v>
      </c>
      <c r="G116" s="32"/>
      <c r="H116" s="32"/>
      <c r="I116" s="27" t="s">
        <v>29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100</v>
      </c>
      <c r="D118" s="123" t="s">
        <v>56</v>
      </c>
      <c r="E118" s="123" t="s">
        <v>52</v>
      </c>
      <c r="F118" s="123" t="s">
        <v>53</v>
      </c>
      <c r="G118" s="123" t="s">
        <v>101</v>
      </c>
      <c r="H118" s="123" t="s">
        <v>102</v>
      </c>
      <c r="I118" s="123" t="s">
        <v>103</v>
      </c>
      <c r="J118" s="124" t="s">
        <v>93</v>
      </c>
      <c r="K118" s="125" t="s">
        <v>104</v>
      </c>
      <c r="L118" s="126"/>
      <c r="M118" s="62" t="s">
        <v>1</v>
      </c>
      <c r="N118" s="63" t="s">
        <v>35</v>
      </c>
      <c r="O118" s="63" t="s">
        <v>105</v>
      </c>
      <c r="P118" s="63" t="s">
        <v>106</v>
      </c>
      <c r="Q118" s="63" t="s">
        <v>107</v>
      </c>
      <c r="R118" s="63" t="s">
        <v>108</v>
      </c>
      <c r="S118" s="63" t="s">
        <v>109</v>
      </c>
      <c r="T118" s="64" t="s">
        <v>110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111</v>
      </c>
      <c r="D119" s="32"/>
      <c r="E119" s="32"/>
      <c r="F119" s="32"/>
      <c r="G119" s="32"/>
      <c r="H119" s="32"/>
      <c r="I119" s="32"/>
      <c r="J119" s="127">
        <f>BK119</f>
        <v>0</v>
      </c>
      <c r="K119" s="32"/>
      <c r="L119" s="33"/>
      <c r="M119" s="65"/>
      <c r="N119" s="56"/>
      <c r="O119" s="66"/>
      <c r="P119" s="128">
        <f>P120</f>
        <v>0</v>
      </c>
      <c r="Q119" s="66"/>
      <c r="R119" s="128">
        <f>R120</f>
        <v>0</v>
      </c>
      <c r="S119" s="66"/>
      <c r="T119" s="129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70</v>
      </c>
      <c r="AU119" s="17" t="s">
        <v>95</v>
      </c>
      <c r="BK119" s="130">
        <f>BK120</f>
        <v>0</v>
      </c>
    </row>
    <row r="120" spans="1:65" s="12" customFormat="1" ht="25.9" customHeight="1">
      <c r="B120" s="131"/>
      <c r="D120" s="132" t="s">
        <v>70</v>
      </c>
      <c r="E120" s="133" t="s">
        <v>112</v>
      </c>
      <c r="F120" s="133" t="s">
        <v>113</v>
      </c>
      <c r="I120" s="134"/>
      <c r="J120" s="135">
        <f>BK120</f>
        <v>0</v>
      </c>
      <c r="L120" s="131"/>
      <c r="M120" s="136"/>
      <c r="N120" s="137"/>
      <c r="O120" s="137"/>
      <c r="P120" s="138">
        <f>P121+P232</f>
        <v>0</v>
      </c>
      <c r="Q120" s="137"/>
      <c r="R120" s="138">
        <f>R121+R232</f>
        <v>0</v>
      </c>
      <c r="S120" s="137"/>
      <c r="T120" s="139">
        <f>T121+T232</f>
        <v>0</v>
      </c>
      <c r="AR120" s="132" t="s">
        <v>79</v>
      </c>
      <c r="AT120" s="140" t="s">
        <v>70</v>
      </c>
      <c r="AU120" s="140" t="s">
        <v>71</v>
      </c>
      <c r="AY120" s="132" t="s">
        <v>114</v>
      </c>
      <c r="BK120" s="141">
        <f>BK121+BK232</f>
        <v>0</v>
      </c>
    </row>
    <row r="121" spans="1:65" s="12" customFormat="1" ht="22.9" customHeight="1">
      <c r="B121" s="131"/>
      <c r="D121" s="132" t="s">
        <v>70</v>
      </c>
      <c r="E121" s="142" t="s">
        <v>115</v>
      </c>
      <c r="F121" s="142" t="s">
        <v>116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SUM(P122:P231)</f>
        <v>0</v>
      </c>
      <c r="Q121" s="137"/>
      <c r="R121" s="138">
        <f>SUM(R122:R231)</f>
        <v>0</v>
      </c>
      <c r="S121" s="137"/>
      <c r="T121" s="139">
        <f>SUM(T122:T231)</f>
        <v>0</v>
      </c>
      <c r="AR121" s="132" t="s">
        <v>79</v>
      </c>
      <c r="AT121" s="140" t="s">
        <v>70</v>
      </c>
      <c r="AU121" s="140" t="s">
        <v>79</v>
      </c>
      <c r="AY121" s="132" t="s">
        <v>114</v>
      </c>
      <c r="BK121" s="141">
        <f>SUM(BK122:BK231)</f>
        <v>0</v>
      </c>
    </row>
    <row r="122" spans="1:65" s="2" customFormat="1" ht="24.2" customHeight="1">
      <c r="A122" s="32"/>
      <c r="B122" s="144"/>
      <c r="C122" s="145" t="s">
        <v>79</v>
      </c>
      <c r="D122" s="145" t="s">
        <v>117</v>
      </c>
      <c r="E122" s="146" t="s">
        <v>118</v>
      </c>
      <c r="F122" s="147" t="s">
        <v>119</v>
      </c>
      <c r="G122" s="148" t="s">
        <v>120</v>
      </c>
      <c r="H122" s="149">
        <v>2000</v>
      </c>
      <c r="I122" s="150"/>
      <c r="J122" s="151">
        <f>ROUND(I122*H122,2)</f>
        <v>0</v>
      </c>
      <c r="K122" s="152"/>
      <c r="L122" s="33"/>
      <c r="M122" s="153" t="s">
        <v>1</v>
      </c>
      <c r="N122" s="154" t="s">
        <v>36</v>
      </c>
      <c r="O122" s="58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121</v>
      </c>
      <c r="AT122" s="157" t="s">
        <v>117</v>
      </c>
      <c r="AU122" s="157" t="s">
        <v>81</v>
      </c>
      <c r="AY122" s="17" t="s">
        <v>114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7" t="s">
        <v>79</v>
      </c>
      <c r="BK122" s="158">
        <f>ROUND(I122*H122,2)</f>
        <v>0</v>
      </c>
      <c r="BL122" s="17" t="s">
        <v>121</v>
      </c>
      <c r="BM122" s="157" t="s">
        <v>81</v>
      </c>
    </row>
    <row r="123" spans="1:65" s="2" customFormat="1" ht="19.5">
      <c r="A123" s="32"/>
      <c r="B123" s="33"/>
      <c r="C123" s="32"/>
      <c r="D123" s="159" t="s">
        <v>122</v>
      </c>
      <c r="E123" s="32"/>
      <c r="F123" s="160" t="s">
        <v>119</v>
      </c>
      <c r="G123" s="32"/>
      <c r="H123" s="32"/>
      <c r="I123" s="161"/>
      <c r="J123" s="32"/>
      <c r="K123" s="32"/>
      <c r="L123" s="33"/>
      <c r="M123" s="162"/>
      <c r="N123" s="163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122</v>
      </c>
      <c r="AU123" s="17" t="s">
        <v>81</v>
      </c>
    </row>
    <row r="124" spans="1:65" s="13" customFormat="1" ht="11.25">
      <c r="B124" s="164"/>
      <c r="D124" s="159" t="s">
        <v>123</v>
      </c>
      <c r="E124" s="165" t="s">
        <v>1</v>
      </c>
      <c r="F124" s="166" t="s">
        <v>124</v>
      </c>
      <c r="H124" s="165" t="s">
        <v>1</v>
      </c>
      <c r="I124" s="167"/>
      <c r="L124" s="164"/>
      <c r="M124" s="168"/>
      <c r="N124" s="169"/>
      <c r="O124" s="169"/>
      <c r="P124" s="169"/>
      <c r="Q124" s="169"/>
      <c r="R124" s="169"/>
      <c r="S124" s="169"/>
      <c r="T124" s="170"/>
      <c r="AT124" s="165" t="s">
        <v>123</v>
      </c>
      <c r="AU124" s="165" t="s">
        <v>81</v>
      </c>
      <c r="AV124" s="13" t="s">
        <v>79</v>
      </c>
      <c r="AW124" s="13" t="s">
        <v>28</v>
      </c>
      <c r="AX124" s="13" t="s">
        <v>71</v>
      </c>
      <c r="AY124" s="165" t="s">
        <v>114</v>
      </c>
    </row>
    <row r="125" spans="1:65" s="14" customFormat="1" ht="11.25">
      <c r="B125" s="171"/>
      <c r="D125" s="159" t="s">
        <v>123</v>
      </c>
      <c r="E125" s="172" t="s">
        <v>1</v>
      </c>
      <c r="F125" s="173" t="s">
        <v>125</v>
      </c>
      <c r="H125" s="174">
        <v>400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123</v>
      </c>
      <c r="AU125" s="172" t="s">
        <v>81</v>
      </c>
      <c r="AV125" s="14" t="s">
        <v>81</v>
      </c>
      <c r="AW125" s="14" t="s">
        <v>28</v>
      </c>
      <c r="AX125" s="14" t="s">
        <v>71</v>
      </c>
      <c r="AY125" s="172" t="s">
        <v>114</v>
      </c>
    </row>
    <row r="126" spans="1:65" s="14" customFormat="1" ht="11.25">
      <c r="B126" s="171"/>
      <c r="D126" s="159" t="s">
        <v>123</v>
      </c>
      <c r="E126" s="172" t="s">
        <v>1</v>
      </c>
      <c r="F126" s="173" t="s">
        <v>126</v>
      </c>
      <c r="H126" s="174">
        <v>450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123</v>
      </c>
      <c r="AU126" s="172" t="s">
        <v>81</v>
      </c>
      <c r="AV126" s="14" t="s">
        <v>81</v>
      </c>
      <c r="AW126" s="14" t="s">
        <v>28</v>
      </c>
      <c r="AX126" s="14" t="s">
        <v>71</v>
      </c>
      <c r="AY126" s="172" t="s">
        <v>114</v>
      </c>
    </row>
    <row r="127" spans="1:65" s="14" customFormat="1" ht="11.25">
      <c r="B127" s="171"/>
      <c r="D127" s="159" t="s">
        <v>123</v>
      </c>
      <c r="E127" s="172" t="s">
        <v>1</v>
      </c>
      <c r="F127" s="173" t="s">
        <v>127</v>
      </c>
      <c r="H127" s="174">
        <v>125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123</v>
      </c>
      <c r="AU127" s="172" t="s">
        <v>81</v>
      </c>
      <c r="AV127" s="14" t="s">
        <v>81</v>
      </c>
      <c r="AW127" s="14" t="s">
        <v>28</v>
      </c>
      <c r="AX127" s="14" t="s">
        <v>71</v>
      </c>
      <c r="AY127" s="172" t="s">
        <v>114</v>
      </c>
    </row>
    <row r="128" spans="1:65" s="14" customFormat="1" ht="11.25">
      <c r="B128" s="171"/>
      <c r="D128" s="159" t="s">
        <v>123</v>
      </c>
      <c r="E128" s="172" t="s">
        <v>1</v>
      </c>
      <c r="F128" s="173" t="s">
        <v>128</v>
      </c>
      <c r="H128" s="174">
        <v>25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123</v>
      </c>
      <c r="AU128" s="172" t="s">
        <v>81</v>
      </c>
      <c r="AV128" s="14" t="s">
        <v>81</v>
      </c>
      <c r="AW128" s="14" t="s">
        <v>28</v>
      </c>
      <c r="AX128" s="14" t="s">
        <v>71</v>
      </c>
      <c r="AY128" s="172" t="s">
        <v>114</v>
      </c>
    </row>
    <row r="129" spans="1:65" s="14" customFormat="1" ht="11.25">
      <c r="B129" s="171"/>
      <c r="D129" s="159" t="s">
        <v>123</v>
      </c>
      <c r="E129" s="172" t="s">
        <v>1</v>
      </c>
      <c r="F129" s="173" t="s">
        <v>129</v>
      </c>
      <c r="H129" s="174">
        <v>1000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123</v>
      </c>
      <c r="AU129" s="172" t="s">
        <v>81</v>
      </c>
      <c r="AV129" s="14" t="s">
        <v>81</v>
      </c>
      <c r="AW129" s="14" t="s">
        <v>28</v>
      </c>
      <c r="AX129" s="14" t="s">
        <v>71</v>
      </c>
      <c r="AY129" s="172" t="s">
        <v>114</v>
      </c>
    </row>
    <row r="130" spans="1:65" s="15" customFormat="1" ht="11.25">
      <c r="B130" s="179"/>
      <c r="D130" s="159" t="s">
        <v>123</v>
      </c>
      <c r="E130" s="180" t="s">
        <v>1</v>
      </c>
      <c r="F130" s="181" t="s">
        <v>130</v>
      </c>
      <c r="H130" s="182">
        <v>2000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123</v>
      </c>
      <c r="AU130" s="180" t="s">
        <v>81</v>
      </c>
      <c r="AV130" s="15" t="s">
        <v>121</v>
      </c>
      <c r="AW130" s="15" t="s">
        <v>28</v>
      </c>
      <c r="AX130" s="15" t="s">
        <v>79</v>
      </c>
      <c r="AY130" s="180" t="s">
        <v>114</v>
      </c>
    </row>
    <row r="131" spans="1:65" s="2" customFormat="1" ht="16.5" customHeight="1">
      <c r="A131" s="32"/>
      <c r="B131" s="144"/>
      <c r="C131" s="145" t="s">
        <v>81</v>
      </c>
      <c r="D131" s="145" t="s">
        <v>117</v>
      </c>
      <c r="E131" s="146" t="s">
        <v>131</v>
      </c>
      <c r="F131" s="147" t="s">
        <v>132</v>
      </c>
      <c r="G131" s="148" t="s">
        <v>133</v>
      </c>
      <c r="H131" s="149">
        <v>480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36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121</v>
      </c>
      <c r="AT131" s="157" t="s">
        <v>117</v>
      </c>
      <c r="AU131" s="157" t="s">
        <v>81</v>
      </c>
      <c r="AY131" s="17" t="s">
        <v>114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79</v>
      </c>
      <c r="BK131" s="158">
        <f>ROUND(I131*H131,2)</f>
        <v>0</v>
      </c>
      <c r="BL131" s="17" t="s">
        <v>121</v>
      </c>
      <c r="BM131" s="157" t="s">
        <v>121</v>
      </c>
    </row>
    <row r="132" spans="1:65" s="2" customFormat="1" ht="11.25">
      <c r="A132" s="32"/>
      <c r="B132" s="33"/>
      <c r="C132" s="32"/>
      <c r="D132" s="159" t="s">
        <v>122</v>
      </c>
      <c r="E132" s="32"/>
      <c r="F132" s="160" t="s">
        <v>132</v>
      </c>
      <c r="G132" s="32"/>
      <c r="H132" s="32"/>
      <c r="I132" s="161"/>
      <c r="J132" s="32"/>
      <c r="K132" s="32"/>
      <c r="L132" s="33"/>
      <c r="M132" s="162"/>
      <c r="N132" s="163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122</v>
      </c>
      <c r="AU132" s="17" t="s">
        <v>81</v>
      </c>
    </row>
    <row r="133" spans="1:65" s="13" customFormat="1" ht="11.25">
      <c r="B133" s="164"/>
      <c r="D133" s="159" t="s">
        <v>123</v>
      </c>
      <c r="E133" s="165" t="s">
        <v>1</v>
      </c>
      <c r="F133" s="166" t="s">
        <v>134</v>
      </c>
      <c r="H133" s="165" t="s">
        <v>1</v>
      </c>
      <c r="I133" s="167"/>
      <c r="L133" s="164"/>
      <c r="M133" s="168"/>
      <c r="N133" s="169"/>
      <c r="O133" s="169"/>
      <c r="P133" s="169"/>
      <c r="Q133" s="169"/>
      <c r="R133" s="169"/>
      <c r="S133" s="169"/>
      <c r="T133" s="170"/>
      <c r="AT133" s="165" t="s">
        <v>123</v>
      </c>
      <c r="AU133" s="165" t="s">
        <v>81</v>
      </c>
      <c r="AV133" s="13" t="s">
        <v>79</v>
      </c>
      <c r="AW133" s="13" t="s">
        <v>28</v>
      </c>
      <c r="AX133" s="13" t="s">
        <v>71</v>
      </c>
      <c r="AY133" s="165" t="s">
        <v>114</v>
      </c>
    </row>
    <row r="134" spans="1:65" s="14" customFormat="1" ht="11.25">
      <c r="B134" s="171"/>
      <c r="D134" s="159" t="s">
        <v>123</v>
      </c>
      <c r="E134" s="172" t="s">
        <v>1</v>
      </c>
      <c r="F134" s="173" t="s">
        <v>135</v>
      </c>
      <c r="H134" s="174">
        <v>96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123</v>
      </c>
      <c r="AU134" s="172" t="s">
        <v>81</v>
      </c>
      <c r="AV134" s="14" t="s">
        <v>81</v>
      </c>
      <c r="AW134" s="14" t="s">
        <v>28</v>
      </c>
      <c r="AX134" s="14" t="s">
        <v>71</v>
      </c>
      <c r="AY134" s="172" t="s">
        <v>114</v>
      </c>
    </row>
    <row r="135" spans="1:65" s="14" customFormat="1" ht="11.25">
      <c r="B135" s="171"/>
      <c r="D135" s="159" t="s">
        <v>123</v>
      </c>
      <c r="E135" s="172" t="s">
        <v>1</v>
      </c>
      <c r="F135" s="173" t="s">
        <v>136</v>
      </c>
      <c r="H135" s="174">
        <v>108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123</v>
      </c>
      <c r="AU135" s="172" t="s">
        <v>81</v>
      </c>
      <c r="AV135" s="14" t="s">
        <v>81</v>
      </c>
      <c r="AW135" s="14" t="s">
        <v>28</v>
      </c>
      <c r="AX135" s="14" t="s">
        <v>71</v>
      </c>
      <c r="AY135" s="172" t="s">
        <v>114</v>
      </c>
    </row>
    <row r="136" spans="1:65" s="14" customFormat="1" ht="11.25">
      <c r="B136" s="171"/>
      <c r="D136" s="159" t="s">
        <v>123</v>
      </c>
      <c r="E136" s="172" t="s">
        <v>1</v>
      </c>
      <c r="F136" s="173" t="s">
        <v>137</v>
      </c>
      <c r="H136" s="174">
        <v>30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123</v>
      </c>
      <c r="AU136" s="172" t="s">
        <v>81</v>
      </c>
      <c r="AV136" s="14" t="s">
        <v>81</v>
      </c>
      <c r="AW136" s="14" t="s">
        <v>28</v>
      </c>
      <c r="AX136" s="14" t="s">
        <v>71</v>
      </c>
      <c r="AY136" s="172" t="s">
        <v>114</v>
      </c>
    </row>
    <row r="137" spans="1:65" s="14" customFormat="1" ht="11.25">
      <c r="B137" s="171"/>
      <c r="D137" s="159" t="s">
        <v>123</v>
      </c>
      <c r="E137" s="172" t="s">
        <v>1</v>
      </c>
      <c r="F137" s="173" t="s">
        <v>138</v>
      </c>
      <c r="H137" s="174">
        <v>6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123</v>
      </c>
      <c r="AU137" s="172" t="s">
        <v>81</v>
      </c>
      <c r="AV137" s="14" t="s">
        <v>81</v>
      </c>
      <c r="AW137" s="14" t="s">
        <v>28</v>
      </c>
      <c r="AX137" s="14" t="s">
        <v>71</v>
      </c>
      <c r="AY137" s="172" t="s">
        <v>114</v>
      </c>
    </row>
    <row r="138" spans="1:65" s="14" customFormat="1" ht="11.25">
      <c r="B138" s="171"/>
      <c r="D138" s="159" t="s">
        <v>123</v>
      </c>
      <c r="E138" s="172" t="s">
        <v>1</v>
      </c>
      <c r="F138" s="173" t="s">
        <v>139</v>
      </c>
      <c r="H138" s="174">
        <v>240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123</v>
      </c>
      <c r="AU138" s="172" t="s">
        <v>81</v>
      </c>
      <c r="AV138" s="14" t="s">
        <v>81</v>
      </c>
      <c r="AW138" s="14" t="s">
        <v>28</v>
      </c>
      <c r="AX138" s="14" t="s">
        <v>71</v>
      </c>
      <c r="AY138" s="172" t="s">
        <v>114</v>
      </c>
    </row>
    <row r="139" spans="1:65" s="15" customFormat="1" ht="11.25">
      <c r="B139" s="179"/>
      <c r="D139" s="159" t="s">
        <v>123</v>
      </c>
      <c r="E139" s="180" t="s">
        <v>1</v>
      </c>
      <c r="F139" s="181" t="s">
        <v>130</v>
      </c>
      <c r="H139" s="182">
        <v>480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123</v>
      </c>
      <c r="AU139" s="180" t="s">
        <v>81</v>
      </c>
      <c r="AV139" s="15" t="s">
        <v>121</v>
      </c>
      <c r="AW139" s="15" t="s">
        <v>28</v>
      </c>
      <c r="AX139" s="15" t="s">
        <v>79</v>
      </c>
      <c r="AY139" s="180" t="s">
        <v>114</v>
      </c>
    </row>
    <row r="140" spans="1:65" s="2" customFormat="1" ht="16.5" customHeight="1">
      <c r="A140" s="32"/>
      <c r="B140" s="144"/>
      <c r="C140" s="145" t="s">
        <v>140</v>
      </c>
      <c r="D140" s="145" t="s">
        <v>117</v>
      </c>
      <c r="E140" s="146" t="s">
        <v>141</v>
      </c>
      <c r="F140" s="147" t="s">
        <v>142</v>
      </c>
      <c r="G140" s="148" t="s">
        <v>143</v>
      </c>
      <c r="H140" s="149">
        <v>3676</v>
      </c>
      <c r="I140" s="150"/>
      <c r="J140" s="151">
        <f>ROUND(I140*H140,2)</f>
        <v>0</v>
      </c>
      <c r="K140" s="152"/>
      <c r="L140" s="33"/>
      <c r="M140" s="153" t="s">
        <v>1</v>
      </c>
      <c r="N140" s="154" t="s">
        <v>36</v>
      </c>
      <c r="O140" s="58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121</v>
      </c>
      <c r="AT140" s="157" t="s">
        <v>117</v>
      </c>
      <c r="AU140" s="157" t="s">
        <v>81</v>
      </c>
      <c r="AY140" s="17" t="s">
        <v>114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79</v>
      </c>
      <c r="BK140" s="158">
        <f>ROUND(I140*H140,2)</f>
        <v>0</v>
      </c>
      <c r="BL140" s="17" t="s">
        <v>121</v>
      </c>
      <c r="BM140" s="157" t="s">
        <v>144</v>
      </c>
    </row>
    <row r="141" spans="1:65" s="2" customFormat="1" ht="11.25">
      <c r="A141" s="32"/>
      <c r="B141" s="33"/>
      <c r="C141" s="32"/>
      <c r="D141" s="159" t="s">
        <v>122</v>
      </c>
      <c r="E141" s="32"/>
      <c r="F141" s="160" t="s">
        <v>142</v>
      </c>
      <c r="G141" s="32"/>
      <c r="H141" s="32"/>
      <c r="I141" s="161"/>
      <c r="J141" s="32"/>
      <c r="K141" s="32"/>
      <c r="L141" s="33"/>
      <c r="M141" s="162"/>
      <c r="N141" s="163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122</v>
      </c>
      <c r="AU141" s="17" t="s">
        <v>81</v>
      </c>
    </row>
    <row r="142" spans="1:65" s="13" customFormat="1" ht="11.25">
      <c r="B142" s="164"/>
      <c r="D142" s="159" t="s">
        <v>123</v>
      </c>
      <c r="E142" s="165" t="s">
        <v>1</v>
      </c>
      <c r="F142" s="166" t="s">
        <v>145</v>
      </c>
      <c r="H142" s="165" t="s">
        <v>1</v>
      </c>
      <c r="I142" s="167"/>
      <c r="L142" s="164"/>
      <c r="M142" s="168"/>
      <c r="N142" s="169"/>
      <c r="O142" s="169"/>
      <c r="P142" s="169"/>
      <c r="Q142" s="169"/>
      <c r="R142" s="169"/>
      <c r="S142" s="169"/>
      <c r="T142" s="170"/>
      <c r="AT142" s="165" t="s">
        <v>123</v>
      </c>
      <c r="AU142" s="165" t="s">
        <v>81</v>
      </c>
      <c r="AV142" s="13" t="s">
        <v>79</v>
      </c>
      <c r="AW142" s="13" t="s">
        <v>28</v>
      </c>
      <c r="AX142" s="13" t="s">
        <v>71</v>
      </c>
      <c r="AY142" s="165" t="s">
        <v>114</v>
      </c>
    </row>
    <row r="143" spans="1:65" s="14" customFormat="1" ht="11.25">
      <c r="B143" s="171"/>
      <c r="D143" s="159" t="s">
        <v>123</v>
      </c>
      <c r="E143" s="172" t="s">
        <v>1</v>
      </c>
      <c r="F143" s="173" t="s">
        <v>146</v>
      </c>
      <c r="H143" s="174">
        <v>3400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123</v>
      </c>
      <c r="AU143" s="172" t="s">
        <v>81</v>
      </c>
      <c r="AV143" s="14" t="s">
        <v>81</v>
      </c>
      <c r="AW143" s="14" t="s">
        <v>28</v>
      </c>
      <c r="AX143" s="14" t="s">
        <v>71</v>
      </c>
      <c r="AY143" s="172" t="s">
        <v>114</v>
      </c>
    </row>
    <row r="144" spans="1:65" s="14" customFormat="1" ht="11.25">
      <c r="B144" s="171"/>
      <c r="D144" s="159" t="s">
        <v>123</v>
      </c>
      <c r="E144" s="172" t="s">
        <v>1</v>
      </c>
      <c r="F144" s="173" t="s">
        <v>147</v>
      </c>
      <c r="H144" s="174">
        <v>276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123</v>
      </c>
      <c r="AU144" s="172" t="s">
        <v>81</v>
      </c>
      <c r="AV144" s="14" t="s">
        <v>81</v>
      </c>
      <c r="AW144" s="14" t="s">
        <v>28</v>
      </c>
      <c r="AX144" s="14" t="s">
        <v>71</v>
      </c>
      <c r="AY144" s="172" t="s">
        <v>114</v>
      </c>
    </row>
    <row r="145" spans="1:65" s="15" customFormat="1" ht="11.25">
      <c r="B145" s="179"/>
      <c r="D145" s="159" t="s">
        <v>123</v>
      </c>
      <c r="E145" s="180" t="s">
        <v>1</v>
      </c>
      <c r="F145" s="181" t="s">
        <v>130</v>
      </c>
      <c r="H145" s="182">
        <v>3676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123</v>
      </c>
      <c r="AU145" s="180" t="s">
        <v>81</v>
      </c>
      <c r="AV145" s="15" t="s">
        <v>121</v>
      </c>
      <c r="AW145" s="15" t="s">
        <v>28</v>
      </c>
      <c r="AX145" s="15" t="s">
        <v>79</v>
      </c>
      <c r="AY145" s="180" t="s">
        <v>114</v>
      </c>
    </row>
    <row r="146" spans="1:65" s="2" customFormat="1" ht="21.75" customHeight="1">
      <c r="A146" s="32"/>
      <c r="B146" s="144"/>
      <c r="C146" s="187" t="s">
        <v>121</v>
      </c>
      <c r="D146" s="187" t="s">
        <v>148</v>
      </c>
      <c r="E146" s="188" t="s">
        <v>149</v>
      </c>
      <c r="F146" s="189" t="s">
        <v>150</v>
      </c>
      <c r="G146" s="190" t="s">
        <v>133</v>
      </c>
      <c r="H146" s="191">
        <v>3726</v>
      </c>
      <c r="I146" s="192"/>
      <c r="J146" s="193">
        <f>ROUND(I146*H146,2)</f>
        <v>0</v>
      </c>
      <c r="K146" s="194"/>
      <c r="L146" s="195"/>
      <c r="M146" s="196" t="s">
        <v>1</v>
      </c>
      <c r="N146" s="197" t="s">
        <v>36</v>
      </c>
      <c r="O146" s="58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151</v>
      </c>
      <c r="AT146" s="157" t="s">
        <v>148</v>
      </c>
      <c r="AU146" s="157" t="s">
        <v>81</v>
      </c>
      <c r="AY146" s="17" t="s">
        <v>114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79</v>
      </c>
      <c r="BK146" s="158">
        <f>ROUND(I146*H146,2)</f>
        <v>0</v>
      </c>
      <c r="BL146" s="17" t="s">
        <v>121</v>
      </c>
      <c r="BM146" s="157" t="s">
        <v>152</v>
      </c>
    </row>
    <row r="147" spans="1:65" s="2" customFormat="1" ht="11.25">
      <c r="A147" s="32"/>
      <c r="B147" s="33"/>
      <c r="C147" s="32"/>
      <c r="D147" s="159" t="s">
        <v>122</v>
      </c>
      <c r="E147" s="32"/>
      <c r="F147" s="160" t="s">
        <v>150</v>
      </c>
      <c r="G147" s="32"/>
      <c r="H147" s="32"/>
      <c r="I147" s="161"/>
      <c r="J147" s="32"/>
      <c r="K147" s="32"/>
      <c r="L147" s="33"/>
      <c r="M147" s="162"/>
      <c r="N147" s="163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122</v>
      </c>
      <c r="AU147" s="17" t="s">
        <v>81</v>
      </c>
    </row>
    <row r="148" spans="1:65" s="13" customFormat="1" ht="11.25">
      <c r="B148" s="164"/>
      <c r="D148" s="159" t="s">
        <v>123</v>
      </c>
      <c r="E148" s="165" t="s">
        <v>1</v>
      </c>
      <c r="F148" s="166" t="s">
        <v>153</v>
      </c>
      <c r="H148" s="165" t="s">
        <v>1</v>
      </c>
      <c r="I148" s="167"/>
      <c r="L148" s="164"/>
      <c r="M148" s="168"/>
      <c r="N148" s="169"/>
      <c r="O148" s="169"/>
      <c r="P148" s="169"/>
      <c r="Q148" s="169"/>
      <c r="R148" s="169"/>
      <c r="S148" s="169"/>
      <c r="T148" s="170"/>
      <c r="AT148" s="165" t="s">
        <v>123</v>
      </c>
      <c r="AU148" s="165" t="s">
        <v>81</v>
      </c>
      <c r="AV148" s="13" t="s">
        <v>79</v>
      </c>
      <c r="AW148" s="13" t="s">
        <v>28</v>
      </c>
      <c r="AX148" s="13" t="s">
        <v>71</v>
      </c>
      <c r="AY148" s="165" t="s">
        <v>114</v>
      </c>
    </row>
    <row r="149" spans="1:65" s="14" customFormat="1" ht="11.25">
      <c r="B149" s="171"/>
      <c r="D149" s="159" t="s">
        <v>123</v>
      </c>
      <c r="E149" s="172" t="s">
        <v>1</v>
      </c>
      <c r="F149" s="173" t="s">
        <v>154</v>
      </c>
      <c r="H149" s="174">
        <v>736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123</v>
      </c>
      <c r="AU149" s="172" t="s">
        <v>81</v>
      </c>
      <c r="AV149" s="14" t="s">
        <v>81</v>
      </c>
      <c r="AW149" s="14" t="s">
        <v>28</v>
      </c>
      <c r="AX149" s="14" t="s">
        <v>71</v>
      </c>
      <c r="AY149" s="172" t="s">
        <v>114</v>
      </c>
    </row>
    <row r="150" spans="1:65" s="14" customFormat="1" ht="11.25">
      <c r="B150" s="171"/>
      <c r="D150" s="159" t="s">
        <v>123</v>
      </c>
      <c r="E150" s="172" t="s">
        <v>1</v>
      </c>
      <c r="F150" s="173" t="s">
        <v>155</v>
      </c>
      <c r="H150" s="174">
        <v>828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123</v>
      </c>
      <c r="AU150" s="172" t="s">
        <v>81</v>
      </c>
      <c r="AV150" s="14" t="s">
        <v>81</v>
      </c>
      <c r="AW150" s="14" t="s">
        <v>28</v>
      </c>
      <c r="AX150" s="14" t="s">
        <v>71</v>
      </c>
      <c r="AY150" s="172" t="s">
        <v>114</v>
      </c>
    </row>
    <row r="151" spans="1:65" s="14" customFormat="1" ht="11.25">
      <c r="B151" s="171"/>
      <c r="D151" s="159" t="s">
        <v>123</v>
      </c>
      <c r="E151" s="172" t="s">
        <v>1</v>
      </c>
      <c r="F151" s="173" t="s">
        <v>156</v>
      </c>
      <c r="H151" s="174">
        <v>276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123</v>
      </c>
      <c r="AU151" s="172" t="s">
        <v>81</v>
      </c>
      <c r="AV151" s="14" t="s">
        <v>81</v>
      </c>
      <c r="AW151" s="14" t="s">
        <v>28</v>
      </c>
      <c r="AX151" s="14" t="s">
        <v>71</v>
      </c>
      <c r="AY151" s="172" t="s">
        <v>114</v>
      </c>
    </row>
    <row r="152" spans="1:65" s="14" customFormat="1" ht="11.25">
      <c r="B152" s="171"/>
      <c r="D152" s="159" t="s">
        <v>123</v>
      </c>
      <c r="E152" s="172" t="s">
        <v>1</v>
      </c>
      <c r="F152" s="173" t="s">
        <v>157</v>
      </c>
      <c r="H152" s="174">
        <v>46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123</v>
      </c>
      <c r="AU152" s="172" t="s">
        <v>81</v>
      </c>
      <c r="AV152" s="14" t="s">
        <v>81</v>
      </c>
      <c r="AW152" s="14" t="s">
        <v>28</v>
      </c>
      <c r="AX152" s="14" t="s">
        <v>71</v>
      </c>
      <c r="AY152" s="172" t="s">
        <v>114</v>
      </c>
    </row>
    <row r="153" spans="1:65" s="14" customFormat="1" ht="11.25">
      <c r="B153" s="171"/>
      <c r="D153" s="159" t="s">
        <v>123</v>
      </c>
      <c r="E153" s="172" t="s">
        <v>1</v>
      </c>
      <c r="F153" s="173" t="s">
        <v>158</v>
      </c>
      <c r="H153" s="174">
        <v>1840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123</v>
      </c>
      <c r="AU153" s="172" t="s">
        <v>81</v>
      </c>
      <c r="AV153" s="14" t="s">
        <v>81</v>
      </c>
      <c r="AW153" s="14" t="s">
        <v>28</v>
      </c>
      <c r="AX153" s="14" t="s">
        <v>71</v>
      </c>
      <c r="AY153" s="172" t="s">
        <v>114</v>
      </c>
    </row>
    <row r="154" spans="1:65" s="15" customFormat="1" ht="11.25">
      <c r="B154" s="179"/>
      <c r="D154" s="159" t="s">
        <v>123</v>
      </c>
      <c r="E154" s="180" t="s">
        <v>1</v>
      </c>
      <c r="F154" s="181" t="s">
        <v>130</v>
      </c>
      <c r="H154" s="182">
        <v>3726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123</v>
      </c>
      <c r="AU154" s="180" t="s">
        <v>81</v>
      </c>
      <c r="AV154" s="15" t="s">
        <v>121</v>
      </c>
      <c r="AW154" s="15" t="s">
        <v>28</v>
      </c>
      <c r="AX154" s="15" t="s">
        <v>79</v>
      </c>
      <c r="AY154" s="180" t="s">
        <v>114</v>
      </c>
    </row>
    <row r="155" spans="1:65" s="2" customFormat="1" ht="24.2" customHeight="1">
      <c r="A155" s="32"/>
      <c r="B155" s="144"/>
      <c r="C155" s="187" t="s">
        <v>115</v>
      </c>
      <c r="D155" s="187" t="s">
        <v>148</v>
      </c>
      <c r="E155" s="188" t="s">
        <v>159</v>
      </c>
      <c r="F155" s="189" t="s">
        <v>160</v>
      </c>
      <c r="G155" s="190" t="s">
        <v>133</v>
      </c>
      <c r="H155" s="191">
        <v>7352</v>
      </c>
      <c r="I155" s="192"/>
      <c r="J155" s="193">
        <f>ROUND(I155*H155,2)</f>
        <v>0</v>
      </c>
      <c r="K155" s="194"/>
      <c r="L155" s="195"/>
      <c r="M155" s="196" t="s">
        <v>1</v>
      </c>
      <c r="N155" s="197" t="s">
        <v>36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151</v>
      </c>
      <c r="AT155" s="157" t="s">
        <v>148</v>
      </c>
      <c r="AU155" s="157" t="s">
        <v>81</v>
      </c>
      <c r="AY155" s="17" t="s">
        <v>114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79</v>
      </c>
      <c r="BK155" s="158">
        <f>ROUND(I155*H155,2)</f>
        <v>0</v>
      </c>
      <c r="BL155" s="17" t="s">
        <v>121</v>
      </c>
      <c r="BM155" s="157" t="s">
        <v>161</v>
      </c>
    </row>
    <row r="156" spans="1:65" s="2" customFormat="1" ht="19.5">
      <c r="A156" s="32"/>
      <c r="B156" s="33"/>
      <c r="C156" s="32"/>
      <c r="D156" s="159" t="s">
        <v>122</v>
      </c>
      <c r="E156" s="32"/>
      <c r="F156" s="160" t="s">
        <v>160</v>
      </c>
      <c r="G156" s="32"/>
      <c r="H156" s="32"/>
      <c r="I156" s="161"/>
      <c r="J156" s="32"/>
      <c r="K156" s="32"/>
      <c r="L156" s="33"/>
      <c r="M156" s="162"/>
      <c r="N156" s="163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122</v>
      </c>
      <c r="AU156" s="17" t="s">
        <v>81</v>
      </c>
    </row>
    <row r="157" spans="1:65" s="13" customFormat="1" ht="11.25">
      <c r="B157" s="164"/>
      <c r="D157" s="159" t="s">
        <v>123</v>
      </c>
      <c r="E157" s="165" t="s">
        <v>1</v>
      </c>
      <c r="F157" s="166" t="s">
        <v>145</v>
      </c>
      <c r="H157" s="165" t="s">
        <v>1</v>
      </c>
      <c r="I157" s="167"/>
      <c r="L157" s="164"/>
      <c r="M157" s="168"/>
      <c r="N157" s="169"/>
      <c r="O157" s="169"/>
      <c r="P157" s="169"/>
      <c r="Q157" s="169"/>
      <c r="R157" s="169"/>
      <c r="S157" s="169"/>
      <c r="T157" s="170"/>
      <c r="AT157" s="165" t="s">
        <v>123</v>
      </c>
      <c r="AU157" s="165" t="s">
        <v>81</v>
      </c>
      <c r="AV157" s="13" t="s">
        <v>79</v>
      </c>
      <c r="AW157" s="13" t="s">
        <v>28</v>
      </c>
      <c r="AX157" s="13" t="s">
        <v>71</v>
      </c>
      <c r="AY157" s="165" t="s">
        <v>114</v>
      </c>
    </row>
    <row r="158" spans="1:65" s="14" customFormat="1" ht="11.25">
      <c r="B158" s="171"/>
      <c r="D158" s="159" t="s">
        <v>123</v>
      </c>
      <c r="E158" s="172" t="s">
        <v>1</v>
      </c>
      <c r="F158" s="173" t="s">
        <v>162</v>
      </c>
      <c r="H158" s="174">
        <v>6800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123</v>
      </c>
      <c r="AU158" s="172" t="s">
        <v>81</v>
      </c>
      <c r="AV158" s="14" t="s">
        <v>81</v>
      </c>
      <c r="AW158" s="14" t="s">
        <v>28</v>
      </c>
      <c r="AX158" s="14" t="s">
        <v>71</v>
      </c>
      <c r="AY158" s="172" t="s">
        <v>114</v>
      </c>
    </row>
    <row r="159" spans="1:65" s="14" customFormat="1" ht="11.25">
      <c r="B159" s="171"/>
      <c r="D159" s="159" t="s">
        <v>123</v>
      </c>
      <c r="E159" s="172" t="s">
        <v>1</v>
      </c>
      <c r="F159" s="173" t="s">
        <v>163</v>
      </c>
      <c r="H159" s="174">
        <v>552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123</v>
      </c>
      <c r="AU159" s="172" t="s">
        <v>81</v>
      </c>
      <c r="AV159" s="14" t="s">
        <v>81</v>
      </c>
      <c r="AW159" s="14" t="s">
        <v>28</v>
      </c>
      <c r="AX159" s="14" t="s">
        <v>71</v>
      </c>
      <c r="AY159" s="172" t="s">
        <v>114</v>
      </c>
    </row>
    <row r="160" spans="1:65" s="15" customFormat="1" ht="11.25">
      <c r="B160" s="179"/>
      <c r="D160" s="159" t="s">
        <v>123</v>
      </c>
      <c r="E160" s="180" t="s">
        <v>1</v>
      </c>
      <c r="F160" s="181" t="s">
        <v>130</v>
      </c>
      <c r="H160" s="182">
        <v>7352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123</v>
      </c>
      <c r="AU160" s="180" t="s">
        <v>81</v>
      </c>
      <c r="AV160" s="15" t="s">
        <v>121</v>
      </c>
      <c r="AW160" s="15" t="s">
        <v>28</v>
      </c>
      <c r="AX160" s="15" t="s">
        <v>79</v>
      </c>
      <c r="AY160" s="180" t="s">
        <v>114</v>
      </c>
    </row>
    <row r="161" spans="1:65" s="2" customFormat="1" ht="16.5" customHeight="1">
      <c r="A161" s="32"/>
      <c r="B161" s="144"/>
      <c r="C161" s="187" t="s">
        <v>144</v>
      </c>
      <c r="D161" s="187" t="s">
        <v>148</v>
      </c>
      <c r="E161" s="188" t="s">
        <v>164</v>
      </c>
      <c r="F161" s="189" t="s">
        <v>165</v>
      </c>
      <c r="G161" s="190" t="s">
        <v>133</v>
      </c>
      <c r="H161" s="191">
        <v>3772</v>
      </c>
      <c r="I161" s="192"/>
      <c r="J161" s="193">
        <f>ROUND(I161*H161,2)</f>
        <v>0</v>
      </c>
      <c r="K161" s="194"/>
      <c r="L161" s="195"/>
      <c r="M161" s="196" t="s">
        <v>1</v>
      </c>
      <c r="N161" s="197" t="s">
        <v>36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151</v>
      </c>
      <c r="AT161" s="157" t="s">
        <v>148</v>
      </c>
      <c r="AU161" s="157" t="s">
        <v>81</v>
      </c>
      <c r="AY161" s="17" t="s">
        <v>114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79</v>
      </c>
      <c r="BK161" s="158">
        <f>ROUND(I161*H161,2)</f>
        <v>0</v>
      </c>
      <c r="BL161" s="17" t="s">
        <v>121</v>
      </c>
      <c r="BM161" s="157" t="s">
        <v>166</v>
      </c>
    </row>
    <row r="162" spans="1:65" s="2" customFormat="1" ht="11.25">
      <c r="A162" s="32"/>
      <c r="B162" s="33"/>
      <c r="C162" s="32"/>
      <c r="D162" s="159" t="s">
        <v>122</v>
      </c>
      <c r="E162" s="32"/>
      <c r="F162" s="160" t="s">
        <v>165</v>
      </c>
      <c r="G162" s="32"/>
      <c r="H162" s="32"/>
      <c r="I162" s="161"/>
      <c r="J162" s="32"/>
      <c r="K162" s="32"/>
      <c r="L162" s="33"/>
      <c r="M162" s="162"/>
      <c r="N162" s="163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122</v>
      </c>
      <c r="AU162" s="17" t="s">
        <v>81</v>
      </c>
    </row>
    <row r="163" spans="1:65" s="13" customFormat="1" ht="11.25">
      <c r="B163" s="164"/>
      <c r="D163" s="159" t="s">
        <v>123</v>
      </c>
      <c r="E163" s="165" t="s">
        <v>1</v>
      </c>
      <c r="F163" s="166" t="s">
        <v>167</v>
      </c>
      <c r="H163" s="165" t="s">
        <v>1</v>
      </c>
      <c r="I163" s="167"/>
      <c r="L163" s="164"/>
      <c r="M163" s="168"/>
      <c r="N163" s="169"/>
      <c r="O163" s="169"/>
      <c r="P163" s="169"/>
      <c r="Q163" s="169"/>
      <c r="R163" s="169"/>
      <c r="S163" s="169"/>
      <c r="T163" s="170"/>
      <c r="AT163" s="165" t="s">
        <v>123</v>
      </c>
      <c r="AU163" s="165" t="s">
        <v>81</v>
      </c>
      <c r="AV163" s="13" t="s">
        <v>79</v>
      </c>
      <c r="AW163" s="13" t="s">
        <v>28</v>
      </c>
      <c r="AX163" s="13" t="s">
        <v>71</v>
      </c>
      <c r="AY163" s="165" t="s">
        <v>114</v>
      </c>
    </row>
    <row r="164" spans="1:65" s="14" customFormat="1" ht="11.25">
      <c r="B164" s="171"/>
      <c r="D164" s="159" t="s">
        <v>123</v>
      </c>
      <c r="E164" s="172" t="s">
        <v>1</v>
      </c>
      <c r="F164" s="173" t="s">
        <v>168</v>
      </c>
      <c r="H164" s="174">
        <v>92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123</v>
      </c>
      <c r="AU164" s="172" t="s">
        <v>81</v>
      </c>
      <c r="AV164" s="14" t="s">
        <v>81</v>
      </c>
      <c r="AW164" s="14" t="s">
        <v>28</v>
      </c>
      <c r="AX164" s="14" t="s">
        <v>71</v>
      </c>
      <c r="AY164" s="172" t="s">
        <v>114</v>
      </c>
    </row>
    <row r="165" spans="1:65" s="14" customFormat="1" ht="11.25">
      <c r="B165" s="171"/>
      <c r="D165" s="159" t="s">
        <v>123</v>
      </c>
      <c r="E165" s="172" t="s">
        <v>1</v>
      </c>
      <c r="F165" s="173" t="s">
        <v>169</v>
      </c>
      <c r="H165" s="174">
        <v>3680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123</v>
      </c>
      <c r="AU165" s="172" t="s">
        <v>81</v>
      </c>
      <c r="AV165" s="14" t="s">
        <v>81</v>
      </c>
      <c r="AW165" s="14" t="s">
        <v>28</v>
      </c>
      <c r="AX165" s="14" t="s">
        <v>71</v>
      </c>
      <c r="AY165" s="172" t="s">
        <v>114</v>
      </c>
    </row>
    <row r="166" spans="1:65" s="15" customFormat="1" ht="11.25">
      <c r="B166" s="179"/>
      <c r="D166" s="159" t="s">
        <v>123</v>
      </c>
      <c r="E166" s="180" t="s">
        <v>1</v>
      </c>
      <c r="F166" s="181" t="s">
        <v>130</v>
      </c>
      <c r="H166" s="182">
        <v>3772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123</v>
      </c>
      <c r="AU166" s="180" t="s">
        <v>81</v>
      </c>
      <c r="AV166" s="15" t="s">
        <v>121</v>
      </c>
      <c r="AW166" s="15" t="s">
        <v>28</v>
      </c>
      <c r="AX166" s="15" t="s">
        <v>79</v>
      </c>
      <c r="AY166" s="180" t="s">
        <v>114</v>
      </c>
    </row>
    <row r="167" spans="1:65" s="2" customFormat="1" ht="21.75" customHeight="1">
      <c r="A167" s="32"/>
      <c r="B167" s="144"/>
      <c r="C167" s="145" t="s">
        <v>170</v>
      </c>
      <c r="D167" s="145" t="s">
        <v>117</v>
      </c>
      <c r="E167" s="146" t="s">
        <v>171</v>
      </c>
      <c r="F167" s="147" t="s">
        <v>172</v>
      </c>
      <c r="G167" s="148" t="s">
        <v>133</v>
      </c>
      <c r="H167" s="149">
        <v>184</v>
      </c>
      <c r="I167" s="150"/>
      <c r="J167" s="151">
        <f>ROUND(I167*H167,2)</f>
        <v>0</v>
      </c>
      <c r="K167" s="152"/>
      <c r="L167" s="33"/>
      <c r="M167" s="153" t="s">
        <v>1</v>
      </c>
      <c r="N167" s="154" t="s">
        <v>36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121</v>
      </c>
      <c r="AT167" s="157" t="s">
        <v>117</v>
      </c>
      <c r="AU167" s="157" t="s">
        <v>81</v>
      </c>
      <c r="AY167" s="17" t="s">
        <v>114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79</v>
      </c>
      <c r="BK167" s="158">
        <f>ROUND(I167*H167,2)</f>
        <v>0</v>
      </c>
      <c r="BL167" s="17" t="s">
        <v>121</v>
      </c>
      <c r="BM167" s="157" t="s">
        <v>173</v>
      </c>
    </row>
    <row r="168" spans="1:65" s="2" customFormat="1" ht="48.75">
      <c r="A168" s="32"/>
      <c r="B168" s="33"/>
      <c r="C168" s="32"/>
      <c r="D168" s="159" t="s">
        <v>122</v>
      </c>
      <c r="E168" s="32"/>
      <c r="F168" s="160" t="s">
        <v>174</v>
      </c>
      <c r="G168" s="32"/>
      <c r="H168" s="32"/>
      <c r="I168" s="161"/>
      <c r="J168" s="32"/>
      <c r="K168" s="32"/>
      <c r="L168" s="33"/>
      <c r="M168" s="162"/>
      <c r="N168" s="163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122</v>
      </c>
      <c r="AU168" s="17" t="s">
        <v>81</v>
      </c>
    </row>
    <row r="169" spans="1:65" s="2" customFormat="1" ht="24.2" customHeight="1">
      <c r="A169" s="32"/>
      <c r="B169" s="144"/>
      <c r="C169" s="145" t="s">
        <v>151</v>
      </c>
      <c r="D169" s="145" t="s">
        <v>117</v>
      </c>
      <c r="E169" s="146" t="s">
        <v>175</v>
      </c>
      <c r="F169" s="147" t="s">
        <v>176</v>
      </c>
      <c r="G169" s="148" t="s">
        <v>177</v>
      </c>
      <c r="H169" s="149">
        <v>78</v>
      </c>
      <c r="I169" s="150"/>
      <c r="J169" s="151">
        <f>ROUND(I169*H169,2)</f>
        <v>0</v>
      </c>
      <c r="K169" s="152"/>
      <c r="L169" s="33"/>
      <c r="M169" s="153" t="s">
        <v>1</v>
      </c>
      <c r="N169" s="154" t="s">
        <v>36</v>
      </c>
      <c r="O169" s="58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121</v>
      </c>
      <c r="AT169" s="157" t="s">
        <v>117</v>
      </c>
      <c r="AU169" s="157" t="s">
        <v>81</v>
      </c>
      <c r="AY169" s="17" t="s">
        <v>114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79</v>
      </c>
      <c r="BK169" s="158">
        <f>ROUND(I169*H169,2)</f>
        <v>0</v>
      </c>
      <c r="BL169" s="17" t="s">
        <v>121</v>
      </c>
      <c r="BM169" s="157" t="s">
        <v>178</v>
      </c>
    </row>
    <row r="170" spans="1:65" s="2" customFormat="1" ht="19.5">
      <c r="A170" s="32"/>
      <c r="B170" s="33"/>
      <c r="C170" s="32"/>
      <c r="D170" s="159" t="s">
        <v>122</v>
      </c>
      <c r="E170" s="32"/>
      <c r="F170" s="160" t="s">
        <v>176</v>
      </c>
      <c r="G170" s="32"/>
      <c r="H170" s="32"/>
      <c r="I170" s="161"/>
      <c r="J170" s="32"/>
      <c r="K170" s="32"/>
      <c r="L170" s="33"/>
      <c r="M170" s="162"/>
      <c r="N170" s="163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122</v>
      </c>
      <c r="AU170" s="17" t="s">
        <v>81</v>
      </c>
    </row>
    <row r="171" spans="1:65" s="13" customFormat="1" ht="11.25">
      <c r="B171" s="164"/>
      <c r="D171" s="159" t="s">
        <v>123</v>
      </c>
      <c r="E171" s="165" t="s">
        <v>1</v>
      </c>
      <c r="F171" s="166" t="s">
        <v>179</v>
      </c>
      <c r="H171" s="165" t="s">
        <v>1</v>
      </c>
      <c r="I171" s="167"/>
      <c r="L171" s="164"/>
      <c r="M171" s="168"/>
      <c r="N171" s="169"/>
      <c r="O171" s="169"/>
      <c r="P171" s="169"/>
      <c r="Q171" s="169"/>
      <c r="R171" s="169"/>
      <c r="S171" s="169"/>
      <c r="T171" s="170"/>
      <c r="AT171" s="165" t="s">
        <v>123</v>
      </c>
      <c r="AU171" s="165" t="s">
        <v>81</v>
      </c>
      <c r="AV171" s="13" t="s">
        <v>79</v>
      </c>
      <c r="AW171" s="13" t="s">
        <v>28</v>
      </c>
      <c r="AX171" s="13" t="s">
        <v>71</v>
      </c>
      <c r="AY171" s="165" t="s">
        <v>114</v>
      </c>
    </row>
    <row r="172" spans="1:65" s="14" customFormat="1" ht="11.25">
      <c r="B172" s="171"/>
      <c r="D172" s="159" t="s">
        <v>123</v>
      </c>
      <c r="E172" s="172" t="s">
        <v>1</v>
      </c>
      <c r="F172" s="173" t="s">
        <v>180</v>
      </c>
      <c r="H172" s="174">
        <v>16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123</v>
      </c>
      <c r="AU172" s="172" t="s">
        <v>81</v>
      </c>
      <c r="AV172" s="14" t="s">
        <v>81</v>
      </c>
      <c r="AW172" s="14" t="s">
        <v>28</v>
      </c>
      <c r="AX172" s="14" t="s">
        <v>71</v>
      </c>
      <c r="AY172" s="172" t="s">
        <v>114</v>
      </c>
    </row>
    <row r="173" spans="1:65" s="14" customFormat="1" ht="11.25">
      <c r="B173" s="171"/>
      <c r="D173" s="159" t="s">
        <v>123</v>
      </c>
      <c r="E173" s="172" t="s">
        <v>1</v>
      </c>
      <c r="F173" s="173" t="s">
        <v>181</v>
      </c>
      <c r="H173" s="174">
        <v>18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123</v>
      </c>
      <c r="AU173" s="172" t="s">
        <v>81</v>
      </c>
      <c r="AV173" s="14" t="s">
        <v>81</v>
      </c>
      <c r="AW173" s="14" t="s">
        <v>28</v>
      </c>
      <c r="AX173" s="14" t="s">
        <v>71</v>
      </c>
      <c r="AY173" s="172" t="s">
        <v>114</v>
      </c>
    </row>
    <row r="174" spans="1:65" s="14" customFormat="1" ht="11.25">
      <c r="B174" s="171"/>
      <c r="D174" s="159" t="s">
        <v>123</v>
      </c>
      <c r="E174" s="172" t="s">
        <v>1</v>
      </c>
      <c r="F174" s="173" t="s">
        <v>182</v>
      </c>
      <c r="H174" s="174">
        <v>5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123</v>
      </c>
      <c r="AU174" s="172" t="s">
        <v>81</v>
      </c>
      <c r="AV174" s="14" t="s">
        <v>81</v>
      </c>
      <c r="AW174" s="14" t="s">
        <v>28</v>
      </c>
      <c r="AX174" s="14" t="s">
        <v>71</v>
      </c>
      <c r="AY174" s="172" t="s">
        <v>114</v>
      </c>
    </row>
    <row r="175" spans="1:65" s="14" customFormat="1" ht="11.25">
      <c r="B175" s="171"/>
      <c r="D175" s="159" t="s">
        <v>123</v>
      </c>
      <c r="E175" s="172" t="s">
        <v>1</v>
      </c>
      <c r="F175" s="173" t="s">
        <v>183</v>
      </c>
      <c r="H175" s="174">
        <v>1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123</v>
      </c>
      <c r="AU175" s="172" t="s">
        <v>81</v>
      </c>
      <c r="AV175" s="14" t="s">
        <v>81</v>
      </c>
      <c r="AW175" s="14" t="s">
        <v>28</v>
      </c>
      <c r="AX175" s="14" t="s">
        <v>71</v>
      </c>
      <c r="AY175" s="172" t="s">
        <v>114</v>
      </c>
    </row>
    <row r="176" spans="1:65" s="14" customFormat="1" ht="11.25">
      <c r="B176" s="171"/>
      <c r="D176" s="159" t="s">
        <v>123</v>
      </c>
      <c r="E176" s="172" t="s">
        <v>1</v>
      </c>
      <c r="F176" s="173" t="s">
        <v>184</v>
      </c>
      <c r="H176" s="174">
        <v>38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123</v>
      </c>
      <c r="AU176" s="172" t="s">
        <v>81</v>
      </c>
      <c r="AV176" s="14" t="s">
        <v>81</v>
      </c>
      <c r="AW176" s="14" t="s">
        <v>28</v>
      </c>
      <c r="AX176" s="14" t="s">
        <v>71</v>
      </c>
      <c r="AY176" s="172" t="s">
        <v>114</v>
      </c>
    </row>
    <row r="177" spans="1:65" s="15" customFormat="1" ht="11.25">
      <c r="B177" s="179"/>
      <c r="D177" s="159" t="s">
        <v>123</v>
      </c>
      <c r="E177" s="180" t="s">
        <v>1</v>
      </c>
      <c r="F177" s="181" t="s">
        <v>130</v>
      </c>
      <c r="H177" s="182">
        <v>78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123</v>
      </c>
      <c r="AU177" s="180" t="s">
        <v>81</v>
      </c>
      <c r="AV177" s="15" t="s">
        <v>121</v>
      </c>
      <c r="AW177" s="15" t="s">
        <v>28</v>
      </c>
      <c r="AX177" s="15" t="s">
        <v>79</v>
      </c>
      <c r="AY177" s="180" t="s">
        <v>114</v>
      </c>
    </row>
    <row r="178" spans="1:65" s="2" customFormat="1" ht="24.2" customHeight="1">
      <c r="A178" s="32"/>
      <c r="B178" s="144"/>
      <c r="C178" s="145" t="s">
        <v>185</v>
      </c>
      <c r="D178" s="145" t="s">
        <v>117</v>
      </c>
      <c r="E178" s="146" t="s">
        <v>186</v>
      </c>
      <c r="F178" s="147" t="s">
        <v>187</v>
      </c>
      <c r="G178" s="148" t="s">
        <v>177</v>
      </c>
      <c r="H178" s="149">
        <v>11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36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121</v>
      </c>
      <c r="AT178" s="157" t="s">
        <v>117</v>
      </c>
      <c r="AU178" s="157" t="s">
        <v>81</v>
      </c>
      <c r="AY178" s="17" t="s">
        <v>114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79</v>
      </c>
      <c r="BK178" s="158">
        <f>ROUND(I178*H178,2)</f>
        <v>0</v>
      </c>
      <c r="BL178" s="17" t="s">
        <v>121</v>
      </c>
      <c r="BM178" s="157" t="s">
        <v>188</v>
      </c>
    </row>
    <row r="179" spans="1:65" s="2" customFormat="1" ht="19.5">
      <c r="A179" s="32"/>
      <c r="B179" s="33"/>
      <c r="C179" s="32"/>
      <c r="D179" s="159" t="s">
        <v>122</v>
      </c>
      <c r="E179" s="32"/>
      <c r="F179" s="160" t="s">
        <v>187</v>
      </c>
      <c r="G179" s="32"/>
      <c r="H179" s="32"/>
      <c r="I179" s="161"/>
      <c r="J179" s="32"/>
      <c r="K179" s="32"/>
      <c r="L179" s="33"/>
      <c r="M179" s="162"/>
      <c r="N179" s="163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122</v>
      </c>
      <c r="AU179" s="17" t="s">
        <v>81</v>
      </c>
    </row>
    <row r="180" spans="1:65" s="13" customFormat="1" ht="11.25">
      <c r="B180" s="164"/>
      <c r="D180" s="159" t="s">
        <v>123</v>
      </c>
      <c r="E180" s="165" t="s">
        <v>1</v>
      </c>
      <c r="F180" s="166" t="s">
        <v>179</v>
      </c>
      <c r="H180" s="165" t="s">
        <v>1</v>
      </c>
      <c r="I180" s="167"/>
      <c r="L180" s="164"/>
      <c r="M180" s="168"/>
      <c r="N180" s="169"/>
      <c r="O180" s="169"/>
      <c r="P180" s="169"/>
      <c r="Q180" s="169"/>
      <c r="R180" s="169"/>
      <c r="S180" s="169"/>
      <c r="T180" s="170"/>
      <c r="AT180" s="165" t="s">
        <v>123</v>
      </c>
      <c r="AU180" s="165" t="s">
        <v>81</v>
      </c>
      <c r="AV180" s="13" t="s">
        <v>79</v>
      </c>
      <c r="AW180" s="13" t="s">
        <v>28</v>
      </c>
      <c r="AX180" s="13" t="s">
        <v>71</v>
      </c>
      <c r="AY180" s="165" t="s">
        <v>114</v>
      </c>
    </row>
    <row r="181" spans="1:65" s="14" customFormat="1" ht="11.25">
      <c r="B181" s="171"/>
      <c r="D181" s="159" t="s">
        <v>123</v>
      </c>
      <c r="E181" s="172" t="s">
        <v>1</v>
      </c>
      <c r="F181" s="173" t="s">
        <v>189</v>
      </c>
      <c r="H181" s="174">
        <v>2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123</v>
      </c>
      <c r="AU181" s="172" t="s">
        <v>81</v>
      </c>
      <c r="AV181" s="14" t="s">
        <v>81</v>
      </c>
      <c r="AW181" s="14" t="s">
        <v>28</v>
      </c>
      <c r="AX181" s="14" t="s">
        <v>71</v>
      </c>
      <c r="AY181" s="172" t="s">
        <v>114</v>
      </c>
    </row>
    <row r="182" spans="1:65" s="14" customFormat="1" ht="11.25">
      <c r="B182" s="171"/>
      <c r="D182" s="159" t="s">
        <v>123</v>
      </c>
      <c r="E182" s="172" t="s">
        <v>1</v>
      </c>
      <c r="F182" s="173" t="s">
        <v>190</v>
      </c>
      <c r="H182" s="174">
        <v>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123</v>
      </c>
      <c r="AU182" s="172" t="s">
        <v>81</v>
      </c>
      <c r="AV182" s="14" t="s">
        <v>81</v>
      </c>
      <c r="AW182" s="14" t="s">
        <v>28</v>
      </c>
      <c r="AX182" s="14" t="s">
        <v>71</v>
      </c>
      <c r="AY182" s="172" t="s">
        <v>114</v>
      </c>
    </row>
    <row r="183" spans="1:65" s="14" customFormat="1" ht="11.25">
      <c r="B183" s="171"/>
      <c r="D183" s="159" t="s">
        <v>123</v>
      </c>
      <c r="E183" s="172" t="s">
        <v>1</v>
      </c>
      <c r="F183" s="173" t="s">
        <v>191</v>
      </c>
      <c r="H183" s="174">
        <v>2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123</v>
      </c>
      <c r="AU183" s="172" t="s">
        <v>81</v>
      </c>
      <c r="AV183" s="14" t="s">
        <v>81</v>
      </c>
      <c r="AW183" s="14" t="s">
        <v>28</v>
      </c>
      <c r="AX183" s="14" t="s">
        <v>71</v>
      </c>
      <c r="AY183" s="172" t="s">
        <v>114</v>
      </c>
    </row>
    <row r="184" spans="1:65" s="14" customFormat="1" ht="11.25">
      <c r="B184" s="171"/>
      <c r="D184" s="159" t="s">
        <v>123</v>
      </c>
      <c r="E184" s="172" t="s">
        <v>1</v>
      </c>
      <c r="F184" s="173" t="s">
        <v>183</v>
      </c>
      <c r="H184" s="174">
        <v>1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123</v>
      </c>
      <c r="AU184" s="172" t="s">
        <v>81</v>
      </c>
      <c r="AV184" s="14" t="s">
        <v>81</v>
      </c>
      <c r="AW184" s="14" t="s">
        <v>28</v>
      </c>
      <c r="AX184" s="14" t="s">
        <v>71</v>
      </c>
      <c r="AY184" s="172" t="s">
        <v>114</v>
      </c>
    </row>
    <row r="185" spans="1:65" s="14" customFormat="1" ht="11.25">
      <c r="B185" s="171"/>
      <c r="D185" s="159" t="s">
        <v>123</v>
      </c>
      <c r="E185" s="172" t="s">
        <v>1</v>
      </c>
      <c r="F185" s="173" t="s">
        <v>192</v>
      </c>
      <c r="H185" s="174">
        <v>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123</v>
      </c>
      <c r="AU185" s="172" t="s">
        <v>81</v>
      </c>
      <c r="AV185" s="14" t="s">
        <v>81</v>
      </c>
      <c r="AW185" s="14" t="s">
        <v>28</v>
      </c>
      <c r="AX185" s="14" t="s">
        <v>71</v>
      </c>
      <c r="AY185" s="172" t="s">
        <v>114</v>
      </c>
    </row>
    <row r="186" spans="1:65" s="15" customFormat="1" ht="11.25">
      <c r="B186" s="179"/>
      <c r="D186" s="159" t="s">
        <v>123</v>
      </c>
      <c r="E186" s="180" t="s">
        <v>1</v>
      </c>
      <c r="F186" s="181" t="s">
        <v>130</v>
      </c>
      <c r="H186" s="182">
        <v>11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123</v>
      </c>
      <c r="AU186" s="180" t="s">
        <v>81</v>
      </c>
      <c r="AV186" s="15" t="s">
        <v>121</v>
      </c>
      <c r="AW186" s="15" t="s">
        <v>28</v>
      </c>
      <c r="AX186" s="15" t="s">
        <v>79</v>
      </c>
      <c r="AY186" s="180" t="s">
        <v>114</v>
      </c>
    </row>
    <row r="187" spans="1:65" s="2" customFormat="1" ht="24.2" customHeight="1">
      <c r="A187" s="32"/>
      <c r="B187" s="144"/>
      <c r="C187" s="145" t="s">
        <v>152</v>
      </c>
      <c r="D187" s="145" t="s">
        <v>117</v>
      </c>
      <c r="E187" s="146" t="s">
        <v>193</v>
      </c>
      <c r="F187" s="147" t="s">
        <v>194</v>
      </c>
      <c r="G187" s="148" t="s">
        <v>177</v>
      </c>
      <c r="H187" s="149">
        <v>11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36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121</v>
      </c>
      <c r="AT187" s="157" t="s">
        <v>117</v>
      </c>
      <c r="AU187" s="157" t="s">
        <v>81</v>
      </c>
      <c r="AY187" s="17" t="s">
        <v>114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79</v>
      </c>
      <c r="BK187" s="158">
        <f>ROUND(I187*H187,2)</f>
        <v>0</v>
      </c>
      <c r="BL187" s="17" t="s">
        <v>121</v>
      </c>
      <c r="BM187" s="157" t="s">
        <v>195</v>
      </c>
    </row>
    <row r="188" spans="1:65" s="2" customFormat="1" ht="19.5">
      <c r="A188" s="32"/>
      <c r="B188" s="33"/>
      <c r="C188" s="32"/>
      <c r="D188" s="159" t="s">
        <v>122</v>
      </c>
      <c r="E188" s="32"/>
      <c r="F188" s="160" t="s">
        <v>194</v>
      </c>
      <c r="G188" s="32"/>
      <c r="H188" s="32"/>
      <c r="I188" s="161"/>
      <c r="J188" s="32"/>
      <c r="K188" s="32"/>
      <c r="L188" s="33"/>
      <c r="M188" s="162"/>
      <c r="N188" s="163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122</v>
      </c>
      <c r="AU188" s="17" t="s">
        <v>81</v>
      </c>
    </row>
    <row r="189" spans="1:65" s="13" customFormat="1" ht="11.25">
      <c r="B189" s="164"/>
      <c r="D189" s="159" t="s">
        <v>123</v>
      </c>
      <c r="E189" s="165" t="s">
        <v>1</v>
      </c>
      <c r="F189" s="166" t="s">
        <v>196</v>
      </c>
      <c r="H189" s="165" t="s">
        <v>1</v>
      </c>
      <c r="I189" s="167"/>
      <c r="L189" s="164"/>
      <c r="M189" s="168"/>
      <c r="N189" s="169"/>
      <c r="O189" s="169"/>
      <c r="P189" s="169"/>
      <c r="Q189" s="169"/>
      <c r="R189" s="169"/>
      <c r="S189" s="169"/>
      <c r="T189" s="170"/>
      <c r="AT189" s="165" t="s">
        <v>123</v>
      </c>
      <c r="AU189" s="165" t="s">
        <v>81</v>
      </c>
      <c r="AV189" s="13" t="s">
        <v>79</v>
      </c>
      <c r="AW189" s="13" t="s">
        <v>28</v>
      </c>
      <c r="AX189" s="13" t="s">
        <v>71</v>
      </c>
      <c r="AY189" s="165" t="s">
        <v>114</v>
      </c>
    </row>
    <row r="190" spans="1:65" s="14" customFormat="1" ht="11.25">
      <c r="B190" s="171"/>
      <c r="D190" s="159" t="s">
        <v>123</v>
      </c>
      <c r="E190" s="172" t="s">
        <v>1</v>
      </c>
      <c r="F190" s="173" t="s">
        <v>189</v>
      </c>
      <c r="H190" s="174">
        <v>2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123</v>
      </c>
      <c r="AU190" s="172" t="s">
        <v>81</v>
      </c>
      <c r="AV190" s="14" t="s">
        <v>81</v>
      </c>
      <c r="AW190" s="14" t="s">
        <v>28</v>
      </c>
      <c r="AX190" s="14" t="s">
        <v>71</v>
      </c>
      <c r="AY190" s="172" t="s">
        <v>114</v>
      </c>
    </row>
    <row r="191" spans="1:65" s="14" customFormat="1" ht="11.25">
      <c r="B191" s="171"/>
      <c r="D191" s="159" t="s">
        <v>123</v>
      </c>
      <c r="E191" s="172" t="s">
        <v>1</v>
      </c>
      <c r="F191" s="173" t="s">
        <v>190</v>
      </c>
      <c r="H191" s="174">
        <v>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123</v>
      </c>
      <c r="AU191" s="172" t="s">
        <v>81</v>
      </c>
      <c r="AV191" s="14" t="s">
        <v>81</v>
      </c>
      <c r="AW191" s="14" t="s">
        <v>28</v>
      </c>
      <c r="AX191" s="14" t="s">
        <v>71</v>
      </c>
      <c r="AY191" s="172" t="s">
        <v>114</v>
      </c>
    </row>
    <row r="192" spans="1:65" s="14" customFormat="1" ht="11.25">
      <c r="B192" s="171"/>
      <c r="D192" s="159" t="s">
        <v>123</v>
      </c>
      <c r="E192" s="172" t="s">
        <v>1</v>
      </c>
      <c r="F192" s="173" t="s">
        <v>191</v>
      </c>
      <c r="H192" s="174">
        <v>2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123</v>
      </c>
      <c r="AU192" s="172" t="s">
        <v>81</v>
      </c>
      <c r="AV192" s="14" t="s">
        <v>81</v>
      </c>
      <c r="AW192" s="14" t="s">
        <v>28</v>
      </c>
      <c r="AX192" s="14" t="s">
        <v>71</v>
      </c>
      <c r="AY192" s="172" t="s">
        <v>114</v>
      </c>
    </row>
    <row r="193" spans="1:65" s="14" customFormat="1" ht="11.25">
      <c r="B193" s="171"/>
      <c r="D193" s="159" t="s">
        <v>123</v>
      </c>
      <c r="E193" s="172" t="s">
        <v>1</v>
      </c>
      <c r="F193" s="173" t="s">
        <v>183</v>
      </c>
      <c r="H193" s="174">
        <v>1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123</v>
      </c>
      <c r="AU193" s="172" t="s">
        <v>81</v>
      </c>
      <c r="AV193" s="14" t="s">
        <v>81</v>
      </c>
      <c r="AW193" s="14" t="s">
        <v>28</v>
      </c>
      <c r="AX193" s="14" t="s">
        <v>71</v>
      </c>
      <c r="AY193" s="172" t="s">
        <v>114</v>
      </c>
    </row>
    <row r="194" spans="1:65" s="14" customFormat="1" ht="11.25">
      <c r="B194" s="171"/>
      <c r="D194" s="159" t="s">
        <v>123</v>
      </c>
      <c r="E194" s="172" t="s">
        <v>1</v>
      </c>
      <c r="F194" s="173" t="s">
        <v>192</v>
      </c>
      <c r="H194" s="174">
        <v>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123</v>
      </c>
      <c r="AU194" s="172" t="s">
        <v>81</v>
      </c>
      <c r="AV194" s="14" t="s">
        <v>81</v>
      </c>
      <c r="AW194" s="14" t="s">
        <v>28</v>
      </c>
      <c r="AX194" s="14" t="s">
        <v>71</v>
      </c>
      <c r="AY194" s="172" t="s">
        <v>114</v>
      </c>
    </row>
    <row r="195" spans="1:65" s="15" customFormat="1" ht="11.25">
      <c r="B195" s="179"/>
      <c r="D195" s="159" t="s">
        <v>123</v>
      </c>
      <c r="E195" s="180" t="s">
        <v>1</v>
      </c>
      <c r="F195" s="181" t="s">
        <v>130</v>
      </c>
      <c r="H195" s="182">
        <v>11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123</v>
      </c>
      <c r="AU195" s="180" t="s">
        <v>81</v>
      </c>
      <c r="AV195" s="15" t="s">
        <v>121</v>
      </c>
      <c r="AW195" s="15" t="s">
        <v>28</v>
      </c>
      <c r="AX195" s="15" t="s">
        <v>79</v>
      </c>
      <c r="AY195" s="180" t="s">
        <v>114</v>
      </c>
    </row>
    <row r="196" spans="1:65" s="2" customFormat="1" ht="37.9" customHeight="1">
      <c r="A196" s="32"/>
      <c r="B196" s="144"/>
      <c r="C196" s="145" t="s">
        <v>197</v>
      </c>
      <c r="D196" s="145" t="s">
        <v>117</v>
      </c>
      <c r="E196" s="146" t="s">
        <v>198</v>
      </c>
      <c r="F196" s="147" t="s">
        <v>199</v>
      </c>
      <c r="G196" s="148" t="s">
        <v>120</v>
      </c>
      <c r="H196" s="149">
        <v>2900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36</v>
      </c>
      <c r="O196" s="58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121</v>
      </c>
      <c r="AT196" s="157" t="s">
        <v>117</v>
      </c>
      <c r="AU196" s="157" t="s">
        <v>81</v>
      </c>
      <c r="AY196" s="17" t="s">
        <v>114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79</v>
      </c>
      <c r="BK196" s="158">
        <f>ROUND(I196*H196,2)</f>
        <v>0</v>
      </c>
      <c r="BL196" s="17" t="s">
        <v>121</v>
      </c>
      <c r="BM196" s="157" t="s">
        <v>200</v>
      </c>
    </row>
    <row r="197" spans="1:65" s="2" customFormat="1" ht="19.5">
      <c r="A197" s="32"/>
      <c r="B197" s="33"/>
      <c r="C197" s="32"/>
      <c r="D197" s="159" t="s">
        <v>122</v>
      </c>
      <c r="E197" s="32"/>
      <c r="F197" s="160" t="s">
        <v>199</v>
      </c>
      <c r="G197" s="32"/>
      <c r="H197" s="32"/>
      <c r="I197" s="161"/>
      <c r="J197" s="32"/>
      <c r="K197" s="32"/>
      <c r="L197" s="33"/>
      <c r="M197" s="162"/>
      <c r="N197" s="163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122</v>
      </c>
      <c r="AU197" s="17" t="s">
        <v>81</v>
      </c>
    </row>
    <row r="198" spans="1:65" s="13" customFormat="1" ht="11.25">
      <c r="B198" s="164"/>
      <c r="D198" s="159" t="s">
        <v>123</v>
      </c>
      <c r="E198" s="165" t="s">
        <v>1</v>
      </c>
      <c r="F198" s="166" t="s">
        <v>201</v>
      </c>
      <c r="H198" s="165" t="s">
        <v>1</v>
      </c>
      <c r="I198" s="167"/>
      <c r="L198" s="164"/>
      <c r="M198" s="168"/>
      <c r="N198" s="169"/>
      <c r="O198" s="169"/>
      <c r="P198" s="169"/>
      <c r="Q198" s="169"/>
      <c r="R198" s="169"/>
      <c r="S198" s="169"/>
      <c r="T198" s="170"/>
      <c r="AT198" s="165" t="s">
        <v>123</v>
      </c>
      <c r="AU198" s="165" t="s">
        <v>81</v>
      </c>
      <c r="AV198" s="13" t="s">
        <v>79</v>
      </c>
      <c r="AW198" s="13" t="s">
        <v>28</v>
      </c>
      <c r="AX198" s="13" t="s">
        <v>71</v>
      </c>
      <c r="AY198" s="165" t="s">
        <v>114</v>
      </c>
    </row>
    <row r="199" spans="1:65" s="14" customFormat="1" ht="11.25">
      <c r="B199" s="171"/>
      <c r="D199" s="159" t="s">
        <v>123</v>
      </c>
      <c r="E199" s="172" t="s">
        <v>1</v>
      </c>
      <c r="F199" s="173" t="s">
        <v>202</v>
      </c>
      <c r="H199" s="174">
        <v>600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123</v>
      </c>
      <c r="AU199" s="172" t="s">
        <v>81</v>
      </c>
      <c r="AV199" s="14" t="s">
        <v>81</v>
      </c>
      <c r="AW199" s="14" t="s">
        <v>28</v>
      </c>
      <c r="AX199" s="14" t="s">
        <v>71</v>
      </c>
      <c r="AY199" s="172" t="s">
        <v>114</v>
      </c>
    </row>
    <row r="200" spans="1:65" s="14" customFormat="1" ht="11.25">
      <c r="B200" s="171"/>
      <c r="D200" s="159" t="s">
        <v>123</v>
      </c>
      <c r="E200" s="172" t="s">
        <v>1</v>
      </c>
      <c r="F200" s="173" t="s">
        <v>203</v>
      </c>
      <c r="H200" s="174">
        <v>650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123</v>
      </c>
      <c r="AU200" s="172" t="s">
        <v>81</v>
      </c>
      <c r="AV200" s="14" t="s">
        <v>81</v>
      </c>
      <c r="AW200" s="14" t="s">
        <v>28</v>
      </c>
      <c r="AX200" s="14" t="s">
        <v>71</v>
      </c>
      <c r="AY200" s="172" t="s">
        <v>114</v>
      </c>
    </row>
    <row r="201" spans="1:65" s="14" customFormat="1" ht="11.25">
      <c r="B201" s="171"/>
      <c r="D201" s="159" t="s">
        <v>123</v>
      </c>
      <c r="E201" s="172" t="s">
        <v>1</v>
      </c>
      <c r="F201" s="173" t="s">
        <v>204</v>
      </c>
      <c r="H201" s="174">
        <v>325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123</v>
      </c>
      <c r="AU201" s="172" t="s">
        <v>81</v>
      </c>
      <c r="AV201" s="14" t="s">
        <v>81</v>
      </c>
      <c r="AW201" s="14" t="s">
        <v>28</v>
      </c>
      <c r="AX201" s="14" t="s">
        <v>71</v>
      </c>
      <c r="AY201" s="172" t="s">
        <v>114</v>
      </c>
    </row>
    <row r="202" spans="1:65" s="14" customFormat="1" ht="11.25">
      <c r="B202" s="171"/>
      <c r="D202" s="159" t="s">
        <v>123</v>
      </c>
      <c r="E202" s="172" t="s">
        <v>1</v>
      </c>
      <c r="F202" s="173" t="s">
        <v>205</v>
      </c>
      <c r="H202" s="174">
        <v>125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123</v>
      </c>
      <c r="AU202" s="172" t="s">
        <v>81</v>
      </c>
      <c r="AV202" s="14" t="s">
        <v>81</v>
      </c>
      <c r="AW202" s="14" t="s">
        <v>28</v>
      </c>
      <c r="AX202" s="14" t="s">
        <v>71</v>
      </c>
      <c r="AY202" s="172" t="s">
        <v>114</v>
      </c>
    </row>
    <row r="203" spans="1:65" s="14" customFormat="1" ht="11.25">
      <c r="B203" s="171"/>
      <c r="D203" s="159" t="s">
        <v>123</v>
      </c>
      <c r="E203" s="172" t="s">
        <v>1</v>
      </c>
      <c r="F203" s="173" t="s">
        <v>206</v>
      </c>
      <c r="H203" s="174">
        <v>1200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123</v>
      </c>
      <c r="AU203" s="172" t="s">
        <v>81</v>
      </c>
      <c r="AV203" s="14" t="s">
        <v>81</v>
      </c>
      <c r="AW203" s="14" t="s">
        <v>28</v>
      </c>
      <c r="AX203" s="14" t="s">
        <v>71</v>
      </c>
      <c r="AY203" s="172" t="s">
        <v>114</v>
      </c>
    </row>
    <row r="204" spans="1:65" s="15" customFormat="1" ht="11.25">
      <c r="B204" s="179"/>
      <c r="D204" s="159" t="s">
        <v>123</v>
      </c>
      <c r="E204" s="180" t="s">
        <v>1</v>
      </c>
      <c r="F204" s="181" t="s">
        <v>130</v>
      </c>
      <c r="H204" s="182">
        <v>2900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123</v>
      </c>
      <c r="AU204" s="180" t="s">
        <v>81</v>
      </c>
      <c r="AV204" s="15" t="s">
        <v>121</v>
      </c>
      <c r="AW204" s="15" t="s">
        <v>28</v>
      </c>
      <c r="AX204" s="15" t="s">
        <v>79</v>
      </c>
      <c r="AY204" s="180" t="s">
        <v>114</v>
      </c>
    </row>
    <row r="205" spans="1:65" s="2" customFormat="1" ht="37.9" customHeight="1">
      <c r="A205" s="32"/>
      <c r="B205" s="144"/>
      <c r="C205" s="145" t="s">
        <v>161</v>
      </c>
      <c r="D205" s="145" t="s">
        <v>117</v>
      </c>
      <c r="E205" s="146" t="s">
        <v>207</v>
      </c>
      <c r="F205" s="147" t="s">
        <v>208</v>
      </c>
      <c r="G205" s="148" t="s">
        <v>120</v>
      </c>
      <c r="H205" s="149">
        <v>2900</v>
      </c>
      <c r="I205" s="150"/>
      <c r="J205" s="151">
        <f>ROUND(I205*H205,2)</f>
        <v>0</v>
      </c>
      <c r="K205" s="152"/>
      <c r="L205" s="33"/>
      <c r="M205" s="153" t="s">
        <v>1</v>
      </c>
      <c r="N205" s="154" t="s">
        <v>36</v>
      </c>
      <c r="O205" s="58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121</v>
      </c>
      <c r="AT205" s="157" t="s">
        <v>117</v>
      </c>
      <c r="AU205" s="157" t="s">
        <v>81</v>
      </c>
      <c r="AY205" s="17" t="s">
        <v>114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79</v>
      </c>
      <c r="BK205" s="158">
        <f>ROUND(I205*H205,2)</f>
        <v>0</v>
      </c>
      <c r="BL205" s="17" t="s">
        <v>121</v>
      </c>
      <c r="BM205" s="157" t="s">
        <v>209</v>
      </c>
    </row>
    <row r="206" spans="1:65" s="2" customFormat="1" ht="19.5">
      <c r="A206" s="32"/>
      <c r="B206" s="33"/>
      <c r="C206" s="32"/>
      <c r="D206" s="159" t="s">
        <v>122</v>
      </c>
      <c r="E206" s="32"/>
      <c r="F206" s="160" t="s">
        <v>208</v>
      </c>
      <c r="G206" s="32"/>
      <c r="H206" s="32"/>
      <c r="I206" s="161"/>
      <c r="J206" s="32"/>
      <c r="K206" s="32"/>
      <c r="L206" s="33"/>
      <c r="M206" s="162"/>
      <c r="N206" s="163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122</v>
      </c>
      <c r="AU206" s="17" t="s">
        <v>81</v>
      </c>
    </row>
    <row r="207" spans="1:65" s="13" customFormat="1" ht="11.25">
      <c r="B207" s="164"/>
      <c r="D207" s="159" t="s">
        <v>123</v>
      </c>
      <c r="E207" s="165" t="s">
        <v>1</v>
      </c>
      <c r="F207" s="166" t="s">
        <v>201</v>
      </c>
      <c r="H207" s="165" t="s">
        <v>1</v>
      </c>
      <c r="I207" s="167"/>
      <c r="L207" s="164"/>
      <c r="M207" s="168"/>
      <c r="N207" s="169"/>
      <c r="O207" s="169"/>
      <c r="P207" s="169"/>
      <c r="Q207" s="169"/>
      <c r="R207" s="169"/>
      <c r="S207" s="169"/>
      <c r="T207" s="170"/>
      <c r="AT207" s="165" t="s">
        <v>123</v>
      </c>
      <c r="AU207" s="165" t="s">
        <v>81</v>
      </c>
      <c r="AV207" s="13" t="s">
        <v>79</v>
      </c>
      <c r="AW207" s="13" t="s">
        <v>28</v>
      </c>
      <c r="AX207" s="13" t="s">
        <v>71</v>
      </c>
      <c r="AY207" s="165" t="s">
        <v>114</v>
      </c>
    </row>
    <row r="208" spans="1:65" s="14" customFormat="1" ht="11.25">
      <c r="B208" s="171"/>
      <c r="D208" s="159" t="s">
        <v>123</v>
      </c>
      <c r="E208" s="172" t="s">
        <v>1</v>
      </c>
      <c r="F208" s="173" t="s">
        <v>202</v>
      </c>
      <c r="H208" s="174">
        <v>600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123</v>
      </c>
      <c r="AU208" s="172" t="s">
        <v>81</v>
      </c>
      <c r="AV208" s="14" t="s">
        <v>81</v>
      </c>
      <c r="AW208" s="14" t="s">
        <v>28</v>
      </c>
      <c r="AX208" s="14" t="s">
        <v>71</v>
      </c>
      <c r="AY208" s="172" t="s">
        <v>114</v>
      </c>
    </row>
    <row r="209" spans="1:65" s="14" customFormat="1" ht="11.25">
      <c r="B209" s="171"/>
      <c r="D209" s="159" t="s">
        <v>123</v>
      </c>
      <c r="E209" s="172" t="s">
        <v>1</v>
      </c>
      <c r="F209" s="173" t="s">
        <v>203</v>
      </c>
      <c r="H209" s="174">
        <v>650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123</v>
      </c>
      <c r="AU209" s="172" t="s">
        <v>81</v>
      </c>
      <c r="AV209" s="14" t="s">
        <v>81</v>
      </c>
      <c r="AW209" s="14" t="s">
        <v>28</v>
      </c>
      <c r="AX209" s="14" t="s">
        <v>71</v>
      </c>
      <c r="AY209" s="172" t="s">
        <v>114</v>
      </c>
    </row>
    <row r="210" spans="1:65" s="14" customFormat="1" ht="11.25">
      <c r="B210" s="171"/>
      <c r="D210" s="159" t="s">
        <v>123</v>
      </c>
      <c r="E210" s="172" t="s">
        <v>1</v>
      </c>
      <c r="F210" s="173" t="s">
        <v>204</v>
      </c>
      <c r="H210" s="174">
        <v>325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123</v>
      </c>
      <c r="AU210" s="172" t="s">
        <v>81</v>
      </c>
      <c r="AV210" s="14" t="s">
        <v>81</v>
      </c>
      <c r="AW210" s="14" t="s">
        <v>28</v>
      </c>
      <c r="AX210" s="14" t="s">
        <v>71</v>
      </c>
      <c r="AY210" s="172" t="s">
        <v>114</v>
      </c>
    </row>
    <row r="211" spans="1:65" s="14" customFormat="1" ht="11.25">
      <c r="B211" s="171"/>
      <c r="D211" s="159" t="s">
        <v>123</v>
      </c>
      <c r="E211" s="172" t="s">
        <v>1</v>
      </c>
      <c r="F211" s="173" t="s">
        <v>205</v>
      </c>
      <c r="H211" s="174">
        <v>125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123</v>
      </c>
      <c r="AU211" s="172" t="s">
        <v>81</v>
      </c>
      <c r="AV211" s="14" t="s">
        <v>81</v>
      </c>
      <c r="AW211" s="14" t="s">
        <v>28</v>
      </c>
      <c r="AX211" s="14" t="s">
        <v>71</v>
      </c>
      <c r="AY211" s="172" t="s">
        <v>114</v>
      </c>
    </row>
    <row r="212" spans="1:65" s="14" customFormat="1" ht="11.25">
      <c r="B212" s="171"/>
      <c r="D212" s="159" t="s">
        <v>123</v>
      </c>
      <c r="E212" s="172" t="s">
        <v>1</v>
      </c>
      <c r="F212" s="173" t="s">
        <v>206</v>
      </c>
      <c r="H212" s="174">
        <v>1200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123</v>
      </c>
      <c r="AU212" s="172" t="s">
        <v>81</v>
      </c>
      <c r="AV212" s="14" t="s">
        <v>81</v>
      </c>
      <c r="AW212" s="14" t="s">
        <v>28</v>
      </c>
      <c r="AX212" s="14" t="s">
        <v>71</v>
      </c>
      <c r="AY212" s="172" t="s">
        <v>114</v>
      </c>
    </row>
    <row r="213" spans="1:65" s="15" customFormat="1" ht="11.25">
      <c r="B213" s="179"/>
      <c r="D213" s="159" t="s">
        <v>123</v>
      </c>
      <c r="E213" s="180" t="s">
        <v>1</v>
      </c>
      <c r="F213" s="181" t="s">
        <v>130</v>
      </c>
      <c r="H213" s="182">
        <v>2900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123</v>
      </c>
      <c r="AU213" s="180" t="s">
        <v>81</v>
      </c>
      <c r="AV213" s="15" t="s">
        <v>121</v>
      </c>
      <c r="AW213" s="15" t="s">
        <v>28</v>
      </c>
      <c r="AX213" s="15" t="s">
        <v>79</v>
      </c>
      <c r="AY213" s="180" t="s">
        <v>114</v>
      </c>
    </row>
    <row r="214" spans="1:65" s="2" customFormat="1" ht="37.9" customHeight="1">
      <c r="A214" s="32"/>
      <c r="B214" s="144"/>
      <c r="C214" s="145" t="s">
        <v>210</v>
      </c>
      <c r="D214" s="145" t="s">
        <v>117</v>
      </c>
      <c r="E214" s="146" t="s">
        <v>211</v>
      </c>
      <c r="F214" s="147" t="s">
        <v>212</v>
      </c>
      <c r="G214" s="148" t="s">
        <v>133</v>
      </c>
      <c r="H214" s="149">
        <v>30</v>
      </c>
      <c r="I214" s="150"/>
      <c r="J214" s="151">
        <f>ROUND(I214*H214,2)</f>
        <v>0</v>
      </c>
      <c r="K214" s="152"/>
      <c r="L214" s="33"/>
      <c r="M214" s="153" t="s">
        <v>1</v>
      </c>
      <c r="N214" s="154" t="s">
        <v>36</v>
      </c>
      <c r="O214" s="58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121</v>
      </c>
      <c r="AT214" s="157" t="s">
        <v>117</v>
      </c>
      <c r="AU214" s="157" t="s">
        <v>81</v>
      </c>
      <c r="AY214" s="17" t="s">
        <v>114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79</v>
      </c>
      <c r="BK214" s="158">
        <f>ROUND(I214*H214,2)</f>
        <v>0</v>
      </c>
      <c r="BL214" s="17" t="s">
        <v>121</v>
      </c>
      <c r="BM214" s="157" t="s">
        <v>213</v>
      </c>
    </row>
    <row r="215" spans="1:65" s="2" customFormat="1" ht="19.5">
      <c r="A215" s="32"/>
      <c r="B215" s="33"/>
      <c r="C215" s="32"/>
      <c r="D215" s="159" t="s">
        <v>122</v>
      </c>
      <c r="E215" s="32"/>
      <c r="F215" s="160" t="s">
        <v>212</v>
      </c>
      <c r="G215" s="32"/>
      <c r="H215" s="32"/>
      <c r="I215" s="161"/>
      <c r="J215" s="32"/>
      <c r="K215" s="32"/>
      <c r="L215" s="33"/>
      <c r="M215" s="162"/>
      <c r="N215" s="163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122</v>
      </c>
      <c r="AU215" s="17" t="s">
        <v>81</v>
      </c>
    </row>
    <row r="216" spans="1:65" s="13" customFormat="1" ht="11.25">
      <c r="B216" s="164"/>
      <c r="D216" s="159" t="s">
        <v>123</v>
      </c>
      <c r="E216" s="165" t="s">
        <v>1</v>
      </c>
      <c r="F216" s="166" t="s">
        <v>214</v>
      </c>
      <c r="H216" s="165" t="s">
        <v>1</v>
      </c>
      <c r="I216" s="167"/>
      <c r="L216" s="164"/>
      <c r="M216" s="168"/>
      <c r="N216" s="169"/>
      <c r="O216" s="169"/>
      <c r="P216" s="169"/>
      <c r="Q216" s="169"/>
      <c r="R216" s="169"/>
      <c r="S216" s="169"/>
      <c r="T216" s="170"/>
      <c r="AT216" s="165" t="s">
        <v>123</v>
      </c>
      <c r="AU216" s="165" t="s">
        <v>81</v>
      </c>
      <c r="AV216" s="13" t="s">
        <v>79</v>
      </c>
      <c r="AW216" s="13" t="s">
        <v>28</v>
      </c>
      <c r="AX216" s="13" t="s">
        <v>71</v>
      </c>
      <c r="AY216" s="165" t="s">
        <v>114</v>
      </c>
    </row>
    <row r="217" spans="1:65" s="14" customFormat="1" ht="11.25">
      <c r="B217" s="171"/>
      <c r="D217" s="159" t="s">
        <v>123</v>
      </c>
      <c r="E217" s="172" t="s">
        <v>1</v>
      </c>
      <c r="F217" s="173" t="s">
        <v>215</v>
      </c>
      <c r="H217" s="174">
        <v>6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123</v>
      </c>
      <c r="AU217" s="172" t="s">
        <v>81</v>
      </c>
      <c r="AV217" s="14" t="s">
        <v>81</v>
      </c>
      <c r="AW217" s="14" t="s">
        <v>28</v>
      </c>
      <c r="AX217" s="14" t="s">
        <v>71</v>
      </c>
      <c r="AY217" s="172" t="s">
        <v>114</v>
      </c>
    </row>
    <row r="218" spans="1:65" s="14" customFormat="1" ht="11.25">
      <c r="B218" s="171"/>
      <c r="D218" s="159" t="s">
        <v>123</v>
      </c>
      <c r="E218" s="172" t="s">
        <v>1</v>
      </c>
      <c r="F218" s="173" t="s">
        <v>216</v>
      </c>
      <c r="H218" s="174">
        <v>7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123</v>
      </c>
      <c r="AU218" s="172" t="s">
        <v>81</v>
      </c>
      <c r="AV218" s="14" t="s">
        <v>81</v>
      </c>
      <c r="AW218" s="14" t="s">
        <v>28</v>
      </c>
      <c r="AX218" s="14" t="s">
        <v>71</v>
      </c>
      <c r="AY218" s="172" t="s">
        <v>114</v>
      </c>
    </row>
    <row r="219" spans="1:65" s="14" customFormat="1" ht="11.25">
      <c r="B219" s="171"/>
      <c r="D219" s="159" t="s">
        <v>123</v>
      </c>
      <c r="E219" s="172" t="s">
        <v>1</v>
      </c>
      <c r="F219" s="173" t="s">
        <v>217</v>
      </c>
      <c r="H219" s="174">
        <v>1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123</v>
      </c>
      <c r="AU219" s="172" t="s">
        <v>81</v>
      </c>
      <c r="AV219" s="14" t="s">
        <v>81</v>
      </c>
      <c r="AW219" s="14" t="s">
        <v>28</v>
      </c>
      <c r="AX219" s="14" t="s">
        <v>71</v>
      </c>
      <c r="AY219" s="172" t="s">
        <v>114</v>
      </c>
    </row>
    <row r="220" spans="1:65" s="14" customFormat="1" ht="11.25">
      <c r="B220" s="171"/>
      <c r="D220" s="159" t="s">
        <v>123</v>
      </c>
      <c r="E220" s="172" t="s">
        <v>1</v>
      </c>
      <c r="F220" s="173" t="s">
        <v>183</v>
      </c>
      <c r="H220" s="174">
        <v>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123</v>
      </c>
      <c r="AU220" s="172" t="s">
        <v>81</v>
      </c>
      <c r="AV220" s="14" t="s">
        <v>81</v>
      </c>
      <c r="AW220" s="14" t="s">
        <v>28</v>
      </c>
      <c r="AX220" s="14" t="s">
        <v>71</v>
      </c>
      <c r="AY220" s="172" t="s">
        <v>114</v>
      </c>
    </row>
    <row r="221" spans="1:65" s="14" customFormat="1" ht="11.25">
      <c r="B221" s="171"/>
      <c r="D221" s="159" t="s">
        <v>123</v>
      </c>
      <c r="E221" s="172" t="s">
        <v>1</v>
      </c>
      <c r="F221" s="173" t="s">
        <v>218</v>
      </c>
      <c r="H221" s="174">
        <v>15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123</v>
      </c>
      <c r="AU221" s="172" t="s">
        <v>81</v>
      </c>
      <c r="AV221" s="14" t="s">
        <v>81</v>
      </c>
      <c r="AW221" s="14" t="s">
        <v>28</v>
      </c>
      <c r="AX221" s="14" t="s">
        <v>71</v>
      </c>
      <c r="AY221" s="172" t="s">
        <v>114</v>
      </c>
    </row>
    <row r="222" spans="1:65" s="15" customFormat="1" ht="11.25">
      <c r="B222" s="179"/>
      <c r="D222" s="159" t="s">
        <v>123</v>
      </c>
      <c r="E222" s="180" t="s">
        <v>1</v>
      </c>
      <c r="F222" s="181" t="s">
        <v>130</v>
      </c>
      <c r="H222" s="182">
        <v>30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123</v>
      </c>
      <c r="AU222" s="180" t="s">
        <v>81</v>
      </c>
      <c r="AV222" s="15" t="s">
        <v>121</v>
      </c>
      <c r="AW222" s="15" t="s">
        <v>28</v>
      </c>
      <c r="AX222" s="15" t="s">
        <v>79</v>
      </c>
      <c r="AY222" s="180" t="s">
        <v>114</v>
      </c>
    </row>
    <row r="223" spans="1:65" s="2" customFormat="1" ht="24.2" customHeight="1">
      <c r="A223" s="32"/>
      <c r="B223" s="144"/>
      <c r="C223" s="145" t="s">
        <v>166</v>
      </c>
      <c r="D223" s="145" t="s">
        <v>117</v>
      </c>
      <c r="E223" s="146" t="s">
        <v>219</v>
      </c>
      <c r="F223" s="147" t="s">
        <v>220</v>
      </c>
      <c r="G223" s="148" t="s">
        <v>133</v>
      </c>
      <c r="H223" s="149">
        <v>30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36</v>
      </c>
      <c r="O223" s="58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121</v>
      </c>
      <c r="AT223" s="157" t="s">
        <v>117</v>
      </c>
      <c r="AU223" s="157" t="s">
        <v>81</v>
      </c>
      <c r="AY223" s="17" t="s">
        <v>114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79</v>
      </c>
      <c r="BK223" s="158">
        <f>ROUND(I223*H223,2)</f>
        <v>0</v>
      </c>
      <c r="BL223" s="17" t="s">
        <v>121</v>
      </c>
      <c r="BM223" s="157" t="s">
        <v>221</v>
      </c>
    </row>
    <row r="224" spans="1:65" s="2" customFormat="1" ht="19.5">
      <c r="A224" s="32"/>
      <c r="B224" s="33"/>
      <c r="C224" s="32"/>
      <c r="D224" s="159" t="s">
        <v>122</v>
      </c>
      <c r="E224" s="32"/>
      <c r="F224" s="160" t="s">
        <v>220</v>
      </c>
      <c r="G224" s="32"/>
      <c r="H224" s="32"/>
      <c r="I224" s="161"/>
      <c r="J224" s="32"/>
      <c r="K224" s="32"/>
      <c r="L224" s="33"/>
      <c r="M224" s="162"/>
      <c r="N224" s="163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122</v>
      </c>
      <c r="AU224" s="17" t="s">
        <v>81</v>
      </c>
    </row>
    <row r="225" spans="1:65" s="13" customFormat="1" ht="11.25">
      <c r="B225" s="164"/>
      <c r="D225" s="159" t="s">
        <v>123</v>
      </c>
      <c r="E225" s="165" t="s">
        <v>1</v>
      </c>
      <c r="F225" s="166" t="s">
        <v>222</v>
      </c>
      <c r="H225" s="165" t="s">
        <v>1</v>
      </c>
      <c r="I225" s="167"/>
      <c r="L225" s="164"/>
      <c r="M225" s="168"/>
      <c r="N225" s="169"/>
      <c r="O225" s="169"/>
      <c r="P225" s="169"/>
      <c r="Q225" s="169"/>
      <c r="R225" s="169"/>
      <c r="S225" s="169"/>
      <c r="T225" s="170"/>
      <c r="AT225" s="165" t="s">
        <v>123</v>
      </c>
      <c r="AU225" s="165" t="s">
        <v>81</v>
      </c>
      <c r="AV225" s="13" t="s">
        <v>79</v>
      </c>
      <c r="AW225" s="13" t="s">
        <v>28</v>
      </c>
      <c r="AX225" s="13" t="s">
        <v>71</v>
      </c>
      <c r="AY225" s="165" t="s">
        <v>114</v>
      </c>
    </row>
    <row r="226" spans="1:65" s="14" customFormat="1" ht="11.25">
      <c r="B226" s="171"/>
      <c r="D226" s="159" t="s">
        <v>123</v>
      </c>
      <c r="E226" s="172" t="s">
        <v>1</v>
      </c>
      <c r="F226" s="173" t="s">
        <v>215</v>
      </c>
      <c r="H226" s="174">
        <v>6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123</v>
      </c>
      <c r="AU226" s="172" t="s">
        <v>81</v>
      </c>
      <c r="AV226" s="14" t="s">
        <v>81</v>
      </c>
      <c r="AW226" s="14" t="s">
        <v>28</v>
      </c>
      <c r="AX226" s="14" t="s">
        <v>71</v>
      </c>
      <c r="AY226" s="172" t="s">
        <v>114</v>
      </c>
    </row>
    <row r="227" spans="1:65" s="14" customFormat="1" ht="11.25">
      <c r="B227" s="171"/>
      <c r="D227" s="159" t="s">
        <v>123</v>
      </c>
      <c r="E227" s="172" t="s">
        <v>1</v>
      </c>
      <c r="F227" s="173" t="s">
        <v>216</v>
      </c>
      <c r="H227" s="174">
        <v>7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123</v>
      </c>
      <c r="AU227" s="172" t="s">
        <v>81</v>
      </c>
      <c r="AV227" s="14" t="s">
        <v>81</v>
      </c>
      <c r="AW227" s="14" t="s">
        <v>28</v>
      </c>
      <c r="AX227" s="14" t="s">
        <v>71</v>
      </c>
      <c r="AY227" s="172" t="s">
        <v>114</v>
      </c>
    </row>
    <row r="228" spans="1:65" s="14" customFormat="1" ht="11.25">
      <c r="B228" s="171"/>
      <c r="D228" s="159" t="s">
        <v>123</v>
      </c>
      <c r="E228" s="172" t="s">
        <v>1</v>
      </c>
      <c r="F228" s="173" t="s">
        <v>217</v>
      </c>
      <c r="H228" s="174">
        <v>1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123</v>
      </c>
      <c r="AU228" s="172" t="s">
        <v>81</v>
      </c>
      <c r="AV228" s="14" t="s">
        <v>81</v>
      </c>
      <c r="AW228" s="14" t="s">
        <v>28</v>
      </c>
      <c r="AX228" s="14" t="s">
        <v>71</v>
      </c>
      <c r="AY228" s="172" t="s">
        <v>114</v>
      </c>
    </row>
    <row r="229" spans="1:65" s="14" customFormat="1" ht="11.25">
      <c r="B229" s="171"/>
      <c r="D229" s="159" t="s">
        <v>123</v>
      </c>
      <c r="E229" s="172" t="s">
        <v>1</v>
      </c>
      <c r="F229" s="173" t="s">
        <v>183</v>
      </c>
      <c r="H229" s="174">
        <v>1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123</v>
      </c>
      <c r="AU229" s="172" t="s">
        <v>81</v>
      </c>
      <c r="AV229" s="14" t="s">
        <v>81</v>
      </c>
      <c r="AW229" s="14" t="s">
        <v>28</v>
      </c>
      <c r="AX229" s="14" t="s">
        <v>71</v>
      </c>
      <c r="AY229" s="172" t="s">
        <v>114</v>
      </c>
    </row>
    <row r="230" spans="1:65" s="14" customFormat="1" ht="11.25">
      <c r="B230" s="171"/>
      <c r="D230" s="159" t="s">
        <v>123</v>
      </c>
      <c r="E230" s="172" t="s">
        <v>1</v>
      </c>
      <c r="F230" s="173" t="s">
        <v>218</v>
      </c>
      <c r="H230" s="174">
        <v>15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123</v>
      </c>
      <c r="AU230" s="172" t="s">
        <v>81</v>
      </c>
      <c r="AV230" s="14" t="s">
        <v>81</v>
      </c>
      <c r="AW230" s="14" t="s">
        <v>28</v>
      </c>
      <c r="AX230" s="14" t="s">
        <v>71</v>
      </c>
      <c r="AY230" s="172" t="s">
        <v>114</v>
      </c>
    </row>
    <row r="231" spans="1:65" s="15" customFormat="1" ht="11.25">
      <c r="B231" s="179"/>
      <c r="D231" s="159" t="s">
        <v>123</v>
      </c>
      <c r="E231" s="180" t="s">
        <v>1</v>
      </c>
      <c r="F231" s="181" t="s">
        <v>130</v>
      </c>
      <c r="H231" s="182">
        <v>30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123</v>
      </c>
      <c r="AU231" s="180" t="s">
        <v>81</v>
      </c>
      <c r="AV231" s="15" t="s">
        <v>121</v>
      </c>
      <c r="AW231" s="15" t="s">
        <v>28</v>
      </c>
      <c r="AX231" s="15" t="s">
        <v>79</v>
      </c>
      <c r="AY231" s="180" t="s">
        <v>114</v>
      </c>
    </row>
    <row r="232" spans="1:65" s="12" customFormat="1" ht="22.9" customHeight="1">
      <c r="B232" s="131"/>
      <c r="D232" s="132" t="s">
        <v>70</v>
      </c>
      <c r="E232" s="142" t="s">
        <v>185</v>
      </c>
      <c r="F232" s="142" t="s">
        <v>223</v>
      </c>
      <c r="I232" s="134"/>
      <c r="J232" s="143">
        <f>BK232</f>
        <v>0</v>
      </c>
      <c r="L232" s="131"/>
      <c r="M232" s="136"/>
      <c r="N232" s="137"/>
      <c r="O232" s="137"/>
      <c r="P232" s="138">
        <f>SUM(P233:P265)</f>
        <v>0</v>
      </c>
      <c r="Q232" s="137"/>
      <c r="R232" s="138">
        <f>SUM(R233:R265)</f>
        <v>0</v>
      </c>
      <c r="S232" s="137"/>
      <c r="T232" s="139">
        <f>SUM(T233:T265)</f>
        <v>0</v>
      </c>
      <c r="AR232" s="132" t="s">
        <v>79</v>
      </c>
      <c r="AT232" s="140" t="s">
        <v>70</v>
      </c>
      <c r="AU232" s="140" t="s">
        <v>79</v>
      </c>
      <c r="AY232" s="132" t="s">
        <v>114</v>
      </c>
      <c r="BK232" s="141">
        <f>SUM(BK233:BK265)</f>
        <v>0</v>
      </c>
    </row>
    <row r="233" spans="1:65" s="2" customFormat="1" ht="16.5" customHeight="1">
      <c r="A233" s="32"/>
      <c r="B233" s="144"/>
      <c r="C233" s="145" t="s">
        <v>8</v>
      </c>
      <c r="D233" s="145" t="s">
        <v>117</v>
      </c>
      <c r="E233" s="146" t="s">
        <v>224</v>
      </c>
      <c r="F233" s="147" t="s">
        <v>225</v>
      </c>
      <c r="G233" s="148" t="s">
        <v>226</v>
      </c>
      <c r="H233" s="149">
        <v>98.78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36</v>
      </c>
      <c r="O233" s="58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121</v>
      </c>
      <c r="AT233" s="157" t="s">
        <v>117</v>
      </c>
      <c r="AU233" s="157" t="s">
        <v>81</v>
      </c>
      <c r="AY233" s="17" t="s">
        <v>114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79</v>
      </c>
      <c r="BK233" s="158">
        <f>ROUND(I233*H233,2)</f>
        <v>0</v>
      </c>
      <c r="BL233" s="17" t="s">
        <v>121</v>
      </c>
      <c r="BM233" s="157" t="s">
        <v>227</v>
      </c>
    </row>
    <row r="234" spans="1:65" s="2" customFormat="1" ht="11.25">
      <c r="A234" s="32"/>
      <c r="B234" s="33"/>
      <c r="C234" s="32"/>
      <c r="D234" s="159" t="s">
        <v>122</v>
      </c>
      <c r="E234" s="32"/>
      <c r="F234" s="160" t="s">
        <v>225</v>
      </c>
      <c r="G234" s="32"/>
      <c r="H234" s="32"/>
      <c r="I234" s="161"/>
      <c r="J234" s="32"/>
      <c r="K234" s="32"/>
      <c r="L234" s="33"/>
      <c r="M234" s="162"/>
      <c r="N234" s="163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122</v>
      </c>
      <c r="AU234" s="17" t="s">
        <v>81</v>
      </c>
    </row>
    <row r="235" spans="1:65" s="13" customFormat="1" ht="11.25">
      <c r="B235" s="164"/>
      <c r="D235" s="159" t="s">
        <v>123</v>
      </c>
      <c r="E235" s="165" t="s">
        <v>1</v>
      </c>
      <c r="F235" s="166" t="s">
        <v>228</v>
      </c>
      <c r="H235" s="165" t="s">
        <v>1</v>
      </c>
      <c r="I235" s="167"/>
      <c r="L235" s="164"/>
      <c r="M235" s="168"/>
      <c r="N235" s="169"/>
      <c r="O235" s="169"/>
      <c r="P235" s="169"/>
      <c r="Q235" s="169"/>
      <c r="R235" s="169"/>
      <c r="S235" s="169"/>
      <c r="T235" s="170"/>
      <c r="AT235" s="165" t="s">
        <v>123</v>
      </c>
      <c r="AU235" s="165" t="s">
        <v>81</v>
      </c>
      <c r="AV235" s="13" t="s">
        <v>79</v>
      </c>
      <c r="AW235" s="13" t="s">
        <v>28</v>
      </c>
      <c r="AX235" s="13" t="s">
        <v>71</v>
      </c>
      <c r="AY235" s="165" t="s">
        <v>114</v>
      </c>
    </row>
    <row r="236" spans="1:65" s="14" customFormat="1" ht="11.25">
      <c r="B236" s="171"/>
      <c r="D236" s="159" t="s">
        <v>123</v>
      </c>
      <c r="E236" s="172" t="s">
        <v>1</v>
      </c>
      <c r="F236" s="173" t="s">
        <v>229</v>
      </c>
      <c r="H236" s="174">
        <v>98.78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123</v>
      </c>
      <c r="AU236" s="172" t="s">
        <v>81</v>
      </c>
      <c r="AV236" s="14" t="s">
        <v>81</v>
      </c>
      <c r="AW236" s="14" t="s">
        <v>28</v>
      </c>
      <c r="AX236" s="14" t="s">
        <v>71</v>
      </c>
      <c r="AY236" s="172" t="s">
        <v>114</v>
      </c>
    </row>
    <row r="237" spans="1:65" s="15" customFormat="1" ht="11.25">
      <c r="B237" s="179"/>
      <c r="D237" s="159" t="s">
        <v>123</v>
      </c>
      <c r="E237" s="180" t="s">
        <v>1</v>
      </c>
      <c r="F237" s="181" t="s">
        <v>130</v>
      </c>
      <c r="H237" s="182">
        <v>98.78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123</v>
      </c>
      <c r="AU237" s="180" t="s">
        <v>81</v>
      </c>
      <c r="AV237" s="15" t="s">
        <v>121</v>
      </c>
      <c r="AW237" s="15" t="s">
        <v>28</v>
      </c>
      <c r="AX237" s="15" t="s">
        <v>79</v>
      </c>
      <c r="AY237" s="180" t="s">
        <v>114</v>
      </c>
    </row>
    <row r="238" spans="1:65" s="2" customFormat="1" ht="24.2" customHeight="1">
      <c r="A238" s="32"/>
      <c r="B238" s="144"/>
      <c r="C238" s="145" t="s">
        <v>178</v>
      </c>
      <c r="D238" s="145" t="s">
        <v>117</v>
      </c>
      <c r="E238" s="146" t="s">
        <v>230</v>
      </c>
      <c r="F238" s="147" t="s">
        <v>231</v>
      </c>
      <c r="G238" s="148" t="s">
        <v>226</v>
      </c>
      <c r="H238" s="149">
        <v>98.78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36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121</v>
      </c>
      <c r="AT238" s="157" t="s">
        <v>117</v>
      </c>
      <c r="AU238" s="157" t="s">
        <v>81</v>
      </c>
      <c r="AY238" s="17" t="s">
        <v>114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79</v>
      </c>
      <c r="BK238" s="158">
        <f>ROUND(I238*H238,2)</f>
        <v>0</v>
      </c>
      <c r="BL238" s="17" t="s">
        <v>121</v>
      </c>
      <c r="BM238" s="157" t="s">
        <v>232</v>
      </c>
    </row>
    <row r="239" spans="1:65" s="2" customFormat="1" ht="11.25">
      <c r="A239" s="32"/>
      <c r="B239" s="33"/>
      <c r="C239" s="32"/>
      <c r="D239" s="159" t="s">
        <v>122</v>
      </c>
      <c r="E239" s="32"/>
      <c r="F239" s="160" t="s">
        <v>231</v>
      </c>
      <c r="G239" s="32"/>
      <c r="H239" s="32"/>
      <c r="I239" s="161"/>
      <c r="J239" s="32"/>
      <c r="K239" s="32"/>
      <c r="L239" s="33"/>
      <c r="M239" s="162"/>
      <c r="N239" s="163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122</v>
      </c>
      <c r="AU239" s="17" t="s">
        <v>81</v>
      </c>
    </row>
    <row r="240" spans="1:65" s="13" customFormat="1" ht="11.25">
      <c r="B240" s="164"/>
      <c r="D240" s="159" t="s">
        <v>123</v>
      </c>
      <c r="E240" s="165" t="s">
        <v>1</v>
      </c>
      <c r="F240" s="166" t="s">
        <v>233</v>
      </c>
      <c r="H240" s="165" t="s">
        <v>1</v>
      </c>
      <c r="I240" s="167"/>
      <c r="L240" s="164"/>
      <c r="M240" s="168"/>
      <c r="N240" s="169"/>
      <c r="O240" s="169"/>
      <c r="P240" s="169"/>
      <c r="Q240" s="169"/>
      <c r="R240" s="169"/>
      <c r="S240" s="169"/>
      <c r="T240" s="170"/>
      <c r="AT240" s="165" t="s">
        <v>123</v>
      </c>
      <c r="AU240" s="165" t="s">
        <v>81</v>
      </c>
      <c r="AV240" s="13" t="s">
        <v>79</v>
      </c>
      <c r="AW240" s="13" t="s">
        <v>28</v>
      </c>
      <c r="AX240" s="13" t="s">
        <v>71</v>
      </c>
      <c r="AY240" s="165" t="s">
        <v>114</v>
      </c>
    </row>
    <row r="241" spans="1:65" s="14" customFormat="1" ht="11.25">
      <c r="B241" s="171"/>
      <c r="D241" s="159" t="s">
        <v>123</v>
      </c>
      <c r="E241" s="172" t="s">
        <v>1</v>
      </c>
      <c r="F241" s="173" t="s">
        <v>229</v>
      </c>
      <c r="H241" s="174">
        <v>98.78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123</v>
      </c>
      <c r="AU241" s="172" t="s">
        <v>81</v>
      </c>
      <c r="AV241" s="14" t="s">
        <v>81</v>
      </c>
      <c r="AW241" s="14" t="s">
        <v>28</v>
      </c>
      <c r="AX241" s="14" t="s">
        <v>71</v>
      </c>
      <c r="AY241" s="172" t="s">
        <v>114</v>
      </c>
    </row>
    <row r="242" spans="1:65" s="15" customFormat="1" ht="11.25">
      <c r="B242" s="179"/>
      <c r="D242" s="159" t="s">
        <v>123</v>
      </c>
      <c r="E242" s="180" t="s">
        <v>1</v>
      </c>
      <c r="F242" s="181" t="s">
        <v>130</v>
      </c>
      <c r="H242" s="182">
        <v>98.78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123</v>
      </c>
      <c r="AU242" s="180" t="s">
        <v>81</v>
      </c>
      <c r="AV242" s="15" t="s">
        <v>121</v>
      </c>
      <c r="AW242" s="15" t="s">
        <v>28</v>
      </c>
      <c r="AX242" s="15" t="s">
        <v>79</v>
      </c>
      <c r="AY242" s="180" t="s">
        <v>114</v>
      </c>
    </row>
    <row r="243" spans="1:65" s="2" customFormat="1" ht="33" customHeight="1">
      <c r="A243" s="32"/>
      <c r="B243" s="144"/>
      <c r="C243" s="145" t="s">
        <v>234</v>
      </c>
      <c r="D243" s="145" t="s">
        <v>117</v>
      </c>
      <c r="E243" s="146" t="s">
        <v>235</v>
      </c>
      <c r="F243" s="147" t="s">
        <v>236</v>
      </c>
      <c r="G243" s="148" t="s">
        <v>133</v>
      </c>
      <c r="H243" s="149">
        <v>1</v>
      </c>
      <c r="I243" s="150"/>
      <c r="J243" s="151">
        <f>ROUND(I243*H243,2)</f>
        <v>0</v>
      </c>
      <c r="K243" s="152"/>
      <c r="L243" s="33"/>
      <c r="M243" s="153" t="s">
        <v>1</v>
      </c>
      <c r="N243" s="154" t="s">
        <v>36</v>
      </c>
      <c r="O243" s="58"/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121</v>
      </c>
      <c r="AT243" s="157" t="s">
        <v>117</v>
      </c>
      <c r="AU243" s="157" t="s">
        <v>81</v>
      </c>
      <c r="AY243" s="17" t="s">
        <v>114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7" t="s">
        <v>79</v>
      </c>
      <c r="BK243" s="158">
        <f>ROUND(I243*H243,2)</f>
        <v>0</v>
      </c>
      <c r="BL243" s="17" t="s">
        <v>121</v>
      </c>
      <c r="BM243" s="157" t="s">
        <v>237</v>
      </c>
    </row>
    <row r="244" spans="1:65" s="2" customFormat="1" ht="19.5">
      <c r="A244" s="32"/>
      <c r="B244" s="33"/>
      <c r="C244" s="32"/>
      <c r="D244" s="159" t="s">
        <v>122</v>
      </c>
      <c r="E244" s="32"/>
      <c r="F244" s="160" t="s">
        <v>236</v>
      </c>
      <c r="G244" s="32"/>
      <c r="H244" s="32"/>
      <c r="I244" s="161"/>
      <c r="J244" s="32"/>
      <c r="K244" s="32"/>
      <c r="L244" s="33"/>
      <c r="M244" s="162"/>
      <c r="N244" s="163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122</v>
      </c>
      <c r="AU244" s="17" t="s">
        <v>81</v>
      </c>
    </row>
    <row r="245" spans="1:65" s="14" customFormat="1" ht="11.25">
      <c r="B245" s="171"/>
      <c r="D245" s="159" t="s">
        <v>123</v>
      </c>
      <c r="E245" s="172" t="s">
        <v>1</v>
      </c>
      <c r="F245" s="173" t="s">
        <v>79</v>
      </c>
      <c r="H245" s="174">
        <v>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123</v>
      </c>
      <c r="AU245" s="172" t="s">
        <v>81</v>
      </c>
      <c r="AV245" s="14" t="s">
        <v>81</v>
      </c>
      <c r="AW245" s="14" t="s">
        <v>28</v>
      </c>
      <c r="AX245" s="14" t="s">
        <v>71</v>
      </c>
      <c r="AY245" s="172" t="s">
        <v>114</v>
      </c>
    </row>
    <row r="246" spans="1:65" s="15" customFormat="1" ht="11.25">
      <c r="B246" s="179"/>
      <c r="D246" s="159" t="s">
        <v>123</v>
      </c>
      <c r="E246" s="180" t="s">
        <v>1</v>
      </c>
      <c r="F246" s="181" t="s">
        <v>130</v>
      </c>
      <c r="H246" s="182">
        <v>1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123</v>
      </c>
      <c r="AU246" s="180" t="s">
        <v>81</v>
      </c>
      <c r="AV246" s="15" t="s">
        <v>121</v>
      </c>
      <c r="AW246" s="15" t="s">
        <v>28</v>
      </c>
      <c r="AX246" s="15" t="s">
        <v>79</v>
      </c>
      <c r="AY246" s="180" t="s">
        <v>114</v>
      </c>
    </row>
    <row r="247" spans="1:65" s="2" customFormat="1" ht="66.75" customHeight="1">
      <c r="A247" s="32"/>
      <c r="B247" s="144"/>
      <c r="C247" s="145" t="s">
        <v>188</v>
      </c>
      <c r="D247" s="145" t="s">
        <v>117</v>
      </c>
      <c r="E247" s="146" t="s">
        <v>238</v>
      </c>
      <c r="F247" s="147" t="s">
        <v>239</v>
      </c>
      <c r="G247" s="148" t="s">
        <v>226</v>
      </c>
      <c r="H247" s="149">
        <v>206.935</v>
      </c>
      <c r="I247" s="150"/>
      <c r="J247" s="151">
        <f>ROUND(I247*H247,2)</f>
        <v>0</v>
      </c>
      <c r="K247" s="152"/>
      <c r="L247" s="33"/>
      <c r="M247" s="153" t="s">
        <v>1</v>
      </c>
      <c r="N247" s="154" t="s">
        <v>36</v>
      </c>
      <c r="O247" s="58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121</v>
      </c>
      <c r="AT247" s="157" t="s">
        <v>117</v>
      </c>
      <c r="AU247" s="157" t="s">
        <v>81</v>
      </c>
      <c r="AY247" s="17" t="s">
        <v>114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7" t="s">
        <v>79</v>
      </c>
      <c r="BK247" s="158">
        <f>ROUND(I247*H247,2)</f>
        <v>0</v>
      </c>
      <c r="BL247" s="17" t="s">
        <v>121</v>
      </c>
      <c r="BM247" s="157" t="s">
        <v>240</v>
      </c>
    </row>
    <row r="248" spans="1:65" s="2" customFormat="1" ht="39">
      <c r="A248" s="32"/>
      <c r="B248" s="33"/>
      <c r="C248" s="32"/>
      <c r="D248" s="159" t="s">
        <v>122</v>
      </c>
      <c r="E248" s="32"/>
      <c r="F248" s="160" t="s">
        <v>239</v>
      </c>
      <c r="G248" s="32"/>
      <c r="H248" s="32"/>
      <c r="I248" s="161"/>
      <c r="J248" s="32"/>
      <c r="K248" s="32"/>
      <c r="L248" s="33"/>
      <c r="M248" s="162"/>
      <c r="N248" s="163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122</v>
      </c>
      <c r="AU248" s="17" t="s">
        <v>81</v>
      </c>
    </row>
    <row r="249" spans="1:65" s="14" customFormat="1" ht="11.25">
      <c r="B249" s="171"/>
      <c r="D249" s="159" t="s">
        <v>123</v>
      </c>
      <c r="E249" s="172" t="s">
        <v>1</v>
      </c>
      <c r="F249" s="173" t="s">
        <v>229</v>
      </c>
      <c r="H249" s="174">
        <v>98.78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123</v>
      </c>
      <c r="AU249" s="172" t="s">
        <v>81</v>
      </c>
      <c r="AV249" s="14" t="s">
        <v>81</v>
      </c>
      <c r="AW249" s="14" t="s">
        <v>28</v>
      </c>
      <c r="AX249" s="14" t="s">
        <v>71</v>
      </c>
      <c r="AY249" s="172" t="s">
        <v>114</v>
      </c>
    </row>
    <row r="250" spans="1:65" s="14" customFormat="1" ht="11.25">
      <c r="B250" s="171"/>
      <c r="D250" s="159" t="s">
        <v>123</v>
      </c>
      <c r="E250" s="172" t="s">
        <v>1</v>
      </c>
      <c r="F250" s="173" t="s">
        <v>229</v>
      </c>
      <c r="H250" s="174">
        <v>98.78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123</v>
      </c>
      <c r="AU250" s="172" t="s">
        <v>81</v>
      </c>
      <c r="AV250" s="14" t="s">
        <v>81</v>
      </c>
      <c r="AW250" s="14" t="s">
        <v>28</v>
      </c>
      <c r="AX250" s="14" t="s">
        <v>71</v>
      </c>
      <c r="AY250" s="172" t="s">
        <v>114</v>
      </c>
    </row>
    <row r="251" spans="1:65" s="14" customFormat="1" ht="11.25">
      <c r="B251" s="171"/>
      <c r="D251" s="159" t="s">
        <v>123</v>
      </c>
      <c r="E251" s="172" t="s">
        <v>1</v>
      </c>
      <c r="F251" s="173" t="s">
        <v>241</v>
      </c>
      <c r="H251" s="174">
        <v>0.33900000000000002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123</v>
      </c>
      <c r="AU251" s="172" t="s">
        <v>81</v>
      </c>
      <c r="AV251" s="14" t="s">
        <v>81</v>
      </c>
      <c r="AW251" s="14" t="s">
        <v>28</v>
      </c>
      <c r="AX251" s="14" t="s">
        <v>71</v>
      </c>
      <c r="AY251" s="172" t="s">
        <v>114</v>
      </c>
    </row>
    <row r="252" spans="1:65" s="14" customFormat="1" ht="11.25">
      <c r="B252" s="171"/>
      <c r="D252" s="159" t="s">
        <v>123</v>
      </c>
      <c r="E252" s="172" t="s">
        <v>1</v>
      </c>
      <c r="F252" s="173" t="s">
        <v>242</v>
      </c>
      <c r="H252" s="174">
        <v>9.0359999999999996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123</v>
      </c>
      <c r="AU252" s="172" t="s">
        <v>81</v>
      </c>
      <c r="AV252" s="14" t="s">
        <v>81</v>
      </c>
      <c r="AW252" s="14" t="s">
        <v>28</v>
      </c>
      <c r="AX252" s="14" t="s">
        <v>71</v>
      </c>
      <c r="AY252" s="172" t="s">
        <v>114</v>
      </c>
    </row>
    <row r="253" spans="1:65" s="15" customFormat="1" ht="11.25">
      <c r="B253" s="179"/>
      <c r="D253" s="159" t="s">
        <v>123</v>
      </c>
      <c r="E253" s="180" t="s">
        <v>1</v>
      </c>
      <c r="F253" s="181" t="s">
        <v>130</v>
      </c>
      <c r="H253" s="182">
        <v>206.935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123</v>
      </c>
      <c r="AU253" s="180" t="s">
        <v>81</v>
      </c>
      <c r="AV253" s="15" t="s">
        <v>121</v>
      </c>
      <c r="AW253" s="15" t="s">
        <v>28</v>
      </c>
      <c r="AX253" s="15" t="s">
        <v>79</v>
      </c>
      <c r="AY253" s="180" t="s">
        <v>114</v>
      </c>
    </row>
    <row r="254" spans="1:65" s="2" customFormat="1" ht="66.75" customHeight="1">
      <c r="A254" s="32"/>
      <c r="B254" s="144"/>
      <c r="C254" s="145" t="s">
        <v>243</v>
      </c>
      <c r="D254" s="145" t="s">
        <v>117</v>
      </c>
      <c r="E254" s="146" t="s">
        <v>244</v>
      </c>
      <c r="F254" s="147" t="s">
        <v>245</v>
      </c>
      <c r="G254" s="148" t="s">
        <v>226</v>
      </c>
      <c r="H254" s="149">
        <v>10.717000000000001</v>
      </c>
      <c r="I254" s="150"/>
      <c r="J254" s="151">
        <f>ROUND(I254*H254,2)</f>
        <v>0</v>
      </c>
      <c r="K254" s="152"/>
      <c r="L254" s="33"/>
      <c r="M254" s="153" t="s">
        <v>1</v>
      </c>
      <c r="N254" s="154" t="s">
        <v>36</v>
      </c>
      <c r="O254" s="58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121</v>
      </c>
      <c r="AT254" s="157" t="s">
        <v>117</v>
      </c>
      <c r="AU254" s="157" t="s">
        <v>81</v>
      </c>
      <c r="AY254" s="17" t="s">
        <v>114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79</v>
      </c>
      <c r="BK254" s="158">
        <f>ROUND(I254*H254,2)</f>
        <v>0</v>
      </c>
      <c r="BL254" s="17" t="s">
        <v>121</v>
      </c>
      <c r="BM254" s="157" t="s">
        <v>246</v>
      </c>
    </row>
    <row r="255" spans="1:65" s="2" customFormat="1" ht="39">
      <c r="A255" s="32"/>
      <c r="B255" s="33"/>
      <c r="C255" s="32"/>
      <c r="D255" s="159" t="s">
        <v>122</v>
      </c>
      <c r="E255" s="32"/>
      <c r="F255" s="160" t="s">
        <v>245</v>
      </c>
      <c r="G255" s="32"/>
      <c r="H255" s="32"/>
      <c r="I255" s="161"/>
      <c r="J255" s="32"/>
      <c r="K255" s="32"/>
      <c r="L255" s="33"/>
      <c r="M255" s="162"/>
      <c r="N255" s="163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122</v>
      </c>
      <c r="AU255" s="17" t="s">
        <v>81</v>
      </c>
    </row>
    <row r="256" spans="1:65" s="14" customFormat="1" ht="11.25">
      <c r="B256" s="171"/>
      <c r="D256" s="159" t="s">
        <v>123</v>
      </c>
      <c r="E256" s="172" t="s">
        <v>1</v>
      </c>
      <c r="F256" s="173" t="s">
        <v>241</v>
      </c>
      <c r="H256" s="174">
        <v>0.33900000000000002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123</v>
      </c>
      <c r="AU256" s="172" t="s">
        <v>81</v>
      </c>
      <c r="AV256" s="14" t="s">
        <v>81</v>
      </c>
      <c r="AW256" s="14" t="s">
        <v>28</v>
      </c>
      <c r="AX256" s="14" t="s">
        <v>71</v>
      </c>
      <c r="AY256" s="172" t="s">
        <v>114</v>
      </c>
    </row>
    <row r="257" spans="1:65" s="14" customFormat="1" ht="11.25">
      <c r="B257" s="171"/>
      <c r="D257" s="159" t="s">
        <v>123</v>
      </c>
      <c r="E257" s="172" t="s">
        <v>1</v>
      </c>
      <c r="F257" s="173" t="s">
        <v>247</v>
      </c>
      <c r="H257" s="174">
        <v>0.67100000000000004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123</v>
      </c>
      <c r="AU257" s="172" t="s">
        <v>81</v>
      </c>
      <c r="AV257" s="14" t="s">
        <v>81</v>
      </c>
      <c r="AW257" s="14" t="s">
        <v>28</v>
      </c>
      <c r="AX257" s="14" t="s">
        <v>71</v>
      </c>
      <c r="AY257" s="172" t="s">
        <v>114</v>
      </c>
    </row>
    <row r="258" spans="1:65" s="14" customFormat="1" ht="11.25">
      <c r="B258" s="171"/>
      <c r="D258" s="159" t="s">
        <v>123</v>
      </c>
      <c r="E258" s="172" t="s">
        <v>1</v>
      </c>
      <c r="F258" s="173" t="s">
        <v>247</v>
      </c>
      <c r="H258" s="174">
        <v>0.67100000000000004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123</v>
      </c>
      <c r="AU258" s="172" t="s">
        <v>81</v>
      </c>
      <c r="AV258" s="14" t="s">
        <v>81</v>
      </c>
      <c r="AW258" s="14" t="s">
        <v>28</v>
      </c>
      <c r="AX258" s="14" t="s">
        <v>71</v>
      </c>
      <c r="AY258" s="172" t="s">
        <v>114</v>
      </c>
    </row>
    <row r="259" spans="1:65" s="14" customFormat="1" ht="11.25">
      <c r="B259" s="171"/>
      <c r="D259" s="159" t="s">
        <v>123</v>
      </c>
      <c r="E259" s="172" t="s">
        <v>1</v>
      </c>
      <c r="F259" s="173" t="s">
        <v>242</v>
      </c>
      <c r="H259" s="174">
        <v>9.0359999999999996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123</v>
      </c>
      <c r="AU259" s="172" t="s">
        <v>81</v>
      </c>
      <c r="AV259" s="14" t="s">
        <v>81</v>
      </c>
      <c r="AW259" s="14" t="s">
        <v>28</v>
      </c>
      <c r="AX259" s="14" t="s">
        <v>71</v>
      </c>
      <c r="AY259" s="172" t="s">
        <v>114</v>
      </c>
    </row>
    <row r="260" spans="1:65" s="15" customFormat="1" ht="11.25">
      <c r="B260" s="179"/>
      <c r="D260" s="159" t="s">
        <v>123</v>
      </c>
      <c r="E260" s="180" t="s">
        <v>1</v>
      </c>
      <c r="F260" s="181" t="s">
        <v>130</v>
      </c>
      <c r="H260" s="182">
        <v>10.717000000000001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123</v>
      </c>
      <c r="AU260" s="180" t="s">
        <v>81</v>
      </c>
      <c r="AV260" s="15" t="s">
        <v>121</v>
      </c>
      <c r="AW260" s="15" t="s">
        <v>28</v>
      </c>
      <c r="AX260" s="15" t="s">
        <v>79</v>
      </c>
      <c r="AY260" s="180" t="s">
        <v>114</v>
      </c>
    </row>
    <row r="261" spans="1:65" s="2" customFormat="1" ht="16.5" customHeight="1">
      <c r="A261" s="32"/>
      <c r="B261" s="144"/>
      <c r="C261" s="145" t="s">
        <v>195</v>
      </c>
      <c r="D261" s="145" t="s">
        <v>117</v>
      </c>
      <c r="E261" s="146" t="s">
        <v>248</v>
      </c>
      <c r="F261" s="147" t="s">
        <v>249</v>
      </c>
      <c r="G261" s="148" t="s">
        <v>226</v>
      </c>
      <c r="H261" s="149">
        <v>0.67100000000000004</v>
      </c>
      <c r="I261" s="150"/>
      <c r="J261" s="151">
        <f>ROUND(I261*H261,2)</f>
        <v>0</v>
      </c>
      <c r="K261" s="152"/>
      <c r="L261" s="33"/>
      <c r="M261" s="153" t="s">
        <v>1</v>
      </c>
      <c r="N261" s="154" t="s">
        <v>36</v>
      </c>
      <c r="O261" s="58"/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7" t="s">
        <v>121</v>
      </c>
      <c r="AT261" s="157" t="s">
        <v>117</v>
      </c>
      <c r="AU261" s="157" t="s">
        <v>81</v>
      </c>
      <c r="AY261" s="17" t="s">
        <v>114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7" t="s">
        <v>79</v>
      </c>
      <c r="BK261" s="158">
        <f>ROUND(I261*H261,2)</f>
        <v>0</v>
      </c>
      <c r="BL261" s="17" t="s">
        <v>121</v>
      </c>
      <c r="BM261" s="157" t="s">
        <v>250</v>
      </c>
    </row>
    <row r="262" spans="1:65" s="2" customFormat="1" ht="11.25">
      <c r="A262" s="32"/>
      <c r="B262" s="33"/>
      <c r="C262" s="32"/>
      <c r="D262" s="159" t="s">
        <v>122</v>
      </c>
      <c r="E262" s="32"/>
      <c r="F262" s="160" t="s">
        <v>249</v>
      </c>
      <c r="G262" s="32"/>
      <c r="H262" s="32"/>
      <c r="I262" s="161"/>
      <c r="J262" s="32"/>
      <c r="K262" s="32"/>
      <c r="L262" s="33"/>
      <c r="M262" s="162"/>
      <c r="N262" s="163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122</v>
      </c>
      <c r="AU262" s="17" t="s">
        <v>81</v>
      </c>
    </row>
    <row r="263" spans="1:65" s="13" customFormat="1" ht="11.25">
      <c r="B263" s="164"/>
      <c r="D263" s="159" t="s">
        <v>123</v>
      </c>
      <c r="E263" s="165" t="s">
        <v>1</v>
      </c>
      <c r="F263" s="166" t="s">
        <v>251</v>
      </c>
      <c r="H263" s="165" t="s">
        <v>1</v>
      </c>
      <c r="I263" s="167"/>
      <c r="L263" s="164"/>
      <c r="M263" s="168"/>
      <c r="N263" s="169"/>
      <c r="O263" s="169"/>
      <c r="P263" s="169"/>
      <c r="Q263" s="169"/>
      <c r="R263" s="169"/>
      <c r="S263" s="169"/>
      <c r="T263" s="170"/>
      <c r="AT263" s="165" t="s">
        <v>123</v>
      </c>
      <c r="AU263" s="165" t="s">
        <v>81</v>
      </c>
      <c r="AV263" s="13" t="s">
        <v>79</v>
      </c>
      <c r="AW263" s="13" t="s">
        <v>28</v>
      </c>
      <c r="AX263" s="13" t="s">
        <v>71</v>
      </c>
      <c r="AY263" s="165" t="s">
        <v>114</v>
      </c>
    </row>
    <row r="264" spans="1:65" s="14" customFormat="1" ht="11.25">
      <c r="B264" s="171"/>
      <c r="D264" s="159" t="s">
        <v>123</v>
      </c>
      <c r="E264" s="172" t="s">
        <v>1</v>
      </c>
      <c r="F264" s="173" t="s">
        <v>247</v>
      </c>
      <c r="H264" s="174">
        <v>0.67100000000000004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123</v>
      </c>
      <c r="AU264" s="172" t="s">
        <v>81</v>
      </c>
      <c r="AV264" s="14" t="s">
        <v>81</v>
      </c>
      <c r="AW264" s="14" t="s">
        <v>28</v>
      </c>
      <c r="AX264" s="14" t="s">
        <v>71</v>
      </c>
      <c r="AY264" s="172" t="s">
        <v>114</v>
      </c>
    </row>
    <row r="265" spans="1:65" s="15" customFormat="1" ht="11.25">
      <c r="B265" s="179"/>
      <c r="D265" s="159" t="s">
        <v>123</v>
      </c>
      <c r="E265" s="180" t="s">
        <v>1</v>
      </c>
      <c r="F265" s="181" t="s">
        <v>130</v>
      </c>
      <c r="H265" s="182">
        <v>0.67100000000000004</v>
      </c>
      <c r="I265" s="183"/>
      <c r="L265" s="179"/>
      <c r="M265" s="198"/>
      <c r="N265" s="199"/>
      <c r="O265" s="199"/>
      <c r="P265" s="199"/>
      <c r="Q265" s="199"/>
      <c r="R265" s="199"/>
      <c r="S265" s="199"/>
      <c r="T265" s="200"/>
      <c r="AT265" s="180" t="s">
        <v>123</v>
      </c>
      <c r="AU265" s="180" t="s">
        <v>81</v>
      </c>
      <c r="AV265" s="15" t="s">
        <v>121</v>
      </c>
      <c r="AW265" s="15" t="s">
        <v>28</v>
      </c>
      <c r="AX265" s="15" t="s">
        <v>79</v>
      </c>
      <c r="AY265" s="180" t="s">
        <v>114</v>
      </c>
    </row>
    <row r="266" spans="1:65" s="2" customFormat="1" ht="6.95" customHeight="1">
      <c r="A266" s="32"/>
      <c r="B266" s="47"/>
      <c r="C266" s="48"/>
      <c r="D266" s="48"/>
      <c r="E266" s="48"/>
      <c r="F266" s="48"/>
      <c r="G266" s="48"/>
      <c r="H266" s="48"/>
      <c r="I266" s="48"/>
      <c r="J266" s="48"/>
      <c r="K266" s="48"/>
      <c r="L266" s="33"/>
      <c r="M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</row>
  </sheetData>
  <autoFilter ref="C118:K26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88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0" t="str">
        <f>'Rekapitulace stavby'!K6</f>
        <v>Výměna kolejnic v obvodu ST Jihlava</v>
      </c>
      <c r="F7" s="241"/>
      <c r="G7" s="241"/>
      <c r="H7" s="241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252</v>
      </c>
      <c r="F9" s="242"/>
      <c r="G9" s="242"/>
      <c r="H9" s="24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24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3" t="str">
        <f>'Rekapitulace stavby'!E14</f>
        <v>Vyplň údaj</v>
      </c>
      <c r="F18" s="204"/>
      <c r="G18" s="204"/>
      <c r="H18" s="204"/>
      <c r="I18" s="27" t="s">
        <v>24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24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23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24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30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31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33</v>
      </c>
      <c r="G32" s="32"/>
      <c r="H32" s="32"/>
      <c r="I32" s="36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35</v>
      </c>
      <c r="E33" s="27" t="s">
        <v>36</v>
      </c>
      <c r="F33" s="99">
        <f>ROUND((SUM(BE119:BE304)),  2)</f>
        <v>0</v>
      </c>
      <c r="G33" s="32"/>
      <c r="H33" s="32"/>
      <c r="I33" s="100">
        <v>0.21</v>
      </c>
      <c r="J33" s="99">
        <f>ROUND(((SUM(BE119:BE304))*I33),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37</v>
      </c>
      <c r="F34" s="99">
        <f>ROUND((SUM(BF119:BF304)),  2)</f>
        <v>0</v>
      </c>
      <c r="G34" s="32"/>
      <c r="H34" s="32"/>
      <c r="I34" s="100">
        <v>0.15</v>
      </c>
      <c r="J34" s="99">
        <f>ROUND(((SUM(BF119:BF304))*I34),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38</v>
      </c>
      <c r="F35" s="99">
        <f>ROUND((SUM(BG119:BG304)),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39</v>
      </c>
      <c r="F36" s="99">
        <f>ROUND((SUM(BH119:BH304)),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99">
        <f>ROUND((SUM(BI119:BI304)),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41</v>
      </c>
      <c r="E39" s="60"/>
      <c r="F39" s="60"/>
      <c r="G39" s="103" t="s">
        <v>42</v>
      </c>
      <c r="H39" s="104" t="s">
        <v>43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2"/>
      <c r="B61" s="33"/>
      <c r="C61" s="32"/>
      <c r="D61" s="45" t="s">
        <v>46</v>
      </c>
      <c r="E61" s="35"/>
      <c r="F61" s="107" t="s">
        <v>47</v>
      </c>
      <c r="G61" s="45" t="s">
        <v>46</v>
      </c>
      <c r="H61" s="35"/>
      <c r="I61" s="35"/>
      <c r="J61" s="108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2"/>
      <c r="B76" s="33"/>
      <c r="C76" s="32"/>
      <c r="D76" s="45" t="s">
        <v>46</v>
      </c>
      <c r="E76" s="35"/>
      <c r="F76" s="107" t="s">
        <v>47</v>
      </c>
      <c r="G76" s="45" t="s">
        <v>46</v>
      </c>
      <c r="H76" s="35"/>
      <c r="I76" s="35"/>
      <c r="J76" s="108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0" t="str">
        <f>E7</f>
        <v>Výměna kolejnic v obvodu ST Jihlava</v>
      </c>
      <c r="F85" s="241"/>
      <c r="G85" s="241"/>
      <c r="H85" s="241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SO 03 - Spělov - Kostelec...</v>
      </c>
      <c r="F87" s="242"/>
      <c r="G87" s="242"/>
      <c r="H87" s="24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27" t="s">
        <v>27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94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12"/>
      <c r="D97" s="113" t="s">
        <v>96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899999999999999" customHeight="1">
      <c r="B98" s="116"/>
      <c r="D98" s="117" t="s">
        <v>97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899999999999999" customHeight="1">
      <c r="B99" s="116"/>
      <c r="D99" s="117" t="s">
        <v>98</v>
      </c>
      <c r="E99" s="118"/>
      <c r="F99" s="118"/>
      <c r="G99" s="118"/>
      <c r="H99" s="118"/>
      <c r="I99" s="118"/>
      <c r="J99" s="119">
        <f>J267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99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0" t="str">
        <f>E7</f>
        <v>Výměna kolejnic v obvodu ST Jihlava</v>
      </c>
      <c r="F109" s="241"/>
      <c r="G109" s="241"/>
      <c r="H109" s="241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89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0" t="str">
        <f>E9</f>
        <v>SO 03 - Spělov - Kostelec...</v>
      </c>
      <c r="F111" s="242"/>
      <c r="G111" s="242"/>
      <c r="H111" s="24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19</v>
      </c>
      <c r="D113" s="32"/>
      <c r="E113" s="32"/>
      <c r="F113" s="25" t="str">
        <f>F12</f>
        <v xml:space="preserve"> </v>
      </c>
      <c r="G113" s="32"/>
      <c r="H113" s="32"/>
      <c r="I113" s="27" t="s">
        <v>21</v>
      </c>
      <c r="J113" s="55" t="str">
        <f>IF(J12="","",J12)</f>
        <v>Vyplň údaj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22</v>
      </c>
      <c r="D115" s="32"/>
      <c r="E115" s="32"/>
      <c r="F115" s="25" t="str">
        <f>E15</f>
        <v xml:space="preserve"> </v>
      </c>
      <c r="G115" s="32"/>
      <c r="H115" s="32"/>
      <c r="I115" s="27" t="s">
        <v>27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25</v>
      </c>
      <c r="D116" s="32"/>
      <c r="E116" s="32"/>
      <c r="F116" s="25" t="str">
        <f>IF(E18="","",E18)</f>
        <v>Vyplň údaj</v>
      </c>
      <c r="G116" s="32"/>
      <c r="H116" s="32"/>
      <c r="I116" s="27" t="s">
        <v>29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100</v>
      </c>
      <c r="D118" s="123" t="s">
        <v>56</v>
      </c>
      <c r="E118" s="123" t="s">
        <v>52</v>
      </c>
      <c r="F118" s="123" t="s">
        <v>53</v>
      </c>
      <c r="G118" s="123" t="s">
        <v>101</v>
      </c>
      <c r="H118" s="123" t="s">
        <v>102</v>
      </c>
      <c r="I118" s="123" t="s">
        <v>103</v>
      </c>
      <c r="J118" s="124" t="s">
        <v>93</v>
      </c>
      <c r="K118" s="125" t="s">
        <v>104</v>
      </c>
      <c r="L118" s="126"/>
      <c r="M118" s="62" t="s">
        <v>1</v>
      </c>
      <c r="N118" s="63" t="s">
        <v>35</v>
      </c>
      <c r="O118" s="63" t="s">
        <v>105</v>
      </c>
      <c r="P118" s="63" t="s">
        <v>106</v>
      </c>
      <c r="Q118" s="63" t="s">
        <v>107</v>
      </c>
      <c r="R118" s="63" t="s">
        <v>108</v>
      </c>
      <c r="S118" s="63" t="s">
        <v>109</v>
      </c>
      <c r="T118" s="64" t="s">
        <v>110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111</v>
      </c>
      <c r="D119" s="32"/>
      <c r="E119" s="32"/>
      <c r="F119" s="32"/>
      <c r="G119" s="32"/>
      <c r="H119" s="32"/>
      <c r="I119" s="32"/>
      <c r="J119" s="127">
        <f>BK119</f>
        <v>0</v>
      </c>
      <c r="K119" s="32"/>
      <c r="L119" s="33"/>
      <c r="M119" s="65"/>
      <c r="N119" s="56"/>
      <c r="O119" s="66"/>
      <c r="P119" s="128">
        <f>P120</f>
        <v>0</v>
      </c>
      <c r="Q119" s="66"/>
      <c r="R119" s="128">
        <f>R120</f>
        <v>0</v>
      </c>
      <c r="S119" s="66"/>
      <c r="T119" s="129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70</v>
      </c>
      <c r="AU119" s="17" t="s">
        <v>95</v>
      </c>
      <c r="BK119" s="130">
        <f>BK120</f>
        <v>0</v>
      </c>
    </row>
    <row r="120" spans="1:65" s="12" customFormat="1" ht="25.9" customHeight="1">
      <c r="B120" s="131"/>
      <c r="D120" s="132" t="s">
        <v>70</v>
      </c>
      <c r="E120" s="133" t="s">
        <v>112</v>
      </c>
      <c r="F120" s="133" t="s">
        <v>113</v>
      </c>
      <c r="I120" s="134"/>
      <c r="J120" s="135">
        <f>BK120</f>
        <v>0</v>
      </c>
      <c r="L120" s="131"/>
      <c r="M120" s="136"/>
      <c r="N120" s="137"/>
      <c r="O120" s="137"/>
      <c r="P120" s="138">
        <f>P121+P267</f>
        <v>0</v>
      </c>
      <c r="Q120" s="137"/>
      <c r="R120" s="138">
        <f>R121+R267</f>
        <v>0</v>
      </c>
      <c r="S120" s="137"/>
      <c r="T120" s="139">
        <f>T121+T267</f>
        <v>0</v>
      </c>
      <c r="AR120" s="132" t="s">
        <v>79</v>
      </c>
      <c r="AT120" s="140" t="s">
        <v>70</v>
      </c>
      <c r="AU120" s="140" t="s">
        <v>71</v>
      </c>
      <c r="AY120" s="132" t="s">
        <v>114</v>
      </c>
      <c r="BK120" s="141">
        <f>BK121+BK267</f>
        <v>0</v>
      </c>
    </row>
    <row r="121" spans="1:65" s="12" customFormat="1" ht="22.9" customHeight="1">
      <c r="B121" s="131"/>
      <c r="D121" s="132" t="s">
        <v>70</v>
      </c>
      <c r="E121" s="142" t="s">
        <v>115</v>
      </c>
      <c r="F121" s="142" t="s">
        <v>116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SUM(P122:P266)</f>
        <v>0</v>
      </c>
      <c r="Q121" s="137"/>
      <c r="R121" s="138">
        <f>SUM(R122:R266)</f>
        <v>0</v>
      </c>
      <c r="S121" s="137"/>
      <c r="T121" s="139">
        <f>SUM(T122:T266)</f>
        <v>0</v>
      </c>
      <c r="AR121" s="132" t="s">
        <v>79</v>
      </c>
      <c r="AT121" s="140" t="s">
        <v>70</v>
      </c>
      <c r="AU121" s="140" t="s">
        <v>79</v>
      </c>
      <c r="AY121" s="132" t="s">
        <v>114</v>
      </c>
      <c r="BK121" s="141">
        <f>SUM(BK122:BK266)</f>
        <v>0</v>
      </c>
    </row>
    <row r="122" spans="1:65" s="2" customFormat="1" ht="24.2" customHeight="1">
      <c r="A122" s="32"/>
      <c r="B122" s="144"/>
      <c r="C122" s="145" t="s">
        <v>79</v>
      </c>
      <c r="D122" s="145" t="s">
        <v>117</v>
      </c>
      <c r="E122" s="146" t="s">
        <v>118</v>
      </c>
      <c r="F122" s="147" t="s">
        <v>119</v>
      </c>
      <c r="G122" s="148" t="s">
        <v>120</v>
      </c>
      <c r="H122" s="149">
        <v>1625</v>
      </c>
      <c r="I122" s="150"/>
      <c r="J122" s="151">
        <f>ROUND(I122*H122,2)</f>
        <v>0</v>
      </c>
      <c r="K122" s="152"/>
      <c r="L122" s="33"/>
      <c r="M122" s="153" t="s">
        <v>1</v>
      </c>
      <c r="N122" s="154" t="s">
        <v>36</v>
      </c>
      <c r="O122" s="58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121</v>
      </c>
      <c r="AT122" s="157" t="s">
        <v>117</v>
      </c>
      <c r="AU122" s="157" t="s">
        <v>81</v>
      </c>
      <c r="AY122" s="17" t="s">
        <v>114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7" t="s">
        <v>79</v>
      </c>
      <c r="BK122" s="158">
        <f>ROUND(I122*H122,2)</f>
        <v>0</v>
      </c>
      <c r="BL122" s="17" t="s">
        <v>121</v>
      </c>
      <c r="BM122" s="157" t="s">
        <v>81</v>
      </c>
    </row>
    <row r="123" spans="1:65" s="2" customFormat="1" ht="19.5">
      <c r="A123" s="32"/>
      <c r="B123" s="33"/>
      <c r="C123" s="32"/>
      <c r="D123" s="159" t="s">
        <v>122</v>
      </c>
      <c r="E123" s="32"/>
      <c r="F123" s="160" t="s">
        <v>119</v>
      </c>
      <c r="G123" s="32"/>
      <c r="H123" s="32"/>
      <c r="I123" s="161"/>
      <c r="J123" s="32"/>
      <c r="K123" s="32"/>
      <c r="L123" s="33"/>
      <c r="M123" s="162"/>
      <c r="N123" s="163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122</v>
      </c>
      <c r="AU123" s="17" t="s">
        <v>81</v>
      </c>
    </row>
    <row r="124" spans="1:65" s="13" customFormat="1" ht="11.25">
      <c r="B124" s="164"/>
      <c r="D124" s="159" t="s">
        <v>123</v>
      </c>
      <c r="E124" s="165" t="s">
        <v>1</v>
      </c>
      <c r="F124" s="166" t="s">
        <v>124</v>
      </c>
      <c r="H124" s="165" t="s">
        <v>1</v>
      </c>
      <c r="I124" s="167"/>
      <c r="L124" s="164"/>
      <c r="M124" s="168"/>
      <c r="N124" s="169"/>
      <c r="O124" s="169"/>
      <c r="P124" s="169"/>
      <c r="Q124" s="169"/>
      <c r="R124" s="169"/>
      <c r="S124" s="169"/>
      <c r="T124" s="170"/>
      <c r="AT124" s="165" t="s">
        <v>123</v>
      </c>
      <c r="AU124" s="165" t="s">
        <v>81</v>
      </c>
      <c r="AV124" s="13" t="s">
        <v>79</v>
      </c>
      <c r="AW124" s="13" t="s">
        <v>28</v>
      </c>
      <c r="AX124" s="13" t="s">
        <v>71</v>
      </c>
      <c r="AY124" s="165" t="s">
        <v>114</v>
      </c>
    </row>
    <row r="125" spans="1:65" s="14" customFormat="1" ht="11.25">
      <c r="B125" s="171"/>
      <c r="D125" s="159" t="s">
        <v>123</v>
      </c>
      <c r="E125" s="172" t="s">
        <v>1</v>
      </c>
      <c r="F125" s="173" t="s">
        <v>253</v>
      </c>
      <c r="H125" s="174">
        <v>400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123</v>
      </c>
      <c r="AU125" s="172" t="s">
        <v>81</v>
      </c>
      <c r="AV125" s="14" t="s">
        <v>81</v>
      </c>
      <c r="AW125" s="14" t="s">
        <v>28</v>
      </c>
      <c r="AX125" s="14" t="s">
        <v>71</v>
      </c>
      <c r="AY125" s="172" t="s">
        <v>114</v>
      </c>
    </row>
    <row r="126" spans="1:65" s="14" customFormat="1" ht="11.25">
      <c r="B126" s="171"/>
      <c r="D126" s="159" t="s">
        <v>123</v>
      </c>
      <c r="E126" s="172" t="s">
        <v>1</v>
      </c>
      <c r="F126" s="173" t="s">
        <v>254</v>
      </c>
      <c r="H126" s="174">
        <v>200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123</v>
      </c>
      <c r="AU126" s="172" t="s">
        <v>81</v>
      </c>
      <c r="AV126" s="14" t="s">
        <v>81</v>
      </c>
      <c r="AW126" s="14" t="s">
        <v>28</v>
      </c>
      <c r="AX126" s="14" t="s">
        <v>71</v>
      </c>
      <c r="AY126" s="172" t="s">
        <v>114</v>
      </c>
    </row>
    <row r="127" spans="1:65" s="14" customFormat="1" ht="11.25">
      <c r="B127" s="171"/>
      <c r="D127" s="159" t="s">
        <v>123</v>
      </c>
      <c r="E127" s="172" t="s">
        <v>1</v>
      </c>
      <c r="F127" s="173" t="s">
        <v>255</v>
      </c>
      <c r="H127" s="174">
        <v>200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123</v>
      </c>
      <c r="AU127" s="172" t="s">
        <v>81</v>
      </c>
      <c r="AV127" s="14" t="s">
        <v>81</v>
      </c>
      <c r="AW127" s="14" t="s">
        <v>28</v>
      </c>
      <c r="AX127" s="14" t="s">
        <v>71</v>
      </c>
      <c r="AY127" s="172" t="s">
        <v>114</v>
      </c>
    </row>
    <row r="128" spans="1:65" s="14" customFormat="1" ht="11.25">
      <c r="B128" s="171"/>
      <c r="D128" s="159" t="s">
        <v>123</v>
      </c>
      <c r="E128" s="172" t="s">
        <v>1</v>
      </c>
      <c r="F128" s="173" t="s">
        <v>256</v>
      </c>
      <c r="H128" s="174">
        <v>200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123</v>
      </c>
      <c r="AU128" s="172" t="s">
        <v>81</v>
      </c>
      <c r="AV128" s="14" t="s">
        <v>81</v>
      </c>
      <c r="AW128" s="14" t="s">
        <v>28</v>
      </c>
      <c r="AX128" s="14" t="s">
        <v>71</v>
      </c>
      <c r="AY128" s="172" t="s">
        <v>114</v>
      </c>
    </row>
    <row r="129" spans="1:65" s="14" customFormat="1" ht="11.25">
      <c r="B129" s="171"/>
      <c r="D129" s="159" t="s">
        <v>123</v>
      </c>
      <c r="E129" s="172" t="s">
        <v>1</v>
      </c>
      <c r="F129" s="173" t="s">
        <v>257</v>
      </c>
      <c r="H129" s="174">
        <v>450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123</v>
      </c>
      <c r="AU129" s="172" t="s">
        <v>81</v>
      </c>
      <c r="AV129" s="14" t="s">
        <v>81</v>
      </c>
      <c r="AW129" s="14" t="s">
        <v>28</v>
      </c>
      <c r="AX129" s="14" t="s">
        <v>71</v>
      </c>
      <c r="AY129" s="172" t="s">
        <v>114</v>
      </c>
    </row>
    <row r="130" spans="1:65" s="14" customFormat="1" ht="11.25">
      <c r="B130" s="171"/>
      <c r="D130" s="159" t="s">
        <v>123</v>
      </c>
      <c r="E130" s="172" t="s">
        <v>1</v>
      </c>
      <c r="F130" s="173" t="s">
        <v>258</v>
      </c>
      <c r="H130" s="174">
        <v>175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123</v>
      </c>
      <c r="AU130" s="172" t="s">
        <v>81</v>
      </c>
      <c r="AV130" s="14" t="s">
        <v>81</v>
      </c>
      <c r="AW130" s="14" t="s">
        <v>28</v>
      </c>
      <c r="AX130" s="14" t="s">
        <v>71</v>
      </c>
      <c r="AY130" s="172" t="s">
        <v>114</v>
      </c>
    </row>
    <row r="131" spans="1:65" s="15" customFormat="1" ht="11.25">
      <c r="B131" s="179"/>
      <c r="D131" s="159" t="s">
        <v>123</v>
      </c>
      <c r="E131" s="180" t="s">
        <v>1</v>
      </c>
      <c r="F131" s="181" t="s">
        <v>130</v>
      </c>
      <c r="H131" s="182">
        <v>1625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123</v>
      </c>
      <c r="AU131" s="180" t="s">
        <v>81</v>
      </c>
      <c r="AV131" s="15" t="s">
        <v>121</v>
      </c>
      <c r="AW131" s="15" t="s">
        <v>28</v>
      </c>
      <c r="AX131" s="15" t="s">
        <v>79</v>
      </c>
      <c r="AY131" s="180" t="s">
        <v>114</v>
      </c>
    </row>
    <row r="132" spans="1:65" s="2" customFormat="1" ht="16.5" customHeight="1">
      <c r="A132" s="32"/>
      <c r="B132" s="144"/>
      <c r="C132" s="145" t="s">
        <v>81</v>
      </c>
      <c r="D132" s="145" t="s">
        <v>117</v>
      </c>
      <c r="E132" s="146" t="s">
        <v>131</v>
      </c>
      <c r="F132" s="147" t="s">
        <v>132</v>
      </c>
      <c r="G132" s="148" t="s">
        <v>133</v>
      </c>
      <c r="H132" s="149">
        <v>390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36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121</v>
      </c>
      <c r="AT132" s="157" t="s">
        <v>117</v>
      </c>
      <c r="AU132" s="157" t="s">
        <v>81</v>
      </c>
      <c r="AY132" s="17" t="s">
        <v>114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79</v>
      </c>
      <c r="BK132" s="158">
        <f>ROUND(I132*H132,2)</f>
        <v>0</v>
      </c>
      <c r="BL132" s="17" t="s">
        <v>121</v>
      </c>
      <c r="BM132" s="157" t="s">
        <v>121</v>
      </c>
    </row>
    <row r="133" spans="1:65" s="2" customFormat="1" ht="11.25">
      <c r="A133" s="32"/>
      <c r="B133" s="33"/>
      <c r="C133" s="32"/>
      <c r="D133" s="159" t="s">
        <v>122</v>
      </c>
      <c r="E133" s="32"/>
      <c r="F133" s="160" t="s">
        <v>132</v>
      </c>
      <c r="G133" s="32"/>
      <c r="H133" s="32"/>
      <c r="I133" s="161"/>
      <c r="J133" s="32"/>
      <c r="K133" s="32"/>
      <c r="L133" s="33"/>
      <c r="M133" s="162"/>
      <c r="N133" s="163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122</v>
      </c>
      <c r="AU133" s="17" t="s">
        <v>81</v>
      </c>
    </row>
    <row r="134" spans="1:65" s="13" customFormat="1" ht="11.25">
      <c r="B134" s="164"/>
      <c r="D134" s="159" t="s">
        <v>123</v>
      </c>
      <c r="E134" s="165" t="s">
        <v>1</v>
      </c>
      <c r="F134" s="166" t="s">
        <v>134</v>
      </c>
      <c r="H134" s="165" t="s">
        <v>1</v>
      </c>
      <c r="I134" s="167"/>
      <c r="L134" s="164"/>
      <c r="M134" s="168"/>
      <c r="N134" s="169"/>
      <c r="O134" s="169"/>
      <c r="P134" s="169"/>
      <c r="Q134" s="169"/>
      <c r="R134" s="169"/>
      <c r="S134" s="169"/>
      <c r="T134" s="170"/>
      <c r="AT134" s="165" t="s">
        <v>123</v>
      </c>
      <c r="AU134" s="165" t="s">
        <v>81</v>
      </c>
      <c r="AV134" s="13" t="s">
        <v>79</v>
      </c>
      <c r="AW134" s="13" t="s">
        <v>28</v>
      </c>
      <c r="AX134" s="13" t="s">
        <v>71</v>
      </c>
      <c r="AY134" s="165" t="s">
        <v>114</v>
      </c>
    </row>
    <row r="135" spans="1:65" s="14" customFormat="1" ht="11.25">
      <c r="B135" s="171"/>
      <c r="D135" s="159" t="s">
        <v>123</v>
      </c>
      <c r="E135" s="172" t="s">
        <v>1</v>
      </c>
      <c r="F135" s="173" t="s">
        <v>259</v>
      </c>
      <c r="H135" s="174">
        <v>96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123</v>
      </c>
      <c r="AU135" s="172" t="s">
        <v>81</v>
      </c>
      <c r="AV135" s="14" t="s">
        <v>81</v>
      </c>
      <c r="AW135" s="14" t="s">
        <v>28</v>
      </c>
      <c r="AX135" s="14" t="s">
        <v>71</v>
      </c>
      <c r="AY135" s="172" t="s">
        <v>114</v>
      </c>
    </row>
    <row r="136" spans="1:65" s="14" customFormat="1" ht="11.25">
      <c r="B136" s="171"/>
      <c r="D136" s="159" t="s">
        <v>123</v>
      </c>
      <c r="E136" s="172" t="s">
        <v>1</v>
      </c>
      <c r="F136" s="173" t="s">
        <v>260</v>
      </c>
      <c r="H136" s="174">
        <v>48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123</v>
      </c>
      <c r="AU136" s="172" t="s">
        <v>81</v>
      </c>
      <c r="AV136" s="14" t="s">
        <v>81</v>
      </c>
      <c r="AW136" s="14" t="s">
        <v>28</v>
      </c>
      <c r="AX136" s="14" t="s">
        <v>71</v>
      </c>
      <c r="AY136" s="172" t="s">
        <v>114</v>
      </c>
    </row>
    <row r="137" spans="1:65" s="14" customFormat="1" ht="11.25">
      <c r="B137" s="171"/>
      <c r="D137" s="159" t="s">
        <v>123</v>
      </c>
      <c r="E137" s="172" t="s">
        <v>1</v>
      </c>
      <c r="F137" s="173" t="s">
        <v>261</v>
      </c>
      <c r="H137" s="174">
        <v>48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123</v>
      </c>
      <c r="AU137" s="172" t="s">
        <v>81</v>
      </c>
      <c r="AV137" s="14" t="s">
        <v>81</v>
      </c>
      <c r="AW137" s="14" t="s">
        <v>28</v>
      </c>
      <c r="AX137" s="14" t="s">
        <v>71</v>
      </c>
      <c r="AY137" s="172" t="s">
        <v>114</v>
      </c>
    </row>
    <row r="138" spans="1:65" s="14" customFormat="1" ht="11.25">
      <c r="B138" s="171"/>
      <c r="D138" s="159" t="s">
        <v>123</v>
      </c>
      <c r="E138" s="172" t="s">
        <v>1</v>
      </c>
      <c r="F138" s="173" t="s">
        <v>262</v>
      </c>
      <c r="H138" s="174">
        <v>48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123</v>
      </c>
      <c r="AU138" s="172" t="s">
        <v>81</v>
      </c>
      <c r="AV138" s="14" t="s">
        <v>81</v>
      </c>
      <c r="AW138" s="14" t="s">
        <v>28</v>
      </c>
      <c r="AX138" s="14" t="s">
        <v>71</v>
      </c>
      <c r="AY138" s="172" t="s">
        <v>114</v>
      </c>
    </row>
    <row r="139" spans="1:65" s="14" customFormat="1" ht="11.25">
      <c r="B139" s="171"/>
      <c r="D139" s="159" t="s">
        <v>123</v>
      </c>
      <c r="E139" s="172" t="s">
        <v>1</v>
      </c>
      <c r="F139" s="173" t="s">
        <v>263</v>
      </c>
      <c r="H139" s="174">
        <v>108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123</v>
      </c>
      <c r="AU139" s="172" t="s">
        <v>81</v>
      </c>
      <c r="AV139" s="14" t="s">
        <v>81</v>
      </c>
      <c r="AW139" s="14" t="s">
        <v>28</v>
      </c>
      <c r="AX139" s="14" t="s">
        <v>71</v>
      </c>
      <c r="AY139" s="172" t="s">
        <v>114</v>
      </c>
    </row>
    <row r="140" spans="1:65" s="14" customFormat="1" ht="11.25">
      <c r="B140" s="171"/>
      <c r="D140" s="159" t="s">
        <v>123</v>
      </c>
      <c r="E140" s="172" t="s">
        <v>1</v>
      </c>
      <c r="F140" s="173" t="s">
        <v>264</v>
      </c>
      <c r="H140" s="174">
        <v>42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123</v>
      </c>
      <c r="AU140" s="172" t="s">
        <v>81</v>
      </c>
      <c r="AV140" s="14" t="s">
        <v>81</v>
      </c>
      <c r="AW140" s="14" t="s">
        <v>28</v>
      </c>
      <c r="AX140" s="14" t="s">
        <v>71</v>
      </c>
      <c r="AY140" s="172" t="s">
        <v>114</v>
      </c>
    </row>
    <row r="141" spans="1:65" s="15" customFormat="1" ht="11.25">
      <c r="B141" s="179"/>
      <c r="D141" s="159" t="s">
        <v>123</v>
      </c>
      <c r="E141" s="180" t="s">
        <v>1</v>
      </c>
      <c r="F141" s="181" t="s">
        <v>130</v>
      </c>
      <c r="H141" s="182">
        <v>390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123</v>
      </c>
      <c r="AU141" s="180" t="s">
        <v>81</v>
      </c>
      <c r="AV141" s="15" t="s">
        <v>121</v>
      </c>
      <c r="AW141" s="15" t="s">
        <v>28</v>
      </c>
      <c r="AX141" s="15" t="s">
        <v>79</v>
      </c>
      <c r="AY141" s="180" t="s">
        <v>114</v>
      </c>
    </row>
    <row r="142" spans="1:65" s="2" customFormat="1" ht="16.5" customHeight="1">
      <c r="A142" s="32"/>
      <c r="B142" s="144"/>
      <c r="C142" s="145" t="s">
        <v>140</v>
      </c>
      <c r="D142" s="145" t="s">
        <v>117</v>
      </c>
      <c r="E142" s="146" t="s">
        <v>141</v>
      </c>
      <c r="F142" s="147" t="s">
        <v>142</v>
      </c>
      <c r="G142" s="148" t="s">
        <v>143</v>
      </c>
      <c r="H142" s="149">
        <v>7200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36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121</v>
      </c>
      <c r="AT142" s="157" t="s">
        <v>117</v>
      </c>
      <c r="AU142" s="157" t="s">
        <v>81</v>
      </c>
      <c r="AY142" s="17" t="s">
        <v>114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79</v>
      </c>
      <c r="BK142" s="158">
        <f>ROUND(I142*H142,2)</f>
        <v>0</v>
      </c>
      <c r="BL142" s="17" t="s">
        <v>121</v>
      </c>
      <c r="BM142" s="157" t="s">
        <v>144</v>
      </c>
    </row>
    <row r="143" spans="1:65" s="2" customFormat="1" ht="11.25">
      <c r="A143" s="32"/>
      <c r="B143" s="33"/>
      <c r="C143" s="32"/>
      <c r="D143" s="159" t="s">
        <v>122</v>
      </c>
      <c r="E143" s="32"/>
      <c r="F143" s="160" t="s">
        <v>142</v>
      </c>
      <c r="G143" s="32"/>
      <c r="H143" s="32"/>
      <c r="I143" s="161"/>
      <c r="J143" s="32"/>
      <c r="K143" s="32"/>
      <c r="L143" s="33"/>
      <c r="M143" s="162"/>
      <c r="N143" s="163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122</v>
      </c>
      <c r="AU143" s="17" t="s">
        <v>81</v>
      </c>
    </row>
    <row r="144" spans="1:65" s="13" customFormat="1" ht="11.25">
      <c r="B144" s="164"/>
      <c r="D144" s="159" t="s">
        <v>123</v>
      </c>
      <c r="E144" s="165" t="s">
        <v>1</v>
      </c>
      <c r="F144" s="166" t="s">
        <v>145</v>
      </c>
      <c r="H144" s="165" t="s">
        <v>1</v>
      </c>
      <c r="I144" s="167"/>
      <c r="L144" s="164"/>
      <c r="M144" s="168"/>
      <c r="N144" s="169"/>
      <c r="O144" s="169"/>
      <c r="P144" s="169"/>
      <c r="Q144" s="169"/>
      <c r="R144" s="169"/>
      <c r="S144" s="169"/>
      <c r="T144" s="170"/>
      <c r="AT144" s="165" t="s">
        <v>123</v>
      </c>
      <c r="AU144" s="165" t="s">
        <v>81</v>
      </c>
      <c r="AV144" s="13" t="s">
        <v>79</v>
      </c>
      <c r="AW144" s="13" t="s">
        <v>28</v>
      </c>
      <c r="AX144" s="13" t="s">
        <v>71</v>
      </c>
      <c r="AY144" s="165" t="s">
        <v>114</v>
      </c>
    </row>
    <row r="145" spans="1:65" s="14" customFormat="1" ht="11.25">
      <c r="B145" s="171"/>
      <c r="D145" s="159" t="s">
        <v>123</v>
      </c>
      <c r="E145" s="172" t="s">
        <v>1</v>
      </c>
      <c r="F145" s="173" t="s">
        <v>265</v>
      </c>
      <c r="H145" s="174">
        <v>960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123</v>
      </c>
      <c r="AU145" s="172" t="s">
        <v>81</v>
      </c>
      <c r="AV145" s="14" t="s">
        <v>81</v>
      </c>
      <c r="AW145" s="14" t="s">
        <v>28</v>
      </c>
      <c r="AX145" s="14" t="s">
        <v>71</v>
      </c>
      <c r="AY145" s="172" t="s">
        <v>114</v>
      </c>
    </row>
    <row r="146" spans="1:65" s="14" customFormat="1" ht="11.25">
      <c r="B146" s="171"/>
      <c r="D146" s="159" t="s">
        <v>123</v>
      </c>
      <c r="E146" s="172" t="s">
        <v>1</v>
      </c>
      <c r="F146" s="173" t="s">
        <v>266</v>
      </c>
      <c r="H146" s="174">
        <v>3000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123</v>
      </c>
      <c r="AU146" s="172" t="s">
        <v>81</v>
      </c>
      <c r="AV146" s="14" t="s">
        <v>81</v>
      </c>
      <c r="AW146" s="14" t="s">
        <v>28</v>
      </c>
      <c r="AX146" s="14" t="s">
        <v>71</v>
      </c>
      <c r="AY146" s="172" t="s">
        <v>114</v>
      </c>
    </row>
    <row r="147" spans="1:65" s="14" customFormat="1" ht="11.25">
      <c r="B147" s="171"/>
      <c r="D147" s="159" t="s">
        <v>123</v>
      </c>
      <c r="E147" s="172" t="s">
        <v>1</v>
      </c>
      <c r="F147" s="173" t="s">
        <v>267</v>
      </c>
      <c r="H147" s="174">
        <v>3240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123</v>
      </c>
      <c r="AU147" s="172" t="s">
        <v>81</v>
      </c>
      <c r="AV147" s="14" t="s">
        <v>81</v>
      </c>
      <c r="AW147" s="14" t="s">
        <v>28</v>
      </c>
      <c r="AX147" s="14" t="s">
        <v>71</v>
      </c>
      <c r="AY147" s="172" t="s">
        <v>114</v>
      </c>
    </row>
    <row r="148" spans="1:65" s="15" customFormat="1" ht="11.25">
      <c r="B148" s="179"/>
      <c r="D148" s="159" t="s">
        <v>123</v>
      </c>
      <c r="E148" s="180" t="s">
        <v>1</v>
      </c>
      <c r="F148" s="181" t="s">
        <v>130</v>
      </c>
      <c r="H148" s="182">
        <v>7200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123</v>
      </c>
      <c r="AU148" s="180" t="s">
        <v>81</v>
      </c>
      <c r="AV148" s="15" t="s">
        <v>121</v>
      </c>
      <c r="AW148" s="15" t="s">
        <v>28</v>
      </c>
      <c r="AX148" s="15" t="s">
        <v>79</v>
      </c>
      <c r="AY148" s="180" t="s">
        <v>114</v>
      </c>
    </row>
    <row r="149" spans="1:65" s="2" customFormat="1" ht="16.5" customHeight="1">
      <c r="A149" s="32"/>
      <c r="B149" s="144"/>
      <c r="C149" s="187" t="s">
        <v>121</v>
      </c>
      <c r="D149" s="187" t="s">
        <v>148</v>
      </c>
      <c r="E149" s="188" t="s">
        <v>268</v>
      </c>
      <c r="F149" s="189" t="s">
        <v>269</v>
      </c>
      <c r="G149" s="190" t="s">
        <v>133</v>
      </c>
      <c r="H149" s="191">
        <v>33</v>
      </c>
      <c r="I149" s="192"/>
      <c r="J149" s="193">
        <f>ROUND(I149*H149,2)</f>
        <v>0</v>
      </c>
      <c r="K149" s="194"/>
      <c r="L149" s="195"/>
      <c r="M149" s="196" t="s">
        <v>1</v>
      </c>
      <c r="N149" s="197" t="s">
        <v>36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151</v>
      </c>
      <c r="AT149" s="157" t="s">
        <v>148</v>
      </c>
      <c r="AU149" s="157" t="s">
        <v>81</v>
      </c>
      <c r="AY149" s="17" t="s">
        <v>114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79</v>
      </c>
      <c r="BK149" s="158">
        <f>ROUND(I149*H149,2)</f>
        <v>0</v>
      </c>
      <c r="BL149" s="17" t="s">
        <v>121</v>
      </c>
      <c r="BM149" s="157" t="s">
        <v>270</v>
      </c>
    </row>
    <row r="150" spans="1:65" s="2" customFormat="1" ht="11.25">
      <c r="A150" s="32"/>
      <c r="B150" s="33"/>
      <c r="C150" s="32"/>
      <c r="D150" s="159" t="s">
        <v>122</v>
      </c>
      <c r="E150" s="32"/>
      <c r="F150" s="160" t="s">
        <v>269</v>
      </c>
      <c r="G150" s="32"/>
      <c r="H150" s="32"/>
      <c r="I150" s="161"/>
      <c r="J150" s="32"/>
      <c r="K150" s="32"/>
      <c r="L150" s="33"/>
      <c r="M150" s="162"/>
      <c r="N150" s="163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122</v>
      </c>
      <c r="AU150" s="17" t="s">
        <v>81</v>
      </c>
    </row>
    <row r="151" spans="1:65" s="13" customFormat="1" ht="11.25">
      <c r="B151" s="164"/>
      <c r="D151" s="159" t="s">
        <v>123</v>
      </c>
      <c r="E151" s="165" t="s">
        <v>1</v>
      </c>
      <c r="F151" s="166" t="s">
        <v>271</v>
      </c>
      <c r="H151" s="165" t="s">
        <v>1</v>
      </c>
      <c r="I151" s="167"/>
      <c r="L151" s="164"/>
      <c r="M151" s="168"/>
      <c r="N151" s="169"/>
      <c r="O151" s="169"/>
      <c r="P151" s="169"/>
      <c r="Q151" s="169"/>
      <c r="R151" s="169"/>
      <c r="S151" s="169"/>
      <c r="T151" s="170"/>
      <c r="AT151" s="165" t="s">
        <v>123</v>
      </c>
      <c r="AU151" s="165" t="s">
        <v>81</v>
      </c>
      <c r="AV151" s="13" t="s">
        <v>79</v>
      </c>
      <c r="AW151" s="13" t="s">
        <v>28</v>
      </c>
      <c r="AX151" s="13" t="s">
        <v>71</v>
      </c>
      <c r="AY151" s="165" t="s">
        <v>114</v>
      </c>
    </row>
    <row r="152" spans="1:65" s="14" customFormat="1" ht="11.25">
      <c r="B152" s="171"/>
      <c r="D152" s="159" t="s">
        <v>123</v>
      </c>
      <c r="E152" s="172" t="s">
        <v>1</v>
      </c>
      <c r="F152" s="173" t="s">
        <v>272</v>
      </c>
      <c r="H152" s="174">
        <v>33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123</v>
      </c>
      <c r="AU152" s="172" t="s">
        <v>81</v>
      </c>
      <c r="AV152" s="14" t="s">
        <v>81</v>
      </c>
      <c r="AW152" s="14" t="s">
        <v>28</v>
      </c>
      <c r="AX152" s="14" t="s">
        <v>71</v>
      </c>
      <c r="AY152" s="172" t="s">
        <v>114</v>
      </c>
    </row>
    <row r="153" spans="1:65" s="15" customFormat="1" ht="11.25">
      <c r="B153" s="179"/>
      <c r="D153" s="159" t="s">
        <v>123</v>
      </c>
      <c r="E153" s="180" t="s">
        <v>1</v>
      </c>
      <c r="F153" s="181" t="s">
        <v>130</v>
      </c>
      <c r="H153" s="182">
        <v>33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123</v>
      </c>
      <c r="AU153" s="180" t="s">
        <v>81</v>
      </c>
      <c r="AV153" s="15" t="s">
        <v>121</v>
      </c>
      <c r="AW153" s="15" t="s">
        <v>28</v>
      </c>
      <c r="AX153" s="15" t="s">
        <v>79</v>
      </c>
      <c r="AY153" s="180" t="s">
        <v>114</v>
      </c>
    </row>
    <row r="154" spans="1:65" s="2" customFormat="1" ht="21.75" customHeight="1">
      <c r="A154" s="32"/>
      <c r="B154" s="144"/>
      <c r="C154" s="187" t="s">
        <v>115</v>
      </c>
      <c r="D154" s="187" t="s">
        <v>148</v>
      </c>
      <c r="E154" s="188" t="s">
        <v>149</v>
      </c>
      <c r="F154" s="189" t="s">
        <v>150</v>
      </c>
      <c r="G154" s="190" t="s">
        <v>133</v>
      </c>
      <c r="H154" s="191">
        <v>2990</v>
      </c>
      <c r="I154" s="192"/>
      <c r="J154" s="193">
        <f>ROUND(I154*H154,2)</f>
        <v>0</v>
      </c>
      <c r="K154" s="194"/>
      <c r="L154" s="195"/>
      <c r="M154" s="196" t="s">
        <v>1</v>
      </c>
      <c r="N154" s="197" t="s">
        <v>36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151</v>
      </c>
      <c r="AT154" s="157" t="s">
        <v>148</v>
      </c>
      <c r="AU154" s="157" t="s">
        <v>81</v>
      </c>
      <c r="AY154" s="17" t="s">
        <v>114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79</v>
      </c>
      <c r="BK154" s="158">
        <f>ROUND(I154*H154,2)</f>
        <v>0</v>
      </c>
      <c r="BL154" s="17" t="s">
        <v>121</v>
      </c>
      <c r="BM154" s="157" t="s">
        <v>161</v>
      </c>
    </row>
    <row r="155" spans="1:65" s="2" customFormat="1" ht="11.25">
      <c r="A155" s="32"/>
      <c r="B155" s="33"/>
      <c r="C155" s="32"/>
      <c r="D155" s="159" t="s">
        <v>122</v>
      </c>
      <c r="E155" s="32"/>
      <c r="F155" s="160" t="s">
        <v>150</v>
      </c>
      <c r="G155" s="32"/>
      <c r="H155" s="32"/>
      <c r="I155" s="161"/>
      <c r="J155" s="32"/>
      <c r="K155" s="32"/>
      <c r="L155" s="33"/>
      <c r="M155" s="162"/>
      <c r="N155" s="163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122</v>
      </c>
      <c r="AU155" s="17" t="s">
        <v>81</v>
      </c>
    </row>
    <row r="156" spans="1:65" s="13" customFormat="1" ht="11.25">
      <c r="B156" s="164"/>
      <c r="D156" s="159" t="s">
        <v>123</v>
      </c>
      <c r="E156" s="165" t="s">
        <v>1</v>
      </c>
      <c r="F156" s="166" t="s">
        <v>145</v>
      </c>
      <c r="H156" s="165" t="s">
        <v>1</v>
      </c>
      <c r="I156" s="167"/>
      <c r="L156" s="164"/>
      <c r="M156" s="168"/>
      <c r="N156" s="169"/>
      <c r="O156" s="169"/>
      <c r="P156" s="169"/>
      <c r="Q156" s="169"/>
      <c r="R156" s="169"/>
      <c r="S156" s="169"/>
      <c r="T156" s="170"/>
      <c r="AT156" s="165" t="s">
        <v>123</v>
      </c>
      <c r="AU156" s="165" t="s">
        <v>81</v>
      </c>
      <c r="AV156" s="13" t="s">
        <v>79</v>
      </c>
      <c r="AW156" s="13" t="s">
        <v>28</v>
      </c>
      <c r="AX156" s="13" t="s">
        <v>71</v>
      </c>
      <c r="AY156" s="165" t="s">
        <v>114</v>
      </c>
    </row>
    <row r="157" spans="1:65" s="14" customFormat="1" ht="11.25">
      <c r="B157" s="171"/>
      <c r="D157" s="159" t="s">
        <v>123</v>
      </c>
      <c r="E157" s="172" t="s">
        <v>1</v>
      </c>
      <c r="F157" s="173" t="s">
        <v>273</v>
      </c>
      <c r="H157" s="174">
        <v>736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123</v>
      </c>
      <c r="AU157" s="172" t="s">
        <v>81</v>
      </c>
      <c r="AV157" s="14" t="s">
        <v>81</v>
      </c>
      <c r="AW157" s="14" t="s">
        <v>28</v>
      </c>
      <c r="AX157" s="14" t="s">
        <v>71</v>
      </c>
      <c r="AY157" s="172" t="s">
        <v>114</v>
      </c>
    </row>
    <row r="158" spans="1:65" s="14" customFormat="1" ht="11.25">
      <c r="B158" s="171"/>
      <c r="D158" s="159" t="s">
        <v>123</v>
      </c>
      <c r="E158" s="172" t="s">
        <v>1</v>
      </c>
      <c r="F158" s="173" t="s">
        <v>274</v>
      </c>
      <c r="H158" s="174">
        <v>368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123</v>
      </c>
      <c r="AU158" s="172" t="s">
        <v>81</v>
      </c>
      <c r="AV158" s="14" t="s">
        <v>81</v>
      </c>
      <c r="AW158" s="14" t="s">
        <v>28</v>
      </c>
      <c r="AX158" s="14" t="s">
        <v>71</v>
      </c>
      <c r="AY158" s="172" t="s">
        <v>114</v>
      </c>
    </row>
    <row r="159" spans="1:65" s="14" customFormat="1" ht="11.25">
      <c r="B159" s="171"/>
      <c r="D159" s="159" t="s">
        <v>123</v>
      </c>
      <c r="E159" s="172" t="s">
        <v>1</v>
      </c>
      <c r="F159" s="173" t="s">
        <v>275</v>
      </c>
      <c r="H159" s="174">
        <v>368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123</v>
      </c>
      <c r="AU159" s="172" t="s">
        <v>81</v>
      </c>
      <c r="AV159" s="14" t="s">
        <v>81</v>
      </c>
      <c r="AW159" s="14" t="s">
        <v>28</v>
      </c>
      <c r="AX159" s="14" t="s">
        <v>71</v>
      </c>
      <c r="AY159" s="172" t="s">
        <v>114</v>
      </c>
    </row>
    <row r="160" spans="1:65" s="14" customFormat="1" ht="11.25">
      <c r="B160" s="171"/>
      <c r="D160" s="159" t="s">
        <v>123</v>
      </c>
      <c r="E160" s="172" t="s">
        <v>1</v>
      </c>
      <c r="F160" s="173" t="s">
        <v>276</v>
      </c>
      <c r="H160" s="174">
        <v>368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123</v>
      </c>
      <c r="AU160" s="172" t="s">
        <v>81</v>
      </c>
      <c r="AV160" s="14" t="s">
        <v>81</v>
      </c>
      <c r="AW160" s="14" t="s">
        <v>28</v>
      </c>
      <c r="AX160" s="14" t="s">
        <v>71</v>
      </c>
      <c r="AY160" s="172" t="s">
        <v>114</v>
      </c>
    </row>
    <row r="161" spans="1:65" s="14" customFormat="1" ht="11.25">
      <c r="B161" s="171"/>
      <c r="D161" s="159" t="s">
        <v>123</v>
      </c>
      <c r="E161" s="172" t="s">
        <v>1</v>
      </c>
      <c r="F161" s="173" t="s">
        <v>277</v>
      </c>
      <c r="H161" s="174">
        <v>828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123</v>
      </c>
      <c r="AU161" s="172" t="s">
        <v>81</v>
      </c>
      <c r="AV161" s="14" t="s">
        <v>81</v>
      </c>
      <c r="AW161" s="14" t="s">
        <v>28</v>
      </c>
      <c r="AX161" s="14" t="s">
        <v>71</v>
      </c>
      <c r="AY161" s="172" t="s">
        <v>114</v>
      </c>
    </row>
    <row r="162" spans="1:65" s="14" customFormat="1" ht="11.25">
      <c r="B162" s="171"/>
      <c r="D162" s="159" t="s">
        <v>123</v>
      </c>
      <c r="E162" s="172" t="s">
        <v>1</v>
      </c>
      <c r="F162" s="173" t="s">
        <v>278</v>
      </c>
      <c r="H162" s="174">
        <v>322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123</v>
      </c>
      <c r="AU162" s="172" t="s">
        <v>81</v>
      </c>
      <c r="AV162" s="14" t="s">
        <v>81</v>
      </c>
      <c r="AW162" s="14" t="s">
        <v>28</v>
      </c>
      <c r="AX162" s="14" t="s">
        <v>71</v>
      </c>
      <c r="AY162" s="172" t="s">
        <v>114</v>
      </c>
    </row>
    <row r="163" spans="1:65" s="15" customFormat="1" ht="11.25">
      <c r="B163" s="179"/>
      <c r="D163" s="159" t="s">
        <v>123</v>
      </c>
      <c r="E163" s="180" t="s">
        <v>1</v>
      </c>
      <c r="F163" s="181" t="s">
        <v>130</v>
      </c>
      <c r="H163" s="182">
        <v>2990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123</v>
      </c>
      <c r="AU163" s="180" t="s">
        <v>81</v>
      </c>
      <c r="AV163" s="15" t="s">
        <v>121</v>
      </c>
      <c r="AW163" s="15" t="s">
        <v>28</v>
      </c>
      <c r="AX163" s="15" t="s">
        <v>79</v>
      </c>
      <c r="AY163" s="180" t="s">
        <v>114</v>
      </c>
    </row>
    <row r="164" spans="1:65" s="2" customFormat="1" ht="24.2" customHeight="1">
      <c r="A164" s="32"/>
      <c r="B164" s="144"/>
      <c r="C164" s="187" t="s">
        <v>144</v>
      </c>
      <c r="D164" s="187" t="s">
        <v>148</v>
      </c>
      <c r="E164" s="188" t="s">
        <v>159</v>
      </c>
      <c r="F164" s="189" t="s">
        <v>160</v>
      </c>
      <c r="G164" s="190" t="s">
        <v>133</v>
      </c>
      <c r="H164" s="191">
        <v>14400</v>
      </c>
      <c r="I164" s="192"/>
      <c r="J164" s="193">
        <f>ROUND(I164*H164,2)</f>
        <v>0</v>
      </c>
      <c r="K164" s="194"/>
      <c r="L164" s="195"/>
      <c r="M164" s="196" t="s">
        <v>1</v>
      </c>
      <c r="N164" s="197" t="s">
        <v>36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151</v>
      </c>
      <c r="AT164" s="157" t="s">
        <v>148</v>
      </c>
      <c r="AU164" s="157" t="s">
        <v>81</v>
      </c>
      <c r="AY164" s="17" t="s">
        <v>114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79</v>
      </c>
      <c r="BK164" s="158">
        <f>ROUND(I164*H164,2)</f>
        <v>0</v>
      </c>
      <c r="BL164" s="17" t="s">
        <v>121</v>
      </c>
      <c r="BM164" s="157" t="s">
        <v>166</v>
      </c>
    </row>
    <row r="165" spans="1:65" s="2" customFormat="1" ht="19.5">
      <c r="A165" s="32"/>
      <c r="B165" s="33"/>
      <c r="C165" s="32"/>
      <c r="D165" s="159" t="s">
        <v>122</v>
      </c>
      <c r="E165" s="32"/>
      <c r="F165" s="160" t="s">
        <v>160</v>
      </c>
      <c r="G165" s="32"/>
      <c r="H165" s="32"/>
      <c r="I165" s="161"/>
      <c r="J165" s="32"/>
      <c r="K165" s="32"/>
      <c r="L165" s="33"/>
      <c r="M165" s="162"/>
      <c r="N165" s="163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122</v>
      </c>
      <c r="AU165" s="17" t="s">
        <v>81</v>
      </c>
    </row>
    <row r="166" spans="1:65" s="13" customFormat="1" ht="11.25">
      <c r="B166" s="164"/>
      <c r="D166" s="159" t="s">
        <v>123</v>
      </c>
      <c r="E166" s="165" t="s">
        <v>1</v>
      </c>
      <c r="F166" s="166" t="s">
        <v>145</v>
      </c>
      <c r="H166" s="165" t="s">
        <v>1</v>
      </c>
      <c r="I166" s="167"/>
      <c r="L166" s="164"/>
      <c r="M166" s="168"/>
      <c r="N166" s="169"/>
      <c r="O166" s="169"/>
      <c r="P166" s="169"/>
      <c r="Q166" s="169"/>
      <c r="R166" s="169"/>
      <c r="S166" s="169"/>
      <c r="T166" s="170"/>
      <c r="AT166" s="165" t="s">
        <v>123</v>
      </c>
      <c r="AU166" s="165" t="s">
        <v>81</v>
      </c>
      <c r="AV166" s="13" t="s">
        <v>79</v>
      </c>
      <c r="AW166" s="13" t="s">
        <v>28</v>
      </c>
      <c r="AX166" s="13" t="s">
        <v>71</v>
      </c>
      <c r="AY166" s="165" t="s">
        <v>114</v>
      </c>
    </row>
    <row r="167" spans="1:65" s="14" customFormat="1" ht="11.25">
      <c r="B167" s="171"/>
      <c r="D167" s="159" t="s">
        <v>123</v>
      </c>
      <c r="E167" s="172" t="s">
        <v>1</v>
      </c>
      <c r="F167" s="173" t="s">
        <v>279</v>
      </c>
      <c r="H167" s="174">
        <v>1920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123</v>
      </c>
      <c r="AU167" s="172" t="s">
        <v>81</v>
      </c>
      <c r="AV167" s="14" t="s">
        <v>81</v>
      </c>
      <c r="AW167" s="14" t="s">
        <v>28</v>
      </c>
      <c r="AX167" s="14" t="s">
        <v>71</v>
      </c>
      <c r="AY167" s="172" t="s">
        <v>114</v>
      </c>
    </row>
    <row r="168" spans="1:65" s="14" customFormat="1" ht="11.25">
      <c r="B168" s="171"/>
      <c r="D168" s="159" t="s">
        <v>123</v>
      </c>
      <c r="E168" s="172" t="s">
        <v>1</v>
      </c>
      <c r="F168" s="173" t="s">
        <v>280</v>
      </c>
      <c r="H168" s="174">
        <v>6000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123</v>
      </c>
      <c r="AU168" s="172" t="s">
        <v>81</v>
      </c>
      <c r="AV168" s="14" t="s">
        <v>81</v>
      </c>
      <c r="AW168" s="14" t="s">
        <v>28</v>
      </c>
      <c r="AX168" s="14" t="s">
        <v>71</v>
      </c>
      <c r="AY168" s="172" t="s">
        <v>114</v>
      </c>
    </row>
    <row r="169" spans="1:65" s="14" customFormat="1" ht="11.25">
      <c r="B169" s="171"/>
      <c r="D169" s="159" t="s">
        <v>123</v>
      </c>
      <c r="E169" s="172" t="s">
        <v>1</v>
      </c>
      <c r="F169" s="173" t="s">
        <v>281</v>
      </c>
      <c r="H169" s="174">
        <v>6480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123</v>
      </c>
      <c r="AU169" s="172" t="s">
        <v>81</v>
      </c>
      <c r="AV169" s="14" t="s">
        <v>81</v>
      </c>
      <c r="AW169" s="14" t="s">
        <v>28</v>
      </c>
      <c r="AX169" s="14" t="s">
        <v>71</v>
      </c>
      <c r="AY169" s="172" t="s">
        <v>114</v>
      </c>
    </row>
    <row r="170" spans="1:65" s="15" customFormat="1" ht="11.25">
      <c r="B170" s="179"/>
      <c r="D170" s="159" t="s">
        <v>123</v>
      </c>
      <c r="E170" s="180" t="s">
        <v>1</v>
      </c>
      <c r="F170" s="181" t="s">
        <v>130</v>
      </c>
      <c r="H170" s="182">
        <v>14400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123</v>
      </c>
      <c r="AU170" s="180" t="s">
        <v>81</v>
      </c>
      <c r="AV170" s="15" t="s">
        <v>121</v>
      </c>
      <c r="AW170" s="15" t="s">
        <v>28</v>
      </c>
      <c r="AX170" s="15" t="s">
        <v>79</v>
      </c>
      <c r="AY170" s="180" t="s">
        <v>114</v>
      </c>
    </row>
    <row r="171" spans="1:65" s="2" customFormat="1" ht="21.75" customHeight="1">
      <c r="A171" s="32"/>
      <c r="B171" s="144"/>
      <c r="C171" s="145" t="s">
        <v>170</v>
      </c>
      <c r="D171" s="145" t="s">
        <v>117</v>
      </c>
      <c r="E171" s="146" t="s">
        <v>282</v>
      </c>
      <c r="F171" s="147" t="s">
        <v>283</v>
      </c>
      <c r="G171" s="148" t="s">
        <v>284</v>
      </c>
      <c r="H171" s="149">
        <v>4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36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121</v>
      </c>
      <c r="AT171" s="157" t="s">
        <v>117</v>
      </c>
      <c r="AU171" s="157" t="s">
        <v>81</v>
      </c>
      <c r="AY171" s="17" t="s">
        <v>114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79</v>
      </c>
      <c r="BK171" s="158">
        <f>ROUND(I171*H171,2)</f>
        <v>0</v>
      </c>
      <c r="BL171" s="17" t="s">
        <v>121</v>
      </c>
      <c r="BM171" s="157" t="s">
        <v>178</v>
      </c>
    </row>
    <row r="172" spans="1:65" s="2" customFormat="1" ht="11.25">
      <c r="A172" s="32"/>
      <c r="B172" s="33"/>
      <c r="C172" s="32"/>
      <c r="D172" s="159" t="s">
        <v>122</v>
      </c>
      <c r="E172" s="32"/>
      <c r="F172" s="160" t="s">
        <v>283</v>
      </c>
      <c r="G172" s="32"/>
      <c r="H172" s="32"/>
      <c r="I172" s="161"/>
      <c r="J172" s="32"/>
      <c r="K172" s="32"/>
      <c r="L172" s="33"/>
      <c r="M172" s="162"/>
      <c r="N172" s="163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122</v>
      </c>
      <c r="AU172" s="17" t="s">
        <v>81</v>
      </c>
    </row>
    <row r="173" spans="1:65" s="14" customFormat="1" ht="11.25">
      <c r="B173" s="171"/>
      <c r="D173" s="159" t="s">
        <v>123</v>
      </c>
      <c r="E173" s="172" t="s">
        <v>1</v>
      </c>
      <c r="F173" s="173" t="s">
        <v>121</v>
      </c>
      <c r="H173" s="174">
        <v>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123</v>
      </c>
      <c r="AU173" s="172" t="s">
        <v>81</v>
      </c>
      <c r="AV173" s="14" t="s">
        <v>81</v>
      </c>
      <c r="AW173" s="14" t="s">
        <v>28</v>
      </c>
      <c r="AX173" s="14" t="s">
        <v>71</v>
      </c>
      <c r="AY173" s="172" t="s">
        <v>114</v>
      </c>
    </row>
    <row r="174" spans="1:65" s="15" customFormat="1" ht="11.25">
      <c r="B174" s="179"/>
      <c r="D174" s="159" t="s">
        <v>123</v>
      </c>
      <c r="E174" s="180" t="s">
        <v>1</v>
      </c>
      <c r="F174" s="181" t="s">
        <v>130</v>
      </c>
      <c r="H174" s="182">
        <v>4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123</v>
      </c>
      <c r="AU174" s="180" t="s">
        <v>81</v>
      </c>
      <c r="AV174" s="15" t="s">
        <v>121</v>
      </c>
      <c r="AW174" s="15" t="s">
        <v>28</v>
      </c>
      <c r="AX174" s="15" t="s">
        <v>79</v>
      </c>
      <c r="AY174" s="180" t="s">
        <v>114</v>
      </c>
    </row>
    <row r="175" spans="1:65" s="2" customFormat="1" ht="24.2" customHeight="1">
      <c r="A175" s="32"/>
      <c r="B175" s="144"/>
      <c r="C175" s="145" t="s">
        <v>151</v>
      </c>
      <c r="D175" s="145" t="s">
        <v>117</v>
      </c>
      <c r="E175" s="146" t="s">
        <v>285</v>
      </c>
      <c r="F175" s="147" t="s">
        <v>286</v>
      </c>
      <c r="G175" s="148" t="s">
        <v>284</v>
      </c>
      <c r="H175" s="149">
        <v>4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36</v>
      </c>
      <c r="O175" s="58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121</v>
      </c>
      <c r="AT175" s="157" t="s">
        <v>117</v>
      </c>
      <c r="AU175" s="157" t="s">
        <v>81</v>
      </c>
      <c r="AY175" s="17" t="s">
        <v>114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79</v>
      </c>
      <c r="BK175" s="158">
        <f>ROUND(I175*H175,2)</f>
        <v>0</v>
      </c>
      <c r="BL175" s="17" t="s">
        <v>121</v>
      </c>
      <c r="BM175" s="157" t="s">
        <v>188</v>
      </c>
    </row>
    <row r="176" spans="1:65" s="2" customFormat="1" ht="11.25">
      <c r="A176" s="32"/>
      <c r="B176" s="33"/>
      <c r="C176" s="32"/>
      <c r="D176" s="159" t="s">
        <v>122</v>
      </c>
      <c r="E176" s="32"/>
      <c r="F176" s="160" t="s">
        <v>286</v>
      </c>
      <c r="G176" s="32"/>
      <c r="H176" s="32"/>
      <c r="I176" s="161"/>
      <c r="J176" s="32"/>
      <c r="K176" s="32"/>
      <c r="L176" s="33"/>
      <c r="M176" s="162"/>
      <c r="N176" s="163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122</v>
      </c>
      <c r="AU176" s="17" t="s">
        <v>81</v>
      </c>
    </row>
    <row r="177" spans="1:65" s="14" customFormat="1" ht="11.25">
      <c r="B177" s="171"/>
      <c r="D177" s="159" t="s">
        <v>123</v>
      </c>
      <c r="E177" s="172" t="s">
        <v>1</v>
      </c>
      <c r="F177" s="173" t="s">
        <v>121</v>
      </c>
      <c r="H177" s="174">
        <v>4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123</v>
      </c>
      <c r="AU177" s="172" t="s">
        <v>81</v>
      </c>
      <c r="AV177" s="14" t="s">
        <v>81</v>
      </c>
      <c r="AW177" s="14" t="s">
        <v>28</v>
      </c>
      <c r="AX177" s="14" t="s">
        <v>71</v>
      </c>
      <c r="AY177" s="172" t="s">
        <v>114</v>
      </c>
    </row>
    <row r="178" spans="1:65" s="15" customFormat="1" ht="11.25">
      <c r="B178" s="179"/>
      <c r="D178" s="159" t="s">
        <v>123</v>
      </c>
      <c r="E178" s="180" t="s">
        <v>1</v>
      </c>
      <c r="F178" s="181" t="s">
        <v>130</v>
      </c>
      <c r="H178" s="182">
        <v>4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123</v>
      </c>
      <c r="AU178" s="180" t="s">
        <v>81</v>
      </c>
      <c r="AV178" s="15" t="s">
        <v>121</v>
      </c>
      <c r="AW178" s="15" t="s">
        <v>28</v>
      </c>
      <c r="AX178" s="15" t="s">
        <v>79</v>
      </c>
      <c r="AY178" s="180" t="s">
        <v>114</v>
      </c>
    </row>
    <row r="179" spans="1:65" s="2" customFormat="1" ht="16.5" customHeight="1">
      <c r="A179" s="32"/>
      <c r="B179" s="144"/>
      <c r="C179" s="187" t="s">
        <v>185</v>
      </c>
      <c r="D179" s="187" t="s">
        <v>148</v>
      </c>
      <c r="E179" s="188" t="s">
        <v>287</v>
      </c>
      <c r="F179" s="189" t="s">
        <v>288</v>
      </c>
      <c r="G179" s="190" t="s">
        <v>133</v>
      </c>
      <c r="H179" s="191">
        <v>16</v>
      </c>
      <c r="I179" s="192"/>
      <c r="J179" s="193">
        <f>ROUND(I179*H179,2)</f>
        <v>0</v>
      </c>
      <c r="K179" s="194"/>
      <c r="L179" s="195"/>
      <c r="M179" s="196" t="s">
        <v>1</v>
      </c>
      <c r="N179" s="197" t="s">
        <v>36</v>
      </c>
      <c r="O179" s="58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151</v>
      </c>
      <c r="AT179" s="157" t="s">
        <v>148</v>
      </c>
      <c r="AU179" s="157" t="s">
        <v>81</v>
      </c>
      <c r="AY179" s="17" t="s">
        <v>114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79</v>
      </c>
      <c r="BK179" s="158">
        <f>ROUND(I179*H179,2)</f>
        <v>0</v>
      </c>
      <c r="BL179" s="17" t="s">
        <v>121</v>
      </c>
      <c r="BM179" s="157" t="s">
        <v>195</v>
      </c>
    </row>
    <row r="180" spans="1:65" s="2" customFormat="1" ht="11.25">
      <c r="A180" s="32"/>
      <c r="B180" s="33"/>
      <c r="C180" s="32"/>
      <c r="D180" s="159" t="s">
        <v>122</v>
      </c>
      <c r="E180" s="32"/>
      <c r="F180" s="160" t="s">
        <v>288</v>
      </c>
      <c r="G180" s="32"/>
      <c r="H180" s="32"/>
      <c r="I180" s="161"/>
      <c r="J180" s="32"/>
      <c r="K180" s="32"/>
      <c r="L180" s="33"/>
      <c r="M180" s="162"/>
      <c r="N180" s="163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122</v>
      </c>
      <c r="AU180" s="17" t="s">
        <v>81</v>
      </c>
    </row>
    <row r="181" spans="1:65" s="14" customFormat="1" ht="11.25">
      <c r="B181" s="171"/>
      <c r="D181" s="159" t="s">
        <v>123</v>
      </c>
      <c r="E181" s="172" t="s">
        <v>1</v>
      </c>
      <c r="F181" s="173" t="s">
        <v>289</v>
      </c>
      <c r="H181" s="174">
        <v>16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123</v>
      </c>
      <c r="AU181" s="172" t="s">
        <v>81</v>
      </c>
      <c r="AV181" s="14" t="s">
        <v>81</v>
      </c>
      <c r="AW181" s="14" t="s">
        <v>28</v>
      </c>
      <c r="AX181" s="14" t="s">
        <v>71</v>
      </c>
      <c r="AY181" s="172" t="s">
        <v>114</v>
      </c>
    </row>
    <row r="182" spans="1:65" s="15" customFormat="1" ht="11.25">
      <c r="B182" s="179"/>
      <c r="D182" s="159" t="s">
        <v>123</v>
      </c>
      <c r="E182" s="180" t="s">
        <v>1</v>
      </c>
      <c r="F182" s="181" t="s">
        <v>130</v>
      </c>
      <c r="H182" s="182">
        <v>16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123</v>
      </c>
      <c r="AU182" s="180" t="s">
        <v>81</v>
      </c>
      <c r="AV182" s="15" t="s">
        <v>121</v>
      </c>
      <c r="AW182" s="15" t="s">
        <v>28</v>
      </c>
      <c r="AX182" s="15" t="s">
        <v>79</v>
      </c>
      <c r="AY182" s="180" t="s">
        <v>114</v>
      </c>
    </row>
    <row r="183" spans="1:65" s="2" customFormat="1" ht="16.5" customHeight="1">
      <c r="A183" s="32"/>
      <c r="B183" s="144"/>
      <c r="C183" s="187" t="s">
        <v>152</v>
      </c>
      <c r="D183" s="187" t="s">
        <v>148</v>
      </c>
      <c r="E183" s="188" t="s">
        <v>290</v>
      </c>
      <c r="F183" s="189" t="s">
        <v>291</v>
      </c>
      <c r="G183" s="190" t="s">
        <v>133</v>
      </c>
      <c r="H183" s="191">
        <v>16</v>
      </c>
      <c r="I183" s="192"/>
      <c r="J183" s="193">
        <f>ROUND(I183*H183,2)</f>
        <v>0</v>
      </c>
      <c r="K183" s="194"/>
      <c r="L183" s="195"/>
      <c r="M183" s="196" t="s">
        <v>1</v>
      </c>
      <c r="N183" s="197" t="s">
        <v>36</v>
      </c>
      <c r="O183" s="58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151</v>
      </c>
      <c r="AT183" s="157" t="s">
        <v>148</v>
      </c>
      <c r="AU183" s="157" t="s">
        <v>81</v>
      </c>
      <c r="AY183" s="17" t="s">
        <v>114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79</v>
      </c>
      <c r="BK183" s="158">
        <f>ROUND(I183*H183,2)</f>
        <v>0</v>
      </c>
      <c r="BL183" s="17" t="s">
        <v>121</v>
      </c>
      <c r="BM183" s="157" t="s">
        <v>200</v>
      </c>
    </row>
    <row r="184" spans="1:65" s="2" customFormat="1" ht="11.25">
      <c r="A184" s="32"/>
      <c r="B184" s="33"/>
      <c r="C184" s="32"/>
      <c r="D184" s="159" t="s">
        <v>122</v>
      </c>
      <c r="E184" s="32"/>
      <c r="F184" s="160" t="s">
        <v>291</v>
      </c>
      <c r="G184" s="32"/>
      <c r="H184" s="32"/>
      <c r="I184" s="161"/>
      <c r="J184" s="32"/>
      <c r="K184" s="32"/>
      <c r="L184" s="33"/>
      <c r="M184" s="162"/>
      <c r="N184" s="163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122</v>
      </c>
      <c r="AU184" s="17" t="s">
        <v>81</v>
      </c>
    </row>
    <row r="185" spans="1:65" s="14" customFormat="1" ht="11.25">
      <c r="B185" s="171"/>
      <c r="D185" s="159" t="s">
        <v>123</v>
      </c>
      <c r="E185" s="172" t="s">
        <v>1</v>
      </c>
      <c r="F185" s="173" t="s">
        <v>289</v>
      </c>
      <c r="H185" s="174">
        <v>16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123</v>
      </c>
      <c r="AU185" s="172" t="s">
        <v>81</v>
      </c>
      <c r="AV185" s="14" t="s">
        <v>81</v>
      </c>
      <c r="AW185" s="14" t="s">
        <v>28</v>
      </c>
      <c r="AX185" s="14" t="s">
        <v>71</v>
      </c>
      <c r="AY185" s="172" t="s">
        <v>114</v>
      </c>
    </row>
    <row r="186" spans="1:65" s="15" customFormat="1" ht="11.25">
      <c r="B186" s="179"/>
      <c r="D186" s="159" t="s">
        <v>123</v>
      </c>
      <c r="E186" s="180" t="s">
        <v>1</v>
      </c>
      <c r="F186" s="181" t="s">
        <v>130</v>
      </c>
      <c r="H186" s="182">
        <v>16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123</v>
      </c>
      <c r="AU186" s="180" t="s">
        <v>81</v>
      </c>
      <c r="AV186" s="15" t="s">
        <v>121</v>
      </c>
      <c r="AW186" s="15" t="s">
        <v>28</v>
      </c>
      <c r="AX186" s="15" t="s">
        <v>79</v>
      </c>
      <c r="AY186" s="180" t="s">
        <v>114</v>
      </c>
    </row>
    <row r="187" spans="1:65" s="2" customFormat="1" ht="16.5" customHeight="1">
      <c r="A187" s="32"/>
      <c r="B187" s="144"/>
      <c r="C187" s="187" t="s">
        <v>197</v>
      </c>
      <c r="D187" s="187" t="s">
        <v>148</v>
      </c>
      <c r="E187" s="188" t="s">
        <v>164</v>
      </c>
      <c r="F187" s="189" t="s">
        <v>165</v>
      </c>
      <c r="G187" s="190" t="s">
        <v>133</v>
      </c>
      <c r="H187" s="191">
        <v>16</v>
      </c>
      <c r="I187" s="192"/>
      <c r="J187" s="193">
        <f>ROUND(I187*H187,2)</f>
        <v>0</v>
      </c>
      <c r="K187" s="194"/>
      <c r="L187" s="195"/>
      <c r="M187" s="196" t="s">
        <v>1</v>
      </c>
      <c r="N187" s="197" t="s">
        <v>36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151</v>
      </c>
      <c r="AT187" s="157" t="s">
        <v>148</v>
      </c>
      <c r="AU187" s="157" t="s">
        <v>81</v>
      </c>
      <c r="AY187" s="17" t="s">
        <v>114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79</v>
      </c>
      <c r="BK187" s="158">
        <f>ROUND(I187*H187,2)</f>
        <v>0</v>
      </c>
      <c r="BL187" s="17" t="s">
        <v>121</v>
      </c>
      <c r="BM187" s="157" t="s">
        <v>209</v>
      </c>
    </row>
    <row r="188" spans="1:65" s="2" customFormat="1" ht="11.25">
      <c r="A188" s="32"/>
      <c r="B188" s="33"/>
      <c r="C188" s="32"/>
      <c r="D188" s="159" t="s">
        <v>122</v>
      </c>
      <c r="E188" s="32"/>
      <c r="F188" s="160" t="s">
        <v>165</v>
      </c>
      <c r="G188" s="32"/>
      <c r="H188" s="32"/>
      <c r="I188" s="161"/>
      <c r="J188" s="32"/>
      <c r="K188" s="32"/>
      <c r="L188" s="33"/>
      <c r="M188" s="162"/>
      <c r="N188" s="163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122</v>
      </c>
      <c r="AU188" s="17" t="s">
        <v>81</v>
      </c>
    </row>
    <row r="189" spans="1:65" s="14" customFormat="1" ht="11.25">
      <c r="B189" s="171"/>
      <c r="D189" s="159" t="s">
        <v>123</v>
      </c>
      <c r="E189" s="172" t="s">
        <v>1</v>
      </c>
      <c r="F189" s="173" t="s">
        <v>289</v>
      </c>
      <c r="H189" s="174">
        <v>16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123</v>
      </c>
      <c r="AU189" s="172" t="s">
        <v>81</v>
      </c>
      <c r="AV189" s="14" t="s">
        <v>81</v>
      </c>
      <c r="AW189" s="14" t="s">
        <v>28</v>
      </c>
      <c r="AX189" s="14" t="s">
        <v>71</v>
      </c>
      <c r="AY189" s="172" t="s">
        <v>114</v>
      </c>
    </row>
    <row r="190" spans="1:65" s="15" customFormat="1" ht="11.25">
      <c r="B190" s="179"/>
      <c r="D190" s="159" t="s">
        <v>123</v>
      </c>
      <c r="E190" s="180" t="s">
        <v>1</v>
      </c>
      <c r="F190" s="181" t="s">
        <v>130</v>
      </c>
      <c r="H190" s="182">
        <v>16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123</v>
      </c>
      <c r="AU190" s="180" t="s">
        <v>81</v>
      </c>
      <c r="AV190" s="15" t="s">
        <v>121</v>
      </c>
      <c r="AW190" s="15" t="s">
        <v>28</v>
      </c>
      <c r="AX190" s="15" t="s">
        <v>79</v>
      </c>
      <c r="AY190" s="180" t="s">
        <v>114</v>
      </c>
    </row>
    <row r="191" spans="1:65" s="2" customFormat="1" ht="24.2" customHeight="1">
      <c r="A191" s="32"/>
      <c r="B191" s="144"/>
      <c r="C191" s="187" t="s">
        <v>161</v>
      </c>
      <c r="D191" s="187" t="s">
        <v>148</v>
      </c>
      <c r="E191" s="188" t="s">
        <v>292</v>
      </c>
      <c r="F191" s="189" t="s">
        <v>293</v>
      </c>
      <c r="G191" s="190" t="s">
        <v>133</v>
      </c>
      <c r="H191" s="191">
        <v>8</v>
      </c>
      <c r="I191" s="192"/>
      <c r="J191" s="193">
        <f>ROUND(I191*H191,2)</f>
        <v>0</v>
      </c>
      <c r="K191" s="194"/>
      <c r="L191" s="195"/>
      <c r="M191" s="196" t="s">
        <v>1</v>
      </c>
      <c r="N191" s="197" t="s">
        <v>36</v>
      </c>
      <c r="O191" s="58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151</v>
      </c>
      <c r="AT191" s="157" t="s">
        <v>148</v>
      </c>
      <c r="AU191" s="157" t="s">
        <v>81</v>
      </c>
      <c r="AY191" s="17" t="s">
        <v>114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79</v>
      </c>
      <c r="BK191" s="158">
        <f>ROUND(I191*H191,2)</f>
        <v>0</v>
      </c>
      <c r="BL191" s="17" t="s">
        <v>121</v>
      </c>
      <c r="BM191" s="157" t="s">
        <v>213</v>
      </c>
    </row>
    <row r="192" spans="1:65" s="2" customFormat="1" ht="19.5">
      <c r="A192" s="32"/>
      <c r="B192" s="33"/>
      <c r="C192" s="32"/>
      <c r="D192" s="159" t="s">
        <v>122</v>
      </c>
      <c r="E192" s="32"/>
      <c r="F192" s="160" t="s">
        <v>293</v>
      </c>
      <c r="G192" s="32"/>
      <c r="H192" s="32"/>
      <c r="I192" s="161"/>
      <c r="J192" s="32"/>
      <c r="K192" s="32"/>
      <c r="L192" s="33"/>
      <c r="M192" s="162"/>
      <c r="N192" s="163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122</v>
      </c>
      <c r="AU192" s="17" t="s">
        <v>81</v>
      </c>
    </row>
    <row r="193" spans="1:65" s="14" customFormat="1" ht="11.25">
      <c r="B193" s="171"/>
      <c r="D193" s="159" t="s">
        <v>123</v>
      </c>
      <c r="E193" s="172" t="s">
        <v>1</v>
      </c>
      <c r="F193" s="173" t="s">
        <v>294</v>
      </c>
      <c r="H193" s="174">
        <v>8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123</v>
      </c>
      <c r="AU193" s="172" t="s">
        <v>81</v>
      </c>
      <c r="AV193" s="14" t="s">
        <v>81</v>
      </c>
      <c r="AW193" s="14" t="s">
        <v>28</v>
      </c>
      <c r="AX193" s="14" t="s">
        <v>71</v>
      </c>
      <c r="AY193" s="172" t="s">
        <v>114</v>
      </c>
    </row>
    <row r="194" spans="1:65" s="15" customFormat="1" ht="11.25">
      <c r="B194" s="179"/>
      <c r="D194" s="159" t="s">
        <v>123</v>
      </c>
      <c r="E194" s="180" t="s">
        <v>1</v>
      </c>
      <c r="F194" s="181" t="s">
        <v>130</v>
      </c>
      <c r="H194" s="182">
        <v>8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123</v>
      </c>
      <c r="AU194" s="180" t="s">
        <v>81</v>
      </c>
      <c r="AV194" s="15" t="s">
        <v>121</v>
      </c>
      <c r="AW194" s="15" t="s">
        <v>28</v>
      </c>
      <c r="AX194" s="15" t="s">
        <v>79</v>
      </c>
      <c r="AY194" s="180" t="s">
        <v>114</v>
      </c>
    </row>
    <row r="195" spans="1:65" s="2" customFormat="1" ht="21.75" customHeight="1">
      <c r="A195" s="32"/>
      <c r="B195" s="144"/>
      <c r="C195" s="145" t="s">
        <v>210</v>
      </c>
      <c r="D195" s="145" t="s">
        <v>117</v>
      </c>
      <c r="E195" s="146" t="s">
        <v>171</v>
      </c>
      <c r="F195" s="147" t="s">
        <v>172</v>
      </c>
      <c r="G195" s="148" t="s">
        <v>133</v>
      </c>
      <c r="H195" s="149">
        <v>156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36</v>
      </c>
      <c r="O195" s="58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121</v>
      </c>
      <c r="AT195" s="157" t="s">
        <v>117</v>
      </c>
      <c r="AU195" s="157" t="s">
        <v>81</v>
      </c>
      <c r="AY195" s="17" t="s">
        <v>114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79</v>
      </c>
      <c r="BK195" s="158">
        <f>ROUND(I195*H195,2)</f>
        <v>0</v>
      </c>
      <c r="BL195" s="17" t="s">
        <v>121</v>
      </c>
      <c r="BM195" s="157" t="s">
        <v>295</v>
      </c>
    </row>
    <row r="196" spans="1:65" s="2" customFormat="1" ht="48.75">
      <c r="A196" s="32"/>
      <c r="B196" s="33"/>
      <c r="C196" s="32"/>
      <c r="D196" s="159" t="s">
        <v>122</v>
      </c>
      <c r="E196" s="32"/>
      <c r="F196" s="160" t="s">
        <v>174</v>
      </c>
      <c r="G196" s="32"/>
      <c r="H196" s="32"/>
      <c r="I196" s="161"/>
      <c r="J196" s="32"/>
      <c r="K196" s="32"/>
      <c r="L196" s="33"/>
      <c r="M196" s="162"/>
      <c r="N196" s="163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122</v>
      </c>
      <c r="AU196" s="17" t="s">
        <v>81</v>
      </c>
    </row>
    <row r="197" spans="1:65" s="2" customFormat="1" ht="24.2" customHeight="1">
      <c r="A197" s="32"/>
      <c r="B197" s="144"/>
      <c r="C197" s="145" t="s">
        <v>166</v>
      </c>
      <c r="D197" s="145" t="s">
        <v>117</v>
      </c>
      <c r="E197" s="146" t="s">
        <v>175</v>
      </c>
      <c r="F197" s="147" t="s">
        <v>176</v>
      </c>
      <c r="G197" s="148" t="s">
        <v>177</v>
      </c>
      <c r="H197" s="149">
        <v>65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36</v>
      </c>
      <c r="O197" s="58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121</v>
      </c>
      <c r="AT197" s="157" t="s">
        <v>117</v>
      </c>
      <c r="AU197" s="157" t="s">
        <v>81</v>
      </c>
      <c r="AY197" s="17" t="s">
        <v>114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79</v>
      </c>
      <c r="BK197" s="158">
        <f>ROUND(I197*H197,2)</f>
        <v>0</v>
      </c>
      <c r="BL197" s="17" t="s">
        <v>121</v>
      </c>
      <c r="BM197" s="157" t="s">
        <v>221</v>
      </c>
    </row>
    <row r="198" spans="1:65" s="2" customFormat="1" ht="19.5">
      <c r="A198" s="32"/>
      <c r="B198" s="33"/>
      <c r="C198" s="32"/>
      <c r="D198" s="159" t="s">
        <v>122</v>
      </c>
      <c r="E198" s="32"/>
      <c r="F198" s="160" t="s">
        <v>176</v>
      </c>
      <c r="G198" s="32"/>
      <c r="H198" s="32"/>
      <c r="I198" s="161"/>
      <c r="J198" s="32"/>
      <c r="K198" s="32"/>
      <c r="L198" s="33"/>
      <c r="M198" s="162"/>
      <c r="N198" s="163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122</v>
      </c>
      <c r="AU198" s="17" t="s">
        <v>81</v>
      </c>
    </row>
    <row r="199" spans="1:65" s="13" customFormat="1" ht="11.25">
      <c r="B199" s="164"/>
      <c r="D199" s="159" t="s">
        <v>123</v>
      </c>
      <c r="E199" s="165" t="s">
        <v>1</v>
      </c>
      <c r="F199" s="166" t="s">
        <v>179</v>
      </c>
      <c r="H199" s="165" t="s">
        <v>1</v>
      </c>
      <c r="I199" s="167"/>
      <c r="L199" s="164"/>
      <c r="M199" s="168"/>
      <c r="N199" s="169"/>
      <c r="O199" s="169"/>
      <c r="P199" s="169"/>
      <c r="Q199" s="169"/>
      <c r="R199" s="169"/>
      <c r="S199" s="169"/>
      <c r="T199" s="170"/>
      <c r="AT199" s="165" t="s">
        <v>123</v>
      </c>
      <c r="AU199" s="165" t="s">
        <v>81</v>
      </c>
      <c r="AV199" s="13" t="s">
        <v>79</v>
      </c>
      <c r="AW199" s="13" t="s">
        <v>28</v>
      </c>
      <c r="AX199" s="13" t="s">
        <v>71</v>
      </c>
      <c r="AY199" s="165" t="s">
        <v>114</v>
      </c>
    </row>
    <row r="200" spans="1:65" s="14" customFormat="1" ht="11.25">
      <c r="B200" s="171"/>
      <c r="D200" s="159" t="s">
        <v>123</v>
      </c>
      <c r="E200" s="172" t="s">
        <v>1</v>
      </c>
      <c r="F200" s="173" t="s">
        <v>296</v>
      </c>
      <c r="H200" s="174">
        <v>16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123</v>
      </c>
      <c r="AU200" s="172" t="s">
        <v>81</v>
      </c>
      <c r="AV200" s="14" t="s">
        <v>81</v>
      </c>
      <c r="AW200" s="14" t="s">
        <v>28</v>
      </c>
      <c r="AX200" s="14" t="s">
        <v>71</v>
      </c>
      <c r="AY200" s="172" t="s">
        <v>114</v>
      </c>
    </row>
    <row r="201" spans="1:65" s="14" customFormat="1" ht="11.25">
      <c r="B201" s="171"/>
      <c r="D201" s="159" t="s">
        <v>123</v>
      </c>
      <c r="E201" s="172" t="s">
        <v>1</v>
      </c>
      <c r="F201" s="173" t="s">
        <v>297</v>
      </c>
      <c r="H201" s="174">
        <v>8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123</v>
      </c>
      <c r="AU201" s="172" t="s">
        <v>81</v>
      </c>
      <c r="AV201" s="14" t="s">
        <v>81</v>
      </c>
      <c r="AW201" s="14" t="s">
        <v>28</v>
      </c>
      <c r="AX201" s="14" t="s">
        <v>71</v>
      </c>
      <c r="AY201" s="172" t="s">
        <v>114</v>
      </c>
    </row>
    <row r="202" spans="1:65" s="14" customFormat="1" ht="11.25">
      <c r="B202" s="171"/>
      <c r="D202" s="159" t="s">
        <v>123</v>
      </c>
      <c r="E202" s="172" t="s">
        <v>1</v>
      </c>
      <c r="F202" s="173" t="s">
        <v>298</v>
      </c>
      <c r="H202" s="174">
        <v>8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123</v>
      </c>
      <c r="AU202" s="172" t="s">
        <v>81</v>
      </c>
      <c r="AV202" s="14" t="s">
        <v>81</v>
      </c>
      <c r="AW202" s="14" t="s">
        <v>28</v>
      </c>
      <c r="AX202" s="14" t="s">
        <v>71</v>
      </c>
      <c r="AY202" s="172" t="s">
        <v>114</v>
      </c>
    </row>
    <row r="203" spans="1:65" s="14" customFormat="1" ht="11.25">
      <c r="B203" s="171"/>
      <c r="D203" s="159" t="s">
        <v>123</v>
      </c>
      <c r="E203" s="172" t="s">
        <v>1</v>
      </c>
      <c r="F203" s="173" t="s">
        <v>299</v>
      </c>
      <c r="H203" s="174">
        <v>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123</v>
      </c>
      <c r="AU203" s="172" t="s">
        <v>81</v>
      </c>
      <c r="AV203" s="14" t="s">
        <v>81</v>
      </c>
      <c r="AW203" s="14" t="s">
        <v>28</v>
      </c>
      <c r="AX203" s="14" t="s">
        <v>71</v>
      </c>
      <c r="AY203" s="172" t="s">
        <v>114</v>
      </c>
    </row>
    <row r="204" spans="1:65" s="14" customFormat="1" ht="11.25">
      <c r="B204" s="171"/>
      <c r="D204" s="159" t="s">
        <v>123</v>
      </c>
      <c r="E204" s="172" t="s">
        <v>1</v>
      </c>
      <c r="F204" s="173" t="s">
        <v>300</v>
      </c>
      <c r="H204" s="174">
        <v>18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123</v>
      </c>
      <c r="AU204" s="172" t="s">
        <v>81</v>
      </c>
      <c r="AV204" s="14" t="s">
        <v>81</v>
      </c>
      <c r="AW204" s="14" t="s">
        <v>28</v>
      </c>
      <c r="AX204" s="14" t="s">
        <v>71</v>
      </c>
      <c r="AY204" s="172" t="s">
        <v>114</v>
      </c>
    </row>
    <row r="205" spans="1:65" s="14" customFormat="1" ht="11.25">
      <c r="B205" s="171"/>
      <c r="D205" s="159" t="s">
        <v>123</v>
      </c>
      <c r="E205" s="172" t="s">
        <v>1</v>
      </c>
      <c r="F205" s="173" t="s">
        <v>301</v>
      </c>
      <c r="H205" s="174">
        <v>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123</v>
      </c>
      <c r="AU205" s="172" t="s">
        <v>81</v>
      </c>
      <c r="AV205" s="14" t="s">
        <v>81</v>
      </c>
      <c r="AW205" s="14" t="s">
        <v>28</v>
      </c>
      <c r="AX205" s="14" t="s">
        <v>71</v>
      </c>
      <c r="AY205" s="172" t="s">
        <v>114</v>
      </c>
    </row>
    <row r="206" spans="1:65" s="15" customFormat="1" ht="11.25">
      <c r="B206" s="179"/>
      <c r="D206" s="159" t="s">
        <v>123</v>
      </c>
      <c r="E206" s="180" t="s">
        <v>1</v>
      </c>
      <c r="F206" s="181" t="s">
        <v>130</v>
      </c>
      <c r="H206" s="182">
        <v>65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123</v>
      </c>
      <c r="AU206" s="180" t="s">
        <v>81</v>
      </c>
      <c r="AV206" s="15" t="s">
        <v>121</v>
      </c>
      <c r="AW206" s="15" t="s">
        <v>28</v>
      </c>
      <c r="AX206" s="15" t="s">
        <v>79</v>
      </c>
      <c r="AY206" s="180" t="s">
        <v>114</v>
      </c>
    </row>
    <row r="207" spans="1:65" s="2" customFormat="1" ht="24.2" customHeight="1">
      <c r="A207" s="32"/>
      <c r="B207" s="144"/>
      <c r="C207" s="145" t="s">
        <v>8</v>
      </c>
      <c r="D207" s="145" t="s">
        <v>117</v>
      </c>
      <c r="E207" s="146" t="s">
        <v>186</v>
      </c>
      <c r="F207" s="147" t="s">
        <v>187</v>
      </c>
      <c r="G207" s="148" t="s">
        <v>177</v>
      </c>
      <c r="H207" s="149">
        <v>12</v>
      </c>
      <c r="I207" s="150"/>
      <c r="J207" s="151">
        <f>ROUND(I207*H207,2)</f>
        <v>0</v>
      </c>
      <c r="K207" s="152"/>
      <c r="L207" s="33"/>
      <c r="M207" s="153" t="s">
        <v>1</v>
      </c>
      <c r="N207" s="154" t="s">
        <v>36</v>
      </c>
      <c r="O207" s="58"/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121</v>
      </c>
      <c r="AT207" s="157" t="s">
        <v>117</v>
      </c>
      <c r="AU207" s="157" t="s">
        <v>81</v>
      </c>
      <c r="AY207" s="17" t="s">
        <v>114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7" t="s">
        <v>79</v>
      </c>
      <c r="BK207" s="158">
        <f>ROUND(I207*H207,2)</f>
        <v>0</v>
      </c>
      <c r="BL207" s="17" t="s">
        <v>121</v>
      </c>
      <c r="BM207" s="157" t="s">
        <v>227</v>
      </c>
    </row>
    <row r="208" spans="1:65" s="2" customFormat="1" ht="19.5">
      <c r="A208" s="32"/>
      <c r="B208" s="33"/>
      <c r="C208" s="32"/>
      <c r="D208" s="159" t="s">
        <v>122</v>
      </c>
      <c r="E208" s="32"/>
      <c r="F208" s="160" t="s">
        <v>187</v>
      </c>
      <c r="G208" s="32"/>
      <c r="H208" s="32"/>
      <c r="I208" s="161"/>
      <c r="J208" s="32"/>
      <c r="K208" s="32"/>
      <c r="L208" s="33"/>
      <c r="M208" s="162"/>
      <c r="N208" s="163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122</v>
      </c>
      <c r="AU208" s="17" t="s">
        <v>81</v>
      </c>
    </row>
    <row r="209" spans="1:65" s="13" customFormat="1" ht="11.25">
      <c r="B209" s="164"/>
      <c r="D209" s="159" t="s">
        <v>123</v>
      </c>
      <c r="E209" s="165" t="s">
        <v>1</v>
      </c>
      <c r="F209" s="166" t="s">
        <v>179</v>
      </c>
      <c r="H209" s="165" t="s">
        <v>1</v>
      </c>
      <c r="I209" s="167"/>
      <c r="L209" s="164"/>
      <c r="M209" s="168"/>
      <c r="N209" s="169"/>
      <c r="O209" s="169"/>
      <c r="P209" s="169"/>
      <c r="Q209" s="169"/>
      <c r="R209" s="169"/>
      <c r="S209" s="169"/>
      <c r="T209" s="170"/>
      <c r="AT209" s="165" t="s">
        <v>123</v>
      </c>
      <c r="AU209" s="165" t="s">
        <v>81</v>
      </c>
      <c r="AV209" s="13" t="s">
        <v>79</v>
      </c>
      <c r="AW209" s="13" t="s">
        <v>28</v>
      </c>
      <c r="AX209" s="13" t="s">
        <v>71</v>
      </c>
      <c r="AY209" s="165" t="s">
        <v>114</v>
      </c>
    </row>
    <row r="210" spans="1:65" s="14" customFormat="1" ht="11.25">
      <c r="B210" s="171"/>
      <c r="D210" s="159" t="s">
        <v>123</v>
      </c>
      <c r="E210" s="172" t="s">
        <v>1</v>
      </c>
      <c r="F210" s="173" t="s">
        <v>302</v>
      </c>
      <c r="H210" s="174">
        <v>2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123</v>
      </c>
      <c r="AU210" s="172" t="s">
        <v>81</v>
      </c>
      <c r="AV210" s="14" t="s">
        <v>81</v>
      </c>
      <c r="AW210" s="14" t="s">
        <v>28</v>
      </c>
      <c r="AX210" s="14" t="s">
        <v>71</v>
      </c>
      <c r="AY210" s="172" t="s">
        <v>114</v>
      </c>
    </row>
    <row r="211" spans="1:65" s="14" customFormat="1" ht="11.25">
      <c r="B211" s="171"/>
      <c r="D211" s="159" t="s">
        <v>123</v>
      </c>
      <c r="E211" s="172" t="s">
        <v>1</v>
      </c>
      <c r="F211" s="173" t="s">
        <v>303</v>
      </c>
      <c r="H211" s="174">
        <v>2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123</v>
      </c>
      <c r="AU211" s="172" t="s">
        <v>81</v>
      </c>
      <c r="AV211" s="14" t="s">
        <v>81</v>
      </c>
      <c r="AW211" s="14" t="s">
        <v>28</v>
      </c>
      <c r="AX211" s="14" t="s">
        <v>71</v>
      </c>
      <c r="AY211" s="172" t="s">
        <v>114</v>
      </c>
    </row>
    <row r="212" spans="1:65" s="14" customFormat="1" ht="11.25">
      <c r="B212" s="171"/>
      <c r="D212" s="159" t="s">
        <v>123</v>
      </c>
      <c r="E212" s="172" t="s">
        <v>1</v>
      </c>
      <c r="F212" s="173" t="s">
        <v>304</v>
      </c>
      <c r="H212" s="174">
        <v>2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123</v>
      </c>
      <c r="AU212" s="172" t="s">
        <v>81</v>
      </c>
      <c r="AV212" s="14" t="s">
        <v>81</v>
      </c>
      <c r="AW212" s="14" t="s">
        <v>28</v>
      </c>
      <c r="AX212" s="14" t="s">
        <v>71</v>
      </c>
      <c r="AY212" s="172" t="s">
        <v>114</v>
      </c>
    </row>
    <row r="213" spans="1:65" s="14" customFormat="1" ht="11.25">
      <c r="B213" s="171"/>
      <c r="D213" s="159" t="s">
        <v>123</v>
      </c>
      <c r="E213" s="172" t="s">
        <v>1</v>
      </c>
      <c r="F213" s="173" t="s">
        <v>305</v>
      </c>
      <c r="H213" s="174">
        <v>2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123</v>
      </c>
      <c r="AU213" s="172" t="s">
        <v>81</v>
      </c>
      <c r="AV213" s="14" t="s">
        <v>81</v>
      </c>
      <c r="AW213" s="14" t="s">
        <v>28</v>
      </c>
      <c r="AX213" s="14" t="s">
        <v>71</v>
      </c>
      <c r="AY213" s="172" t="s">
        <v>114</v>
      </c>
    </row>
    <row r="214" spans="1:65" s="14" customFormat="1" ht="11.25">
      <c r="B214" s="171"/>
      <c r="D214" s="159" t="s">
        <v>123</v>
      </c>
      <c r="E214" s="172" t="s">
        <v>1</v>
      </c>
      <c r="F214" s="173" t="s">
        <v>306</v>
      </c>
      <c r="H214" s="174">
        <v>2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123</v>
      </c>
      <c r="AU214" s="172" t="s">
        <v>81</v>
      </c>
      <c r="AV214" s="14" t="s">
        <v>81</v>
      </c>
      <c r="AW214" s="14" t="s">
        <v>28</v>
      </c>
      <c r="AX214" s="14" t="s">
        <v>71</v>
      </c>
      <c r="AY214" s="172" t="s">
        <v>114</v>
      </c>
    </row>
    <row r="215" spans="1:65" s="14" customFormat="1" ht="11.25">
      <c r="B215" s="171"/>
      <c r="D215" s="159" t="s">
        <v>123</v>
      </c>
      <c r="E215" s="172" t="s">
        <v>1</v>
      </c>
      <c r="F215" s="173" t="s">
        <v>307</v>
      </c>
      <c r="H215" s="174">
        <v>2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123</v>
      </c>
      <c r="AU215" s="172" t="s">
        <v>81</v>
      </c>
      <c r="AV215" s="14" t="s">
        <v>81</v>
      </c>
      <c r="AW215" s="14" t="s">
        <v>28</v>
      </c>
      <c r="AX215" s="14" t="s">
        <v>71</v>
      </c>
      <c r="AY215" s="172" t="s">
        <v>114</v>
      </c>
    </row>
    <row r="216" spans="1:65" s="15" customFormat="1" ht="11.25">
      <c r="B216" s="179"/>
      <c r="D216" s="159" t="s">
        <v>123</v>
      </c>
      <c r="E216" s="180" t="s">
        <v>1</v>
      </c>
      <c r="F216" s="181" t="s">
        <v>130</v>
      </c>
      <c r="H216" s="182">
        <v>12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123</v>
      </c>
      <c r="AU216" s="180" t="s">
        <v>81</v>
      </c>
      <c r="AV216" s="15" t="s">
        <v>121</v>
      </c>
      <c r="AW216" s="15" t="s">
        <v>28</v>
      </c>
      <c r="AX216" s="15" t="s">
        <v>79</v>
      </c>
      <c r="AY216" s="180" t="s">
        <v>114</v>
      </c>
    </row>
    <row r="217" spans="1:65" s="2" customFormat="1" ht="24.2" customHeight="1">
      <c r="A217" s="32"/>
      <c r="B217" s="144"/>
      <c r="C217" s="145" t="s">
        <v>178</v>
      </c>
      <c r="D217" s="145" t="s">
        <v>117</v>
      </c>
      <c r="E217" s="146" t="s">
        <v>193</v>
      </c>
      <c r="F217" s="147" t="s">
        <v>194</v>
      </c>
      <c r="G217" s="148" t="s">
        <v>177</v>
      </c>
      <c r="H217" s="149">
        <v>12</v>
      </c>
      <c r="I217" s="150"/>
      <c r="J217" s="151">
        <f>ROUND(I217*H217,2)</f>
        <v>0</v>
      </c>
      <c r="K217" s="152"/>
      <c r="L217" s="33"/>
      <c r="M217" s="153" t="s">
        <v>1</v>
      </c>
      <c r="N217" s="154" t="s">
        <v>36</v>
      </c>
      <c r="O217" s="58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121</v>
      </c>
      <c r="AT217" s="157" t="s">
        <v>117</v>
      </c>
      <c r="AU217" s="157" t="s">
        <v>81</v>
      </c>
      <c r="AY217" s="17" t="s">
        <v>114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7" t="s">
        <v>79</v>
      </c>
      <c r="BK217" s="158">
        <f>ROUND(I217*H217,2)</f>
        <v>0</v>
      </c>
      <c r="BL217" s="17" t="s">
        <v>121</v>
      </c>
      <c r="BM217" s="157" t="s">
        <v>232</v>
      </c>
    </row>
    <row r="218" spans="1:65" s="2" customFormat="1" ht="19.5">
      <c r="A218" s="32"/>
      <c r="B218" s="33"/>
      <c r="C218" s="32"/>
      <c r="D218" s="159" t="s">
        <v>122</v>
      </c>
      <c r="E218" s="32"/>
      <c r="F218" s="160" t="s">
        <v>194</v>
      </c>
      <c r="G218" s="32"/>
      <c r="H218" s="32"/>
      <c r="I218" s="161"/>
      <c r="J218" s="32"/>
      <c r="K218" s="32"/>
      <c r="L218" s="33"/>
      <c r="M218" s="162"/>
      <c r="N218" s="163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122</v>
      </c>
      <c r="AU218" s="17" t="s">
        <v>81</v>
      </c>
    </row>
    <row r="219" spans="1:65" s="13" customFormat="1" ht="11.25">
      <c r="B219" s="164"/>
      <c r="D219" s="159" t="s">
        <v>123</v>
      </c>
      <c r="E219" s="165" t="s">
        <v>1</v>
      </c>
      <c r="F219" s="166" t="s">
        <v>196</v>
      </c>
      <c r="H219" s="165" t="s">
        <v>1</v>
      </c>
      <c r="I219" s="167"/>
      <c r="L219" s="164"/>
      <c r="M219" s="168"/>
      <c r="N219" s="169"/>
      <c r="O219" s="169"/>
      <c r="P219" s="169"/>
      <c r="Q219" s="169"/>
      <c r="R219" s="169"/>
      <c r="S219" s="169"/>
      <c r="T219" s="170"/>
      <c r="AT219" s="165" t="s">
        <v>123</v>
      </c>
      <c r="AU219" s="165" t="s">
        <v>81</v>
      </c>
      <c r="AV219" s="13" t="s">
        <v>79</v>
      </c>
      <c r="AW219" s="13" t="s">
        <v>28</v>
      </c>
      <c r="AX219" s="13" t="s">
        <v>71</v>
      </c>
      <c r="AY219" s="165" t="s">
        <v>114</v>
      </c>
    </row>
    <row r="220" spans="1:65" s="14" customFormat="1" ht="11.25">
      <c r="B220" s="171"/>
      <c r="D220" s="159" t="s">
        <v>123</v>
      </c>
      <c r="E220" s="172" t="s">
        <v>1</v>
      </c>
      <c r="F220" s="173" t="s">
        <v>302</v>
      </c>
      <c r="H220" s="174">
        <v>2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123</v>
      </c>
      <c r="AU220" s="172" t="s">
        <v>81</v>
      </c>
      <c r="AV220" s="14" t="s">
        <v>81</v>
      </c>
      <c r="AW220" s="14" t="s">
        <v>28</v>
      </c>
      <c r="AX220" s="14" t="s">
        <v>71</v>
      </c>
      <c r="AY220" s="172" t="s">
        <v>114</v>
      </c>
    </row>
    <row r="221" spans="1:65" s="14" customFormat="1" ht="11.25">
      <c r="B221" s="171"/>
      <c r="D221" s="159" t="s">
        <v>123</v>
      </c>
      <c r="E221" s="172" t="s">
        <v>1</v>
      </c>
      <c r="F221" s="173" t="s">
        <v>303</v>
      </c>
      <c r="H221" s="174">
        <v>2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123</v>
      </c>
      <c r="AU221" s="172" t="s">
        <v>81</v>
      </c>
      <c r="AV221" s="14" t="s">
        <v>81</v>
      </c>
      <c r="AW221" s="14" t="s">
        <v>28</v>
      </c>
      <c r="AX221" s="14" t="s">
        <v>71</v>
      </c>
      <c r="AY221" s="172" t="s">
        <v>114</v>
      </c>
    </row>
    <row r="222" spans="1:65" s="14" customFormat="1" ht="11.25">
      <c r="B222" s="171"/>
      <c r="D222" s="159" t="s">
        <v>123</v>
      </c>
      <c r="E222" s="172" t="s">
        <v>1</v>
      </c>
      <c r="F222" s="173" t="s">
        <v>304</v>
      </c>
      <c r="H222" s="174">
        <v>2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123</v>
      </c>
      <c r="AU222" s="172" t="s">
        <v>81</v>
      </c>
      <c r="AV222" s="14" t="s">
        <v>81</v>
      </c>
      <c r="AW222" s="14" t="s">
        <v>28</v>
      </c>
      <c r="AX222" s="14" t="s">
        <v>71</v>
      </c>
      <c r="AY222" s="172" t="s">
        <v>114</v>
      </c>
    </row>
    <row r="223" spans="1:65" s="14" customFormat="1" ht="11.25">
      <c r="B223" s="171"/>
      <c r="D223" s="159" t="s">
        <v>123</v>
      </c>
      <c r="E223" s="172" t="s">
        <v>1</v>
      </c>
      <c r="F223" s="173" t="s">
        <v>305</v>
      </c>
      <c r="H223" s="174">
        <v>2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123</v>
      </c>
      <c r="AU223" s="172" t="s">
        <v>81</v>
      </c>
      <c r="AV223" s="14" t="s">
        <v>81</v>
      </c>
      <c r="AW223" s="14" t="s">
        <v>28</v>
      </c>
      <c r="AX223" s="14" t="s">
        <v>71</v>
      </c>
      <c r="AY223" s="172" t="s">
        <v>114</v>
      </c>
    </row>
    <row r="224" spans="1:65" s="14" customFormat="1" ht="11.25">
      <c r="B224" s="171"/>
      <c r="D224" s="159" t="s">
        <v>123</v>
      </c>
      <c r="E224" s="172" t="s">
        <v>1</v>
      </c>
      <c r="F224" s="173" t="s">
        <v>306</v>
      </c>
      <c r="H224" s="174">
        <v>2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123</v>
      </c>
      <c r="AU224" s="172" t="s">
        <v>81</v>
      </c>
      <c r="AV224" s="14" t="s">
        <v>81</v>
      </c>
      <c r="AW224" s="14" t="s">
        <v>28</v>
      </c>
      <c r="AX224" s="14" t="s">
        <v>71</v>
      </c>
      <c r="AY224" s="172" t="s">
        <v>114</v>
      </c>
    </row>
    <row r="225" spans="1:65" s="14" customFormat="1" ht="11.25">
      <c r="B225" s="171"/>
      <c r="D225" s="159" t="s">
        <v>123</v>
      </c>
      <c r="E225" s="172" t="s">
        <v>1</v>
      </c>
      <c r="F225" s="173" t="s">
        <v>307</v>
      </c>
      <c r="H225" s="174">
        <v>2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123</v>
      </c>
      <c r="AU225" s="172" t="s">
        <v>81</v>
      </c>
      <c r="AV225" s="14" t="s">
        <v>81</v>
      </c>
      <c r="AW225" s="14" t="s">
        <v>28</v>
      </c>
      <c r="AX225" s="14" t="s">
        <v>71</v>
      </c>
      <c r="AY225" s="172" t="s">
        <v>114</v>
      </c>
    </row>
    <row r="226" spans="1:65" s="15" customFormat="1" ht="11.25">
      <c r="B226" s="179"/>
      <c r="D226" s="159" t="s">
        <v>123</v>
      </c>
      <c r="E226" s="180" t="s">
        <v>1</v>
      </c>
      <c r="F226" s="181" t="s">
        <v>130</v>
      </c>
      <c r="H226" s="182">
        <v>12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123</v>
      </c>
      <c r="AU226" s="180" t="s">
        <v>81</v>
      </c>
      <c r="AV226" s="15" t="s">
        <v>121</v>
      </c>
      <c r="AW226" s="15" t="s">
        <v>28</v>
      </c>
      <c r="AX226" s="15" t="s">
        <v>79</v>
      </c>
      <c r="AY226" s="180" t="s">
        <v>114</v>
      </c>
    </row>
    <row r="227" spans="1:65" s="2" customFormat="1" ht="37.9" customHeight="1">
      <c r="A227" s="32"/>
      <c r="B227" s="144"/>
      <c r="C227" s="145" t="s">
        <v>234</v>
      </c>
      <c r="D227" s="145" t="s">
        <v>117</v>
      </c>
      <c r="E227" s="146" t="s">
        <v>198</v>
      </c>
      <c r="F227" s="147" t="s">
        <v>199</v>
      </c>
      <c r="G227" s="148" t="s">
        <v>120</v>
      </c>
      <c r="H227" s="149">
        <v>2825</v>
      </c>
      <c r="I227" s="150"/>
      <c r="J227" s="151">
        <f>ROUND(I227*H227,2)</f>
        <v>0</v>
      </c>
      <c r="K227" s="152"/>
      <c r="L227" s="33"/>
      <c r="M227" s="153" t="s">
        <v>1</v>
      </c>
      <c r="N227" s="154" t="s">
        <v>36</v>
      </c>
      <c r="O227" s="58"/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121</v>
      </c>
      <c r="AT227" s="157" t="s">
        <v>117</v>
      </c>
      <c r="AU227" s="157" t="s">
        <v>81</v>
      </c>
      <c r="AY227" s="17" t="s">
        <v>114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7" t="s">
        <v>79</v>
      </c>
      <c r="BK227" s="158">
        <f>ROUND(I227*H227,2)</f>
        <v>0</v>
      </c>
      <c r="BL227" s="17" t="s">
        <v>121</v>
      </c>
      <c r="BM227" s="157" t="s">
        <v>308</v>
      </c>
    </row>
    <row r="228" spans="1:65" s="2" customFormat="1" ht="19.5">
      <c r="A228" s="32"/>
      <c r="B228" s="33"/>
      <c r="C228" s="32"/>
      <c r="D228" s="159" t="s">
        <v>122</v>
      </c>
      <c r="E228" s="32"/>
      <c r="F228" s="160" t="s">
        <v>199</v>
      </c>
      <c r="G228" s="32"/>
      <c r="H228" s="32"/>
      <c r="I228" s="161"/>
      <c r="J228" s="32"/>
      <c r="K228" s="32"/>
      <c r="L228" s="33"/>
      <c r="M228" s="162"/>
      <c r="N228" s="163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122</v>
      </c>
      <c r="AU228" s="17" t="s">
        <v>81</v>
      </c>
    </row>
    <row r="229" spans="1:65" s="13" customFormat="1" ht="11.25">
      <c r="B229" s="164"/>
      <c r="D229" s="159" t="s">
        <v>123</v>
      </c>
      <c r="E229" s="165" t="s">
        <v>1</v>
      </c>
      <c r="F229" s="166" t="s">
        <v>201</v>
      </c>
      <c r="H229" s="165" t="s">
        <v>1</v>
      </c>
      <c r="I229" s="167"/>
      <c r="L229" s="164"/>
      <c r="M229" s="168"/>
      <c r="N229" s="169"/>
      <c r="O229" s="169"/>
      <c r="P229" s="169"/>
      <c r="Q229" s="169"/>
      <c r="R229" s="169"/>
      <c r="S229" s="169"/>
      <c r="T229" s="170"/>
      <c r="AT229" s="165" t="s">
        <v>123</v>
      </c>
      <c r="AU229" s="165" t="s">
        <v>81</v>
      </c>
      <c r="AV229" s="13" t="s">
        <v>79</v>
      </c>
      <c r="AW229" s="13" t="s">
        <v>28</v>
      </c>
      <c r="AX229" s="13" t="s">
        <v>71</v>
      </c>
      <c r="AY229" s="165" t="s">
        <v>114</v>
      </c>
    </row>
    <row r="230" spans="1:65" s="14" customFormat="1" ht="11.25">
      <c r="B230" s="171"/>
      <c r="D230" s="159" t="s">
        <v>123</v>
      </c>
      <c r="E230" s="172" t="s">
        <v>1</v>
      </c>
      <c r="F230" s="173" t="s">
        <v>309</v>
      </c>
      <c r="H230" s="174">
        <v>600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123</v>
      </c>
      <c r="AU230" s="172" t="s">
        <v>81</v>
      </c>
      <c r="AV230" s="14" t="s">
        <v>81</v>
      </c>
      <c r="AW230" s="14" t="s">
        <v>28</v>
      </c>
      <c r="AX230" s="14" t="s">
        <v>71</v>
      </c>
      <c r="AY230" s="172" t="s">
        <v>114</v>
      </c>
    </row>
    <row r="231" spans="1:65" s="14" customFormat="1" ht="11.25">
      <c r="B231" s="171"/>
      <c r="D231" s="159" t="s">
        <v>123</v>
      </c>
      <c r="E231" s="172" t="s">
        <v>1</v>
      </c>
      <c r="F231" s="173" t="s">
        <v>310</v>
      </c>
      <c r="H231" s="174">
        <v>400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123</v>
      </c>
      <c r="AU231" s="172" t="s">
        <v>81</v>
      </c>
      <c r="AV231" s="14" t="s">
        <v>81</v>
      </c>
      <c r="AW231" s="14" t="s">
        <v>28</v>
      </c>
      <c r="AX231" s="14" t="s">
        <v>71</v>
      </c>
      <c r="AY231" s="172" t="s">
        <v>114</v>
      </c>
    </row>
    <row r="232" spans="1:65" s="14" customFormat="1" ht="11.25">
      <c r="B232" s="171"/>
      <c r="D232" s="159" t="s">
        <v>123</v>
      </c>
      <c r="E232" s="172" t="s">
        <v>1</v>
      </c>
      <c r="F232" s="173" t="s">
        <v>311</v>
      </c>
      <c r="H232" s="174">
        <v>400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123</v>
      </c>
      <c r="AU232" s="172" t="s">
        <v>81</v>
      </c>
      <c r="AV232" s="14" t="s">
        <v>81</v>
      </c>
      <c r="AW232" s="14" t="s">
        <v>28</v>
      </c>
      <c r="AX232" s="14" t="s">
        <v>71</v>
      </c>
      <c r="AY232" s="172" t="s">
        <v>114</v>
      </c>
    </row>
    <row r="233" spans="1:65" s="14" customFormat="1" ht="11.25">
      <c r="B233" s="171"/>
      <c r="D233" s="159" t="s">
        <v>123</v>
      </c>
      <c r="E233" s="172" t="s">
        <v>1</v>
      </c>
      <c r="F233" s="173" t="s">
        <v>312</v>
      </c>
      <c r="H233" s="174">
        <v>400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123</v>
      </c>
      <c r="AU233" s="172" t="s">
        <v>81</v>
      </c>
      <c r="AV233" s="14" t="s">
        <v>81</v>
      </c>
      <c r="AW233" s="14" t="s">
        <v>28</v>
      </c>
      <c r="AX233" s="14" t="s">
        <v>71</v>
      </c>
      <c r="AY233" s="172" t="s">
        <v>114</v>
      </c>
    </row>
    <row r="234" spans="1:65" s="14" customFormat="1" ht="11.25">
      <c r="B234" s="171"/>
      <c r="D234" s="159" t="s">
        <v>123</v>
      </c>
      <c r="E234" s="172" t="s">
        <v>1</v>
      </c>
      <c r="F234" s="173" t="s">
        <v>313</v>
      </c>
      <c r="H234" s="174">
        <v>650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123</v>
      </c>
      <c r="AU234" s="172" t="s">
        <v>81</v>
      </c>
      <c r="AV234" s="14" t="s">
        <v>81</v>
      </c>
      <c r="AW234" s="14" t="s">
        <v>28</v>
      </c>
      <c r="AX234" s="14" t="s">
        <v>71</v>
      </c>
      <c r="AY234" s="172" t="s">
        <v>114</v>
      </c>
    </row>
    <row r="235" spans="1:65" s="14" customFormat="1" ht="11.25">
      <c r="B235" s="171"/>
      <c r="D235" s="159" t="s">
        <v>123</v>
      </c>
      <c r="E235" s="172" t="s">
        <v>1</v>
      </c>
      <c r="F235" s="173" t="s">
        <v>314</v>
      </c>
      <c r="H235" s="174">
        <v>375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123</v>
      </c>
      <c r="AU235" s="172" t="s">
        <v>81</v>
      </c>
      <c r="AV235" s="14" t="s">
        <v>81</v>
      </c>
      <c r="AW235" s="14" t="s">
        <v>28</v>
      </c>
      <c r="AX235" s="14" t="s">
        <v>71</v>
      </c>
      <c r="AY235" s="172" t="s">
        <v>114</v>
      </c>
    </row>
    <row r="236" spans="1:65" s="15" customFormat="1" ht="11.25">
      <c r="B236" s="179"/>
      <c r="D236" s="159" t="s">
        <v>123</v>
      </c>
      <c r="E236" s="180" t="s">
        <v>1</v>
      </c>
      <c r="F236" s="181" t="s">
        <v>130</v>
      </c>
      <c r="H236" s="182">
        <v>2825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123</v>
      </c>
      <c r="AU236" s="180" t="s">
        <v>81</v>
      </c>
      <c r="AV236" s="15" t="s">
        <v>121</v>
      </c>
      <c r="AW236" s="15" t="s">
        <v>28</v>
      </c>
      <c r="AX236" s="15" t="s">
        <v>79</v>
      </c>
      <c r="AY236" s="180" t="s">
        <v>114</v>
      </c>
    </row>
    <row r="237" spans="1:65" s="2" customFormat="1" ht="37.9" customHeight="1">
      <c r="A237" s="32"/>
      <c r="B237" s="144"/>
      <c r="C237" s="145" t="s">
        <v>188</v>
      </c>
      <c r="D237" s="145" t="s">
        <v>117</v>
      </c>
      <c r="E237" s="146" t="s">
        <v>207</v>
      </c>
      <c r="F237" s="147" t="s">
        <v>208</v>
      </c>
      <c r="G237" s="148" t="s">
        <v>120</v>
      </c>
      <c r="H237" s="149">
        <v>2825</v>
      </c>
      <c r="I237" s="150"/>
      <c r="J237" s="151">
        <f>ROUND(I237*H237,2)</f>
        <v>0</v>
      </c>
      <c r="K237" s="152"/>
      <c r="L237" s="33"/>
      <c r="M237" s="153" t="s">
        <v>1</v>
      </c>
      <c r="N237" s="154" t="s">
        <v>36</v>
      </c>
      <c r="O237" s="58"/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121</v>
      </c>
      <c r="AT237" s="157" t="s">
        <v>117</v>
      </c>
      <c r="AU237" s="157" t="s">
        <v>81</v>
      </c>
      <c r="AY237" s="17" t="s">
        <v>114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7" t="s">
        <v>79</v>
      </c>
      <c r="BK237" s="158">
        <f>ROUND(I237*H237,2)</f>
        <v>0</v>
      </c>
      <c r="BL237" s="17" t="s">
        <v>121</v>
      </c>
      <c r="BM237" s="157" t="s">
        <v>237</v>
      </c>
    </row>
    <row r="238" spans="1:65" s="2" customFormat="1" ht="19.5">
      <c r="A238" s="32"/>
      <c r="B238" s="33"/>
      <c r="C238" s="32"/>
      <c r="D238" s="159" t="s">
        <v>122</v>
      </c>
      <c r="E238" s="32"/>
      <c r="F238" s="160" t="s">
        <v>208</v>
      </c>
      <c r="G238" s="32"/>
      <c r="H238" s="32"/>
      <c r="I238" s="161"/>
      <c r="J238" s="32"/>
      <c r="K238" s="32"/>
      <c r="L238" s="33"/>
      <c r="M238" s="162"/>
      <c r="N238" s="163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122</v>
      </c>
      <c r="AU238" s="17" t="s">
        <v>81</v>
      </c>
    </row>
    <row r="239" spans="1:65" s="13" customFormat="1" ht="11.25">
      <c r="B239" s="164"/>
      <c r="D239" s="159" t="s">
        <v>123</v>
      </c>
      <c r="E239" s="165" t="s">
        <v>1</v>
      </c>
      <c r="F239" s="166" t="s">
        <v>201</v>
      </c>
      <c r="H239" s="165" t="s">
        <v>1</v>
      </c>
      <c r="I239" s="167"/>
      <c r="L239" s="164"/>
      <c r="M239" s="168"/>
      <c r="N239" s="169"/>
      <c r="O239" s="169"/>
      <c r="P239" s="169"/>
      <c r="Q239" s="169"/>
      <c r="R239" s="169"/>
      <c r="S239" s="169"/>
      <c r="T239" s="170"/>
      <c r="AT239" s="165" t="s">
        <v>123</v>
      </c>
      <c r="AU239" s="165" t="s">
        <v>81</v>
      </c>
      <c r="AV239" s="13" t="s">
        <v>79</v>
      </c>
      <c r="AW239" s="13" t="s">
        <v>28</v>
      </c>
      <c r="AX239" s="13" t="s">
        <v>71</v>
      </c>
      <c r="AY239" s="165" t="s">
        <v>114</v>
      </c>
    </row>
    <row r="240" spans="1:65" s="14" customFormat="1" ht="11.25">
      <c r="B240" s="171"/>
      <c r="D240" s="159" t="s">
        <v>123</v>
      </c>
      <c r="E240" s="172" t="s">
        <v>1</v>
      </c>
      <c r="F240" s="173" t="s">
        <v>309</v>
      </c>
      <c r="H240" s="174">
        <v>600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123</v>
      </c>
      <c r="AU240" s="172" t="s">
        <v>81</v>
      </c>
      <c r="AV240" s="14" t="s">
        <v>81</v>
      </c>
      <c r="AW240" s="14" t="s">
        <v>28</v>
      </c>
      <c r="AX240" s="14" t="s">
        <v>71</v>
      </c>
      <c r="AY240" s="172" t="s">
        <v>114</v>
      </c>
    </row>
    <row r="241" spans="1:65" s="14" customFormat="1" ht="11.25">
      <c r="B241" s="171"/>
      <c r="D241" s="159" t="s">
        <v>123</v>
      </c>
      <c r="E241" s="172" t="s">
        <v>1</v>
      </c>
      <c r="F241" s="173" t="s">
        <v>310</v>
      </c>
      <c r="H241" s="174">
        <v>400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123</v>
      </c>
      <c r="AU241" s="172" t="s">
        <v>81</v>
      </c>
      <c r="AV241" s="14" t="s">
        <v>81</v>
      </c>
      <c r="AW241" s="14" t="s">
        <v>28</v>
      </c>
      <c r="AX241" s="14" t="s">
        <v>71</v>
      </c>
      <c r="AY241" s="172" t="s">
        <v>114</v>
      </c>
    </row>
    <row r="242" spans="1:65" s="14" customFormat="1" ht="11.25">
      <c r="B242" s="171"/>
      <c r="D242" s="159" t="s">
        <v>123</v>
      </c>
      <c r="E242" s="172" t="s">
        <v>1</v>
      </c>
      <c r="F242" s="173" t="s">
        <v>311</v>
      </c>
      <c r="H242" s="174">
        <v>400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123</v>
      </c>
      <c r="AU242" s="172" t="s">
        <v>81</v>
      </c>
      <c r="AV242" s="14" t="s">
        <v>81</v>
      </c>
      <c r="AW242" s="14" t="s">
        <v>28</v>
      </c>
      <c r="AX242" s="14" t="s">
        <v>71</v>
      </c>
      <c r="AY242" s="172" t="s">
        <v>114</v>
      </c>
    </row>
    <row r="243" spans="1:65" s="14" customFormat="1" ht="11.25">
      <c r="B243" s="171"/>
      <c r="D243" s="159" t="s">
        <v>123</v>
      </c>
      <c r="E243" s="172" t="s">
        <v>1</v>
      </c>
      <c r="F243" s="173" t="s">
        <v>312</v>
      </c>
      <c r="H243" s="174">
        <v>400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123</v>
      </c>
      <c r="AU243" s="172" t="s">
        <v>81</v>
      </c>
      <c r="AV243" s="14" t="s">
        <v>81</v>
      </c>
      <c r="AW243" s="14" t="s">
        <v>28</v>
      </c>
      <c r="AX243" s="14" t="s">
        <v>71</v>
      </c>
      <c r="AY243" s="172" t="s">
        <v>114</v>
      </c>
    </row>
    <row r="244" spans="1:65" s="14" customFormat="1" ht="11.25">
      <c r="B244" s="171"/>
      <c r="D244" s="159" t="s">
        <v>123</v>
      </c>
      <c r="E244" s="172" t="s">
        <v>1</v>
      </c>
      <c r="F244" s="173" t="s">
        <v>313</v>
      </c>
      <c r="H244" s="174">
        <v>650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123</v>
      </c>
      <c r="AU244" s="172" t="s">
        <v>81</v>
      </c>
      <c r="AV244" s="14" t="s">
        <v>81</v>
      </c>
      <c r="AW244" s="14" t="s">
        <v>28</v>
      </c>
      <c r="AX244" s="14" t="s">
        <v>71</v>
      </c>
      <c r="AY244" s="172" t="s">
        <v>114</v>
      </c>
    </row>
    <row r="245" spans="1:65" s="14" customFormat="1" ht="11.25">
      <c r="B245" s="171"/>
      <c r="D245" s="159" t="s">
        <v>123</v>
      </c>
      <c r="E245" s="172" t="s">
        <v>1</v>
      </c>
      <c r="F245" s="173" t="s">
        <v>314</v>
      </c>
      <c r="H245" s="174">
        <v>375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123</v>
      </c>
      <c r="AU245" s="172" t="s">
        <v>81</v>
      </c>
      <c r="AV245" s="14" t="s">
        <v>81</v>
      </c>
      <c r="AW245" s="14" t="s">
        <v>28</v>
      </c>
      <c r="AX245" s="14" t="s">
        <v>71</v>
      </c>
      <c r="AY245" s="172" t="s">
        <v>114</v>
      </c>
    </row>
    <row r="246" spans="1:65" s="15" customFormat="1" ht="11.25">
      <c r="B246" s="179"/>
      <c r="D246" s="159" t="s">
        <v>123</v>
      </c>
      <c r="E246" s="180" t="s">
        <v>1</v>
      </c>
      <c r="F246" s="181" t="s">
        <v>130</v>
      </c>
      <c r="H246" s="182">
        <v>2825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123</v>
      </c>
      <c r="AU246" s="180" t="s">
        <v>81</v>
      </c>
      <c r="AV246" s="15" t="s">
        <v>121</v>
      </c>
      <c r="AW246" s="15" t="s">
        <v>28</v>
      </c>
      <c r="AX246" s="15" t="s">
        <v>79</v>
      </c>
      <c r="AY246" s="180" t="s">
        <v>114</v>
      </c>
    </row>
    <row r="247" spans="1:65" s="2" customFormat="1" ht="24.2" customHeight="1">
      <c r="A247" s="32"/>
      <c r="B247" s="144"/>
      <c r="C247" s="145" t="s">
        <v>243</v>
      </c>
      <c r="D247" s="145" t="s">
        <v>117</v>
      </c>
      <c r="E247" s="146" t="s">
        <v>219</v>
      </c>
      <c r="F247" s="147" t="s">
        <v>220</v>
      </c>
      <c r="G247" s="148" t="s">
        <v>133</v>
      </c>
      <c r="H247" s="149">
        <v>26</v>
      </c>
      <c r="I247" s="150"/>
      <c r="J247" s="151">
        <f>ROUND(I247*H247,2)</f>
        <v>0</v>
      </c>
      <c r="K247" s="152"/>
      <c r="L247" s="33"/>
      <c r="M247" s="153" t="s">
        <v>1</v>
      </c>
      <c r="N247" s="154" t="s">
        <v>36</v>
      </c>
      <c r="O247" s="58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121</v>
      </c>
      <c r="AT247" s="157" t="s">
        <v>117</v>
      </c>
      <c r="AU247" s="157" t="s">
        <v>81</v>
      </c>
      <c r="AY247" s="17" t="s">
        <v>114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7" t="s">
        <v>79</v>
      </c>
      <c r="BK247" s="158">
        <f>ROUND(I247*H247,2)</f>
        <v>0</v>
      </c>
      <c r="BL247" s="17" t="s">
        <v>121</v>
      </c>
      <c r="BM247" s="157" t="s">
        <v>240</v>
      </c>
    </row>
    <row r="248" spans="1:65" s="2" customFormat="1" ht="19.5">
      <c r="A248" s="32"/>
      <c r="B248" s="33"/>
      <c r="C248" s="32"/>
      <c r="D248" s="159" t="s">
        <v>122</v>
      </c>
      <c r="E248" s="32"/>
      <c r="F248" s="160" t="s">
        <v>220</v>
      </c>
      <c r="G248" s="32"/>
      <c r="H248" s="32"/>
      <c r="I248" s="161"/>
      <c r="J248" s="32"/>
      <c r="K248" s="32"/>
      <c r="L248" s="33"/>
      <c r="M248" s="162"/>
      <c r="N248" s="163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122</v>
      </c>
      <c r="AU248" s="17" t="s">
        <v>81</v>
      </c>
    </row>
    <row r="249" spans="1:65" s="13" customFormat="1" ht="11.25">
      <c r="B249" s="164"/>
      <c r="D249" s="159" t="s">
        <v>123</v>
      </c>
      <c r="E249" s="165" t="s">
        <v>1</v>
      </c>
      <c r="F249" s="166" t="s">
        <v>222</v>
      </c>
      <c r="H249" s="165" t="s">
        <v>1</v>
      </c>
      <c r="I249" s="167"/>
      <c r="L249" s="164"/>
      <c r="M249" s="168"/>
      <c r="N249" s="169"/>
      <c r="O249" s="169"/>
      <c r="P249" s="169"/>
      <c r="Q249" s="169"/>
      <c r="R249" s="169"/>
      <c r="S249" s="169"/>
      <c r="T249" s="170"/>
      <c r="AT249" s="165" t="s">
        <v>123</v>
      </c>
      <c r="AU249" s="165" t="s">
        <v>81</v>
      </c>
      <c r="AV249" s="13" t="s">
        <v>79</v>
      </c>
      <c r="AW249" s="13" t="s">
        <v>28</v>
      </c>
      <c r="AX249" s="13" t="s">
        <v>71</v>
      </c>
      <c r="AY249" s="165" t="s">
        <v>114</v>
      </c>
    </row>
    <row r="250" spans="1:65" s="14" customFormat="1" ht="11.25">
      <c r="B250" s="171"/>
      <c r="D250" s="159" t="s">
        <v>123</v>
      </c>
      <c r="E250" s="172" t="s">
        <v>1</v>
      </c>
      <c r="F250" s="173" t="s">
        <v>315</v>
      </c>
      <c r="H250" s="174">
        <v>9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123</v>
      </c>
      <c r="AU250" s="172" t="s">
        <v>81</v>
      </c>
      <c r="AV250" s="14" t="s">
        <v>81</v>
      </c>
      <c r="AW250" s="14" t="s">
        <v>28</v>
      </c>
      <c r="AX250" s="14" t="s">
        <v>71</v>
      </c>
      <c r="AY250" s="172" t="s">
        <v>114</v>
      </c>
    </row>
    <row r="251" spans="1:65" s="14" customFormat="1" ht="11.25">
      <c r="B251" s="171"/>
      <c r="D251" s="159" t="s">
        <v>123</v>
      </c>
      <c r="E251" s="172" t="s">
        <v>1</v>
      </c>
      <c r="F251" s="173" t="s">
        <v>316</v>
      </c>
      <c r="H251" s="174">
        <v>3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123</v>
      </c>
      <c r="AU251" s="172" t="s">
        <v>81</v>
      </c>
      <c r="AV251" s="14" t="s">
        <v>81</v>
      </c>
      <c r="AW251" s="14" t="s">
        <v>28</v>
      </c>
      <c r="AX251" s="14" t="s">
        <v>71</v>
      </c>
      <c r="AY251" s="172" t="s">
        <v>114</v>
      </c>
    </row>
    <row r="252" spans="1:65" s="14" customFormat="1" ht="11.25">
      <c r="B252" s="171"/>
      <c r="D252" s="159" t="s">
        <v>123</v>
      </c>
      <c r="E252" s="172" t="s">
        <v>1</v>
      </c>
      <c r="F252" s="173" t="s">
        <v>317</v>
      </c>
      <c r="H252" s="174">
        <v>3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123</v>
      </c>
      <c r="AU252" s="172" t="s">
        <v>81</v>
      </c>
      <c r="AV252" s="14" t="s">
        <v>81</v>
      </c>
      <c r="AW252" s="14" t="s">
        <v>28</v>
      </c>
      <c r="AX252" s="14" t="s">
        <v>71</v>
      </c>
      <c r="AY252" s="172" t="s">
        <v>114</v>
      </c>
    </row>
    <row r="253" spans="1:65" s="14" customFormat="1" ht="11.25">
      <c r="B253" s="171"/>
      <c r="D253" s="159" t="s">
        <v>123</v>
      </c>
      <c r="E253" s="172" t="s">
        <v>1</v>
      </c>
      <c r="F253" s="173" t="s">
        <v>318</v>
      </c>
      <c r="H253" s="174">
        <v>3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123</v>
      </c>
      <c r="AU253" s="172" t="s">
        <v>81</v>
      </c>
      <c r="AV253" s="14" t="s">
        <v>81</v>
      </c>
      <c r="AW253" s="14" t="s">
        <v>28</v>
      </c>
      <c r="AX253" s="14" t="s">
        <v>71</v>
      </c>
      <c r="AY253" s="172" t="s">
        <v>114</v>
      </c>
    </row>
    <row r="254" spans="1:65" s="14" customFormat="1" ht="11.25">
      <c r="B254" s="171"/>
      <c r="D254" s="159" t="s">
        <v>123</v>
      </c>
      <c r="E254" s="172" t="s">
        <v>1</v>
      </c>
      <c r="F254" s="173" t="s">
        <v>319</v>
      </c>
      <c r="H254" s="174">
        <v>5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123</v>
      </c>
      <c r="AU254" s="172" t="s">
        <v>81</v>
      </c>
      <c r="AV254" s="14" t="s">
        <v>81</v>
      </c>
      <c r="AW254" s="14" t="s">
        <v>28</v>
      </c>
      <c r="AX254" s="14" t="s">
        <v>71</v>
      </c>
      <c r="AY254" s="172" t="s">
        <v>114</v>
      </c>
    </row>
    <row r="255" spans="1:65" s="14" customFormat="1" ht="11.25">
      <c r="B255" s="171"/>
      <c r="D255" s="159" t="s">
        <v>123</v>
      </c>
      <c r="E255" s="172" t="s">
        <v>1</v>
      </c>
      <c r="F255" s="173" t="s">
        <v>320</v>
      </c>
      <c r="H255" s="174">
        <v>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123</v>
      </c>
      <c r="AU255" s="172" t="s">
        <v>81</v>
      </c>
      <c r="AV255" s="14" t="s">
        <v>81</v>
      </c>
      <c r="AW255" s="14" t="s">
        <v>28</v>
      </c>
      <c r="AX255" s="14" t="s">
        <v>71</v>
      </c>
      <c r="AY255" s="172" t="s">
        <v>114</v>
      </c>
    </row>
    <row r="256" spans="1:65" s="15" customFormat="1" ht="11.25">
      <c r="B256" s="179"/>
      <c r="D256" s="159" t="s">
        <v>123</v>
      </c>
      <c r="E256" s="180" t="s">
        <v>1</v>
      </c>
      <c r="F256" s="181" t="s">
        <v>130</v>
      </c>
      <c r="H256" s="182">
        <v>26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123</v>
      </c>
      <c r="AU256" s="180" t="s">
        <v>81</v>
      </c>
      <c r="AV256" s="15" t="s">
        <v>121</v>
      </c>
      <c r="AW256" s="15" t="s">
        <v>28</v>
      </c>
      <c r="AX256" s="15" t="s">
        <v>79</v>
      </c>
      <c r="AY256" s="180" t="s">
        <v>114</v>
      </c>
    </row>
    <row r="257" spans="1:65" s="2" customFormat="1" ht="37.9" customHeight="1">
      <c r="A257" s="32"/>
      <c r="B257" s="144"/>
      <c r="C257" s="145" t="s">
        <v>195</v>
      </c>
      <c r="D257" s="145" t="s">
        <v>117</v>
      </c>
      <c r="E257" s="146" t="s">
        <v>211</v>
      </c>
      <c r="F257" s="147" t="s">
        <v>212</v>
      </c>
      <c r="G257" s="148" t="s">
        <v>133</v>
      </c>
      <c r="H257" s="149">
        <v>26</v>
      </c>
      <c r="I257" s="150"/>
      <c r="J257" s="151">
        <f>ROUND(I257*H257,2)</f>
        <v>0</v>
      </c>
      <c r="K257" s="152"/>
      <c r="L257" s="33"/>
      <c r="M257" s="153" t="s">
        <v>1</v>
      </c>
      <c r="N257" s="154" t="s">
        <v>36</v>
      </c>
      <c r="O257" s="58"/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121</v>
      </c>
      <c r="AT257" s="157" t="s">
        <v>117</v>
      </c>
      <c r="AU257" s="157" t="s">
        <v>81</v>
      </c>
      <c r="AY257" s="17" t="s">
        <v>114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7" t="s">
        <v>79</v>
      </c>
      <c r="BK257" s="158">
        <f>ROUND(I257*H257,2)</f>
        <v>0</v>
      </c>
      <c r="BL257" s="17" t="s">
        <v>121</v>
      </c>
      <c r="BM257" s="157" t="s">
        <v>246</v>
      </c>
    </row>
    <row r="258" spans="1:65" s="2" customFormat="1" ht="19.5">
      <c r="A258" s="32"/>
      <c r="B258" s="33"/>
      <c r="C258" s="32"/>
      <c r="D258" s="159" t="s">
        <v>122</v>
      </c>
      <c r="E258" s="32"/>
      <c r="F258" s="160" t="s">
        <v>212</v>
      </c>
      <c r="G258" s="32"/>
      <c r="H258" s="32"/>
      <c r="I258" s="161"/>
      <c r="J258" s="32"/>
      <c r="K258" s="32"/>
      <c r="L258" s="33"/>
      <c r="M258" s="162"/>
      <c r="N258" s="163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122</v>
      </c>
      <c r="AU258" s="17" t="s">
        <v>81</v>
      </c>
    </row>
    <row r="259" spans="1:65" s="13" customFormat="1" ht="11.25">
      <c r="B259" s="164"/>
      <c r="D259" s="159" t="s">
        <v>123</v>
      </c>
      <c r="E259" s="165" t="s">
        <v>1</v>
      </c>
      <c r="F259" s="166" t="s">
        <v>214</v>
      </c>
      <c r="H259" s="165" t="s">
        <v>1</v>
      </c>
      <c r="I259" s="167"/>
      <c r="L259" s="164"/>
      <c r="M259" s="168"/>
      <c r="N259" s="169"/>
      <c r="O259" s="169"/>
      <c r="P259" s="169"/>
      <c r="Q259" s="169"/>
      <c r="R259" s="169"/>
      <c r="S259" s="169"/>
      <c r="T259" s="170"/>
      <c r="AT259" s="165" t="s">
        <v>123</v>
      </c>
      <c r="AU259" s="165" t="s">
        <v>81</v>
      </c>
      <c r="AV259" s="13" t="s">
        <v>79</v>
      </c>
      <c r="AW259" s="13" t="s">
        <v>28</v>
      </c>
      <c r="AX259" s="13" t="s">
        <v>71</v>
      </c>
      <c r="AY259" s="165" t="s">
        <v>114</v>
      </c>
    </row>
    <row r="260" spans="1:65" s="14" customFormat="1" ht="11.25">
      <c r="B260" s="171"/>
      <c r="D260" s="159" t="s">
        <v>123</v>
      </c>
      <c r="E260" s="172" t="s">
        <v>1</v>
      </c>
      <c r="F260" s="173" t="s">
        <v>315</v>
      </c>
      <c r="H260" s="174">
        <v>9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123</v>
      </c>
      <c r="AU260" s="172" t="s">
        <v>81</v>
      </c>
      <c r="AV260" s="14" t="s">
        <v>81</v>
      </c>
      <c r="AW260" s="14" t="s">
        <v>28</v>
      </c>
      <c r="AX260" s="14" t="s">
        <v>71</v>
      </c>
      <c r="AY260" s="172" t="s">
        <v>114</v>
      </c>
    </row>
    <row r="261" spans="1:65" s="14" customFormat="1" ht="11.25">
      <c r="B261" s="171"/>
      <c r="D261" s="159" t="s">
        <v>123</v>
      </c>
      <c r="E261" s="172" t="s">
        <v>1</v>
      </c>
      <c r="F261" s="173" t="s">
        <v>316</v>
      </c>
      <c r="H261" s="174">
        <v>3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123</v>
      </c>
      <c r="AU261" s="172" t="s">
        <v>81</v>
      </c>
      <c r="AV261" s="14" t="s">
        <v>81</v>
      </c>
      <c r="AW261" s="14" t="s">
        <v>28</v>
      </c>
      <c r="AX261" s="14" t="s">
        <v>71</v>
      </c>
      <c r="AY261" s="172" t="s">
        <v>114</v>
      </c>
    </row>
    <row r="262" spans="1:65" s="14" customFormat="1" ht="11.25">
      <c r="B262" s="171"/>
      <c r="D262" s="159" t="s">
        <v>123</v>
      </c>
      <c r="E262" s="172" t="s">
        <v>1</v>
      </c>
      <c r="F262" s="173" t="s">
        <v>317</v>
      </c>
      <c r="H262" s="174">
        <v>3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123</v>
      </c>
      <c r="AU262" s="172" t="s">
        <v>81</v>
      </c>
      <c r="AV262" s="14" t="s">
        <v>81</v>
      </c>
      <c r="AW262" s="14" t="s">
        <v>28</v>
      </c>
      <c r="AX262" s="14" t="s">
        <v>71</v>
      </c>
      <c r="AY262" s="172" t="s">
        <v>114</v>
      </c>
    </row>
    <row r="263" spans="1:65" s="14" customFormat="1" ht="11.25">
      <c r="B263" s="171"/>
      <c r="D263" s="159" t="s">
        <v>123</v>
      </c>
      <c r="E263" s="172" t="s">
        <v>1</v>
      </c>
      <c r="F263" s="173" t="s">
        <v>318</v>
      </c>
      <c r="H263" s="174">
        <v>3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123</v>
      </c>
      <c r="AU263" s="172" t="s">
        <v>81</v>
      </c>
      <c r="AV263" s="14" t="s">
        <v>81</v>
      </c>
      <c r="AW263" s="14" t="s">
        <v>28</v>
      </c>
      <c r="AX263" s="14" t="s">
        <v>71</v>
      </c>
      <c r="AY263" s="172" t="s">
        <v>114</v>
      </c>
    </row>
    <row r="264" spans="1:65" s="14" customFormat="1" ht="11.25">
      <c r="B264" s="171"/>
      <c r="D264" s="159" t="s">
        <v>123</v>
      </c>
      <c r="E264" s="172" t="s">
        <v>1</v>
      </c>
      <c r="F264" s="173" t="s">
        <v>319</v>
      </c>
      <c r="H264" s="174">
        <v>5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123</v>
      </c>
      <c r="AU264" s="172" t="s">
        <v>81</v>
      </c>
      <c r="AV264" s="14" t="s">
        <v>81</v>
      </c>
      <c r="AW264" s="14" t="s">
        <v>28</v>
      </c>
      <c r="AX264" s="14" t="s">
        <v>71</v>
      </c>
      <c r="AY264" s="172" t="s">
        <v>114</v>
      </c>
    </row>
    <row r="265" spans="1:65" s="14" customFormat="1" ht="11.25">
      <c r="B265" s="171"/>
      <c r="D265" s="159" t="s">
        <v>123</v>
      </c>
      <c r="E265" s="172" t="s">
        <v>1</v>
      </c>
      <c r="F265" s="173" t="s">
        <v>320</v>
      </c>
      <c r="H265" s="174">
        <v>3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123</v>
      </c>
      <c r="AU265" s="172" t="s">
        <v>81</v>
      </c>
      <c r="AV265" s="14" t="s">
        <v>81</v>
      </c>
      <c r="AW265" s="14" t="s">
        <v>28</v>
      </c>
      <c r="AX265" s="14" t="s">
        <v>71</v>
      </c>
      <c r="AY265" s="172" t="s">
        <v>114</v>
      </c>
    </row>
    <row r="266" spans="1:65" s="15" customFormat="1" ht="11.25">
      <c r="B266" s="179"/>
      <c r="D266" s="159" t="s">
        <v>123</v>
      </c>
      <c r="E266" s="180" t="s">
        <v>1</v>
      </c>
      <c r="F266" s="181" t="s">
        <v>130</v>
      </c>
      <c r="H266" s="182">
        <v>26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123</v>
      </c>
      <c r="AU266" s="180" t="s">
        <v>81</v>
      </c>
      <c r="AV266" s="15" t="s">
        <v>121</v>
      </c>
      <c r="AW266" s="15" t="s">
        <v>28</v>
      </c>
      <c r="AX266" s="15" t="s">
        <v>79</v>
      </c>
      <c r="AY266" s="180" t="s">
        <v>114</v>
      </c>
    </row>
    <row r="267" spans="1:65" s="12" customFormat="1" ht="22.9" customHeight="1">
      <c r="B267" s="131"/>
      <c r="D267" s="132" t="s">
        <v>70</v>
      </c>
      <c r="E267" s="142" t="s">
        <v>185</v>
      </c>
      <c r="F267" s="142" t="s">
        <v>223</v>
      </c>
      <c r="I267" s="134"/>
      <c r="J267" s="143">
        <f>BK267</f>
        <v>0</v>
      </c>
      <c r="L267" s="131"/>
      <c r="M267" s="136"/>
      <c r="N267" s="137"/>
      <c r="O267" s="137"/>
      <c r="P267" s="138">
        <f>SUM(P268:P304)</f>
        <v>0</v>
      </c>
      <c r="Q267" s="137"/>
      <c r="R267" s="138">
        <f>SUM(R268:R304)</f>
        <v>0</v>
      </c>
      <c r="S267" s="137"/>
      <c r="T267" s="139">
        <f>SUM(T268:T304)</f>
        <v>0</v>
      </c>
      <c r="AR267" s="132" t="s">
        <v>79</v>
      </c>
      <c r="AT267" s="140" t="s">
        <v>70</v>
      </c>
      <c r="AU267" s="140" t="s">
        <v>79</v>
      </c>
      <c r="AY267" s="132" t="s">
        <v>114</v>
      </c>
      <c r="BK267" s="141">
        <f>SUM(BK268:BK304)</f>
        <v>0</v>
      </c>
    </row>
    <row r="268" spans="1:65" s="2" customFormat="1" ht="16.5" customHeight="1">
      <c r="A268" s="32"/>
      <c r="B268" s="144"/>
      <c r="C268" s="145" t="s">
        <v>7</v>
      </c>
      <c r="D268" s="145" t="s">
        <v>117</v>
      </c>
      <c r="E268" s="146" t="s">
        <v>224</v>
      </c>
      <c r="F268" s="147" t="s">
        <v>225</v>
      </c>
      <c r="G268" s="148" t="s">
        <v>226</v>
      </c>
      <c r="H268" s="149">
        <v>39.512</v>
      </c>
      <c r="I268" s="150"/>
      <c r="J268" s="151">
        <f>ROUND(I268*H268,2)</f>
        <v>0</v>
      </c>
      <c r="K268" s="152"/>
      <c r="L268" s="33"/>
      <c r="M268" s="153" t="s">
        <v>1</v>
      </c>
      <c r="N268" s="154" t="s">
        <v>36</v>
      </c>
      <c r="O268" s="58"/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121</v>
      </c>
      <c r="AT268" s="157" t="s">
        <v>117</v>
      </c>
      <c r="AU268" s="157" t="s">
        <v>81</v>
      </c>
      <c r="AY268" s="17" t="s">
        <v>114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7" t="s">
        <v>79</v>
      </c>
      <c r="BK268" s="158">
        <f>ROUND(I268*H268,2)</f>
        <v>0</v>
      </c>
      <c r="BL268" s="17" t="s">
        <v>121</v>
      </c>
      <c r="BM268" s="157" t="s">
        <v>250</v>
      </c>
    </row>
    <row r="269" spans="1:65" s="2" customFormat="1" ht="11.25">
      <c r="A269" s="32"/>
      <c r="B269" s="33"/>
      <c r="C269" s="32"/>
      <c r="D269" s="159" t="s">
        <v>122</v>
      </c>
      <c r="E269" s="32"/>
      <c r="F269" s="160" t="s">
        <v>225</v>
      </c>
      <c r="G269" s="32"/>
      <c r="H269" s="32"/>
      <c r="I269" s="161"/>
      <c r="J269" s="32"/>
      <c r="K269" s="32"/>
      <c r="L269" s="33"/>
      <c r="M269" s="162"/>
      <c r="N269" s="163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122</v>
      </c>
      <c r="AU269" s="17" t="s">
        <v>81</v>
      </c>
    </row>
    <row r="270" spans="1:65" s="13" customFormat="1" ht="11.25">
      <c r="B270" s="164"/>
      <c r="D270" s="159" t="s">
        <v>123</v>
      </c>
      <c r="E270" s="165" t="s">
        <v>1</v>
      </c>
      <c r="F270" s="166" t="s">
        <v>228</v>
      </c>
      <c r="H270" s="165" t="s">
        <v>1</v>
      </c>
      <c r="I270" s="167"/>
      <c r="L270" s="164"/>
      <c r="M270" s="168"/>
      <c r="N270" s="169"/>
      <c r="O270" s="169"/>
      <c r="P270" s="169"/>
      <c r="Q270" s="169"/>
      <c r="R270" s="169"/>
      <c r="S270" s="169"/>
      <c r="T270" s="170"/>
      <c r="AT270" s="165" t="s">
        <v>123</v>
      </c>
      <c r="AU270" s="165" t="s">
        <v>81</v>
      </c>
      <c r="AV270" s="13" t="s">
        <v>79</v>
      </c>
      <c r="AW270" s="13" t="s">
        <v>28</v>
      </c>
      <c r="AX270" s="13" t="s">
        <v>71</v>
      </c>
      <c r="AY270" s="165" t="s">
        <v>114</v>
      </c>
    </row>
    <row r="271" spans="1:65" s="14" customFormat="1" ht="11.25">
      <c r="B271" s="171"/>
      <c r="D271" s="159" t="s">
        <v>123</v>
      </c>
      <c r="E271" s="172" t="s">
        <v>1</v>
      </c>
      <c r="F271" s="173" t="s">
        <v>321</v>
      </c>
      <c r="H271" s="174">
        <v>39.512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123</v>
      </c>
      <c r="AU271" s="172" t="s">
        <v>81</v>
      </c>
      <c r="AV271" s="14" t="s">
        <v>81</v>
      </c>
      <c r="AW271" s="14" t="s">
        <v>28</v>
      </c>
      <c r="AX271" s="14" t="s">
        <v>71</v>
      </c>
      <c r="AY271" s="172" t="s">
        <v>114</v>
      </c>
    </row>
    <row r="272" spans="1:65" s="15" customFormat="1" ht="11.25">
      <c r="B272" s="179"/>
      <c r="D272" s="159" t="s">
        <v>123</v>
      </c>
      <c r="E272" s="180" t="s">
        <v>1</v>
      </c>
      <c r="F272" s="181" t="s">
        <v>130</v>
      </c>
      <c r="H272" s="182">
        <v>39.512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123</v>
      </c>
      <c r="AU272" s="180" t="s">
        <v>81</v>
      </c>
      <c r="AV272" s="15" t="s">
        <v>121</v>
      </c>
      <c r="AW272" s="15" t="s">
        <v>28</v>
      </c>
      <c r="AX272" s="15" t="s">
        <v>79</v>
      </c>
      <c r="AY272" s="180" t="s">
        <v>114</v>
      </c>
    </row>
    <row r="273" spans="1:65" s="2" customFormat="1" ht="24.2" customHeight="1">
      <c r="A273" s="32"/>
      <c r="B273" s="144"/>
      <c r="C273" s="145" t="s">
        <v>200</v>
      </c>
      <c r="D273" s="145" t="s">
        <v>117</v>
      </c>
      <c r="E273" s="146" t="s">
        <v>230</v>
      </c>
      <c r="F273" s="147" t="s">
        <v>231</v>
      </c>
      <c r="G273" s="148" t="s">
        <v>226</v>
      </c>
      <c r="H273" s="149">
        <v>80.259</v>
      </c>
      <c r="I273" s="150"/>
      <c r="J273" s="151">
        <f>ROUND(I273*H273,2)</f>
        <v>0</v>
      </c>
      <c r="K273" s="152"/>
      <c r="L273" s="33"/>
      <c r="M273" s="153" t="s">
        <v>1</v>
      </c>
      <c r="N273" s="154" t="s">
        <v>36</v>
      </c>
      <c r="O273" s="58"/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7" t="s">
        <v>121</v>
      </c>
      <c r="AT273" s="157" t="s">
        <v>117</v>
      </c>
      <c r="AU273" s="157" t="s">
        <v>81</v>
      </c>
      <c r="AY273" s="17" t="s">
        <v>114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7" t="s">
        <v>79</v>
      </c>
      <c r="BK273" s="158">
        <f>ROUND(I273*H273,2)</f>
        <v>0</v>
      </c>
      <c r="BL273" s="17" t="s">
        <v>121</v>
      </c>
      <c r="BM273" s="157" t="s">
        <v>322</v>
      </c>
    </row>
    <row r="274" spans="1:65" s="2" customFormat="1" ht="11.25">
      <c r="A274" s="32"/>
      <c r="B274" s="33"/>
      <c r="C274" s="32"/>
      <c r="D274" s="159" t="s">
        <v>122</v>
      </c>
      <c r="E274" s="32"/>
      <c r="F274" s="160" t="s">
        <v>231</v>
      </c>
      <c r="G274" s="32"/>
      <c r="H274" s="32"/>
      <c r="I274" s="161"/>
      <c r="J274" s="32"/>
      <c r="K274" s="32"/>
      <c r="L274" s="33"/>
      <c r="M274" s="162"/>
      <c r="N274" s="163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122</v>
      </c>
      <c r="AU274" s="17" t="s">
        <v>81</v>
      </c>
    </row>
    <row r="275" spans="1:65" s="13" customFormat="1" ht="11.25">
      <c r="B275" s="164"/>
      <c r="D275" s="159" t="s">
        <v>123</v>
      </c>
      <c r="E275" s="165" t="s">
        <v>1</v>
      </c>
      <c r="F275" s="166" t="s">
        <v>323</v>
      </c>
      <c r="H275" s="165" t="s">
        <v>1</v>
      </c>
      <c r="I275" s="167"/>
      <c r="L275" s="164"/>
      <c r="M275" s="168"/>
      <c r="N275" s="169"/>
      <c r="O275" s="169"/>
      <c r="P275" s="169"/>
      <c r="Q275" s="169"/>
      <c r="R275" s="169"/>
      <c r="S275" s="169"/>
      <c r="T275" s="170"/>
      <c r="AT275" s="165" t="s">
        <v>123</v>
      </c>
      <c r="AU275" s="165" t="s">
        <v>81</v>
      </c>
      <c r="AV275" s="13" t="s">
        <v>79</v>
      </c>
      <c r="AW275" s="13" t="s">
        <v>28</v>
      </c>
      <c r="AX275" s="13" t="s">
        <v>71</v>
      </c>
      <c r="AY275" s="165" t="s">
        <v>114</v>
      </c>
    </row>
    <row r="276" spans="1:65" s="14" customFormat="1" ht="11.25">
      <c r="B276" s="171"/>
      <c r="D276" s="159" t="s">
        <v>123</v>
      </c>
      <c r="E276" s="172" t="s">
        <v>1</v>
      </c>
      <c r="F276" s="173" t="s">
        <v>324</v>
      </c>
      <c r="H276" s="174">
        <v>80.259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123</v>
      </c>
      <c r="AU276" s="172" t="s">
        <v>81</v>
      </c>
      <c r="AV276" s="14" t="s">
        <v>81</v>
      </c>
      <c r="AW276" s="14" t="s">
        <v>28</v>
      </c>
      <c r="AX276" s="14" t="s">
        <v>71</v>
      </c>
      <c r="AY276" s="172" t="s">
        <v>114</v>
      </c>
    </row>
    <row r="277" spans="1:65" s="15" customFormat="1" ht="11.25">
      <c r="B277" s="179"/>
      <c r="D277" s="159" t="s">
        <v>123</v>
      </c>
      <c r="E277" s="180" t="s">
        <v>1</v>
      </c>
      <c r="F277" s="181" t="s">
        <v>130</v>
      </c>
      <c r="H277" s="182">
        <v>80.259</v>
      </c>
      <c r="I277" s="183"/>
      <c r="L277" s="179"/>
      <c r="M277" s="184"/>
      <c r="N277" s="185"/>
      <c r="O277" s="185"/>
      <c r="P277" s="185"/>
      <c r="Q277" s="185"/>
      <c r="R277" s="185"/>
      <c r="S277" s="185"/>
      <c r="T277" s="186"/>
      <c r="AT277" s="180" t="s">
        <v>123</v>
      </c>
      <c r="AU277" s="180" t="s">
        <v>81</v>
      </c>
      <c r="AV277" s="15" t="s">
        <v>121</v>
      </c>
      <c r="AW277" s="15" t="s">
        <v>28</v>
      </c>
      <c r="AX277" s="15" t="s">
        <v>79</v>
      </c>
      <c r="AY277" s="180" t="s">
        <v>114</v>
      </c>
    </row>
    <row r="278" spans="1:65" s="2" customFormat="1" ht="33" customHeight="1">
      <c r="A278" s="32"/>
      <c r="B278" s="144"/>
      <c r="C278" s="145" t="s">
        <v>325</v>
      </c>
      <c r="D278" s="145" t="s">
        <v>117</v>
      </c>
      <c r="E278" s="146" t="s">
        <v>235</v>
      </c>
      <c r="F278" s="147" t="s">
        <v>236</v>
      </c>
      <c r="G278" s="148" t="s">
        <v>133</v>
      </c>
      <c r="H278" s="149">
        <v>1</v>
      </c>
      <c r="I278" s="150"/>
      <c r="J278" s="151">
        <f>ROUND(I278*H278,2)</f>
        <v>0</v>
      </c>
      <c r="K278" s="152"/>
      <c r="L278" s="33"/>
      <c r="M278" s="153" t="s">
        <v>1</v>
      </c>
      <c r="N278" s="154" t="s">
        <v>36</v>
      </c>
      <c r="O278" s="58"/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121</v>
      </c>
      <c r="AT278" s="157" t="s">
        <v>117</v>
      </c>
      <c r="AU278" s="157" t="s">
        <v>81</v>
      </c>
      <c r="AY278" s="17" t="s">
        <v>114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7" t="s">
        <v>79</v>
      </c>
      <c r="BK278" s="158">
        <f>ROUND(I278*H278,2)</f>
        <v>0</v>
      </c>
      <c r="BL278" s="17" t="s">
        <v>121</v>
      </c>
      <c r="BM278" s="157" t="s">
        <v>326</v>
      </c>
    </row>
    <row r="279" spans="1:65" s="2" customFormat="1" ht="19.5">
      <c r="A279" s="32"/>
      <c r="B279" s="33"/>
      <c r="C279" s="32"/>
      <c r="D279" s="159" t="s">
        <v>122</v>
      </c>
      <c r="E279" s="32"/>
      <c r="F279" s="160" t="s">
        <v>236</v>
      </c>
      <c r="G279" s="32"/>
      <c r="H279" s="32"/>
      <c r="I279" s="161"/>
      <c r="J279" s="32"/>
      <c r="K279" s="32"/>
      <c r="L279" s="33"/>
      <c r="M279" s="162"/>
      <c r="N279" s="163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122</v>
      </c>
      <c r="AU279" s="17" t="s">
        <v>81</v>
      </c>
    </row>
    <row r="280" spans="1:65" s="14" customFormat="1" ht="11.25">
      <c r="B280" s="171"/>
      <c r="D280" s="159" t="s">
        <v>123</v>
      </c>
      <c r="E280" s="172" t="s">
        <v>1</v>
      </c>
      <c r="F280" s="173" t="s">
        <v>79</v>
      </c>
      <c r="H280" s="174">
        <v>1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123</v>
      </c>
      <c r="AU280" s="172" t="s">
        <v>81</v>
      </c>
      <c r="AV280" s="14" t="s">
        <v>81</v>
      </c>
      <c r="AW280" s="14" t="s">
        <v>28</v>
      </c>
      <c r="AX280" s="14" t="s">
        <v>71</v>
      </c>
      <c r="AY280" s="172" t="s">
        <v>114</v>
      </c>
    </row>
    <row r="281" spans="1:65" s="15" customFormat="1" ht="11.25">
      <c r="B281" s="179"/>
      <c r="D281" s="159" t="s">
        <v>123</v>
      </c>
      <c r="E281" s="180" t="s">
        <v>1</v>
      </c>
      <c r="F281" s="181" t="s">
        <v>130</v>
      </c>
      <c r="H281" s="182">
        <v>1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123</v>
      </c>
      <c r="AU281" s="180" t="s">
        <v>81</v>
      </c>
      <c r="AV281" s="15" t="s">
        <v>121</v>
      </c>
      <c r="AW281" s="15" t="s">
        <v>28</v>
      </c>
      <c r="AX281" s="15" t="s">
        <v>79</v>
      </c>
      <c r="AY281" s="180" t="s">
        <v>114</v>
      </c>
    </row>
    <row r="282" spans="1:65" s="2" customFormat="1" ht="66.75" customHeight="1">
      <c r="A282" s="32"/>
      <c r="B282" s="144"/>
      <c r="C282" s="145" t="s">
        <v>209</v>
      </c>
      <c r="D282" s="145" t="s">
        <v>117</v>
      </c>
      <c r="E282" s="146" t="s">
        <v>238</v>
      </c>
      <c r="F282" s="147" t="s">
        <v>239</v>
      </c>
      <c r="G282" s="148" t="s">
        <v>226</v>
      </c>
      <c r="H282" s="149">
        <v>178.374</v>
      </c>
      <c r="I282" s="150"/>
      <c r="J282" s="151">
        <f>ROUND(I282*H282,2)</f>
        <v>0</v>
      </c>
      <c r="K282" s="152"/>
      <c r="L282" s="33"/>
      <c r="M282" s="153" t="s">
        <v>1</v>
      </c>
      <c r="N282" s="154" t="s">
        <v>36</v>
      </c>
      <c r="O282" s="58"/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7" t="s">
        <v>121</v>
      </c>
      <c r="AT282" s="157" t="s">
        <v>117</v>
      </c>
      <c r="AU282" s="157" t="s">
        <v>81</v>
      </c>
      <c r="AY282" s="17" t="s">
        <v>114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7" t="s">
        <v>79</v>
      </c>
      <c r="BK282" s="158">
        <f>ROUND(I282*H282,2)</f>
        <v>0</v>
      </c>
      <c r="BL282" s="17" t="s">
        <v>121</v>
      </c>
      <c r="BM282" s="157" t="s">
        <v>327</v>
      </c>
    </row>
    <row r="283" spans="1:65" s="2" customFormat="1" ht="39">
      <c r="A283" s="32"/>
      <c r="B283" s="33"/>
      <c r="C283" s="32"/>
      <c r="D283" s="159" t="s">
        <v>122</v>
      </c>
      <c r="E283" s="32"/>
      <c r="F283" s="160" t="s">
        <v>239</v>
      </c>
      <c r="G283" s="32"/>
      <c r="H283" s="32"/>
      <c r="I283" s="161"/>
      <c r="J283" s="32"/>
      <c r="K283" s="32"/>
      <c r="L283" s="33"/>
      <c r="M283" s="162"/>
      <c r="N283" s="163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122</v>
      </c>
      <c r="AU283" s="17" t="s">
        <v>81</v>
      </c>
    </row>
    <row r="284" spans="1:65" s="14" customFormat="1" ht="11.25">
      <c r="B284" s="171"/>
      <c r="D284" s="159" t="s">
        <v>123</v>
      </c>
      <c r="E284" s="172" t="s">
        <v>1</v>
      </c>
      <c r="F284" s="173" t="s">
        <v>321</v>
      </c>
      <c r="H284" s="174">
        <v>39.512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123</v>
      </c>
      <c r="AU284" s="172" t="s">
        <v>81</v>
      </c>
      <c r="AV284" s="14" t="s">
        <v>81</v>
      </c>
      <c r="AW284" s="14" t="s">
        <v>28</v>
      </c>
      <c r="AX284" s="14" t="s">
        <v>71</v>
      </c>
      <c r="AY284" s="172" t="s">
        <v>114</v>
      </c>
    </row>
    <row r="285" spans="1:65" s="14" customFormat="1" ht="11.25">
      <c r="B285" s="171"/>
      <c r="D285" s="159" t="s">
        <v>123</v>
      </c>
      <c r="E285" s="172" t="s">
        <v>1</v>
      </c>
      <c r="F285" s="173" t="s">
        <v>328</v>
      </c>
      <c r="H285" s="174">
        <v>40.747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123</v>
      </c>
      <c r="AU285" s="172" t="s">
        <v>81</v>
      </c>
      <c r="AV285" s="14" t="s">
        <v>81</v>
      </c>
      <c r="AW285" s="14" t="s">
        <v>28</v>
      </c>
      <c r="AX285" s="14" t="s">
        <v>71</v>
      </c>
      <c r="AY285" s="172" t="s">
        <v>114</v>
      </c>
    </row>
    <row r="286" spans="1:65" s="14" customFormat="1" ht="11.25">
      <c r="B286" s="171"/>
      <c r="D286" s="159" t="s">
        <v>123</v>
      </c>
      <c r="E286" s="172" t="s">
        <v>1</v>
      </c>
      <c r="F286" s="173" t="s">
        <v>329</v>
      </c>
      <c r="H286" s="174">
        <v>80.259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123</v>
      </c>
      <c r="AU286" s="172" t="s">
        <v>81</v>
      </c>
      <c r="AV286" s="14" t="s">
        <v>81</v>
      </c>
      <c r="AW286" s="14" t="s">
        <v>28</v>
      </c>
      <c r="AX286" s="14" t="s">
        <v>71</v>
      </c>
      <c r="AY286" s="172" t="s">
        <v>114</v>
      </c>
    </row>
    <row r="287" spans="1:65" s="14" customFormat="1" ht="11.25">
      <c r="B287" s="171"/>
      <c r="D287" s="159" t="s">
        <v>123</v>
      </c>
      <c r="E287" s="172" t="s">
        <v>1</v>
      </c>
      <c r="F287" s="173" t="s">
        <v>330</v>
      </c>
      <c r="H287" s="174">
        <v>1.4E-2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123</v>
      </c>
      <c r="AU287" s="172" t="s">
        <v>81</v>
      </c>
      <c r="AV287" s="14" t="s">
        <v>81</v>
      </c>
      <c r="AW287" s="14" t="s">
        <v>28</v>
      </c>
      <c r="AX287" s="14" t="s">
        <v>71</v>
      </c>
      <c r="AY287" s="172" t="s">
        <v>114</v>
      </c>
    </row>
    <row r="288" spans="1:65" s="14" customFormat="1" ht="11.25">
      <c r="B288" s="171"/>
      <c r="D288" s="159" t="s">
        <v>123</v>
      </c>
      <c r="E288" s="172" t="s">
        <v>1</v>
      </c>
      <c r="F288" s="173" t="s">
        <v>331</v>
      </c>
      <c r="H288" s="174">
        <v>0.14399999999999999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123</v>
      </c>
      <c r="AU288" s="172" t="s">
        <v>81</v>
      </c>
      <c r="AV288" s="14" t="s">
        <v>81</v>
      </c>
      <c r="AW288" s="14" t="s">
        <v>28</v>
      </c>
      <c r="AX288" s="14" t="s">
        <v>71</v>
      </c>
      <c r="AY288" s="172" t="s">
        <v>114</v>
      </c>
    </row>
    <row r="289" spans="1:65" s="14" customFormat="1" ht="11.25">
      <c r="B289" s="171"/>
      <c r="D289" s="159" t="s">
        <v>123</v>
      </c>
      <c r="E289" s="172" t="s">
        <v>1</v>
      </c>
      <c r="F289" s="173" t="s">
        <v>332</v>
      </c>
      <c r="H289" s="174">
        <v>17.698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123</v>
      </c>
      <c r="AU289" s="172" t="s">
        <v>81</v>
      </c>
      <c r="AV289" s="14" t="s">
        <v>81</v>
      </c>
      <c r="AW289" s="14" t="s">
        <v>28</v>
      </c>
      <c r="AX289" s="14" t="s">
        <v>71</v>
      </c>
      <c r="AY289" s="172" t="s">
        <v>114</v>
      </c>
    </row>
    <row r="290" spans="1:65" s="15" customFormat="1" ht="11.25">
      <c r="B290" s="179"/>
      <c r="D290" s="159" t="s">
        <v>123</v>
      </c>
      <c r="E290" s="180" t="s">
        <v>1</v>
      </c>
      <c r="F290" s="181" t="s">
        <v>130</v>
      </c>
      <c r="H290" s="182">
        <v>178.374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123</v>
      </c>
      <c r="AU290" s="180" t="s">
        <v>81</v>
      </c>
      <c r="AV290" s="15" t="s">
        <v>121</v>
      </c>
      <c r="AW290" s="15" t="s">
        <v>28</v>
      </c>
      <c r="AX290" s="15" t="s">
        <v>79</v>
      </c>
      <c r="AY290" s="180" t="s">
        <v>114</v>
      </c>
    </row>
    <row r="291" spans="1:65" s="2" customFormat="1" ht="66.75" customHeight="1">
      <c r="A291" s="32"/>
      <c r="B291" s="144"/>
      <c r="C291" s="145" t="s">
        <v>333</v>
      </c>
      <c r="D291" s="145" t="s">
        <v>117</v>
      </c>
      <c r="E291" s="146" t="s">
        <v>244</v>
      </c>
      <c r="F291" s="147" t="s">
        <v>245</v>
      </c>
      <c r="G291" s="148" t="s">
        <v>226</v>
      </c>
      <c r="H291" s="149">
        <v>59.874000000000002</v>
      </c>
      <c r="I291" s="150"/>
      <c r="J291" s="151">
        <f>ROUND(I291*H291,2)</f>
        <v>0</v>
      </c>
      <c r="K291" s="152"/>
      <c r="L291" s="33"/>
      <c r="M291" s="153" t="s">
        <v>1</v>
      </c>
      <c r="N291" s="154" t="s">
        <v>36</v>
      </c>
      <c r="O291" s="58"/>
      <c r="P291" s="155">
        <f>O291*H291</f>
        <v>0</v>
      </c>
      <c r="Q291" s="155">
        <v>0</v>
      </c>
      <c r="R291" s="155">
        <f>Q291*H291</f>
        <v>0</v>
      </c>
      <c r="S291" s="155">
        <v>0</v>
      </c>
      <c r="T291" s="156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7" t="s">
        <v>121</v>
      </c>
      <c r="AT291" s="157" t="s">
        <v>117</v>
      </c>
      <c r="AU291" s="157" t="s">
        <v>81</v>
      </c>
      <c r="AY291" s="17" t="s">
        <v>114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7" t="s">
        <v>79</v>
      </c>
      <c r="BK291" s="158">
        <f>ROUND(I291*H291,2)</f>
        <v>0</v>
      </c>
      <c r="BL291" s="17" t="s">
        <v>121</v>
      </c>
      <c r="BM291" s="157" t="s">
        <v>334</v>
      </c>
    </row>
    <row r="292" spans="1:65" s="2" customFormat="1" ht="39">
      <c r="A292" s="32"/>
      <c r="B292" s="33"/>
      <c r="C292" s="32"/>
      <c r="D292" s="159" t="s">
        <v>122</v>
      </c>
      <c r="E292" s="32"/>
      <c r="F292" s="160" t="s">
        <v>245</v>
      </c>
      <c r="G292" s="32"/>
      <c r="H292" s="32"/>
      <c r="I292" s="161"/>
      <c r="J292" s="32"/>
      <c r="K292" s="32"/>
      <c r="L292" s="33"/>
      <c r="M292" s="162"/>
      <c r="N292" s="163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122</v>
      </c>
      <c r="AU292" s="17" t="s">
        <v>81</v>
      </c>
    </row>
    <row r="293" spans="1:65" s="14" customFormat="1" ht="11.25">
      <c r="B293" s="171"/>
      <c r="D293" s="159" t="s">
        <v>123</v>
      </c>
      <c r="E293" s="172" t="s">
        <v>1</v>
      </c>
      <c r="F293" s="173" t="s">
        <v>241</v>
      </c>
      <c r="H293" s="174">
        <v>0.33900000000000002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123</v>
      </c>
      <c r="AU293" s="172" t="s">
        <v>81</v>
      </c>
      <c r="AV293" s="14" t="s">
        <v>81</v>
      </c>
      <c r="AW293" s="14" t="s">
        <v>28</v>
      </c>
      <c r="AX293" s="14" t="s">
        <v>71</v>
      </c>
      <c r="AY293" s="172" t="s">
        <v>114</v>
      </c>
    </row>
    <row r="294" spans="1:65" s="14" customFormat="1" ht="11.25">
      <c r="B294" s="171"/>
      <c r="D294" s="159" t="s">
        <v>123</v>
      </c>
      <c r="E294" s="172" t="s">
        <v>1</v>
      </c>
      <c r="F294" s="173" t="s">
        <v>335</v>
      </c>
      <c r="H294" s="174">
        <v>0.53800000000000003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123</v>
      </c>
      <c r="AU294" s="172" t="s">
        <v>81</v>
      </c>
      <c r="AV294" s="14" t="s">
        <v>81</v>
      </c>
      <c r="AW294" s="14" t="s">
        <v>28</v>
      </c>
      <c r="AX294" s="14" t="s">
        <v>71</v>
      </c>
      <c r="AY294" s="172" t="s">
        <v>114</v>
      </c>
    </row>
    <row r="295" spans="1:65" s="14" customFormat="1" ht="11.25">
      <c r="B295" s="171"/>
      <c r="D295" s="159" t="s">
        <v>123</v>
      </c>
      <c r="E295" s="172" t="s">
        <v>1</v>
      </c>
      <c r="F295" s="173" t="s">
        <v>335</v>
      </c>
      <c r="H295" s="174">
        <v>0.53800000000000003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123</v>
      </c>
      <c r="AU295" s="172" t="s">
        <v>81</v>
      </c>
      <c r="AV295" s="14" t="s">
        <v>81</v>
      </c>
      <c r="AW295" s="14" t="s">
        <v>28</v>
      </c>
      <c r="AX295" s="14" t="s">
        <v>71</v>
      </c>
      <c r="AY295" s="172" t="s">
        <v>114</v>
      </c>
    </row>
    <row r="296" spans="1:65" s="14" customFormat="1" ht="11.25">
      <c r="B296" s="171"/>
      <c r="D296" s="159" t="s">
        <v>123</v>
      </c>
      <c r="E296" s="172" t="s">
        <v>1</v>
      </c>
      <c r="F296" s="173" t="s">
        <v>328</v>
      </c>
      <c r="H296" s="174">
        <v>40.747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123</v>
      </c>
      <c r="AU296" s="172" t="s">
        <v>81</v>
      </c>
      <c r="AV296" s="14" t="s">
        <v>81</v>
      </c>
      <c r="AW296" s="14" t="s">
        <v>28</v>
      </c>
      <c r="AX296" s="14" t="s">
        <v>71</v>
      </c>
      <c r="AY296" s="172" t="s">
        <v>114</v>
      </c>
    </row>
    <row r="297" spans="1:65" s="14" customFormat="1" ht="11.25">
      <c r="B297" s="171"/>
      <c r="D297" s="159" t="s">
        <v>123</v>
      </c>
      <c r="E297" s="172" t="s">
        <v>1</v>
      </c>
      <c r="F297" s="173" t="s">
        <v>330</v>
      </c>
      <c r="H297" s="174">
        <v>1.4E-2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123</v>
      </c>
      <c r="AU297" s="172" t="s">
        <v>81</v>
      </c>
      <c r="AV297" s="14" t="s">
        <v>81</v>
      </c>
      <c r="AW297" s="14" t="s">
        <v>28</v>
      </c>
      <c r="AX297" s="14" t="s">
        <v>71</v>
      </c>
      <c r="AY297" s="172" t="s">
        <v>114</v>
      </c>
    </row>
    <row r="298" spans="1:65" s="14" customFormat="1" ht="11.25">
      <c r="B298" s="171"/>
      <c r="D298" s="159" t="s">
        <v>123</v>
      </c>
      <c r="E298" s="172" t="s">
        <v>1</v>
      </c>
      <c r="F298" s="173" t="s">
        <v>332</v>
      </c>
      <c r="H298" s="174">
        <v>17.698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123</v>
      </c>
      <c r="AU298" s="172" t="s">
        <v>81</v>
      </c>
      <c r="AV298" s="14" t="s">
        <v>81</v>
      </c>
      <c r="AW298" s="14" t="s">
        <v>28</v>
      </c>
      <c r="AX298" s="14" t="s">
        <v>71</v>
      </c>
      <c r="AY298" s="172" t="s">
        <v>114</v>
      </c>
    </row>
    <row r="299" spans="1:65" s="15" customFormat="1" ht="11.25">
      <c r="B299" s="179"/>
      <c r="D299" s="159" t="s">
        <v>123</v>
      </c>
      <c r="E299" s="180" t="s">
        <v>1</v>
      </c>
      <c r="F299" s="181" t="s">
        <v>130</v>
      </c>
      <c r="H299" s="182">
        <v>59.874000000000002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123</v>
      </c>
      <c r="AU299" s="180" t="s">
        <v>81</v>
      </c>
      <c r="AV299" s="15" t="s">
        <v>121</v>
      </c>
      <c r="AW299" s="15" t="s">
        <v>28</v>
      </c>
      <c r="AX299" s="15" t="s">
        <v>79</v>
      </c>
      <c r="AY299" s="180" t="s">
        <v>114</v>
      </c>
    </row>
    <row r="300" spans="1:65" s="2" customFormat="1" ht="16.5" customHeight="1">
      <c r="A300" s="32"/>
      <c r="B300" s="144"/>
      <c r="C300" s="145" t="s">
        <v>213</v>
      </c>
      <c r="D300" s="145" t="s">
        <v>117</v>
      </c>
      <c r="E300" s="146" t="s">
        <v>248</v>
      </c>
      <c r="F300" s="147" t="s">
        <v>249</v>
      </c>
      <c r="G300" s="148" t="s">
        <v>226</v>
      </c>
      <c r="H300" s="149">
        <v>0.53800000000000003</v>
      </c>
      <c r="I300" s="150"/>
      <c r="J300" s="151">
        <f>ROUND(I300*H300,2)</f>
        <v>0</v>
      </c>
      <c r="K300" s="152"/>
      <c r="L300" s="33"/>
      <c r="M300" s="153" t="s">
        <v>1</v>
      </c>
      <c r="N300" s="154" t="s">
        <v>36</v>
      </c>
      <c r="O300" s="58"/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7" t="s">
        <v>121</v>
      </c>
      <c r="AT300" s="157" t="s">
        <v>117</v>
      </c>
      <c r="AU300" s="157" t="s">
        <v>81</v>
      </c>
      <c r="AY300" s="17" t="s">
        <v>114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7" t="s">
        <v>79</v>
      </c>
      <c r="BK300" s="158">
        <f>ROUND(I300*H300,2)</f>
        <v>0</v>
      </c>
      <c r="BL300" s="17" t="s">
        <v>121</v>
      </c>
      <c r="BM300" s="157" t="s">
        <v>336</v>
      </c>
    </row>
    <row r="301" spans="1:65" s="2" customFormat="1" ht="11.25">
      <c r="A301" s="32"/>
      <c r="B301" s="33"/>
      <c r="C301" s="32"/>
      <c r="D301" s="159" t="s">
        <v>122</v>
      </c>
      <c r="E301" s="32"/>
      <c r="F301" s="160" t="s">
        <v>249</v>
      </c>
      <c r="G301" s="32"/>
      <c r="H301" s="32"/>
      <c r="I301" s="161"/>
      <c r="J301" s="32"/>
      <c r="K301" s="32"/>
      <c r="L301" s="33"/>
      <c r="M301" s="162"/>
      <c r="N301" s="163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122</v>
      </c>
      <c r="AU301" s="17" t="s">
        <v>81</v>
      </c>
    </row>
    <row r="302" spans="1:65" s="13" customFormat="1" ht="11.25">
      <c r="B302" s="164"/>
      <c r="D302" s="159" t="s">
        <v>123</v>
      </c>
      <c r="E302" s="165" t="s">
        <v>1</v>
      </c>
      <c r="F302" s="166" t="s">
        <v>251</v>
      </c>
      <c r="H302" s="165" t="s">
        <v>1</v>
      </c>
      <c r="I302" s="167"/>
      <c r="L302" s="164"/>
      <c r="M302" s="168"/>
      <c r="N302" s="169"/>
      <c r="O302" s="169"/>
      <c r="P302" s="169"/>
      <c r="Q302" s="169"/>
      <c r="R302" s="169"/>
      <c r="S302" s="169"/>
      <c r="T302" s="170"/>
      <c r="AT302" s="165" t="s">
        <v>123</v>
      </c>
      <c r="AU302" s="165" t="s">
        <v>81</v>
      </c>
      <c r="AV302" s="13" t="s">
        <v>79</v>
      </c>
      <c r="AW302" s="13" t="s">
        <v>28</v>
      </c>
      <c r="AX302" s="13" t="s">
        <v>71</v>
      </c>
      <c r="AY302" s="165" t="s">
        <v>114</v>
      </c>
    </row>
    <row r="303" spans="1:65" s="14" customFormat="1" ht="11.25">
      <c r="B303" s="171"/>
      <c r="D303" s="159" t="s">
        <v>123</v>
      </c>
      <c r="E303" s="172" t="s">
        <v>1</v>
      </c>
      <c r="F303" s="173" t="s">
        <v>335</v>
      </c>
      <c r="H303" s="174">
        <v>0.53800000000000003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123</v>
      </c>
      <c r="AU303" s="172" t="s">
        <v>81</v>
      </c>
      <c r="AV303" s="14" t="s">
        <v>81</v>
      </c>
      <c r="AW303" s="14" t="s">
        <v>28</v>
      </c>
      <c r="AX303" s="14" t="s">
        <v>71</v>
      </c>
      <c r="AY303" s="172" t="s">
        <v>114</v>
      </c>
    </row>
    <row r="304" spans="1:65" s="15" customFormat="1" ht="11.25">
      <c r="B304" s="179"/>
      <c r="D304" s="159" t="s">
        <v>123</v>
      </c>
      <c r="E304" s="180" t="s">
        <v>1</v>
      </c>
      <c r="F304" s="181" t="s">
        <v>130</v>
      </c>
      <c r="H304" s="182">
        <v>0.53800000000000003</v>
      </c>
      <c r="I304" s="183"/>
      <c r="L304" s="179"/>
      <c r="M304" s="198"/>
      <c r="N304" s="199"/>
      <c r="O304" s="199"/>
      <c r="P304" s="199"/>
      <c r="Q304" s="199"/>
      <c r="R304" s="199"/>
      <c r="S304" s="199"/>
      <c r="T304" s="200"/>
      <c r="AT304" s="180" t="s">
        <v>123</v>
      </c>
      <c r="AU304" s="180" t="s">
        <v>81</v>
      </c>
      <c r="AV304" s="15" t="s">
        <v>121</v>
      </c>
      <c r="AW304" s="15" t="s">
        <v>28</v>
      </c>
      <c r="AX304" s="15" t="s">
        <v>79</v>
      </c>
      <c r="AY304" s="180" t="s">
        <v>114</v>
      </c>
    </row>
    <row r="305" spans="1:31" s="2" customFormat="1" ht="6.95" customHeight="1">
      <c r="A305" s="32"/>
      <c r="B305" s="47"/>
      <c r="C305" s="48"/>
      <c r="D305" s="48"/>
      <c r="E305" s="48"/>
      <c r="F305" s="48"/>
      <c r="G305" s="48"/>
      <c r="H305" s="48"/>
      <c r="I305" s="48"/>
      <c r="J305" s="48"/>
      <c r="K305" s="48"/>
      <c r="L305" s="33"/>
      <c r="M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</row>
  </sheetData>
  <autoFilter ref="C118:K30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88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0" t="str">
        <f>'Rekapitulace stavby'!K6</f>
        <v>Výměna kolejnic v obvodu ST Jihlava</v>
      </c>
      <c r="F7" s="241"/>
      <c r="G7" s="241"/>
      <c r="H7" s="241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337</v>
      </c>
      <c r="F9" s="242"/>
      <c r="G9" s="242"/>
      <c r="H9" s="24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24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3" t="str">
        <f>'Rekapitulace stavby'!E14</f>
        <v>Vyplň údaj</v>
      </c>
      <c r="F18" s="204"/>
      <c r="G18" s="204"/>
      <c r="H18" s="204"/>
      <c r="I18" s="27" t="s">
        <v>24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24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23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24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30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09" t="s">
        <v>1</v>
      </c>
      <c r="F27" s="209"/>
      <c r="G27" s="209"/>
      <c r="H27" s="20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31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33</v>
      </c>
      <c r="G32" s="32"/>
      <c r="H32" s="32"/>
      <c r="I32" s="36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35</v>
      </c>
      <c r="E33" s="27" t="s">
        <v>36</v>
      </c>
      <c r="F33" s="99">
        <f>ROUND((SUM(BE119:BE250)),  2)</f>
        <v>0</v>
      </c>
      <c r="G33" s="32"/>
      <c r="H33" s="32"/>
      <c r="I33" s="100">
        <v>0.21</v>
      </c>
      <c r="J33" s="99">
        <f>ROUND(((SUM(BE119:BE250))*I33),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37</v>
      </c>
      <c r="F34" s="99">
        <f>ROUND((SUM(BF119:BF250)),  2)</f>
        <v>0</v>
      </c>
      <c r="G34" s="32"/>
      <c r="H34" s="32"/>
      <c r="I34" s="100">
        <v>0.15</v>
      </c>
      <c r="J34" s="99">
        <f>ROUND(((SUM(BF119:BF250))*I34),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38</v>
      </c>
      <c r="F35" s="99">
        <f>ROUND((SUM(BG119:BG250)),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39</v>
      </c>
      <c r="F36" s="99">
        <f>ROUND((SUM(BH119:BH250)),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99">
        <f>ROUND((SUM(BI119:BI250)),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41</v>
      </c>
      <c r="E39" s="60"/>
      <c r="F39" s="60"/>
      <c r="G39" s="103" t="s">
        <v>42</v>
      </c>
      <c r="H39" s="104" t="s">
        <v>43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2"/>
      <c r="B61" s="33"/>
      <c r="C61" s="32"/>
      <c r="D61" s="45" t="s">
        <v>46</v>
      </c>
      <c r="E61" s="35"/>
      <c r="F61" s="107" t="s">
        <v>47</v>
      </c>
      <c r="G61" s="45" t="s">
        <v>46</v>
      </c>
      <c r="H61" s="35"/>
      <c r="I61" s="35"/>
      <c r="J61" s="108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2"/>
      <c r="B76" s="33"/>
      <c r="C76" s="32"/>
      <c r="D76" s="45" t="s">
        <v>46</v>
      </c>
      <c r="E76" s="35"/>
      <c r="F76" s="107" t="s">
        <v>47</v>
      </c>
      <c r="G76" s="45" t="s">
        <v>46</v>
      </c>
      <c r="H76" s="35"/>
      <c r="I76" s="35"/>
      <c r="J76" s="108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0" t="str">
        <f>E7</f>
        <v>Výměna kolejnic v obvodu ST Jihlava</v>
      </c>
      <c r="F85" s="241"/>
      <c r="G85" s="241"/>
      <c r="H85" s="241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SO 01 - Bransouze - Luka nad Jihlavou</v>
      </c>
      <c r="F87" s="242"/>
      <c r="G87" s="242"/>
      <c r="H87" s="24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27" t="s">
        <v>27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94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12"/>
      <c r="D97" s="113" t="s">
        <v>96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899999999999999" customHeight="1">
      <c r="B98" s="116"/>
      <c r="D98" s="117" t="s">
        <v>97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899999999999999" customHeight="1">
      <c r="B99" s="116"/>
      <c r="D99" s="117" t="s">
        <v>98</v>
      </c>
      <c r="E99" s="118"/>
      <c r="F99" s="118"/>
      <c r="G99" s="118"/>
      <c r="H99" s="118"/>
      <c r="I99" s="118"/>
      <c r="J99" s="119">
        <f>J230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99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0" t="str">
        <f>E7</f>
        <v>Výměna kolejnic v obvodu ST Jihlava</v>
      </c>
      <c r="F109" s="241"/>
      <c r="G109" s="241"/>
      <c r="H109" s="241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89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0" t="str">
        <f>E9</f>
        <v>SO 01 - Bransouze - Luka nad Jihlavou</v>
      </c>
      <c r="F111" s="242"/>
      <c r="G111" s="242"/>
      <c r="H111" s="24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19</v>
      </c>
      <c r="D113" s="32"/>
      <c r="E113" s="32"/>
      <c r="F113" s="25" t="str">
        <f>F12</f>
        <v xml:space="preserve"> </v>
      </c>
      <c r="G113" s="32"/>
      <c r="H113" s="32"/>
      <c r="I113" s="27" t="s">
        <v>21</v>
      </c>
      <c r="J113" s="55" t="str">
        <f>IF(J12="","",J12)</f>
        <v>Vyplň údaj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22</v>
      </c>
      <c r="D115" s="32"/>
      <c r="E115" s="32"/>
      <c r="F115" s="25" t="str">
        <f>E15</f>
        <v xml:space="preserve"> </v>
      </c>
      <c r="G115" s="32"/>
      <c r="H115" s="32"/>
      <c r="I115" s="27" t="s">
        <v>27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25</v>
      </c>
      <c r="D116" s="32"/>
      <c r="E116" s="32"/>
      <c r="F116" s="25" t="str">
        <f>IF(E18="","",E18)</f>
        <v>Vyplň údaj</v>
      </c>
      <c r="G116" s="32"/>
      <c r="H116" s="32"/>
      <c r="I116" s="27" t="s">
        <v>29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100</v>
      </c>
      <c r="D118" s="123" t="s">
        <v>56</v>
      </c>
      <c r="E118" s="123" t="s">
        <v>52</v>
      </c>
      <c r="F118" s="123" t="s">
        <v>53</v>
      </c>
      <c r="G118" s="123" t="s">
        <v>101</v>
      </c>
      <c r="H118" s="123" t="s">
        <v>102</v>
      </c>
      <c r="I118" s="123" t="s">
        <v>103</v>
      </c>
      <c r="J118" s="124" t="s">
        <v>93</v>
      </c>
      <c r="K118" s="125" t="s">
        <v>104</v>
      </c>
      <c r="L118" s="126"/>
      <c r="M118" s="62" t="s">
        <v>1</v>
      </c>
      <c r="N118" s="63" t="s">
        <v>35</v>
      </c>
      <c r="O118" s="63" t="s">
        <v>105</v>
      </c>
      <c r="P118" s="63" t="s">
        <v>106</v>
      </c>
      <c r="Q118" s="63" t="s">
        <v>107</v>
      </c>
      <c r="R118" s="63" t="s">
        <v>108</v>
      </c>
      <c r="S118" s="63" t="s">
        <v>109</v>
      </c>
      <c r="T118" s="64" t="s">
        <v>110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111</v>
      </c>
      <c r="D119" s="32"/>
      <c r="E119" s="32"/>
      <c r="F119" s="32"/>
      <c r="G119" s="32"/>
      <c r="H119" s="32"/>
      <c r="I119" s="32"/>
      <c r="J119" s="127">
        <f>BK119</f>
        <v>0</v>
      </c>
      <c r="K119" s="32"/>
      <c r="L119" s="33"/>
      <c r="M119" s="65"/>
      <c r="N119" s="56"/>
      <c r="O119" s="66"/>
      <c r="P119" s="128">
        <f>P120</f>
        <v>0</v>
      </c>
      <c r="Q119" s="66"/>
      <c r="R119" s="128">
        <f>R120</f>
        <v>0</v>
      </c>
      <c r="S119" s="66"/>
      <c r="T119" s="129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70</v>
      </c>
      <c r="AU119" s="17" t="s">
        <v>95</v>
      </c>
      <c r="BK119" s="130">
        <f>BK120</f>
        <v>0</v>
      </c>
    </row>
    <row r="120" spans="1:65" s="12" customFormat="1" ht="25.9" customHeight="1">
      <c r="B120" s="131"/>
      <c r="D120" s="132" t="s">
        <v>70</v>
      </c>
      <c r="E120" s="133" t="s">
        <v>112</v>
      </c>
      <c r="F120" s="133" t="s">
        <v>113</v>
      </c>
      <c r="I120" s="134"/>
      <c r="J120" s="135">
        <f>BK120</f>
        <v>0</v>
      </c>
      <c r="L120" s="131"/>
      <c r="M120" s="136"/>
      <c r="N120" s="137"/>
      <c r="O120" s="137"/>
      <c r="P120" s="138">
        <f>P121+P230</f>
        <v>0</v>
      </c>
      <c r="Q120" s="137"/>
      <c r="R120" s="138">
        <f>R121+R230</f>
        <v>0</v>
      </c>
      <c r="S120" s="137"/>
      <c r="T120" s="139">
        <f>T121+T230</f>
        <v>0</v>
      </c>
      <c r="AR120" s="132" t="s">
        <v>79</v>
      </c>
      <c r="AT120" s="140" t="s">
        <v>70</v>
      </c>
      <c r="AU120" s="140" t="s">
        <v>71</v>
      </c>
      <c r="AY120" s="132" t="s">
        <v>114</v>
      </c>
      <c r="BK120" s="141">
        <f>BK121+BK230</f>
        <v>0</v>
      </c>
    </row>
    <row r="121" spans="1:65" s="12" customFormat="1" ht="22.9" customHeight="1">
      <c r="B121" s="131"/>
      <c r="D121" s="132" t="s">
        <v>70</v>
      </c>
      <c r="E121" s="142" t="s">
        <v>115</v>
      </c>
      <c r="F121" s="142" t="s">
        <v>116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SUM(P122:P229)</f>
        <v>0</v>
      </c>
      <c r="Q121" s="137"/>
      <c r="R121" s="138">
        <f>SUM(R122:R229)</f>
        <v>0</v>
      </c>
      <c r="S121" s="137"/>
      <c r="T121" s="139">
        <f>SUM(T122:T229)</f>
        <v>0</v>
      </c>
      <c r="AR121" s="132" t="s">
        <v>79</v>
      </c>
      <c r="AT121" s="140" t="s">
        <v>70</v>
      </c>
      <c r="AU121" s="140" t="s">
        <v>79</v>
      </c>
      <c r="AY121" s="132" t="s">
        <v>114</v>
      </c>
      <c r="BK121" s="141">
        <f>SUM(BK122:BK229)</f>
        <v>0</v>
      </c>
    </row>
    <row r="122" spans="1:65" s="2" customFormat="1" ht="24.2" customHeight="1">
      <c r="A122" s="32"/>
      <c r="B122" s="144"/>
      <c r="C122" s="145" t="s">
        <v>79</v>
      </c>
      <c r="D122" s="145" t="s">
        <v>117</v>
      </c>
      <c r="E122" s="146" t="s">
        <v>338</v>
      </c>
      <c r="F122" s="147" t="s">
        <v>339</v>
      </c>
      <c r="G122" s="148" t="s">
        <v>120</v>
      </c>
      <c r="H122" s="149">
        <v>14</v>
      </c>
      <c r="I122" s="150"/>
      <c r="J122" s="151">
        <f>ROUND(I122*H122,2)</f>
        <v>0</v>
      </c>
      <c r="K122" s="152"/>
      <c r="L122" s="33"/>
      <c r="M122" s="153" t="s">
        <v>1</v>
      </c>
      <c r="N122" s="154" t="s">
        <v>36</v>
      </c>
      <c r="O122" s="58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121</v>
      </c>
      <c r="AT122" s="157" t="s">
        <v>117</v>
      </c>
      <c r="AU122" s="157" t="s">
        <v>81</v>
      </c>
      <c r="AY122" s="17" t="s">
        <v>114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7" t="s">
        <v>79</v>
      </c>
      <c r="BK122" s="158">
        <f>ROUND(I122*H122,2)</f>
        <v>0</v>
      </c>
      <c r="BL122" s="17" t="s">
        <v>121</v>
      </c>
      <c r="BM122" s="157" t="s">
        <v>340</v>
      </c>
    </row>
    <row r="123" spans="1:65" s="2" customFormat="1" ht="11.25">
      <c r="A123" s="32"/>
      <c r="B123" s="33"/>
      <c r="C123" s="32"/>
      <c r="D123" s="159" t="s">
        <v>122</v>
      </c>
      <c r="E123" s="32"/>
      <c r="F123" s="160" t="s">
        <v>339</v>
      </c>
      <c r="G123" s="32"/>
      <c r="H123" s="32"/>
      <c r="I123" s="161"/>
      <c r="J123" s="32"/>
      <c r="K123" s="32"/>
      <c r="L123" s="33"/>
      <c r="M123" s="162"/>
      <c r="N123" s="163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122</v>
      </c>
      <c r="AU123" s="17" t="s">
        <v>81</v>
      </c>
    </row>
    <row r="124" spans="1:65" s="13" customFormat="1" ht="11.25">
      <c r="B124" s="164"/>
      <c r="D124" s="159" t="s">
        <v>123</v>
      </c>
      <c r="E124" s="165" t="s">
        <v>1</v>
      </c>
      <c r="F124" s="166" t="s">
        <v>341</v>
      </c>
      <c r="H124" s="165" t="s">
        <v>1</v>
      </c>
      <c r="I124" s="167"/>
      <c r="L124" s="164"/>
      <c r="M124" s="168"/>
      <c r="N124" s="169"/>
      <c r="O124" s="169"/>
      <c r="P124" s="169"/>
      <c r="Q124" s="169"/>
      <c r="R124" s="169"/>
      <c r="S124" s="169"/>
      <c r="T124" s="170"/>
      <c r="AT124" s="165" t="s">
        <v>123</v>
      </c>
      <c r="AU124" s="165" t="s">
        <v>81</v>
      </c>
      <c r="AV124" s="13" t="s">
        <v>79</v>
      </c>
      <c r="AW124" s="13" t="s">
        <v>28</v>
      </c>
      <c r="AX124" s="13" t="s">
        <v>71</v>
      </c>
      <c r="AY124" s="165" t="s">
        <v>114</v>
      </c>
    </row>
    <row r="125" spans="1:65" s="14" customFormat="1" ht="11.25">
      <c r="B125" s="171"/>
      <c r="D125" s="159" t="s">
        <v>123</v>
      </c>
      <c r="E125" s="172" t="s">
        <v>1</v>
      </c>
      <c r="F125" s="173" t="s">
        <v>342</v>
      </c>
      <c r="H125" s="174">
        <v>7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123</v>
      </c>
      <c r="AU125" s="172" t="s">
        <v>81</v>
      </c>
      <c r="AV125" s="14" t="s">
        <v>81</v>
      </c>
      <c r="AW125" s="14" t="s">
        <v>28</v>
      </c>
      <c r="AX125" s="14" t="s">
        <v>71</v>
      </c>
      <c r="AY125" s="172" t="s">
        <v>114</v>
      </c>
    </row>
    <row r="126" spans="1:65" s="14" customFormat="1" ht="11.25">
      <c r="B126" s="171"/>
      <c r="D126" s="159" t="s">
        <v>123</v>
      </c>
      <c r="E126" s="172" t="s">
        <v>1</v>
      </c>
      <c r="F126" s="173" t="s">
        <v>343</v>
      </c>
      <c r="H126" s="174">
        <v>7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123</v>
      </c>
      <c r="AU126" s="172" t="s">
        <v>81</v>
      </c>
      <c r="AV126" s="14" t="s">
        <v>81</v>
      </c>
      <c r="AW126" s="14" t="s">
        <v>28</v>
      </c>
      <c r="AX126" s="14" t="s">
        <v>71</v>
      </c>
      <c r="AY126" s="172" t="s">
        <v>114</v>
      </c>
    </row>
    <row r="127" spans="1:65" s="15" customFormat="1" ht="11.25">
      <c r="B127" s="179"/>
      <c r="D127" s="159" t="s">
        <v>123</v>
      </c>
      <c r="E127" s="180" t="s">
        <v>1</v>
      </c>
      <c r="F127" s="181" t="s">
        <v>130</v>
      </c>
      <c r="H127" s="182">
        <v>14</v>
      </c>
      <c r="I127" s="183"/>
      <c r="L127" s="179"/>
      <c r="M127" s="184"/>
      <c r="N127" s="185"/>
      <c r="O127" s="185"/>
      <c r="P127" s="185"/>
      <c r="Q127" s="185"/>
      <c r="R127" s="185"/>
      <c r="S127" s="185"/>
      <c r="T127" s="186"/>
      <c r="AT127" s="180" t="s">
        <v>123</v>
      </c>
      <c r="AU127" s="180" t="s">
        <v>81</v>
      </c>
      <c r="AV127" s="15" t="s">
        <v>121</v>
      </c>
      <c r="AW127" s="15" t="s">
        <v>28</v>
      </c>
      <c r="AX127" s="15" t="s">
        <v>79</v>
      </c>
      <c r="AY127" s="180" t="s">
        <v>114</v>
      </c>
    </row>
    <row r="128" spans="1:65" s="2" customFormat="1" ht="24.2" customHeight="1">
      <c r="A128" s="32"/>
      <c r="B128" s="144"/>
      <c r="C128" s="145" t="s">
        <v>81</v>
      </c>
      <c r="D128" s="145" t="s">
        <v>117</v>
      </c>
      <c r="E128" s="146" t="s">
        <v>118</v>
      </c>
      <c r="F128" s="147" t="s">
        <v>119</v>
      </c>
      <c r="G128" s="148" t="s">
        <v>120</v>
      </c>
      <c r="H128" s="149">
        <v>775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36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121</v>
      </c>
      <c r="AT128" s="157" t="s">
        <v>117</v>
      </c>
      <c r="AU128" s="157" t="s">
        <v>81</v>
      </c>
      <c r="AY128" s="17" t="s">
        <v>114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79</v>
      </c>
      <c r="BK128" s="158">
        <f>ROUND(I128*H128,2)</f>
        <v>0</v>
      </c>
      <c r="BL128" s="17" t="s">
        <v>121</v>
      </c>
      <c r="BM128" s="157" t="s">
        <v>344</v>
      </c>
    </row>
    <row r="129" spans="1:65" s="2" customFormat="1" ht="19.5">
      <c r="A129" s="32"/>
      <c r="B129" s="33"/>
      <c r="C129" s="32"/>
      <c r="D129" s="159" t="s">
        <v>122</v>
      </c>
      <c r="E129" s="32"/>
      <c r="F129" s="160" t="s">
        <v>119</v>
      </c>
      <c r="G129" s="32"/>
      <c r="H129" s="32"/>
      <c r="I129" s="161"/>
      <c r="J129" s="32"/>
      <c r="K129" s="32"/>
      <c r="L129" s="33"/>
      <c r="M129" s="162"/>
      <c r="N129" s="163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122</v>
      </c>
      <c r="AU129" s="17" t="s">
        <v>81</v>
      </c>
    </row>
    <row r="130" spans="1:65" s="13" customFormat="1" ht="11.25">
      <c r="B130" s="164"/>
      <c r="D130" s="159" t="s">
        <v>123</v>
      </c>
      <c r="E130" s="165" t="s">
        <v>1</v>
      </c>
      <c r="F130" s="166" t="s">
        <v>124</v>
      </c>
      <c r="H130" s="165" t="s">
        <v>1</v>
      </c>
      <c r="I130" s="167"/>
      <c r="L130" s="164"/>
      <c r="M130" s="168"/>
      <c r="N130" s="169"/>
      <c r="O130" s="169"/>
      <c r="P130" s="169"/>
      <c r="Q130" s="169"/>
      <c r="R130" s="169"/>
      <c r="S130" s="169"/>
      <c r="T130" s="170"/>
      <c r="AT130" s="165" t="s">
        <v>123</v>
      </c>
      <c r="AU130" s="165" t="s">
        <v>81</v>
      </c>
      <c r="AV130" s="13" t="s">
        <v>79</v>
      </c>
      <c r="AW130" s="13" t="s">
        <v>28</v>
      </c>
      <c r="AX130" s="13" t="s">
        <v>71</v>
      </c>
      <c r="AY130" s="165" t="s">
        <v>114</v>
      </c>
    </row>
    <row r="131" spans="1:65" s="14" customFormat="1" ht="11.25">
      <c r="B131" s="171"/>
      <c r="D131" s="159" t="s">
        <v>123</v>
      </c>
      <c r="E131" s="172" t="s">
        <v>1</v>
      </c>
      <c r="F131" s="173" t="s">
        <v>345</v>
      </c>
      <c r="H131" s="174">
        <v>350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123</v>
      </c>
      <c r="AU131" s="172" t="s">
        <v>81</v>
      </c>
      <c r="AV131" s="14" t="s">
        <v>81</v>
      </c>
      <c r="AW131" s="14" t="s">
        <v>28</v>
      </c>
      <c r="AX131" s="14" t="s">
        <v>71</v>
      </c>
      <c r="AY131" s="172" t="s">
        <v>114</v>
      </c>
    </row>
    <row r="132" spans="1:65" s="14" customFormat="1" ht="11.25">
      <c r="B132" s="171"/>
      <c r="D132" s="159" t="s">
        <v>123</v>
      </c>
      <c r="E132" s="172" t="s">
        <v>1</v>
      </c>
      <c r="F132" s="173" t="s">
        <v>346</v>
      </c>
      <c r="H132" s="174">
        <v>425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123</v>
      </c>
      <c r="AU132" s="172" t="s">
        <v>81</v>
      </c>
      <c r="AV132" s="14" t="s">
        <v>81</v>
      </c>
      <c r="AW132" s="14" t="s">
        <v>28</v>
      </c>
      <c r="AX132" s="14" t="s">
        <v>71</v>
      </c>
      <c r="AY132" s="172" t="s">
        <v>114</v>
      </c>
    </row>
    <row r="133" spans="1:65" s="15" customFormat="1" ht="11.25">
      <c r="B133" s="179"/>
      <c r="D133" s="159" t="s">
        <v>123</v>
      </c>
      <c r="E133" s="180" t="s">
        <v>1</v>
      </c>
      <c r="F133" s="181" t="s">
        <v>130</v>
      </c>
      <c r="H133" s="182">
        <v>775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123</v>
      </c>
      <c r="AU133" s="180" t="s">
        <v>81</v>
      </c>
      <c r="AV133" s="15" t="s">
        <v>121</v>
      </c>
      <c r="AW133" s="15" t="s">
        <v>28</v>
      </c>
      <c r="AX133" s="15" t="s">
        <v>79</v>
      </c>
      <c r="AY133" s="180" t="s">
        <v>114</v>
      </c>
    </row>
    <row r="134" spans="1:65" s="2" customFormat="1" ht="24.2" customHeight="1">
      <c r="A134" s="32"/>
      <c r="B134" s="144"/>
      <c r="C134" s="145" t="s">
        <v>140</v>
      </c>
      <c r="D134" s="145" t="s">
        <v>117</v>
      </c>
      <c r="E134" s="146" t="s">
        <v>347</v>
      </c>
      <c r="F134" s="147" t="s">
        <v>348</v>
      </c>
      <c r="G134" s="148" t="s">
        <v>120</v>
      </c>
      <c r="H134" s="149">
        <v>775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36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121</v>
      </c>
      <c r="AT134" s="157" t="s">
        <v>117</v>
      </c>
      <c r="AU134" s="157" t="s">
        <v>81</v>
      </c>
      <c r="AY134" s="17" t="s">
        <v>114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79</v>
      </c>
      <c r="BK134" s="158">
        <f>ROUND(I134*H134,2)</f>
        <v>0</v>
      </c>
      <c r="BL134" s="17" t="s">
        <v>121</v>
      </c>
      <c r="BM134" s="157" t="s">
        <v>349</v>
      </c>
    </row>
    <row r="135" spans="1:65" s="2" customFormat="1" ht="19.5">
      <c r="A135" s="32"/>
      <c r="B135" s="33"/>
      <c r="C135" s="32"/>
      <c r="D135" s="159" t="s">
        <v>122</v>
      </c>
      <c r="E135" s="32"/>
      <c r="F135" s="160" t="s">
        <v>348</v>
      </c>
      <c r="G135" s="32"/>
      <c r="H135" s="32"/>
      <c r="I135" s="161"/>
      <c r="J135" s="32"/>
      <c r="K135" s="32"/>
      <c r="L135" s="33"/>
      <c r="M135" s="162"/>
      <c r="N135" s="163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122</v>
      </c>
      <c r="AU135" s="17" t="s">
        <v>81</v>
      </c>
    </row>
    <row r="136" spans="1:65" s="14" customFormat="1" ht="11.25">
      <c r="B136" s="171"/>
      <c r="D136" s="159" t="s">
        <v>123</v>
      </c>
      <c r="E136" s="172" t="s">
        <v>1</v>
      </c>
      <c r="F136" s="173" t="s">
        <v>350</v>
      </c>
      <c r="H136" s="174">
        <v>775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123</v>
      </c>
      <c r="AU136" s="172" t="s">
        <v>81</v>
      </c>
      <c r="AV136" s="14" t="s">
        <v>81</v>
      </c>
      <c r="AW136" s="14" t="s">
        <v>28</v>
      </c>
      <c r="AX136" s="14" t="s">
        <v>71</v>
      </c>
      <c r="AY136" s="172" t="s">
        <v>114</v>
      </c>
    </row>
    <row r="137" spans="1:65" s="15" customFormat="1" ht="11.25">
      <c r="B137" s="179"/>
      <c r="D137" s="159" t="s">
        <v>123</v>
      </c>
      <c r="E137" s="180" t="s">
        <v>1</v>
      </c>
      <c r="F137" s="181" t="s">
        <v>130</v>
      </c>
      <c r="H137" s="182">
        <v>775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123</v>
      </c>
      <c r="AU137" s="180" t="s">
        <v>81</v>
      </c>
      <c r="AV137" s="15" t="s">
        <v>121</v>
      </c>
      <c r="AW137" s="15" t="s">
        <v>28</v>
      </c>
      <c r="AX137" s="15" t="s">
        <v>79</v>
      </c>
      <c r="AY137" s="180" t="s">
        <v>114</v>
      </c>
    </row>
    <row r="138" spans="1:65" s="2" customFormat="1" ht="16.5" customHeight="1">
      <c r="A138" s="32"/>
      <c r="B138" s="144"/>
      <c r="C138" s="145" t="s">
        <v>121</v>
      </c>
      <c r="D138" s="145" t="s">
        <v>117</v>
      </c>
      <c r="E138" s="146" t="s">
        <v>131</v>
      </c>
      <c r="F138" s="147" t="s">
        <v>132</v>
      </c>
      <c r="G138" s="148" t="s">
        <v>133</v>
      </c>
      <c r="H138" s="149">
        <v>93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36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121</v>
      </c>
      <c r="AT138" s="157" t="s">
        <v>117</v>
      </c>
      <c r="AU138" s="157" t="s">
        <v>81</v>
      </c>
      <c r="AY138" s="17" t="s">
        <v>114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79</v>
      </c>
      <c r="BK138" s="158">
        <f>ROUND(I138*H138,2)</f>
        <v>0</v>
      </c>
      <c r="BL138" s="17" t="s">
        <v>121</v>
      </c>
      <c r="BM138" s="157" t="s">
        <v>351</v>
      </c>
    </row>
    <row r="139" spans="1:65" s="2" customFormat="1" ht="11.25">
      <c r="A139" s="32"/>
      <c r="B139" s="33"/>
      <c r="C139" s="32"/>
      <c r="D139" s="159" t="s">
        <v>122</v>
      </c>
      <c r="E139" s="32"/>
      <c r="F139" s="160" t="s">
        <v>132</v>
      </c>
      <c r="G139" s="32"/>
      <c r="H139" s="32"/>
      <c r="I139" s="161"/>
      <c r="J139" s="32"/>
      <c r="K139" s="32"/>
      <c r="L139" s="33"/>
      <c r="M139" s="162"/>
      <c r="N139" s="163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122</v>
      </c>
      <c r="AU139" s="17" t="s">
        <v>81</v>
      </c>
    </row>
    <row r="140" spans="1:65" s="13" customFormat="1" ht="11.25">
      <c r="B140" s="164"/>
      <c r="D140" s="159" t="s">
        <v>123</v>
      </c>
      <c r="E140" s="165" t="s">
        <v>1</v>
      </c>
      <c r="F140" s="166" t="s">
        <v>352</v>
      </c>
      <c r="H140" s="165" t="s">
        <v>1</v>
      </c>
      <c r="I140" s="167"/>
      <c r="L140" s="164"/>
      <c r="M140" s="168"/>
      <c r="N140" s="169"/>
      <c r="O140" s="169"/>
      <c r="P140" s="169"/>
      <c r="Q140" s="169"/>
      <c r="R140" s="169"/>
      <c r="S140" s="169"/>
      <c r="T140" s="170"/>
      <c r="AT140" s="165" t="s">
        <v>123</v>
      </c>
      <c r="AU140" s="165" t="s">
        <v>81</v>
      </c>
      <c r="AV140" s="13" t="s">
        <v>79</v>
      </c>
      <c r="AW140" s="13" t="s">
        <v>28</v>
      </c>
      <c r="AX140" s="13" t="s">
        <v>71</v>
      </c>
      <c r="AY140" s="165" t="s">
        <v>114</v>
      </c>
    </row>
    <row r="141" spans="1:65" s="14" customFormat="1" ht="11.25">
      <c r="B141" s="171"/>
      <c r="D141" s="159" t="s">
        <v>123</v>
      </c>
      <c r="E141" s="172" t="s">
        <v>1</v>
      </c>
      <c r="F141" s="173" t="s">
        <v>353</v>
      </c>
      <c r="H141" s="174">
        <v>42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123</v>
      </c>
      <c r="AU141" s="172" t="s">
        <v>81</v>
      </c>
      <c r="AV141" s="14" t="s">
        <v>81</v>
      </c>
      <c r="AW141" s="14" t="s">
        <v>28</v>
      </c>
      <c r="AX141" s="14" t="s">
        <v>71</v>
      </c>
      <c r="AY141" s="172" t="s">
        <v>114</v>
      </c>
    </row>
    <row r="142" spans="1:65" s="14" customFormat="1" ht="11.25">
      <c r="B142" s="171"/>
      <c r="D142" s="159" t="s">
        <v>123</v>
      </c>
      <c r="E142" s="172" t="s">
        <v>1</v>
      </c>
      <c r="F142" s="173" t="s">
        <v>354</v>
      </c>
      <c r="H142" s="174">
        <v>51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123</v>
      </c>
      <c r="AU142" s="172" t="s">
        <v>81</v>
      </c>
      <c r="AV142" s="14" t="s">
        <v>81</v>
      </c>
      <c r="AW142" s="14" t="s">
        <v>28</v>
      </c>
      <c r="AX142" s="14" t="s">
        <v>71</v>
      </c>
      <c r="AY142" s="172" t="s">
        <v>114</v>
      </c>
    </row>
    <row r="143" spans="1:65" s="15" customFormat="1" ht="11.25">
      <c r="B143" s="179"/>
      <c r="D143" s="159" t="s">
        <v>123</v>
      </c>
      <c r="E143" s="180" t="s">
        <v>1</v>
      </c>
      <c r="F143" s="181" t="s">
        <v>130</v>
      </c>
      <c r="H143" s="182">
        <v>93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123</v>
      </c>
      <c r="AU143" s="180" t="s">
        <v>81</v>
      </c>
      <c r="AV143" s="15" t="s">
        <v>121</v>
      </c>
      <c r="AW143" s="15" t="s">
        <v>28</v>
      </c>
      <c r="AX143" s="15" t="s">
        <v>79</v>
      </c>
      <c r="AY143" s="180" t="s">
        <v>114</v>
      </c>
    </row>
    <row r="144" spans="1:65" s="2" customFormat="1" ht="21.75" customHeight="1">
      <c r="A144" s="32"/>
      <c r="B144" s="144"/>
      <c r="C144" s="187" t="s">
        <v>115</v>
      </c>
      <c r="D144" s="187" t="s">
        <v>148</v>
      </c>
      <c r="E144" s="188" t="s">
        <v>149</v>
      </c>
      <c r="F144" s="189" t="s">
        <v>150</v>
      </c>
      <c r="G144" s="190" t="s">
        <v>133</v>
      </c>
      <c r="H144" s="191">
        <v>1280</v>
      </c>
      <c r="I144" s="192"/>
      <c r="J144" s="193">
        <f>ROUND(I144*H144,2)</f>
        <v>0</v>
      </c>
      <c r="K144" s="194"/>
      <c r="L144" s="195"/>
      <c r="M144" s="196" t="s">
        <v>1</v>
      </c>
      <c r="N144" s="197" t="s">
        <v>36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151</v>
      </c>
      <c r="AT144" s="157" t="s">
        <v>148</v>
      </c>
      <c r="AU144" s="157" t="s">
        <v>81</v>
      </c>
      <c r="AY144" s="17" t="s">
        <v>114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79</v>
      </c>
      <c r="BK144" s="158">
        <f>ROUND(I144*H144,2)</f>
        <v>0</v>
      </c>
      <c r="BL144" s="17" t="s">
        <v>121</v>
      </c>
      <c r="BM144" s="157" t="s">
        <v>355</v>
      </c>
    </row>
    <row r="145" spans="1:65" s="2" customFormat="1" ht="11.25">
      <c r="A145" s="32"/>
      <c r="B145" s="33"/>
      <c r="C145" s="32"/>
      <c r="D145" s="159" t="s">
        <v>122</v>
      </c>
      <c r="E145" s="32"/>
      <c r="F145" s="160" t="s">
        <v>150</v>
      </c>
      <c r="G145" s="32"/>
      <c r="H145" s="32"/>
      <c r="I145" s="161"/>
      <c r="J145" s="32"/>
      <c r="K145" s="32"/>
      <c r="L145" s="33"/>
      <c r="M145" s="162"/>
      <c r="N145" s="163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122</v>
      </c>
      <c r="AU145" s="17" t="s">
        <v>81</v>
      </c>
    </row>
    <row r="146" spans="1:65" s="13" customFormat="1" ht="11.25">
      <c r="B146" s="164"/>
      <c r="D146" s="159" t="s">
        <v>123</v>
      </c>
      <c r="E146" s="165" t="s">
        <v>1</v>
      </c>
      <c r="F146" s="166" t="s">
        <v>153</v>
      </c>
      <c r="H146" s="165" t="s">
        <v>1</v>
      </c>
      <c r="I146" s="167"/>
      <c r="L146" s="164"/>
      <c r="M146" s="168"/>
      <c r="N146" s="169"/>
      <c r="O146" s="169"/>
      <c r="P146" s="169"/>
      <c r="Q146" s="169"/>
      <c r="R146" s="169"/>
      <c r="S146" s="169"/>
      <c r="T146" s="170"/>
      <c r="AT146" s="165" t="s">
        <v>123</v>
      </c>
      <c r="AU146" s="165" t="s">
        <v>81</v>
      </c>
      <c r="AV146" s="13" t="s">
        <v>79</v>
      </c>
      <c r="AW146" s="13" t="s">
        <v>28</v>
      </c>
      <c r="AX146" s="13" t="s">
        <v>71</v>
      </c>
      <c r="AY146" s="165" t="s">
        <v>114</v>
      </c>
    </row>
    <row r="147" spans="1:65" s="14" customFormat="1" ht="11.25">
      <c r="B147" s="171"/>
      <c r="D147" s="159" t="s">
        <v>123</v>
      </c>
      <c r="E147" s="172" t="s">
        <v>1</v>
      </c>
      <c r="F147" s="173" t="s">
        <v>356</v>
      </c>
      <c r="H147" s="174">
        <v>580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123</v>
      </c>
      <c r="AU147" s="172" t="s">
        <v>81</v>
      </c>
      <c r="AV147" s="14" t="s">
        <v>81</v>
      </c>
      <c r="AW147" s="14" t="s">
        <v>28</v>
      </c>
      <c r="AX147" s="14" t="s">
        <v>71</v>
      </c>
      <c r="AY147" s="172" t="s">
        <v>114</v>
      </c>
    </row>
    <row r="148" spans="1:65" s="14" customFormat="1" ht="11.25">
      <c r="B148" s="171"/>
      <c r="D148" s="159" t="s">
        <v>123</v>
      </c>
      <c r="E148" s="172" t="s">
        <v>1</v>
      </c>
      <c r="F148" s="173" t="s">
        <v>357</v>
      </c>
      <c r="H148" s="174">
        <v>700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123</v>
      </c>
      <c r="AU148" s="172" t="s">
        <v>81</v>
      </c>
      <c r="AV148" s="14" t="s">
        <v>81</v>
      </c>
      <c r="AW148" s="14" t="s">
        <v>28</v>
      </c>
      <c r="AX148" s="14" t="s">
        <v>71</v>
      </c>
      <c r="AY148" s="172" t="s">
        <v>114</v>
      </c>
    </row>
    <row r="149" spans="1:65" s="15" customFormat="1" ht="11.25">
      <c r="B149" s="179"/>
      <c r="D149" s="159" t="s">
        <v>123</v>
      </c>
      <c r="E149" s="180" t="s">
        <v>1</v>
      </c>
      <c r="F149" s="181" t="s">
        <v>130</v>
      </c>
      <c r="H149" s="182">
        <v>1280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123</v>
      </c>
      <c r="AU149" s="180" t="s">
        <v>81</v>
      </c>
      <c r="AV149" s="15" t="s">
        <v>121</v>
      </c>
      <c r="AW149" s="15" t="s">
        <v>28</v>
      </c>
      <c r="AX149" s="15" t="s">
        <v>79</v>
      </c>
      <c r="AY149" s="180" t="s">
        <v>114</v>
      </c>
    </row>
    <row r="150" spans="1:65" s="2" customFormat="1" ht="16.5" customHeight="1">
      <c r="A150" s="32"/>
      <c r="B150" s="144"/>
      <c r="C150" s="187" t="s">
        <v>144</v>
      </c>
      <c r="D150" s="187" t="s">
        <v>148</v>
      </c>
      <c r="E150" s="188" t="s">
        <v>358</v>
      </c>
      <c r="F150" s="189" t="s">
        <v>359</v>
      </c>
      <c r="G150" s="190" t="s">
        <v>133</v>
      </c>
      <c r="H150" s="191">
        <v>2560</v>
      </c>
      <c r="I150" s="192"/>
      <c r="J150" s="193">
        <f>ROUND(I150*H150,2)</f>
        <v>0</v>
      </c>
      <c r="K150" s="194"/>
      <c r="L150" s="195"/>
      <c r="M150" s="196" t="s">
        <v>1</v>
      </c>
      <c r="N150" s="197" t="s">
        <v>36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151</v>
      </c>
      <c r="AT150" s="157" t="s">
        <v>148</v>
      </c>
      <c r="AU150" s="157" t="s">
        <v>81</v>
      </c>
      <c r="AY150" s="17" t="s">
        <v>114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79</v>
      </c>
      <c r="BK150" s="158">
        <f>ROUND(I150*H150,2)</f>
        <v>0</v>
      </c>
      <c r="BL150" s="17" t="s">
        <v>121</v>
      </c>
      <c r="BM150" s="157" t="s">
        <v>360</v>
      </c>
    </row>
    <row r="151" spans="1:65" s="2" customFormat="1" ht="11.25">
      <c r="A151" s="32"/>
      <c r="B151" s="33"/>
      <c r="C151" s="32"/>
      <c r="D151" s="159" t="s">
        <v>122</v>
      </c>
      <c r="E151" s="32"/>
      <c r="F151" s="160" t="s">
        <v>359</v>
      </c>
      <c r="G151" s="32"/>
      <c r="H151" s="32"/>
      <c r="I151" s="161"/>
      <c r="J151" s="32"/>
      <c r="K151" s="32"/>
      <c r="L151" s="33"/>
      <c r="M151" s="162"/>
      <c r="N151" s="163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122</v>
      </c>
      <c r="AU151" s="17" t="s">
        <v>81</v>
      </c>
    </row>
    <row r="152" spans="1:65" s="13" customFormat="1" ht="11.25">
      <c r="B152" s="164"/>
      <c r="D152" s="159" t="s">
        <v>123</v>
      </c>
      <c r="E152" s="165" t="s">
        <v>1</v>
      </c>
      <c r="F152" s="166" t="s">
        <v>361</v>
      </c>
      <c r="H152" s="165" t="s">
        <v>1</v>
      </c>
      <c r="I152" s="167"/>
      <c r="L152" s="164"/>
      <c r="M152" s="168"/>
      <c r="N152" s="169"/>
      <c r="O152" s="169"/>
      <c r="P152" s="169"/>
      <c r="Q152" s="169"/>
      <c r="R152" s="169"/>
      <c r="S152" s="169"/>
      <c r="T152" s="170"/>
      <c r="AT152" s="165" t="s">
        <v>123</v>
      </c>
      <c r="AU152" s="165" t="s">
        <v>81</v>
      </c>
      <c r="AV152" s="13" t="s">
        <v>79</v>
      </c>
      <c r="AW152" s="13" t="s">
        <v>28</v>
      </c>
      <c r="AX152" s="13" t="s">
        <v>71</v>
      </c>
      <c r="AY152" s="165" t="s">
        <v>114</v>
      </c>
    </row>
    <row r="153" spans="1:65" s="14" customFormat="1" ht="11.25">
      <c r="B153" s="171"/>
      <c r="D153" s="159" t="s">
        <v>123</v>
      </c>
      <c r="E153" s="172" t="s">
        <v>1</v>
      </c>
      <c r="F153" s="173" t="s">
        <v>362</v>
      </c>
      <c r="H153" s="174">
        <v>1160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123</v>
      </c>
      <c r="AU153" s="172" t="s">
        <v>81</v>
      </c>
      <c r="AV153" s="14" t="s">
        <v>81</v>
      </c>
      <c r="AW153" s="14" t="s">
        <v>28</v>
      </c>
      <c r="AX153" s="14" t="s">
        <v>71</v>
      </c>
      <c r="AY153" s="172" t="s">
        <v>114</v>
      </c>
    </row>
    <row r="154" spans="1:65" s="14" customFormat="1" ht="11.25">
      <c r="B154" s="171"/>
      <c r="D154" s="159" t="s">
        <v>123</v>
      </c>
      <c r="E154" s="172" t="s">
        <v>1</v>
      </c>
      <c r="F154" s="173" t="s">
        <v>363</v>
      </c>
      <c r="H154" s="174">
        <v>1400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123</v>
      </c>
      <c r="AU154" s="172" t="s">
        <v>81</v>
      </c>
      <c r="AV154" s="14" t="s">
        <v>81</v>
      </c>
      <c r="AW154" s="14" t="s">
        <v>28</v>
      </c>
      <c r="AX154" s="14" t="s">
        <v>71</v>
      </c>
      <c r="AY154" s="172" t="s">
        <v>114</v>
      </c>
    </row>
    <row r="155" spans="1:65" s="15" customFormat="1" ht="11.25">
      <c r="B155" s="179"/>
      <c r="D155" s="159" t="s">
        <v>123</v>
      </c>
      <c r="E155" s="180" t="s">
        <v>1</v>
      </c>
      <c r="F155" s="181" t="s">
        <v>130</v>
      </c>
      <c r="H155" s="182">
        <v>2560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123</v>
      </c>
      <c r="AU155" s="180" t="s">
        <v>81</v>
      </c>
      <c r="AV155" s="15" t="s">
        <v>121</v>
      </c>
      <c r="AW155" s="15" t="s">
        <v>28</v>
      </c>
      <c r="AX155" s="15" t="s">
        <v>79</v>
      </c>
      <c r="AY155" s="180" t="s">
        <v>114</v>
      </c>
    </row>
    <row r="156" spans="1:65" s="2" customFormat="1" ht="16.5" customHeight="1">
      <c r="A156" s="32"/>
      <c r="B156" s="144"/>
      <c r="C156" s="187" t="s">
        <v>170</v>
      </c>
      <c r="D156" s="187" t="s">
        <v>148</v>
      </c>
      <c r="E156" s="188" t="s">
        <v>364</v>
      </c>
      <c r="F156" s="189" t="s">
        <v>365</v>
      </c>
      <c r="G156" s="190" t="s">
        <v>133</v>
      </c>
      <c r="H156" s="191">
        <v>2560</v>
      </c>
      <c r="I156" s="192"/>
      <c r="J156" s="193">
        <f>ROUND(I156*H156,2)</f>
        <v>0</v>
      </c>
      <c r="K156" s="194"/>
      <c r="L156" s="195"/>
      <c r="M156" s="196" t="s">
        <v>1</v>
      </c>
      <c r="N156" s="197" t="s">
        <v>36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151</v>
      </c>
      <c r="AT156" s="157" t="s">
        <v>148</v>
      </c>
      <c r="AU156" s="157" t="s">
        <v>81</v>
      </c>
      <c r="AY156" s="17" t="s">
        <v>114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79</v>
      </c>
      <c r="BK156" s="158">
        <f>ROUND(I156*H156,2)</f>
        <v>0</v>
      </c>
      <c r="BL156" s="17" t="s">
        <v>121</v>
      </c>
      <c r="BM156" s="157" t="s">
        <v>366</v>
      </c>
    </row>
    <row r="157" spans="1:65" s="2" customFormat="1" ht="11.25">
      <c r="A157" s="32"/>
      <c r="B157" s="33"/>
      <c r="C157" s="32"/>
      <c r="D157" s="159" t="s">
        <v>122</v>
      </c>
      <c r="E157" s="32"/>
      <c r="F157" s="160" t="s">
        <v>365</v>
      </c>
      <c r="G157" s="32"/>
      <c r="H157" s="32"/>
      <c r="I157" s="161"/>
      <c r="J157" s="32"/>
      <c r="K157" s="32"/>
      <c r="L157" s="33"/>
      <c r="M157" s="162"/>
      <c r="N157" s="163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122</v>
      </c>
      <c r="AU157" s="17" t="s">
        <v>81</v>
      </c>
    </row>
    <row r="158" spans="1:65" s="13" customFormat="1" ht="11.25">
      <c r="B158" s="164"/>
      <c r="D158" s="159" t="s">
        <v>123</v>
      </c>
      <c r="E158" s="165" t="s">
        <v>1</v>
      </c>
      <c r="F158" s="166" t="s">
        <v>367</v>
      </c>
      <c r="H158" s="165" t="s">
        <v>1</v>
      </c>
      <c r="I158" s="167"/>
      <c r="L158" s="164"/>
      <c r="M158" s="168"/>
      <c r="N158" s="169"/>
      <c r="O158" s="169"/>
      <c r="P158" s="169"/>
      <c r="Q158" s="169"/>
      <c r="R158" s="169"/>
      <c r="S158" s="169"/>
      <c r="T158" s="170"/>
      <c r="AT158" s="165" t="s">
        <v>123</v>
      </c>
      <c r="AU158" s="165" t="s">
        <v>81</v>
      </c>
      <c r="AV158" s="13" t="s">
        <v>79</v>
      </c>
      <c r="AW158" s="13" t="s">
        <v>28</v>
      </c>
      <c r="AX158" s="13" t="s">
        <v>71</v>
      </c>
      <c r="AY158" s="165" t="s">
        <v>114</v>
      </c>
    </row>
    <row r="159" spans="1:65" s="14" customFormat="1" ht="11.25">
      <c r="B159" s="171"/>
      <c r="D159" s="159" t="s">
        <v>123</v>
      </c>
      <c r="E159" s="172" t="s">
        <v>1</v>
      </c>
      <c r="F159" s="173" t="s">
        <v>362</v>
      </c>
      <c r="H159" s="174">
        <v>1160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123</v>
      </c>
      <c r="AU159" s="172" t="s">
        <v>81</v>
      </c>
      <c r="AV159" s="14" t="s">
        <v>81</v>
      </c>
      <c r="AW159" s="14" t="s">
        <v>28</v>
      </c>
      <c r="AX159" s="14" t="s">
        <v>71</v>
      </c>
      <c r="AY159" s="172" t="s">
        <v>114</v>
      </c>
    </row>
    <row r="160" spans="1:65" s="14" customFormat="1" ht="11.25">
      <c r="B160" s="171"/>
      <c r="D160" s="159" t="s">
        <v>123</v>
      </c>
      <c r="E160" s="172" t="s">
        <v>1</v>
      </c>
      <c r="F160" s="173" t="s">
        <v>363</v>
      </c>
      <c r="H160" s="174">
        <v>1400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123</v>
      </c>
      <c r="AU160" s="172" t="s">
        <v>81</v>
      </c>
      <c r="AV160" s="14" t="s">
        <v>81</v>
      </c>
      <c r="AW160" s="14" t="s">
        <v>28</v>
      </c>
      <c r="AX160" s="14" t="s">
        <v>71</v>
      </c>
      <c r="AY160" s="172" t="s">
        <v>114</v>
      </c>
    </row>
    <row r="161" spans="1:65" s="15" customFormat="1" ht="11.25">
      <c r="B161" s="179"/>
      <c r="D161" s="159" t="s">
        <v>123</v>
      </c>
      <c r="E161" s="180" t="s">
        <v>1</v>
      </c>
      <c r="F161" s="181" t="s">
        <v>130</v>
      </c>
      <c r="H161" s="182">
        <v>2560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123</v>
      </c>
      <c r="AU161" s="180" t="s">
        <v>81</v>
      </c>
      <c r="AV161" s="15" t="s">
        <v>121</v>
      </c>
      <c r="AW161" s="15" t="s">
        <v>28</v>
      </c>
      <c r="AX161" s="15" t="s">
        <v>79</v>
      </c>
      <c r="AY161" s="180" t="s">
        <v>114</v>
      </c>
    </row>
    <row r="162" spans="1:65" s="2" customFormat="1" ht="16.5" customHeight="1">
      <c r="A162" s="32"/>
      <c r="B162" s="144"/>
      <c r="C162" s="187" t="s">
        <v>151</v>
      </c>
      <c r="D162" s="187" t="s">
        <v>148</v>
      </c>
      <c r="E162" s="188" t="s">
        <v>368</v>
      </c>
      <c r="F162" s="189" t="s">
        <v>369</v>
      </c>
      <c r="G162" s="190" t="s">
        <v>133</v>
      </c>
      <c r="H162" s="191">
        <v>2560</v>
      </c>
      <c r="I162" s="192"/>
      <c r="J162" s="193">
        <f>ROUND(I162*H162,2)</f>
        <v>0</v>
      </c>
      <c r="K162" s="194"/>
      <c r="L162" s="195"/>
      <c r="M162" s="196" t="s">
        <v>1</v>
      </c>
      <c r="N162" s="197" t="s">
        <v>36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151</v>
      </c>
      <c r="AT162" s="157" t="s">
        <v>148</v>
      </c>
      <c r="AU162" s="157" t="s">
        <v>81</v>
      </c>
      <c r="AY162" s="17" t="s">
        <v>114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79</v>
      </c>
      <c r="BK162" s="158">
        <f>ROUND(I162*H162,2)</f>
        <v>0</v>
      </c>
      <c r="BL162" s="17" t="s">
        <v>121</v>
      </c>
      <c r="BM162" s="157" t="s">
        <v>370</v>
      </c>
    </row>
    <row r="163" spans="1:65" s="2" customFormat="1" ht="11.25">
      <c r="A163" s="32"/>
      <c r="B163" s="33"/>
      <c r="C163" s="32"/>
      <c r="D163" s="159" t="s">
        <v>122</v>
      </c>
      <c r="E163" s="32"/>
      <c r="F163" s="160" t="s">
        <v>369</v>
      </c>
      <c r="G163" s="32"/>
      <c r="H163" s="32"/>
      <c r="I163" s="161"/>
      <c r="J163" s="32"/>
      <c r="K163" s="32"/>
      <c r="L163" s="33"/>
      <c r="M163" s="162"/>
      <c r="N163" s="163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122</v>
      </c>
      <c r="AU163" s="17" t="s">
        <v>81</v>
      </c>
    </row>
    <row r="164" spans="1:65" s="13" customFormat="1" ht="11.25">
      <c r="B164" s="164"/>
      <c r="D164" s="159" t="s">
        <v>123</v>
      </c>
      <c r="E164" s="165" t="s">
        <v>1</v>
      </c>
      <c r="F164" s="166" t="s">
        <v>371</v>
      </c>
      <c r="H164" s="165" t="s">
        <v>1</v>
      </c>
      <c r="I164" s="167"/>
      <c r="L164" s="164"/>
      <c r="M164" s="168"/>
      <c r="N164" s="169"/>
      <c r="O164" s="169"/>
      <c r="P164" s="169"/>
      <c r="Q164" s="169"/>
      <c r="R164" s="169"/>
      <c r="S164" s="169"/>
      <c r="T164" s="170"/>
      <c r="AT164" s="165" t="s">
        <v>123</v>
      </c>
      <c r="AU164" s="165" t="s">
        <v>81</v>
      </c>
      <c r="AV164" s="13" t="s">
        <v>79</v>
      </c>
      <c r="AW164" s="13" t="s">
        <v>28</v>
      </c>
      <c r="AX164" s="13" t="s">
        <v>71</v>
      </c>
      <c r="AY164" s="165" t="s">
        <v>114</v>
      </c>
    </row>
    <row r="165" spans="1:65" s="14" customFormat="1" ht="11.25">
      <c r="B165" s="171"/>
      <c r="D165" s="159" t="s">
        <v>123</v>
      </c>
      <c r="E165" s="172" t="s">
        <v>1</v>
      </c>
      <c r="F165" s="173" t="s">
        <v>362</v>
      </c>
      <c r="H165" s="174">
        <v>1160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123</v>
      </c>
      <c r="AU165" s="172" t="s">
        <v>81</v>
      </c>
      <c r="AV165" s="14" t="s">
        <v>81</v>
      </c>
      <c r="AW165" s="14" t="s">
        <v>28</v>
      </c>
      <c r="AX165" s="14" t="s">
        <v>71</v>
      </c>
      <c r="AY165" s="172" t="s">
        <v>114</v>
      </c>
    </row>
    <row r="166" spans="1:65" s="14" customFormat="1" ht="11.25">
      <c r="B166" s="171"/>
      <c r="D166" s="159" t="s">
        <v>123</v>
      </c>
      <c r="E166" s="172" t="s">
        <v>1</v>
      </c>
      <c r="F166" s="173" t="s">
        <v>363</v>
      </c>
      <c r="H166" s="174">
        <v>1400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123</v>
      </c>
      <c r="AU166" s="172" t="s">
        <v>81</v>
      </c>
      <c r="AV166" s="14" t="s">
        <v>81</v>
      </c>
      <c r="AW166" s="14" t="s">
        <v>28</v>
      </c>
      <c r="AX166" s="14" t="s">
        <v>71</v>
      </c>
      <c r="AY166" s="172" t="s">
        <v>114</v>
      </c>
    </row>
    <row r="167" spans="1:65" s="15" customFormat="1" ht="11.25">
      <c r="B167" s="179"/>
      <c r="D167" s="159" t="s">
        <v>123</v>
      </c>
      <c r="E167" s="180" t="s">
        <v>1</v>
      </c>
      <c r="F167" s="181" t="s">
        <v>130</v>
      </c>
      <c r="H167" s="182">
        <v>2560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123</v>
      </c>
      <c r="AU167" s="180" t="s">
        <v>81</v>
      </c>
      <c r="AV167" s="15" t="s">
        <v>121</v>
      </c>
      <c r="AW167" s="15" t="s">
        <v>28</v>
      </c>
      <c r="AX167" s="15" t="s">
        <v>79</v>
      </c>
      <c r="AY167" s="180" t="s">
        <v>114</v>
      </c>
    </row>
    <row r="168" spans="1:65" s="2" customFormat="1" ht="16.5" customHeight="1">
      <c r="A168" s="32"/>
      <c r="B168" s="144"/>
      <c r="C168" s="187" t="s">
        <v>185</v>
      </c>
      <c r="D168" s="187" t="s">
        <v>148</v>
      </c>
      <c r="E168" s="188" t="s">
        <v>164</v>
      </c>
      <c r="F168" s="189" t="s">
        <v>165</v>
      </c>
      <c r="G168" s="190" t="s">
        <v>133</v>
      </c>
      <c r="H168" s="191">
        <v>2560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36</v>
      </c>
      <c r="O168" s="58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151</v>
      </c>
      <c r="AT168" s="157" t="s">
        <v>148</v>
      </c>
      <c r="AU168" s="157" t="s">
        <v>81</v>
      </c>
      <c r="AY168" s="17" t="s">
        <v>114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7" t="s">
        <v>79</v>
      </c>
      <c r="BK168" s="158">
        <f>ROUND(I168*H168,2)</f>
        <v>0</v>
      </c>
      <c r="BL168" s="17" t="s">
        <v>121</v>
      </c>
      <c r="BM168" s="157" t="s">
        <v>372</v>
      </c>
    </row>
    <row r="169" spans="1:65" s="2" customFormat="1" ht="11.25">
      <c r="A169" s="32"/>
      <c r="B169" s="33"/>
      <c r="C169" s="32"/>
      <c r="D169" s="159" t="s">
        <v>122</v>
      </c>
      <c r="E169" s="32"/>
      <c r="F169" s="160" t="s">
        <v>165</v>
      </c>
      <c r="G169" s="32"/>
      <c r="H169" s="32"/>
      <c r="I169" s="161"/>
      <c r="J169" s="32"/>
      <c r="K169" s="32"/>
      <c r="L169" s="33"/>
      <c r="M169" s="162"/>
      <c r="N169" s="163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122</v>
      </c>
      <c r="AU169" s="17" t="s">
        <v>81</v>
      </c>
    </row>
    <row r="170" spans="1:65" s="13" customFormat="1" ht="11.25">
      <c r="B170" s="164"/>
      <c r="D170" s="159" t="s">
        <v>123</v>
      </c>
      <c r="E170" s="165" t="s">
        <v>1</v>
      </c>
      <c r="F170" s="166" t="s">
        <v>167</v>
      </c>
      <c r="H170" s="165" t="s">
        <v>1</v>
      </c>
      <c r="I170" s="167"/>
      <c r="L170" s="164"/>
      <c r="M170" s="168"/>
      <c r="N170" s="169"/>
      <c r="O170" s="169"/>
      <c r="P170" s="169"/>
      <c r="Q170" s="169"/>
      <c r="R170" s="169"/>
      <c r="S170" s="169"/>
      <c r="T170" s="170"/>
      <c r="AT170" s="165" t="s">
        <v>123</v>
      </c>
      <c r="AU170" s="165" t="s">
        <v>81</v>
      </c>
      <c r="AV170" s="13" t="s">
        <v>79</v>
      </c>
      <c r="AW170" s="13" t="s">
        <v>28</v>
      </c>
      <c r="AX170" s="13" t="s">
        <v>71</v>
      </c>
      <c r="AY170" s="165" t="s">
        <v>114</v>
      </c>
    </row>
    <row r="171" spans="1:65" s="14" customFormat="1" ht="11.25">
      <c r="B171" s="171"/>
      <c r="D171" s="159" t="s">
        <v>123</v>
      </c>
      <c r="E171" s="172" t="s">
        <v>1</v>
      </c>
      <c r="F171" s="173" t="s">
        <v>362</v>
      </c>
      <c r="H171" s="174">
        <v>1160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123</v>
      </c>
      <c r="AU171" s="172" t="s">
        <v>81</v>
      </c>
      <c r="AV171" s="14" t="s">
        <v>81</v>
      </c>
      <c r="AW171" s="14" t="s">
        <v>28</v>
      </c>
      <c r="AX171" s="14" t="s">
        <v>71</v>
      </c>
      <c r="AY171" s="172" t="s">
        <v>114</v>
      </c>
    </row>
    <row r="172" spans="1:65" s="14" customFormat="1" ht="11.25">
      <c r="B172" s="171"/>
      <c r="D172" s="159" t="s">
        <v>123</v>
      </c>
      <c r="E172" s="172" t="s">
        <v>1</v>
      </c>
      <c r="F172" s="173" t="s">
        <v>363</v>
      </c>
      <c r="H172" s="174">
        <v>1400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123</v>
      </c>
      <c r="AU172" s="172" t="s">
        <v>81</v>
      </c>
      <c r="AV172" s="14" t="s">
        <v>81</v>
      </c>
      <c r="AW172" s="14" t="s">
        <v>28</v>
      </c>
      <c r="AX172" s="14" t="s">
        <v>71</v>
      </c>
      <c r="AY172" s="172" t="s">
        <v>114</v>
      </c>
    </row>
    <row r="173" spans="1:65" s="15" customFormat="1" ht="11.25">
      <c r="B173" s="179"/>
      <c r="D173" s="159" t="s">
        <v>123</v>
      </c>
      <c r="E173" s="180" t="s">
        <v>1</v>
      </c>
      <c r="F173" s="181" t="s">
        <v>130</v>
      </c>
      <c r="H173" s="182">
        <v>2560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123</v>
      </c>
      <c r="AU173" s="180" t="s">
        <v>81</v>
      </c>
      <c r="AV173" s="15" t="s">
        <v>121</v>
      </c>
      <c r="AW173" s="15" t="s">
        <v>28</v>
      </c>
      <c r="AX173" s="15" t="s">
        <v>79</v>
      </c>
      <c r="AY173" s="180" t="s">
        <v>114</v>
      </c>
    </row>
    <row r="174" spans="1:65" s="2" customFormat="1" ht="16.5" customHeight="1">
      <c r="A174" s="32"/>
      <c r="B174" s="144"/>
      <c r="C174" s="145" t="s">
        <v>152</v>
      </c>
      <c r="D174" s="145" t="s">
        <v>117</v>
      </c>
      <c r="E174" s="146" t="s">
        <v>373</v>
      </c>
      <c r="F174" s="147" t="s">
        <v>374</v>
      </c>
      <c r="G174" s="148" t="s">
        <v>133</v>
      </c>
      <c r="H174" s="149">
        <v>2560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36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121</v>
      </c>
      <c r="AT174" s="157" t="s">
        <v>117</v>
      </c>
      <c r="AU174" s="157" t="s">
        <v>81</v>
      </c>
      <c r="AY174" s="17" t="s">
        <v>114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79</v>
      </c>
      <c r="BK174" s="158">
        <f>ROUND(I174*H174,2)</f>
        <v>0</v>
      </c>
      <c r="BL174" s="17" t="s">
        <v>121</v>
      </c>
      <c r="BM174" s="157" t="s">
        <v>375</v>
      </c>
    </row>
    <row r="175" spans="1:65" s="2" customFormat="1" ht="11.25">
      <c r="A175" s="32"/>
      <c r="B175" s="33"/>
      <c r="C175" s="32"/>
      <c r="D175" s="159" t="s">
        <v>122</v>
      </c>
      <c r="E175" s="32"/>
      <c r="F175" s="160" t="s">
        <v>374</v>
      </c>
      <c r="G175" s="32"/>
      <c r="H175" s="32"/>
      <c r="I175" s="161"/>
      <c r="J175" s="32"/>
      <c r="K175" s="32"/>
      <c r="L175" s="33"/>
      <c r="M175" s="162"/>
      <c r="N175" s="163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122</v>
      </c>
      <c r="AU175" s="17" t="s">
        <v>81</v>
      </c>
    </row>
    <row r="176" spans="1:65" s="13" customFormat="1" ht="11.25">
      <c r="B176" s="164"/>
      <c r="D176" s="159" t="s">
        <v>123</v>
      </c>
      <c r="E176" s="165" t="s">
        <v>1</v>
      </c>
      <c r="F176" s="166" t="s">
        <v>361</v>
      </c>
      <c r="H176" s="165" t="s">
        <v>1</v>
      </c>
      <c r="I176" s="167"/>
      <c r="L176" s="164"/>
      <c r="M176" s="168"/>
      <c r="N176" s="169"/>
      <c r="O176" s="169"/>
      <c r="P176" s="169"/>
      <c r="Q176" s="169"/>
      <c r="R176" s="169"/>
      <c r="S176" s="169"/>
      <c r="T176" s="170"/>
      <c r="AT176" s="165" t="s">
        <v>123</v>
      </c>
      <c r="AU176" s="165" t="s">
        <v>81</v>
      </c>
      <c r="AV176" s="13" t="s">
        <v>79</v>
      </c>
      <c r="AW176" s="13" t="s">
        <v>28</v>
      </c>
      <c r="AX176" s="13" t="s">
        <v>71</v>
      </c>
      <c r="AY176" s="165" t="s">
        <v>114</v>
      </c>
    </row>
    <row r="177" spans="1:65" s="14" customFormat="1" ht="11.25">
      <c r="B177" s="171"/>
      <c r="D177" s="159" t="s">
        <v>123</v>
      </c>
      <c r="E177" s="172" t="s">
        <v>1</v>
      </c>
      <c r="F177" s="173" t="s">
        <v>362</v>
      </c>
      <c r="H177" s="174">
        <v>1160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123</v>
      </c>
      <c r="AU177" s="172" t="s">
        <v>81</v>
      </c>
      <c r="AV177" s="14" t="s">
        <v>81</v>
      </c>
      <c r="AW177" s="14" t="s">
        <v>28</v>
      </c>
      <c r="AX177" s="14" t="s">
        <v>71</v>
      </c>
      <c r="AY177" s="172" t="s">
        <v>114</v>
      </c>
    </row>
    <row r="178" spans="1:65" s="14" customFormat="1" ht="11.25">
      <c r="B178" s="171"/>
      <c r="D178" s="159" t="s">
        <v>123</v>
      </c>
      <c r="E178" s="172" t="s">
        <v>1</v>
      </c>
      <c r="F178" s="173" t="s">
        <v>363</v>
      </c>
      <c r="H178" s="174">
        <v>1400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123</v>
      </c>
      <c r="AU178" s="172" t="s">
        <v>81</v>
      </c>
      <c r="AV178" s="14" t="s">
        <v>81</v>
      </c>
      <c r="AW178" s="14" t="s">
        <v>28</v>
      </c>
      <c r="AX178" s="14" t="s">
        <v>71</v>
      </c>
      <c r="AY178" s="172" t="s">
        <v>114</v>
      </c>
    </row>
    <row r="179" spans="1:65" s="15" customFormat="1" ht="11.25">
      <c r="B179" s="179"/>
      <c r="D179" s="159" t="s">
        <v>123</v>
      </c>
      <c r="E179" s="180" t="s">
        <v>1</v>
      </c>
      <c r="F179" s="181" t="s">
        <v>130</v>
      </c>
      <c r="H179" s="182">
        <v>2560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123</v>
      </c>
      <c r="AU179" s="180" t="s">
        <v>81</v>
      </c>
      <c r="AV179" s="15" t="s">
        <v>121</v>
      </c>
      <c r="AW179" s="15" t="s">
        <v>28</v>
      </c>
      <c r="AX179" s="15" t="s">
        <v>79</v>
      </c>
      <c r="AY179" s="180" t="s">
        <v>114</v>
      </c>
    </row>
    <row r="180" spans="1:65" s="2" customFormat="1" ht="16.5" customHeight="1">
      <c r="A180" s="32"/>
      <c r="B180" s="144"/>
      <c r="C180" s="145" t="s">
        <v>197</v>
      </c>
      <c r="D180" s="145" t="s">
        <v>117</v>
      </c>
      <c r="E180" s="146" t="s">
        <v>376</v>
      </c>
      <c r="F180" s="147" t="s">
        <v>377</v>
      </c>
      <c r="G180" s="148" t="s">
        <v>133</v>
      </c>
      <c r="H180" s="149">
        <v>2560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36</v>
      </c>
      <c r="O180" s="58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121</v>
      </c>
      <c r="AT180" s="157" t="s">
        <v>117</v>
      </c>
      <c r="AU180" s="157" t="s">
        <v>81</v>
      </c>
      <c r="AY180" s="17" t="s">
        <v>114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79</v>
      </c>
      <c r="BK180" s="158">
        <f>ROUND(I180*H180,2)</f>
        <v>0</v>
      </c>
      <c r="BL180" s="17" t="s">
        <v>121</v>
      </c>
      <c r="BM180" s="157" t="s">
        <v>378</v>
      </c>
    </row>
    <row r="181" spans="1:65" s="2" customFormat="1" ht="11.25">
      <c r="A181" s="32"/>
      <c r="B181" s="33"/>
      <c r="C181" s="32"/>
      <c r="D181" s="159" t="s">
        <v>122</v>
      </c>
      <c r="E181" s="32"/>
      <c r="F181" s="160" t="s">
        <v>377</v>
      </c>
      <c r="G181" s="32"/>
      <c r="H181" s="32"/>
      <c r="I181" s="161"/>
      <c r="J181" s="32"/>
      <c r="K181" s="32"/>
      <c r="L181" s="33"/>
      <c r="M181" s="162"/>
      <c r="N181" s="163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122</v>
      </c>
      <c r="AU181" s="17" t="s">
        <v>81</v>
      </c>
    </row>
    <row r="182" spans="1:65" s="13" customFormat="1" ht="11.25">
      <c r="B182" s="164"/>
      <c r="D182" s="159" t="s">
        <v>123</v>
      </c>
      <c r="E182" s="165" t="s">
        <v>1</v>
      </c>
      <c r="F182" s="166" t="s">
        <v>379</v>
      </c>
      <c r="H182" s="165" t="s">
        <v>1</v>
      </c>
      <c r="I182" s="167"/>
      <c r="L182" s="164"/>
      <c r="M182" s="168"/>
      <c r="N182" s="169"/>
      <c r="O182" s="169"/>
      <c r="P182" s="169"/>
      <c r="Q182" s="169"/>
      <c r="R182" s="169"/>
      <c r="S182" s="169"/>
      <c r="T182" s="170"/>
      <c r="AT182" s="165" t="s">
        <v>123</v>
      </c>
      <c r="AU182" s="165" t="s">
        <v>81</v>
      </c>
      <c r="AV182" s="13" t="s">
        <v>79</v>
      </c>
      <c r="AW182" s="13" t="s">
        <v>28</v>
      </c>
      <c r="AX182" s="13" t="s">
        <v>71</v>
      </c>
      <c r="AY182" s="165" t="s">
        <v>114</v>
      </c>
    </row>
    <row r="183" spans="1:65" s="14" customFormat="1" ht="11.25">
      <c r="B183" s="171"/>
      <c r="D183" s="159" t="s">
        <v>123</v>
      </c>
      <c r="E183" s="172" t="s">
        <v>1</v>
      </c>
      <c r="F183" s="173" t="s">
        <v>362</v>
      </c>
      <c r="H183" s="174">
        <v>1160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123</v>
      </c>
      <c r="AU183" s="172" t="s">
        <v>81</v>
      </c>
      <c r="AV183" s="14" t="s">
        <v>81</v>
      </c>
      <c r="AW183" s="14" t="s">
        <v>28</v>
      </c>
      <c r="AX183" s="14" t="s">
        <v>71</v>
      </c>
      <c r="AY183" s="172" t="s">
        <v>114</v>
      </c>
    </row>
    <row r="184" spans="1:65" s="14" customFormat="1" ht="11.25">
      <c r="B184" s="171"/>
      <c r="D184" s="159" t="s">
        <v>123</v>
      </c>
      <c r="E184" s="172" t="s">
        <v>1</v>
      </c>
      <c r="F184" s="173" t="s">
        <v>363</v>
      </c>
      <c r="H184" s="174">
        <v>1400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123</v>
      </c>
      <c r="AU184" s="172" t="s">
        <v>81</v>
      </c>
      <c r="AV184" s="14" t="s">
        <v>81</v>
      </c>
      <c r="AW184" s="14" t="s">
        <v>28</v>
      </c>
      <c r="AX184" s="14" t="s">
        <v>71</v>
      </c>
      <c r="AY184" s="172" t="s">
        <v>114</v>
      </c>
    </row>
    <row r="185" spans="1:65" s="15" customFormat="1" ht="11.25">
      <c r="B185" s="179"/>
      <c r="D185" s="159" t="s">
        <v>123</v>
      </c>
      <c r="E185" s="180" t="s">
        <v>1</v>
      </c>
      <c r="F185" s="181" t="s">
        <v>130</v>
      </c>
      <c r="H185" s="182">
        <v>2560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123</v>
      </c>
      <c r="AU185" s="180" t="s">
        <v>81</v>
      </c>
      <c r="AV185" s="15" t="s">
        <v>121</v>
      </c>
      <c r="AW185" s="15" t="s">
        <v>28</v>
      </c>
      <c r="AX185" s="15" t="s">
        <v>79</v>
      </c>
      <c r="AY185" s="180" t="s">
        <v>114</v>
      </c>
    </row>
    <row r="186" spans="1:65" s="2" customFormat="1" ht="24.2" customHeight="1">
      <c r="A186" s="32"/>
      <c r="B186" s="144"/>
      <c r="C186" s="145" t="s">
        <v>161</v>
      </c>
      <c r="D186" s="145" t="s">
        <v>117</v>
      </c>
      <c r="E186" s="146" t="s">
        <v>380</v>
      </c>
      <c r="F186" s="147" t="s">
        <v>381</v>
      </c>
      <c r="G186" s="148" t="s">
        <v>133</v>
      </c>
      <c r="H186" s="149">
        <v>130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36</v>
      </c>
      <c r="O186" s="58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121</v>
      </c>
      <c r="AT186" s="157" t="s">
        <v>117</v>
      </c>
      <c r="AU186" s="157" t="s">
        <v>81</v>
      </c>
      <c r="AY186" s="17" t="s">
        <v>114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79</v>
      </c>
      <c r="BK186" s="158">
        <f>ROUND(I186*H186,2)</f>
        <v>0</v>
      </c>
      <c r="BL186" s="17" t="s">
        <v>121</v>
      </c>
      <c r="BM186" s="157" t="s">
        <v>382</v>
      </c>
    </row>
    <row r="187" spans="1:65" s="2" customFormat="1" ht="11.25">
      <c r="A187" s="32"/>
      <c r="B187" s="33"/>
      <c r="C187" s="32"/>
      <c r="D187" s="159" t="s">
        <v>122</v>
      </c>
      <c r="E187" s="32"/>
      <c r="F187" s="160" t="s">
        <v>381</v>
      </c>
      <c r="G187" s="32"/>
      <c r="H187" s="32"/>
      <c r="I187" s="161"/>
      <c r="J187" s="32"/>
      <c r="K187" s="32"/>
      <c r="L187" s="33"/>
      <c r="M187" s="162"/>
      <c r="N187" s="163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122</v>
      </c>
      <c r="AU187" s="17" t="s">
        <v>81</v>
      </c>
    </row>
    <row r="188" spans="1:65" s="14" customFormat="1" ht="11.25">
      <c r="B188" s="171"/>
      <c r="D188" s="159" t="s">
        <v>123</v>
      </c>
      <c r="E188" s="172" t="s">
        <v>1</v>
      </c>
      <c r="F188" s="173" t="s">
        <v>383</v>
      </c>
      <c r="H188" s="174">
        <v>130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123</v>
      </c>
      <c r="AU188" s="172" t="s">
        <v>81</v>
      </c>
      <c r="AV188" s="14" t="s">
        <v>81</v>
      </c>
      <c r="AW188" s="14" t="s">
        <v>28</v>
      </c>
      <c r="AX188" s="14" t="s">
        <v>71</v>
      </c>
      <c r="AY188" s="172" t="s">
        <v>114</v>
      </c>
    </row>
    <row r="189" spans="1:65" s="15" customFormat="1" ht="11.25">
      <c r="B189" s="179"/>
      <c r="D189" s="159" t="s">
        <v>123</v>
      </c>
      <c r="E189" s="180" t="s">
        <v>1</v>
      </c>
      <c r="F189" s="181" t="s">
        <v>130</v>
      </c>
      <c r="H189" s="182">
        <v>130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123</v>
      </c>
      <c r="AU189" s="180" t="s">
        <v>81</v>
      </c>
      <c r="AV189" s="15" t="s">
        <v>121</v>
      </c>
      <c r="AW189" s="15" t="s">
        <v>28</v>
      </c>
      <c r="AX189" s="15" t="s">
        <v>79</v>
      </c>
      <c r="AY189" s="180" t="s">
        <v>114</v>
      </c>
    </row>
    <row r="190" spans="1:65" s="2" customFormat="1" ht="21.75" customHeight="1">
      <c r="A190" s="32"/>
      <c r="B190" s="144"/>
      <c r="C190" s="145" t="s">
        <v>210</v>
      </c>
      <c r="D190" s="145" t="s">
        <v>117</v>
      </c>
      <c r="E190" s="146" t="s">
        <v>171</v>
      </c>
      <c r="F190" s="147" t="s">
        <v>172</v>
      </c>
      <c r="G190" s="148" t="s">
        <v>133</v>
      </c>
      <c r="H190" s="149">
        <v>132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36</v>
      </c>
      <c r="O190" s="58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121</v>
      </c>
      <c r="AT190" s="157" t="s">
        <v>117</v>
      </c>
      <c r="AU190" s="157" t="s">
        <v>81</v>
      </c>
      <c r="AY190" s="17" t="s">
        <v>114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79</v>
      </c>
      <c r="BK190" s="158">
        <f>ROUND(I190*H190,2)</f>
        <v>0</v>
      </c>
      <c r="BL190" s="17" t="s">
        <v>121</v>
      </c>
      <c r="BM190" s="157" t="s">
        <v>384</v>
      </c>
    </row>
    <row r="191" spans="1:65" s="2" customFormat="1" ht="48.75">
      <c r="A191" s="32"/>
      <c r="B191" s="33"/>
      <c r="C191" s="32"/>
      <c r="D191" s="159" t="s">
        <v>122</v>
      </c>
      <c r="E191" s="32"/>
      <c r="F191" s="160" t="s">
        <v>174</v>
      </c>
      <c r="G191" s="32"/>
      <c r="H191" s="32"/>
      <c r="I191" s="161"/>
      <c r="J191" s="32"/>
      <c r="K191" s="32"/>
      <c r="L191" s="33"/>
      <c r="M191" s="162"/>
      <c r="N191" s="163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122</v>
      </c>
      <c r="AU191" s="17" t="s">
        <v>81</v>
      </c>
    </row>
    <row r="192" spans="1:65" s="2" customFormat="1" ht="24.2" customHeight="1">
      <c r="A192" s="32"/>
      <c r="B192" s="144"/>
      <c r="C192" s="145" t="s">
        <v>166</v>
      </c>
      <c r="D192" s="145" t="s">
        <v>117</v>
      </c>
      <c r="E192" s="146" t="s">
        <v>175</v>
      </c>
      <c r="F192" s="147" t="s">
        <v>176</v>
      </c>
      <c r="G192" s="148" t="s">
        <v>177</v>
      </c>
      <c r="H192" s="149">
        <v>33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36</v>
      </c>
      <c r="O192" s="58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121</v>
      </c>
      <c r="AT192" s="157" t="s">
        <v>117</v>
      </c>
      <c r="AU192" s="157" t="s">
        <v>81</v>
      </c>
      <c r="AY192" s="17" t="s">
        <v>114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79</v>
      </c>
      <c r="BK192" s="158">
        <f>ROUND(I192*H192,2)</f>
        <v>0</v>
      </c>
      <c r="BL192" s="17" t="s">
        <v>121</v>
      </c>
      <c r="BM192" s="157" t="s">
        <v>385</v>
      </c>
    </row>
    <row r="193" spans="1:65" s="2" customFormat="1" ht="19.5">
      <c r="A193" s="32"/>
      <c r="B193" s="33"/>
      <c r="C193" s="32"/>
      <c r="D193" s="159" t="s">
        <v>122</v>
      </c>
      <c r="E193" s="32"/>
      <c r="F193" s="160" t="s">
        <v>176</v>
      </c>
      <c r="G193" s="32"/>
      <c r="H193" s="32"/>
      <c r="I193" s="161"/>
      <c r="J193" s="32"/>
      <c r="K193" s="32"/>
      <c r="L193" s="33"/>
      <c r="M193" s="162"/>
      <c r="N193" s="163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122</v>
      </c>
      <c r="AU193" s="17" t="s">
        <v>81</v>
      </c>
    </row>
    <row r="194" spans="1:65" s="13" customFormat="1" ht="11.25">
      <c r="B194" s="164"/>
      <c r="D194" s="159" t="s">
        <v>123</v>
      </c>
      <c r="E194" s="165" t="s">
        <v>1</v>
      </c>
      <c r="F194" s="166" t="s">
        <v>179</v>
      </c>
      <c r="H194" s="165" t="s">
        <v>1</v>
      </c>
      <c r="I194" s="167"/>
      <c r="L194" s="164"/>
      <c r="M194" s="168"/>
      <c r="N194" s="169"/>
      <c r="O194" s="169"/>
      <c r="P194" s="169"/>
      <c r="Q194" s="169"/>
      <c r="R194" s="169"/>
      <c r="S194" s="169"/>
      <c r="T194" s="170"/>
      <c r="AT194" s="165" t="s">
        <v>123</v>
      </c>
      <c r="AU194" s="165" t="s">
        <v>81</v>
      </c>
      <c r="AV194" s="13" t="s">
        <v>79</v>
      </c>
      <c r="AW194" s="13" t="s">
        <v>28</v>
      </c>
      <c r="AX194" s="13" t="s">
        <v>71</v>
      </c>
      <c r="AY194" s="165" t="s">
        <v>114</v>
      </c>
    </row>
    <row r="195" spans="1:65" s="14" customFormat="1" ht="11.25">
      <c r="B195" s="171"/>
      <c r="D195" s="159" t="s">
        <v>123</v>
      </c>
      <c r="E195" s="172" t="s">
        <v>1</v>
      </c>
      <c r="F195" s="173" t="s">
        <v>386</v>
      </c>
      <c r="H195" s="174">
        <v>14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123</v>
      </c>
      <c r="AU195" s="172" t="s">
        <v>81</v>
      </c>
      <c r="AV195" s="14" t="s">
        <v>81</v>
      </c>
      <c r="AW195" s="14" t="s">
        <v>28</v>
      </c>
      <c r="AX195" s="14" t="s">
        <v>71</v>
      </c>
      <c r="AY195" s="172" t="s">
        <v>114</v>
      </c>
    </row>
    <row r="196" spans="1:65" s="14" customFormat="1" ht="11.25">
      <c r="B196" s="171"/>
      <c r="D196" s="159" t="s">
        <v>123</v>
      </c>
      <c r="E196" s="172" t="s">
        <v>1</v>
      </c>
      <c r="F196" s="173" t="s">
        <v>387</v>
      </c>
      <c r="H196" s="174">
        <v>17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123</v>
      </c>
      <c r="AU196" s="172" t="s">
        <v>81</v>
      </c>
      <c r="AV196" s="14" t="s">
        <v>81</v>
      </c>
      <c r="AW196" s="14" t="s">
        <v>28</v>
      </c>
      <c r="AX196" s="14" t="s">
        <v>71</v>
      </c>
      <c r="AY196" s="172" t="s">
        <v>114</v>
      </c>
    </row>
    <row r="197" spans="1:65" s="14" customFormat="1" ht="11.25">
      <c r="B197" s="171"/>
      <c r="D197" s="159" t="s">
        <v>123</v>
      </c>
      <c r="E197" s="172" t="s">
        <v>1</v>
      </c>
      <c r="F197" s="173" t="s">
        <v>388</v>
      </c>
      <c r="H197" s="174">
        <v>1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123</v>
      </c>
      <c r="AU197" s="172" t="s">
        <v>81</v>
      </c>
      <c r="AV197" s="14" t="s">
        <v>81</v>
      </c>
      <c r="AW197" s="14" t="s">
        <v>28</v>
      </c>
      <c r="AX197" s="14" t="s">
        <v>71</v>
      </c>
      <c r="AY197" s="172" t="s">
        <v>114</v>
      </c>
    </row>
    <row r="198" spans="1:65" s="14" customFormat="1" ht="11.25">
      <c r="B198" s="171"/>
      <c r="D198" s="159" t="s">
        <v>123</v>
      </c>
      <c r="E198" s="172" t="s">
        <v>1</v>
      </c>
      <c r="F198" s="173" t="s">
        <v>389</v>
      </c>
      <c r="H198" s="174">
        <v>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123</v>
      </c>
      <c r="AU198" s="172" t="s">
        <v>81</v>
      </c>
      <c r="AV198" s="14" t="s">
        <v>81</v>
      </c>
      <c r="AW198" s="14" t="s">
        <v>28</v>
      </c>
      <c r="AX198" s="14" t="s">
        <v>71</v>
      </c>
      <c r="AY198" s="172" t="s">
        <v>114</v>
      </c>
    </row>
    <row r="199" spans="1:65" s="15" customFormat="1" ht="11.25">
      <c r="B199" s="179"/>
      <c r="D199" s="159" t="s">
        <v>123</v>
      </c>
      <c r="E199" s="180" t="s">
        <v>1</v>
      </c>
      <c r="F199" s="181" t="s">
        <v>130</v>
      </c>
      <c r="H199" s="182">
        <v>33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123</v>
      </c>
      <c r="AU199" s="180" t="s">
        <v>81</v>
      </c>
      <c r="AV199" s="15" t="s">
        <v>121</v>
      </c>
      <c r="AW199" s="15" t="s">
        <v>28</v>
      </c>
      <c r="AX199" s="15" t="s">
        <v>79</v>
      </c>
      <c r="AY199" s="180" t="s">
        <v>114</v>
      </c>
    </row>
    <row r="200" spans="1:65" s="2" customFormat="1" ht="24.2" customHeight="1">
      <c r="A200" s="32"/>
      <c r="B200" s="144"/>
      <c r="C200" s="145" t="s">
        <v>8</v>
      </c>
      <c r="D200" s="145" t="s">
        <v>117</v>
      </c>
      <c r="E200" s="146" t="s">
        <v>186</v>
      </c>
      <c r="F200" s="147" t="s">
        <v>187</v>
      </c>
      <c r="G200" s="148" t="s">
        <v>177</v>
      </c>
      <c r="H200" s="149">
        <v>6</v>
      </c>
      <c r="I200" s="150"/>
      <c r="J200" s="151">
        <f>ROUND(I200*H200,2)</f>
        <v>0</v>
      </c>
      <c r="K200" s="152"/>
      <c r="L200" s="33"/>
      <c r="M200" s="153" t="s">
        <v>1</v>
      </c>
      <c r="N200" s="154" t="s">
        <v>36</v>
      </c>
      <c r="O200" s="58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121</v>
      </c>
      <c r="AT200" s="157" t="s">
        <v>117</v>
      </c>
      <c r="AU200" s="157" t="s">
        <v>81</v>
      </c>
      <c r="AY200" s="17" t="s">
        <v>114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79</v>
      </c>
      <c r="BK200" s="158">
        <f>ROUND(I200*H200,2)</f>
        <v>0</v>
      </c>
      <c r="BL200" s="17" t="s">
        <v>121</v>
      </c>
      <c r="BM200" s="157" t="s">
        <v>390</v>
      </c>
    </row>
    <row r="201" spans="1:65" s="2" customFormat="1" ht="19.5">
      <c r="A201" s="32"/>
      <c r="B201" s="33"/>
      <c r="C201" s="32"/>
      <c r="D201" s="159" t="s">
        <v>122</v>
      </c>
      <c r="E201" s="32"/>
      <c r="F201" s="160" t="s">
        <v>187</v>
      </c>
      <c r="G201" s="32"/>
      <c r="H201" s="32"/>
      <c r="I201" s="161"/>
      <c r="J201" s="32"/>
      <c r="K201" s="32"/>
      <c r="L201" s="33"/>
      <c r="M201" s="162"/>
      <c r="N201" s="163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122</v>
      </c>
      <c r="AU201" s="17" t="s">
        <v>81</v>
      </c>
    </row>
    <row r="202" spans="1:65" s="13" customFormat="1" ht="11.25">
      <c r="B202" s="164"/>
      <c r="D202" s="159" t="s">
        <v>123</v>
      </c>
      <c r="E202" s="165" t="s">
        <v>1</v>
      </c>
      <c r="F202" s="166" t="s">
        <v>179</v>
      </c>
      <c r="H202" s="165" t="s">
        <v>1</v>
      </c>
      <c r="I202" s="167"/>
      <c r="L202" s="164"/>
      <c r="M202" s="168"/>
      <c r="N202" s="169"/>
      <c r="O202" s="169"/>
      <c r="P202" s="169"/>
      <c r="Q202" s="169"/>
      <c r="R202" s="169"/>
      <c r="S202" s="169"/>
      <c r="T202" s="170"/>
      <c r="AT202" s="165" t="s">
        <v>123</v>
      </c>
      <c r="AU202" s="165" t="s">
        <v>81</v>
      </c>
      <c r="AV202" s="13" t="s">
        <v>79</v>
      </c>
      <c r="AW202" s="13" t="s">
        <v>28</v>
      </c>
      <c r="AX202" s="13" t="s">
        <v>71</v>
      </c>
      <c r="AY202" s="165" t="s">
        <v>114</v>
      </c>
    </row>
    <row r="203" spans="1:65" s="14" customFormat="1" ht="11.25">
      <c r="B203" s="171"/>
      <c r="D203" s="159" t="s">
        <v>123</v>
      </c>
      <c r="E203" s="172" t="s">
        <v>1</v>
      </c>
      <c r="F203" s="173" t="s">
        <v>391</v>
      </c>
      <c r="H203" s="174">
        <v>2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123</v>
      </c>
      <c r="AU203" s="172" t="s">
        <v>81</v>
      </c>
      <c r="AV203" s="14" t="s">
        <v>81</v>
      </c>
      <c r="AW203" s="14" t="s">
        <v>28</v>
      </c>
      <c r="AX203" s="14" t="s">
        <v>71</v>
      </c>
      <c r="AY203" s="172" t="s">
        <v>114</v>
      </c>
    </row>
    <row r="204" spans="1:65" s="14" customFormat="1" ht="11.25">
      <c r="B204" s="171"/>
      <c r="D204" s="159" t="s">
        <v>123</v>
      </c>
      <c r="E204" s="172" t="s">
        <v>1</v>
      </c>
      <c r="F204" s="173" t="s">
        <v>392</v>
      </c>
      <c r="H204" s="174">
        <v>2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123</v>
      </c>
      <c r="AU204" s="172" t="s">
        <v>81</v>
      </c>
      <c r="AV204" s="14" t="s">
        <v>81</v>
      </c>
      <c r="AW204" s="14" t="s">
        <v>28</v>
      </c>
      <c r="AX204" s="14" t="s">
        <v>71</v>
      </c>
      <c r="AY204" s="172" t="s">
        <v>114</v>
      </c>
    </row>
    <row r="205" spans="1:65" s="13" customFormat="1" ht="11.25">
      <c r="B205" s="164"/>
      <c r="D205" s="159" t="s">
        <v>123</v>
      </c>
      <c r="E205" s="165" t="s">
        <v>1</v>
      </c>
      <c r="F205" s="166" t="s">
        <v>341</v>
      </c>
      <c r="H205" s="165" t="s">
        <v>1</v>
      </c>
      <c r="I205" s="167"/>
      <c r="L205" s="164"/>
      <c r="M205" s="168"/>
      <c r="N205" s="169"/>
      <c r="O205" s="169"/>
      <c r="P205" s="169"/>
      <c r="Q205" s="169"/>
      <c r="R205" s="169"/>
      <c r="S205" s="169"/>
      <c r="T205" s="170"/>
      <c r="AT205" s="165" t="s">
        <v>123</v>
      </c>
      <c r="AU205" s="165" t="s">
        <v>81</v>
      </c>
      <c r="AV205" s="13" t="s">
        <v>79</v>
      </c>
      <c r="AW205" s="13" t="s">
        <v>28</v>
      </c>
      <c r="AX205" s="13" t="s">
        <v>71</v>
      </c>
      <c r="AY205" s="165" t="s">
        <v>114</v>
      </c>
    </row>
    <row r="206" spans="1:65" s="14" customFormat="1" ht="11.25">
      <c r="B206" s="171"/>
      <c r="D206" s="159" t="s">
        <v>123</v>
      </c>
      <c r="E206" s="172" t="s">
        <v>1</v>
      </c>
      <c r="F206" s="173" t="s">
        <v>388</v>
      </c>
      <c r="H206" s="174">
        <v>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123</v>
      </c>
      <c r="AU206" s="172" t="s">
        <v>81</v>
      </c>
      <c r="AV206" s="14" t="s">
        <v>81</v>
      </c>
      <c r="AW206" s="14" t="s">
        <v>28</v>
      </c>
      <c r="AX206" s="14" t="s">
        <v>71</v>
      </c>
      <c r="AY206" s="172" t="s">
        <v>114</v>
      </c>
    </row>
    <row r="207" spans="1:65" s="14" customFormat="1" ht="11.25">
      <c r="B207" s="171"/>
      <c r="D207" s="159" t="s">
        <v>123</v>
      </c>
      <c r="E207" s="172" t="s">
        <v>1</v>
      </c>
      <c r="F207" s="173" t="s">
        <v>389</v>
      </c>
      <c r="H207" s="174">
        <v>1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123</v>
      </c>
      <c r="AU207" s="172" t="s">
        <v>81</v>
      </c>
      <c r="AV207" s="14" t="s">
        <v>81</v>
      </c>
      <c r="AW207" s="14" t="s">
        <v>28</v>
      </c>
      <c r="AX207" s="14" t="s">
        <v>71</v>
      </c>
      <c r="AY207" s="172" t="s">
        <v>114</v>
      </c>
    </row>
    <row r="208" spans="1:65" s="15" customFormat="1" ht="11.25">
      <c r="B208" s="179"/>
      <c r="D208" s="159" t="s">
        <v>123</v>
      </c>
      <c r="E208" s="180" t="s">
        <v>1</v>
      </c>
      <c r="F208" s="181" t="s">
        <v>130</v>
      </c>
      <c r="H208" s="182">
        <v>6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123</v>
      </c>
      <c r="AU208" s="180" t="s">
        <v>81</v>
      </c>
      <c r="AV208" s="15" t="s">
        <v>121</v>
      </c>
      <c r="AW208" s="15" t="s">
        <v>28</v>
      </c>
      <c r="AX208" s="15" t="s">
        <v>79</v>
      </c>
      <c r="AY208" s="180" t="s">
        <v>114</v>
      </c>
    </row>
    <row r="209" spans="1:65" s="2" customFormat="1" ht="24.2" customHeight="1">
      <c r="A209" s="32"/>
      <c r="B209" s="144"/>
      <c r="C209" s="145" t="s">
        <v>178</v>
      </c>
      <c r="D209" s="145" t="s">
        <v>117</v>
      </c>
      <c r="E209" s="146" t="s">
        <v>193</v>
      </c>
      <c r="F209" s="147" t="s">
        <v>194</v>
      </c>
      <c r="G209" s="148" t="s">
        <v>177</v>
      </c>
      <c r="H209" s="149">
        <v>6</v>
      </c>
      <c r="I209" s="150"/>
      <c r="J209" s="151">
        <f>ROUND(I209*H209,2)</f>
        <v>0</v>
      </c>
      <c r="K209" s="152"/>
      <c r="L209" s="33"/>
      <c r="M209" s="153" t="s">
        <v>1</v>
      </c>
      <c r="N209" s="154" t="s">
        <v>36</v>
      </c>
      <c r="O209" s="58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121</v>
      </c>
      <c r="AT209" s="157" t="s">
        <v>117</v>
      </c>
      <c r="AU209" s="157" t="s">
        <v>81</v>
      </c>
      <c r="AY209" s="17" t="s">
        <v>114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7" t="s">
        <v>79</v>
      </c>
      <c r="BK209" s="158">
        <f>ROUND(I209*H209,2)</f>
        <v>0</v>
      </c>
      <c r="BL209" s="17" t="s">
        <v>121</v>
      </c>
      <c r="BM209" s="157" t="s">
        <v>393</v>
      </c>
    </row>
    <row r="210" spans="1:65" s="2" customFormat="1" ht="19.5">
      <c r="A210" s="32"/>
      <c r="B210" s="33"/>
      <c r="C210" s="32"/>
      <c r="D210" s="159" t="s">
        <v>122</v>
      </c>
      <c r="E210" s="32"/>
      <c r="F210" s="160" t="s">
        <v>194</v>
      </c>
      <c r="G210" s="32"/>
      <c r="H210" s="32"/>
      <c r="I210" s="161"/>
      <c r="J210" s="32"/>
      <c r="K210" s="32"/>
      <c r="L210" s="33"/>
      <c r="M210" s="162"/>
      <c r="N210" s="163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122</v>
      </c>
      <c r="AU210" s="17" t="s">
        <v>81</v>
      </c>
    </row>
    <row r="211" spans="1:65" s="14" customFormat="1" ht="11.25">
      <c r="B211" s="171"/>
      <c r="D211" s="159" t="s">
        <v>123</v>
      </c>
      <c r="E211" s="172" t="s">
        <v>1</v>
      </c>
      <c r="F211" s="173" t="s">
        <v>391</v>
      </c>
      <c r="H211" s="174">
        <v>2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123</v>
      </c>
      <c r="AU211" s="172" t="s">
        <v>81</v>
      </c>
      <c r="AV211" s="14" t="s">
        <v>81</v>
      </c>
      <c r="AW211" s="14" t="s">
        <v>28</v>
      </c>
      <c r="AX211" s="14" t="s">
        <v>71</v>
      </c>
      <c r="AY211" s="172" t="s">
        <v>114</v>
      </c>
    </row>
    <row r="212" spans="1:65" s="14" customFormat="1" ht="11.25">
      <c r="B212" s="171"/>
      <c r="D212" s="159" t="s">
        <v>123</v>
      </c>
      <c r="E212" s="172" t="s">
        <v>1</v>
      </c>
      <c r="F212" s="173" t="s">
        <v>392</v>
      </c>
      <c r="H212" s="174">
        <v>2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123</v>
      </c>
      <c r="AU212" s="172" t="s">
        <v>81</v>
      </c>
      <c r="AV212" s="14" t="s">
        <v>81</v>
      </c>
      <c r="AW212" s="14" t="s">
        <v>28</v>
      </c>
      <c r="AX212" s="14" t="s">
        <v>71</v>
      </c>
      <c r="AY212" s="172" t="s">
        <v>114</v>
      </c>
    </row>
    <row r="213" spans="1:65" s="14" customFormat="1" ht="11.25">
      <c r="B213" s="171"/>
      <c r="D213" s="159" t="s">
        <v>123</v>
      </c>
      <c r="E213" s="172" t="s">
        <v>1</v>
      </c>
      <c r="F213" s="173" t="s">
        <v>388</v>
      </c>
      <c r="H213" s="174">
        <v>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123</v>
      </c>
      <c r="AU213" s="172" t="s">
        <v>81</v>
      </c>
      <c r="AV213" s="14" t="s">
        <v>81</v>
      </c>
      <c r="AW213" s="14" t="s">
        <v>28</v>
      </c>
      <c r="AX213" s="14" t="s">
        <v>71</v>
      </c>
      <c r="AY213" s="172" t="s">
        <v>114</v>
      </c>
    </row>
    <row r="214" spans="1:65" s="14" customFormat="1" ht="11.25">
      <c r="B214" s="171"/>
      <c r="D214" s="159" t="s">
        <v>123</v>
      </c>
      <c r="E214" s="172" t="s">
        <v>1</v>
      </c>
      <c r="F214" s="173" t="s">
        <v>389</v>
      </c>
      <c r="H214" s="174">
        <v>1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123</v>
      </c>
      <c r="AU214" s="172" t="s">
        <v>81</v>
      </c>
      <c r="AV214" s="14" t="s">
        <v>81</v>
      </c>
      <c r="AW214" s="14" t="s">
        <v>28</v>
      </c>
      <c r="AX214" s="14" t="s">
        <v>71</v>
      </c>
      <c r="AY214" s="172" t="s">
        <v>114</v>
      </c>
    </row>
    <row r="215" spans="1:65" s="15" customFormat="1" ht="11.25">
      <c r="B215" s="179"/>
      <c r="D215" s="159" t="s">
        <v>123</v>
      </c>
      <c r="E215" s="180" t="s">
        <v>1</v>
      </c>
      <c r="F215" s="181" t="s">
        <v>130</v>
      </c>
      <c r="H215" s="182">
        <v>6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123</v>
      </c>
      <c r="AU215" s="180" t="s">
        <v>81</v>
      </c>
      <c r="AV215" s="15" t="s">
        <v>121</v>
      </c>
      <c r="AW215" s="15" t="s">
        <v>28</v>
      </c>
      <c r="AX215" s="15" t="s">
        <v>79</v>
      </c>
      <c r="AY215" s="180" t="s">
        <v>114</v>
      </c>
    </row>
    <row r="216" spans="1:65" s="2" customFormat="1" ht="37.9" customHeight="1">
      <c r="A216" s="32"/>
      <c r="B216" s="144"/>
      <c r="C216" s="145" t="s">
        <v>234</v>
      </c>
      <c r="D216" s="145" t="s">
        <v>117</v>
      </c>
      <c r="E216" s="146" t="s">
        <v>198</v>
      </c>
      <c r="F216" s="147" t="s">
        <v>199</v>
      </c>
      <c r="G216" s="148" t="s">
        <v>120</v>
      </c>
      <c r="H216" s="149">
        <v>1175</v>
      </c>
      <c r="I216" s="150"/>
      <c r="J216" s="151">
        <f>ROUND(I216*H216,2)</f>
        <v>0</v>
      </c>
      <c r="K216" s="152"/>
      <c r="L216" s="33"/>
      <c r="M216" s="153" t="s">
        <v>1</v>
      </c>
      <c r="N216" s="154" t="s">
        <v>36</v>
      </c>
      <c r="O216" s="58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121</v>
      </c>
      <c r="AT216" s="157" t="s">
        <v>117</v>
      </c>
      <c r="AU216" s="157" t="s">
        <v>81</v>
      </c>
      <c r="AY216" s="17" t="s">
        <v>114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79</v>
      </c>
      <c r="BK216" s="158">
        <f>ROUND(I216*H216,2)</f>
        <v>0</v>
      </c>
      <c r="BL216" s="17" t="s">
        <v>121</v>
      </c>
      <c r="BM216" s="157" t="s">
        <v>394</v>
      </c>
    </row>
    <row r="217" spans="1:65" s="2" customFormat="1" ht="19.5">
      <c r="A217" s="32"/>
      <c r="B217" s="33"/>
      <c r="C217" s="32"/>
      <c r="D217" s="159" t="s">
        <v>122</v>
      </c>
      <c r="E217" s="32"/>
      <c r="F217" s="160" t="s">
        <v>199</v>
      </c>
      <c r="G217" s="32"/>
      <c r="H217" s="32"/>
      <c r="I217" s="161"/>
      <c r="J217" s="32"/>
      <c r="K217" s="32"/>
      <c r="L217" s="33"/>
      <c r="M217" s="162"/>
      <c r="N217" s="163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122</v>
      </c>
      <c r="AU217" s="17" t="s">
        <v>81</v>
      </c>
    </row>
    <row r="218" spans="1:65" s="14" customFormat="1" ht="11.25">
      <c r="B218" s="171"/>
      <c r="D218" s="159" t="s">
        <v>123</v>
      </c>
      <c r="E218" s="172" t="s">
        <v>1</v>
      </c>
      <c r="F218" s="173" t="s">
        <v>395</v>
      </c>
      <c r="H218" s="174">
        <v>450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123</v>
      </c>
      <c r="AU218" s="172" t="s">
        <v>81</v>
      </c>
      <c r="AV218" s="14" t="s">
        <v>81</v>
      </c>
      <c r="AW218" s="14" t="s">
        <v>28</v>
      </c>
      <c r="AX218" s="14" t="s">
        <v>71</v>
      </c>
      <c r="AY218" s="172" t="s">
        <v>114</v>
      </c>
    </row>
    <row r="219" spans="1:65" s="14" customFormat="1" ht="11.25">
      <c r="B219" s="171"/>
      <c r="D219" s="159" t="s">
        <v>123</v>
      </c>
      <c r="E219" s="172" t="s">
        <v>1</v>
      </c>
      <c r="F219" s="173" t="s">
        <v>396</v>
      </c>
      <c r="H219" s="174">
        <v>525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123</v>
      </c>
      <c r="AU219" s="172" t="s">
        <v>81</v>
      </c>
      <c r="AV219" s="14" t="s">
        <v>81</v>
      </c>
      <c r="AW219" s="14" t="s">
        <v>28</v>
      </c>
      <c r="AX219" s="14" t="s">
        <v>71</v>
      </c>
      <c r="AY219" s="172" t="s">
        <v>114</v>
      </c>
    </row>
    <row r="220" spans="1:65" s="14" customFormat="1" ht="11.25">
      <c r="B220" s="171"/>
      <c r="D220" s="159" t="s">
        <v>123</v>
      </c>
      <c r="E220" s="172" t="s">
        <v>1</v>
      </c>
      <c r="F220" s="173" t="s">
        <v>397</v>
      </c>
      <c r="H220" s="174">
        <v>100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123</v>
      </c>
      <c r="AU220" s="172" t="s">
        <v>81</v>
      </c>
      <c r="AV220" s="14" t="s">
        <v>81</v>
      </c>
      <c r="AW220" s="14" t="s">
        <v>28</v>
      </c>
      <c r="AX220" s="14" t="s">
        <v>71</v>
      </c>
      <c r="AY220" s="172" t="s">
        <v>114</v>
      </c>
    </row>
    <row r="221" spans="1:65" s="14" customFormat="1" ht="11.25">
      <c r="B221" s="171"/>
      <c r="D221" s="159" t="s">
        <v>123</v>
      </c>
      <c r="E221" s="172" t="s">
        <v>1</v>
      </c>
      <c r="F221" s="173" t="s">
        <v>398</v>
      </c>
      <c r="H221" s="174">
        <v>100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123</v>
      </c>
      <c r="AU221" s="172" t="s">
        <v>81</v>
      </c>
      <c r="AV221" s="14" t="s">
        <v>81</v>
      </c>
      <c r="AW221" s="14" t="s">
        <v>28</v>
      </c>
      <c r="AX221" s="14" t="s">
        <v>71</v>
      </c>
      <c r="AY221" s="172" t="s">
        <v>114</v>
      </c>
    </row>
    <row r="222" spans="1:65" s="15" customFormat="1" ht="11.25">
      <c r="B222" s="179"/>
      <c r="D222" s="159" t="s">
        <v>123</v>
      </c>
      <c r="E222" s="180" t="s">
        <v>1</v>
      </c>
      <c r="F222" s="181" t="s">
        <v>130</v>
      </c>
      <c r="H222" s="182">
        <v>1175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123</v>
      </c>
      <c r="AU222" s="180" t="s">
        <v>81</v>
      </c>
      <c r="AV222" s="15" t="s">
        <v>121</v>
      </c>
      <c r="AW222" s="15" t="s">
        <v>28</v>
      </c>
      <c r="AX222" s="15" t="s">
        <v>79</v>
      </c>
      <c r="AY222" s="180" t="s">
        <v>114</v>
      </c>
    </row>
    <row r="223" spans="1:65" s="2" customFormat="1" ht="37.9" customHeight="1">
      <c r="A223" s="32"/>
      <c r="B223" s="144"/>
      <c r="C223" s="145" t="s">
        <v>188</v>
      </c>
      <c r="D223" s="145" t="s">
        <v>117</v>
      </c>
      <c r="E223" s="146" t="s">
        <v>207</v>
      </c>
      <c r="F223" s="147" t="s">
        <v>208</v>
      </c>
      <c r="G223" s="148" t="s">
        <v>120</v>
      </c>
      <c r="H223" s="149">
        <v>1175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36</v>
      </c>
      <c r="O223" s="58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121</v>
      </c>
      <c r="AT223" s="157" t="s">
        <v>117</v>
      </c>
      <c r="AU223" s="157" t="s">
        <v>81</v>
      </c>
      <c r="AY223" s="17" t="s">
        <v>114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79</v>
      </c>
      <c r="BK223" s="158">
        <f>ROUND(I223*H223,2)</f>
        <v>0</v>
      </c>
      <c r="BL223" s="17" t="s">
        <v>121</v>
      </c>
      <c r="BM223" s="157" t="s">
        <v>399</v>
      </c>
    </row>
    <row r="224" spans="1:65" s="2" customFormat="1" ht="19.5">
      <c r="A224" s="32"/>
      <c r="B224" s="33"/>
      <c r="C224" s="32"/>
      <c r="D224" s="159" t="s">
        <v>122</v>
      </c>
      <c r="E224" s="32"/>
      <c r="F224" s="160" t="s">
        <v>208</v>
      </c>
      <c r="G224" s="32"/>
      <c r="H224" s="32"/>
      <c r="I224" s="161"/>
      <c r="J224" s="32"/>
      <c r="K224" s="32"/>
      <c r="L224" s="33"/>
      <c r="M224" s="162"/>
      <c r="N224" s="163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122</v>
      </c>
      <c r="AU224" s="17" t="s">
        <v>81</v>
      </c>
    </row>
    <row r="225" spans="1:65" s="14" customFormat="1" ht="11.25">
      <c r="B225" s="171"/>
      <c r="D225" s="159" t="s">
        <v>123</v>
      </c>
      <c r="E225" s="172" t="s">
        <v>1</v>
      </c>
      <c r="F225" s="173" t="s">
        <v>395</v>
      </c>
      <c r="H225" s="174">
        <v>450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123</v>
      </c>
      <c r="AU225" s="172" t="s">
        <v>81</v>
      </c>
      <c r="AV225" s="14" t="s">
        <v>81</v>
      </c>
      <c r="AW225" s="14" t="s">
        <v>28</v>
      </c>
      <c r="AX225" s="14" t="s">
        <v>71</v>
      </c>
      <c r="AY225" s="172" t="s">
        <v>114</v>
      </c>
    </row>
    <row r="226" spans="1:65" s="14" customFormat="1" ht="11.25">
      <c r="B226" s="171"/>
      <c r="D226" s="159" t="s">
        <v>123</v>
      </c>
      <c r="E226" s="172" t="s">
        <v>1</v>
      </c>
      <c r="F226" s="173" t="s">
        <v>396</v>
      </c>
      <c r="H226" s="174">
        <v>525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123</v>
      </c>
      <c r="AU226" s="172" t="s">
        <v>81</v>
      </c>
      <c r="AV226" s="14" t="s">
        <v>81</v>
      </c>
      <c r="AW226" s="14" t="s">
        <v>28</v>
      </c>
      <c r="AX226" s="14" t="s">
        <v>71</v>
      </c>
      <c r="AY226" s="172" t="s">
        <v>114</v>
      </c>
    </row>
    <row r="227" spans="1:65" s="14" customFormat="1" ht="11.25">
      <c r="B227" s="171"/>
      <c r="D227" s="159" t="s">
        <v>123</v>
      </c>
      <c r="E227" s="172" t="s">
        <v>1</v>
      </c>
      <c r="F227" s="173" t="s">
        <v>397</v>
      </c>
      <c r="H227" s="174">
        <v>100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123</v>
      </c>
      <c r="AU227" s="172" t="s">
        <v>81</v>
      </c>
      <c r="AV227" s="14" t="s">
        <v>81</v>
      </c>
      <c r="AW227" s="14" t="s">
        <v>28</v>
      </c>
      <c r="AX227" s="14" t="s">
        <v>71</v>
      </c>
      <c r="AY227" s="172" t="s">
        <v>114</v>
      </c>
    </row>
    <row r="228" spans="1:65" s="14" customFormat="1" ht="11.25">
      <c r="B228" s="171"/>
      <c r="D228" s="159" t="s">
        <v>123</v>
      </c>
      <c r="E228" s="172" t="s">
        <v>1</v>
      </c>
      <c r="F228" s="173" t="s">
        <v>398</v>
      </c>
      <c r="H228" s="174">
        <v>100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123</v>
      </c>
      <c r="AU228" s="172" t="s">
        <v>81</v>
      </c>
      <c r="AV228" s="14" t="s">
        <v>81</v>
      </c>
      <c r="AW228" s="14" t="s">
        <v>28</v>
      </c>
      <c r="AX228" s="14" t="s">
        <v>71</v>
      </c>
      <c r="AY228" s="172" t="s">
        <v>114</v>
      </c>
    </row>
    <row r="229" spans="1:65" s="15" customFormat="1" ht="11.25">
      <c r="B229" s="179"/>
      <c r="D229" s="159" t="s">
        <v>123</v>
      </c>
      <c r="E229" s="180" t="s">
        <v>1</v>
      </c>
      <c r="F229" s="181" t="s">
        <v>130</v>
      </c>
      <c r="H229" s="182">
        <v>1175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123</v>
      </c>
      <c r="AU229" s="180" t="s">
        <v>81</v>
      </c>
      <c r="AV229" s="15" t="s">
        <v>121</v>
      </c>
      <c r="AW229" s="15" t="s">
        <v>28</v>
      </c>
      <c r="AX229" s="15" t="s">
        <v>79</v>
      </c>
      <c r="AY229" s="180" t="s">
        <v>114</v>
      </c>
    </row>
    <row r="230" spans="1:65" s="12" customFormat="1" ht="22.9" customHeight="1">
      <c r="B230" s="131"/>
      <c r="D230" s="132" t="s">
        <v>70</v>
      </c>
      <c r="E230" s="142" t="s">
        <v>185</v>
      </c>
      <c r="F230" s="142" t="s">
        <v>223</v>
      </c>
      <c r="I230" s="134"/>
      <c r="J230" s="143">
        <f>BK230</f>
        <v>0</v>
      </c>
      <c r="L230" s="131"/>
      <c r="M230" s="136"/>
      <c r="N230" s="137"/>
      <c r="O230" s="137"/>
      <c r="P230" s="138">
        <f>SUM(P231:P250)</f>
        <v>0</v>
      </c>
      <c r="Q230" s="137"/>
      <c r="R230" s="138">
        <f>SUM(R231:R250)</f>
        <v>0</v>
      </c>
      <c r="S230" s="137"/>
      <c r="T230" s="139">
        <f>SUM(T231:T250)</f>
        <v>0</v>
      </c>
      <c r="AR230" s="132" t="s">
        <v>79</v>
      </c>
      <c r="AT230" s="140" t="s">
        <v>70</v>
      </c>
      <c r="AU230" s="140" t="s">
        <v>79</v>
      </c>
      <c r="AY230" s="132" t="s">
        <v>114</v>
      </c>
      <c r="BK230" s="141">
        <f>SUM(BK231:BK250)</f>
        <v>0</v>
      </c>
    </row>
    <row r="231" spans="1:65" s="2" customFormat="1" ht="66.75" customHeight="1">
      <c r="A231" s="32"/>
      <c r="B231" s="144"/>
      <c r="C231" s="145" t="s">
        <v>243</v>
      </c>
      <c r="D231" s="145" t="s">
        <v>117</v>
      </c>
      <c r="E231" s="146" t="s">
        <v>400</v>
      </c>
      <c r="F231" s="147" t="s">
        <v>401</v>
      </c>
      <c r="G231" s="148" t="s">
        <v>226</v>
      </c>
      <c r="H231" s="149">
        <v>1.792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36</v>
      </c>
      <c r="O231" s="58"/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121</v>
      </c>
      <c r="AT231" s="157" t="s">
        <v>117</v>
      </c>
      <c r="AU231" s="157" t="s">
        <v>81</v>
      </c>
      <c r="AY231" s="17" t="s">
        <v>114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7" t="s">
        <v>79</v>
      </c>
      <c r="BK231" s="158">
        <f>ROUND(I231*H231,2)</f>
        <v>0</v>
      </c>
      <c r="BL231" s="17" t="s">
        <v>121</v>
      </c>
      <c r="BM231" s="157" t="s">
        <v>402</v>
      </c>
    </row>
    <row r="232" spans="1:65" s="2" customFormat="1" ht="39">
      <c r="A232" s="32"/>
      <c r="B232" s="33"/>
      <c r="C232" s="32"/>
      <c r="D232" s="159" t="s">
        <v>122</v>
      </c>
      <c r="E232" s="32"/>
      <c r="F232" s="160" t="s">
        <v>401</v>
      </c>
      <c r="G232" s="32"/>
      <c r="H232" s="32"/>
      <c r="I232" s="161"/>
      <c r="J232" s="32"/>
      <c r="K232" s="32"/>
      <c r="L232" s="33"/>
      <c r="M232" s="162"/>
      <c r="N232" s="163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122</v>
      </c>
      <c r="AU232" s="17" t="s">
        <v>81</v>
      </c>
    </row>
    <row r="233" spans="1:65" s="13" customFormat="1" ht="22.5">
      <c r="B233" s="164"/>
      <c r="D233" s="159" t="s">
        <v>123</v>
      </c>
      <c r="E233" s="165" t="s">
        <v>1</v>
      </c>
      <c r="F233" s="166" t="s">
        <v>403</v>
      </c>
      <c r="H233" s="165" t="s">
        <v>1</v>
      </c>
      <c r="I233" s="167"/>
      <c r="L233" s="164"/>
      <c r="M233" s="168"/>
      <c r="N233" s="169"/>
      <c r="O233" s="169"/>
      <c r="P233" s="169"/>
      <c r="Q233" s="169"/>
      <c r="R233" s="169"/>
      <c r="S233" s="169"/>
      <c r="T233" s="170"/>
      <c r="AT233" s="165" t="s">
        <v>123</v>
      </c>
      <c r="AU233" s="165" t="s">
        <v>81</v>
      </c>
      <c r="AV233" s="13" t="s">
        <v>79</v>
      </c>
      <c r="AW233" s="13" t="s">
        <v>28</v>
      </c>
      <c r="AX233" s="13" t="s">
        <v>71</v>
      </c>
      <c r="AY233" s="165" t="s">
        <v>114</v>
      </c>
    </row>
    <row r="234" spans="1:65" s="14" customFormat="1" ht="11.25">
      <c r="B234" s="171"/>
      <c r="D234" s="159" t="s">
        <v>123</v>
      </c>
      <c r="E234" s="172" t="s">
        <v>1</v>
      </c>
      <c r="F234" s="173" t="s">
        <v>404</v>
      </c>
      <c r="H234" s="174">
        <v>1.792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123</v>
      </c>
      <c r="AU234" s="172" t="s">
        <v>81</v>
      </c>
      <c r="AV234" s="14" t="s">
        <v>81</v>
      </c>
      <c r="AW234" s="14" t="s">
        <v>28</v>
      </c>
      <c r="AX234" s="14" t="s">
        <v>71</v>
      </c>
      <c r="AY234" s="172" t="s">
        <v>114</v>
      </c>
    </row>
    <row r="235" spans="1:65" s="15" customFormat="1" ht="11.25">
      <c r="B235" s="179"/>
      <c r="D235" s="159" t="s">
        <v>123</v>
      </c>
      <c r="E235" s="180" t="s">
        <v>1</v>
      </c>
      <c r="F235" s="181" t="s">
        <v>130</v>
      </c>
      <c r="H235" s="182">
        <v>1.792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123</v>
      </c>
      <c r="AU235" s="180" t="s">
        <v>81</v>
      </c>
      <c r="AV235" s="15" t="s">
        <v>121</v>
      </c>
      <c r="AW235" s="15" t="s">
        <v>28</v>
      </c>
      <c r="AX235" s="15" t="s">
        <v>79</v>
      </c>
      <c r="AY235" s="180" t="s">
        <v>114</v>
      </c>
    </row>
    <row r="236" spans="1:65" s="2" customFormat="1" ht="66.75" customHeight="1">
      <c r="A236" s="32"/>
      <c r="B236" s="144"/>
      <c r="C236" s="145" t="s">
        <v>195</v>
      </c>
      <c r="D236" s="145" t="s">
        <v>117</v>
      </c>
      <c r="E236" s="146" t="s">
        <v>244</v>
      </c>
      <c r="F236" s="147" t="s">
        <v>245</v>
      </c>
      <c r="G236" s="148" t="s">
        <v>226</v>
      </c>
      <c r="H236" s="149">
        <v>2.2519999999999998</v>
      </c>
      <c r="I236" s="150"/>
      <c r="J236" s="151">
        <f>ROUND(I236*H236,2)</f>
        <v>0</v>
      </c>
      <c r="K236" s="152"/>
      <c r="L236" s="33"/>
      <c r="M236" s="153" t="s">
        <v>1</v>
      </c>
      <c r="N236" s="154" t="s">
        <v>36</v>
      </c>
      <c r="O236" s="58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121</v>
      </c>
      <c r="AT236" s="157" t="s">
        <v>117</v>
      </c>
      <c r="AU236" s="157" t="s">
        <v>81</v>
      </c>
      <c r="AY236" s="17" t="s">
        <v>114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7" t="s">
        <v>79</v>
      </c>
      <c r="BK236" s="158">
        <f>ROUND(I236*H236,2)</f>
        <v>0</v>
      </c>
      <c r="BL236" s="17" t="s">
        <v>121</v>
      </c>
      <c r="BM236" s="157" t="s">
        <v>405</v>
      </c>
    </row>
    <row r="237" spans="1:65" s="2" customFormat="1" ht="39">
      <c r="A237" s="32"/>
      <c r="B237" s="33"/>
      <c r="C237" s="32"/>
      <c r="D237" s="159" t="s">
        <v>122</v>
      </c>
      <c r="E237" s="32"/>
      <c r="F237" s="160" t="s">
        <v>245</v>
      </c>
      <c r="G237" s="32"/>
      <c r="H237" s="32"/>
      <c r="I237" s="161"/>
      <c r="J237" s="32"/>
      <c r="K237" s="32"/>
      <c r="L237" s="33"/>
      <c r="M237" s="162"/>
      <c r="N237" s="163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122</v>
      </c>
      <c r="AU237" s="17" t="s">
        <v>81</v>
      </c>
    </row>
    <row r="238" spans="1:65" s="14" customFormat="1" ht="11.25">
      <c r="B238" s="171"/>
      <c r="D238" s="159" t="s">
        <v>123</v>
      </c>
      <c r="E238" s="172" t="s">
        <v>1</v>
      </c>
      <c r="F238" s="173" t="s">
        <v>406</v>
      </c>
      <c r="H238" s="174">
        <v>0.23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123</v>
      </c>
      <c r="AU238" s="172" t="s">
        <v>81</v>
      </c>
      <c r="AV238" s="14" t="s">
        <v>81</v>
      </c>
      <c r="AW238" s="14" t="s">
        <v>28</v>
      </c>
      <c r="AX238" s="14" t="s">
        <v>71</v>
      </c>
      <c r="AY238" s="172" t="s">
        <v>114</v>
      </c>
    </row>
    <row r="239" spans="1:65" s="14" customFormat="1" ht="11.25">
      <c r="B239" s="171"/>
      <c r="D239" s="159" t="s">
        <v>123</v>
      </c>
      <c r="E239" s="172" t="s">
        <v>1</v>
      </c>
      <c r="F239" s="173" t="s">
        <v>406</v>
      </c>
      <c r="H239" s="174">
        <v>0.23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123</v>
      </c>
      <c r="AU239" s="172" t="s">
        <v>81</v>
      </c>
      <c r="AV239" s="14" t="s">
        <v>81</v>
      </c>
      <c r="AW239" s="14" t="s">
        <v>28</v>
      </c>
      <c r="AX239" s="14" t="s">
        <v>71</v>
      </c>
      <c r="AY239" s="172" t="s">
        <v>114</v>
      </c>
    </row>
    <row r="240" spans="1:65" s="14" customFormat="1" ht="11.25">
      <c r="B240" s="171"/>
      <c r="D240" s="159" t="s">
        <v>123</v>
      </c>
      <c r="E240" s="172" t="s">
        <v>1</v>
      </c>
      <c r="F240" s="173" t="s">
        <v>404</v>
      </c>
      <c r="H240" s="174">
        <v>1.792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123</v>
      </c>
      <c r="AU240" s="172" t="s">
        <v>81</v>
      </c>
      <c r="AV240" s="14" t="s">
        <v>81</v>
      </c>
      <c r="AW240" s="14" t="s">
        <v>28</v>
      </c>
      <c r="AX240" s="14" t="s">
        <v>71</v>
      </c>
      <c r="AY240" s="172" t="s">
        <v>114</v>
      </c>
    </row>
    <row r="241" spans="1:65" s="15" customFormat="1" ht="11.25">
      <c r="B241" s="179"/>
      <c r="D241" s="159" t="s">
        <v>123</v>
      </c>
      <c r="E241" s="180" t="s">
        <v>1</v>
      </c>
      <c r="F241" s="181" t="s">
        <v>130</v>
      </c>
      <c r="H241" s="182">
        <v>2.2519999999999998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123</v>
      </c>
      <c r="AU241" s="180" t="s">
        <v>81</v>
      </c>
      <c r="AV241" s="15" t="s">
        <v>121</v>
      </c>
      <c r="AW241" s="15" t="s">
        <v>28</v>
      </c>
      <c r="AX241" s="15" t="s">
        <v>79</v>
      </c>
      <c r="AY241" s="180" t="s">
        <v>114</v>
      </c>
    </row>
    <row r="242" spans="1:65" s="2" customFormat="1" ht="33" customHeight="1">
      <c r="A242" s="32"/>
      <c r="B242" s="144"/>
      <c r="C242" s="145" t="s">
        <v>7</v>
      </c>
      <c r="D242" s="145" t="s">
        <v>117</v>
      </c>
      <c r="E242" s="146" t="s">
        <v>235</v>
      </c>
      <c r="F242" s="147" t="s">
        <v>236</v>
      </c>
      <c r="G242" s="148" t="s">
        <v>133</v>
      </c>
      <c r="H242" s="149">
        <v>1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36</v>
      </c>
      <c r="O242" s="58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121</v>
      </c>
      <c r="AT242" s="157" t="s">
        <v>117</v>
      </c>
      <c r="AU242" s="157" t="s">
        <v>81</v>
      </c>
      <c r="AY242" s="17" t="s">
        <v>114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79</v>
      </c>
      <c r="BK242" s="158">
        <f>ROUND(I242*H242,2)</f>
        <v>0</v>
      </c>
      <c r="BL242" s="17" t="s">
        <v>121</v>
      </c>
      <c r="BM242" s="157" t="s">
        <v>407</v>
      </c>
    </row>
    <row r="243" spans="1:65" s="2" customFormat="1" ht="19.5">
      <c r="A243" s="32"/>
      <c r="B243" s="33"/>
      <c r="C243" s="32"/>
      <c r="D243" s="159" t="s">
        <v>122</v>
      </c>
      <c r="E243" s="32"/>
      <c r="F243" s="160" t="s">
        <v>236</v>
      </c>
      <c r="G243" s="32"/>
      <c r="H243" s="32"/>
      <c r="I243" s="161"/>
      <c r="J243" s="32"/>
      <c r="K243" s="32"/>
      <c r="L243" s="33"/>
      <c r="M243" s="162"/>
      <c r="N243" s="163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122</v>
      </c>
      <c r="AU243" s="17" t="s">
        <v>81</v>
      </c>
    </row>
    <row r="244" spans="1:65" s="14" customFormat="1" ht="11.25">
      <c r="B244" s="171"/>
      <c r="D244" s="159" t="s">
        <v>123</v>
      </c>
      <c r="E244" s="172" t="s">
        <v>1</v>
      </c>
      <c r="F244" s="173" t="s">
        <v>79</v>
      </c>
      <c r="H244" s="174">
        <v>1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123</v>
      </c>
      <c r="AU244" s="172" t="s">
        <v>81</v>
      </c>
      <c r="AV244" s="14" t="s">
        <v>81</v>
      </c>
      <c r="AW244" s="14" t="s">
        <v>28</v>
      </c>
      <c r="AX244" s="14" t="s">
        <v>71</v>
      </c>
      <c r="AY244" s="172" t="s">
        <v>114</v>
      </c>
    </row>
    <row r="245" spans="1:65" s="15" customFormat="1" ht="11.25">
      <c r="B245" s="179"/>
      <c r="D245" s="159" t="s">
        <v>123</v>
      </c>
      <c r="E245" s="180" t="s">
        <v>1</v>
      </c>
      <c r="F245" s="181" t="s">
        <v>130</v>
      </c>
      <c r="H245" s="182">
        <v>1</v>
      </c>
      <c r="I245" s="18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0" t="s">
        <v>123</v>
      </c>
      <c r="AU245" s="180" t="s">
        <v>81</v>
      </c>
      <c r="AV245" s="15" t="s">
        <v>121</v>
      </c>
      <c r="AW245" s="15" t="s">
        <v>28</v>
      </c>
      <c r="AX245" s="15" t="s">
        <v>79</v>
      </c>
      <c r="AY245" s="180" t="s">
        <v>114</v>
      </c>
    </row>
    <row r="246" spans="1:65" s="2" customFormat="1" ht="16.5" customHeight="1">
      <c r="A246" s="32"/>
      <c r="B246" s="144"/>
      <c r="C246" s="145" t="s">
        <v>200</v>
      </c>
      <c r="D246" s="145" t="s">
        <v>117</v>
      </c>
      <c r="E246" s="146" t="s">
        <v>248</v>
      </c>
      <c r="F246" s="147" t="s">
        <v>249</v>
      </c>
      <c r="G246" s="148" t="s">
        <v>226</v>
      </c>
      <c r="H246" s="149">
        <v>0.23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36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121</v>
      </c>
      <c r="AT246" s="157" t="s">
        <v>117</v>
      </c>
      <c r="AU246" s="157" t="s">
        <v>81</v>
      </c>
      <c r="AY246" s="17" t="s">
        <v>114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79</v>
      </c>
      <c r="BK246" s="158">
        <f>ROUND(I246*H246,2)</f>
        <v>0</v>
      </c>
      <c r="BL246" s="17" t="s">
        <v>121</v>
      </c>
      <c r="BM246" s="157" t="s">
        <v>408</v>
      </c>
    </row>
    <row r="247" spans="1:65" s="2" customFormat="1" ht="11.25">
      <c r="A247" s="32"/>
      <c r="B247" s="33"/>
      <c r="C247" s="32"/>
      <c r="D247" s="159" t="s">
        <v>122</v>
      </c>
      <c r="E247" s="32"/>
      <c r="F247" s="160" t="s">
        <v>249</v>
      </c>
      <c r="G247" s="32"/>
      <c r="H247" s="32"/>
      <c r="I247" s="161"/>
      <c r="J247" s="32"/>
      <c r="K247" s="32"/>
      <c r="L247" s="33"/>
      <c r="M247" s="162"/>
      <c r="N247" s="163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122</v>
      </c>
      <c r="AU247" s="17" t="s">
        <v>81</v>
      </c>
    </row>
    <row r="248" spans="1:65" s="13" customFormat="1" ht="11.25">
      <c r="B248" s="164"/>
      <c r="D248" s="159" t="s">
        <v>123</v>
      </c>
      <c r="E248" s="165" t="s">
        <v>1</v>
      </c>
      <c r="F248" s="166" t="s">
        <v>251</v>
      </c>
      <c r="H248" s="165" t="s">
        <v>1</v>
      </c>
      <c r="I248" s="167"/>
      <c r="L248" s="164"/>
      <c r="M248" s="168"/>
      <c r="N248" s="169"/>
      <c r="O248" s="169"/>
      <c r="P248" s="169"/>
      <c r="Q248" s="169"/>
      <c r="R248" s="169"/>
      <c r="S248" s="169"/>
      <c r="T248" s="170"/>
      <c r="AT248" s="165" t="s">
        <v>123</v>
      </c>
      <c r="AU248" s="165" t="s">
        <v>81</v>
      </c>
      <c r="AV248" s="13" t="s">
        <v>79</v>
      </c>
      <c r="AW248" s="13" t="s">
        <v>28</v>
      </c>
      <c r="AX248" s="13" t="s">
        <v>71</v>
      </c>
      <c r="AY248" s="165" t="s">
        <v>114</v>
      </c>
    </row>
    <row r="249" spans="1:65" s="14" customFormat="1" ht="11.25">
      <c r="B249" s="171"/>
      <c r="D249" s="159" t="s">
        <v>123</v>
      </c>
      <c r="E249" s="172" t="s">
        <v>1</v>
      </c>
      <c r="F249" s="173" t="s">
        <v>406</v>
      </c>
      <c r="H249" s="174">
        <v>0.23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123</v>
      </c>
      <c r="AU249" s="172" t="s">
        <v>81</v>
      </c>
      <c r="AV249" s="14" t="s">
        <v>81</v>
      </c>
      <c r="AW249" s="14" t="s">
        <v>28</v>
      </c>
      <c r="AX249" s="14" t="s">
        <v>71</v>
      </c>
      <c r="AY249" s="172" t="s">
        <v>114</v>
      </c>
    </row>
    <row r="250" spans="1:65" s="15" customFormat="1" ht="11.25">
      <c r="B250" s="179"/>
      <c r="D250" s="159" t="s">
        <v>123</v>
      </c>
      <c r="E250" s="180" t="s">
        <v>1</v>
      </c>
      <c r="F250" s="181" t="s">
        <v>130</v>
      </c>
      <c r="H250" s="182">
        <v>0.23</v>
      </c>
      <c r="I250" s="183"/>
      <c r="L250" s="179"/>
      <c r="M250" s="198"/>
      <c r="N250" s="199"/>
      <c r="O250" s="199"/>
      <c r="P250" s="199"/>
      <c r="Q250" s="199"/>
      <c r="R250" s="199"/>
      <c r="S250" s="199"/>
      <c r="T250" s="200"/>
      <c r="AT250" s="180" t="s">
        <v>123</v>
      </c>
      <c r="AU250" s="180" t="s">
        <v>81</v>
      </c>
      <c r="AV250" s="15" t="s">
        <v>121</v>
      </c>
      <c r="AW250" s="15" t="s">
        <v>28</v>
      </c>
      <c r="AX250" s="15" t="s">
        <v>79</v>
      </c>
      <c r="AY250" s="180" t="s">
        <v>114</v>
      </c>
    </row>
    <row r="251" spans="1:65" s="2" customFormat="1" ht="6.95" customHeight="1">
      <c r="A251" s="32"/>
      <c r="B251" s="47"/>
      <c r="C251" s="48"/>
      <c r="D251" s="48"/>
      <c r="E251" s="48"/>
      <c r="F251" s="48"/>
      <c r="G251" s="48"/>
      <c r="H251" s="48"/>
      <c r="I251" s="48"/>
      <c r="J251" s="48"/>
      <c r="K251" s="48"/>
      <c r="L251" s="33"/>
      <c r="M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</row>
  </sheetData>
  <autoFilter ref="C118:K25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02 - Batelov - Spělov</vt:lpstr>
      <vt:lpstr>SO 03 - Spělov - Kostelec...</vt:lpstr>
      <vt:lpstr>SO 01 - Bransouze - Luka ...</vt:lpstr>
      <vt:lpstr>'Rekapitulace stavby'!Názvy_tisku</vt:lpstr>
      <vt:lpstr>'SO 01 - Bransouze - Luka ...'!Názvy_tisku</vt:lpstr>
      <vt:lpstr>'SO 02 - Batelov - Spělov'!Názvy_tisku</vt:lpstr>
      <vt:lpstr>'SO 03 - Spělov - Kostelec...'!Názvy_tisku</vt:lpstr>
      <vt:lpstr>'Rekapitulace stavby'!Oblast_tisku</vt:lpstr>
      <vt:lpstr>'SO 01 - Bransouze - Luka ...'!Oblast_tisku</vt:lpstr>
      <vt:lpstr>'SO 02 - Batelov - Spělov'!Oblast_tisku</vt:lpstr>
      <vt:lpstr>'SO 03 - Spělov - Kostelec...'!Oblast_tisku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 Lucie</dc:creator>
  <cp:lastModifiedBy>Kazdera Heřman, Ing.</cp:lastModifiedBy>
  <dcterms:created xsi:type="dcterms:W3CDTF">2021-09-23T10:43:43Z</dcterms:created>
  <dcterms:modified xsi:type="dcterms:W3CDTF">2021-09-23T11:04:27Z</dcterms:modified>
</cp:coreProperties>
</file>