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ást 01.1 - Železniční sv..." sheetId="2" r:id="rId2"/>
    <sheet name="část 01.2 - Železniční sp..." sheetId="3" r:id="rId3"/>
    <sheet name="část 01.3 - Následná úpra..." sheetId="4" r:id="rId4"/>
    <sheet name="SO 02 - Železniční přejez..." sheetId="5" r:id="rId5"/>
    <sheet name="SO 03 - Proustek v km 17,568" sheetId="6" r:id="rId6"/>
    <sheet name="SO 04 - Rušení propustku ..." sheetId="7" r:id="rId7"/>
    <sheet name="VON - Vedlejší a ostatní ..." sheetId="8" r:id="rId8"/>
    <sheet name="ON - NEOCEŇOVAT Materiál ..." sheetId="9" r:id="rId9"/>
  </sheets>
  <definedNames>
    <definedName name="_xlnm.Print_Area" localSheetId="0">'Rekapitulace zakázky'!$D$4:$AO$36,'Rekapitulace zakázky'!$C$42:$AQ$64</definedName>
    <definedName name="_xlnm._FilterDatabase" localSheetId="1" hidden="1">'část 01.1 - Železniční sv...'!$C$88:$K$564</definedName>
    <definedName name="_xlnm.Print_Area" localSheetId="1">'část 01.1 - Železniční sv...'!$C$47:$J$68,'část 01.1 - Železniční sv...'!$C$74:$K$564</definedName>
    <definedName name="_xlnm._FilterDatabase" localSheetId="2" hidden="1">'část 01.2 - Železniční sp...'!$C$88:$K$143</definedName>
    <definedName name="_xlnm.Print_Area" localSheetId="2">'část 01.2 - Železniční sp...'!$C$47:$J$68,'část 01.2 - Železniční sp...'!$C$74:$K$143</definedName>
    <definedName name="_xlnm._FilterDatabase" localSheetId="3" hidden="1">'část 01.3 - Následná úpra...'!$C$87:$K$116</definedName>
    <definedName name="_xlnm.Print_Area" localSheetId="3">'část 01.3 - Následná úpra...'!$C$47:$J$67,'část 01.3 - Následná úpra...'!$C$73:$K$116</definedName>
    <definedName name="_xlnm._FilterDatabase" localSheetId="4" hidden="1">'SO 02 - Železniční přejez...'!$C$82:$K$136</definedName>
    <definedName name="_xlnm.Print_Area" localSheetId="4">'SO 02 - Železniční přejez...'!$C$45:$J$64,'SO 02 - Železniční přejez...'!$C$70:$K$136</definedName>
    <definedName name="_xlnm._FilterDatabase" localSheetId="5" hidden="1">'SO 03 - Proustek v km 17,568'!$C$85:$K$223</definedName>
    <definedName name="_xlnm.Print_Area" localSheetId="5">'SO 03 - Proustek v km 17,568'!$C$45:$J$67,'SO 03 - Proustek v km 17,568'!$C$73:$K$223</definedName>
    <definedName name="_xlnm._FilterDatabase" localSheetId="6" hidden="1">'SO 04 - Rušení propustku ...'!$C$84:$K$155</definedName>
    <definedName name="_xlnm.Print_Area" localSheetId="6">'SO 04 - Rušení propustku ...'!$C$45:$J$66,'SO 04 - Rušení propustku ...'!$C$72:$K$155</definedName>
    <definedName name="_xlnm._FilterDatabase" localSheetId="7" hidden="1">'VON - Vedlejší a ostatní ...'!$C$79:$K$101</definedName>
    <definedName name="_xlnm.Print_Area" localSheetId="7">'VON - Vedlejší a ostatní ...'!$C$45:$J$61,'VON - Vedlejší a ostatní ...'!$C$67:$K$101</definedName>
    <definedName name="_xlnm._FilterDatabase" localSheetId="8" hidden="1">'ON - NEOCEŇOVAT Materiál ...'!$C$81:$K$111</definedName>
    <definedName name="_xlnm.Print_Area" localSheetId="8">'ON - NEOCEŇOVAT Materiál ...'!$C$45:$J$63,'ON - NEOCEŇOVAT Materiál ...'!$C$69:$K$111</definedName>
    <definedName name="_xlnm.Print_Titles" localSheetId="0">'Rekapitulace zakázky'!$52:$52</definedName>
    <definedName name="_xlnm.Print_Titles" localSheetId="1">'část 01.1 - Železniční sv...'!$88:$88</definedName>
    <definedName name="_xlnm.Print_Titles" localSheetId="2">'část 01.2 - Železniční sp...'!$88:$88</definedName>
    <definedName name="_xlnm.Print_Titles" localSheetId="3">'část 01.3 - Následná úpra...'!$87:$87</definedName>
    <definedName name="_xlnm.Print_Titles" localSheetId="4">'SO 02 - Železniční přejez...'!$82:$82</definedName>
    <definedName name="_xlnm.Print_Titles" localSheetId="6">'SO 04 - Rušení propustku ...'!$84:$84</definedName>
    <definedName name="_xlnm.Print_Titles" localSheetId="7">'VON - Vedlejší a ostatní ...'!$79:$79</definedName>
    <definedName name="_xlnm.Print_Titles" localSheetId="8">'ON - NEOCEŇOVAT Materiál ...'!$81:$81</definedName>
  </definedNames>
  <calcPr fullCalcOnLoad="1"/>
</workbook>
</file>

<file path=xl/sharedStrings.xml><?xml version="1.0" encoding="utf-8"?>
<sst xmlns="http://schemas.openxmlformats.org/spreadsheetml/2006/main" count="9047" uniqueCount="1409">
  <si>
    <t>Export Komplet</t>
  </si>
  <si>
    <t>VZ</t>
  </si>
  <si>
    <t>2.0</t>
  </si>
  <si>
    <t/>
  </si>
  <si>
    <t>False</t>
  </si>
  <si>
    <t>{eded0f09-3455-4d19-91c6-15ddad3d97e0}</t>
  </si>
  <si>
    <t>&gt;&gt;  skryté sloupce  &lt;&lt;</t>
  </si>
  <si>
    <t>0,01</t>
  </si>
  <si>
    <t>21</t>
  </si>
  <si>
    <t>15</t>
  </si>
  <si>
    <t>REKAPITULACE ZAKÁZKY</t>
  </si>
  <si>
    <t>v ---  níže se nacházejí doplnkové a pomocné údaje k sestavám  --- v</t>
  </si>
  <si>
    <t>Návod na vyplnění</t>
  </si>
  <si>
    <t>0,001</t>
  </si>
  <si>
    <t>Kód:</t>
  </si>
  <si>
    <t>64021073</t>
  </si>
  <si>
    <t>Měnit lze pouze buňky se žlutým podbarvením!
1) v Rekapitulaci zakázky vyplňte údaje o Uchazeči (přenesou se do ostatních sestav i v jiných listech)
2) na vybraných listech vyplňte v sestavě Soupis prací ceny u položek</t>
  </si>
  <si>
    <t>Zakázka:</t>
  </si>
  <si>
    <t>Oprava kolejí a výhybek v žst. Rožďalovice</t>
  </si>
  <si>
    <t>KSO:</t>
  </si>
  <si>
    <t>CC-CZ:</t>
  </si>
  <si>
    <t>Místo:</t>
  </si>
  <si>
    <t>žst. Rožďalovice</t>
  </si>
  <si>
    <t>Datum:</t>
  </si>
  <si>
    <t>27. 1. 2021</t>
  </si>
  <si>
    <t>Zadavatel:</t>
  </si>
  <si>
    <t>IČ:</t>
  </si>
  <si>
    <t>70994234</t>
  </si>
  <si>
    <t>Správa železnic, státní organizace</t>
  </si>
  <si>
    <t>DIČ:</t>
  </si>
  <si>
    <t>Uchazeč:</t>
  </si>
  <si>
    <t>Vyplň údaj</t>
  </si>
  <si>
    <t>Projektant:</t>
  </si>
  <si>
    <t>25292161</t>
  </si>
  <si>
    <t>PRODIN a.s.</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</si>
  <si>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</si>
  <si>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</si>
  <si>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</si>
  <si>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</si>
  <si>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</si>
  <si>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</si>
  <si>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</si>
  <si>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</si>
  <si>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</si>
  <si>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</si>
  <si>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</si>
  <si>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</si>
  <si>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</si>
  <si>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</si>
  <si>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</si>
  <si>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</si>
  <si>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</si>
  <si>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</si>
  <si>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</si>
  <si>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</si>
  <si>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</si>
  <si>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</si>
  <si>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</si>
  <si>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</si>
  <si>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</si>
  <si>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</si>
  <si>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</si>
  <si>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</si>
  <si>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</si>
  <si>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</si>
  <si>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</si>
  <si>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</si>
  <si>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</si>
  <si>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</si>
  <si>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</si>
  <si>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</si>
  <si>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</si>
  <si>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</si>
  <si>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</si>
  <si>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</si>
  <si>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</si>
  <si>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</si>
  <si>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SO 01</t>
  </si>
  <si>
    <t>Železniční svršek a spodek</t>
  </si>
  <si>
    <t>STA</t>
  </si>
  <si>
    <t>1</t>
  </si>
  <si>
    <t>{0ddbfe8f-d6ee-4af9-a856-c60ccd718aa4}</t>
  </si>
  <si>
    <t>2</t>
  </si>
  <si>
    <t>/</t>
  </si>
  <si>
    <t>část 01.1</t>
  </si>
  <si>
    <t>Železniční svršek</t>
  </si>
  <si>
    <t>Soupis</t>
  </si>
  <si>
    <t>{84fa8c23-d76b-4172-8a6e-06f6fccbec87}</t>
  </si>
  <si>
    <t>část 01.2</t>
  </si>
  <si>
    <t>Železniční spodek</t>
  </si>
  <si>
    <t>{fc2add6b-d0d7-4204-b756-9a156af78c57}</t>
  </si>
  <si>
    <t>část 01.3</t>
  </si>
  <si>
    <t>Následná úprava GPK</t>
  </si>
  <si>
    <t>{2e71ba27-22e2-4619-83b3-a419aa9770d8}</t>
  </si>
  <si>
    <t>SO 02</t>
  </si>
  <si>
    <t>Železniční přejezd v km 17,979</t>
  </si>
  <si>
    <t>{28a9e038-1b06-4a81-a77d-c82dda2887d4}</t>
  </si>
  <si>
    <t>SO 03</t>
  </si>
  <si>
    <t>Proustek v km 17,568</t>
  </si>
  <si>
    <t>{1fd43496-dfda-4daa-8de6-b46cfd894024}</t>
  </si>
  <si>
    <t>SO 04</t>
  </si>
  <si>
    <t>Rušení propustku v km 17,782</t>
  </si>
  <si>
    <t>{46a68ba6-c7c3-4308-af99-cd5bd83bc29f}</t>
  </si>
  <si>
    <t>VON</t>
  </si>
  <si>
    <t>Vedlejší a ostatní náklady</t>
  </si>
  <si>
    <t>{7c1d8c89-bc3b-4166-ac27-e2985e83705c}</t>
  </si>
  <si>
    <t>ON</t>
  </si>
  <si>
    <t>NEOCEŇOVAT Materiál objednatele</t>
  </si>
  <si>
    <t>{e0b85332-28fd-43d7-8edc-ad0b8062ce4f}</t>
  </si>
  <si>
    <t>KRYCÍ LIST SOUPISU PRACÍ</t>
  </si>
  <si>
    <t>Objekt:</t>
  </si>
  <si>
    <t>SO 01 - Železniční svršek a spodek</t>
  </si>
  <si>
    <t>Soupis:</t>
  </si>
  <si>
    <t>část 01.1 - Železniční svršek</t>
  </si>
  <si>
    <t>REKAPITULACE ČLENĚNÍ SOUPISU PRACÍ</t>
  </si>
  <si>
    <t>Kód dílu - Popis</t>
  </si>
  <si>
    <t>Cena celkem [CZK]</t>
  </si>
  <si>
    <t>-1</t>
  </si>
  <si>
    <t>HSV - Práce a dodávky HSV</t>
  </si>
  <si>
    <t xml:space="preserve">    5 - Komunikace pozemní</t>
  </si>
  <si>
    <t xml:space="preserve">    OST - Ostatní</t>
  </si>
  <si>
    <t xml:space="preserve">    DI - doplněné položky v rámci dodatečných informací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</si>
  <si>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</si>
  <si>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</si>
  <si>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</si>
  <si>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</si>
  <si>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</si>
  <si>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</si>
  <si>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</si>
  <si>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</si>
  <si>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</si>
  <si>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</si>
  <si>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</si>
  <si>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</si>
  <si>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</si>
  <si>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</si>
  <si>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</si>
  <si>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</si>
  <si>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</si>
  <si>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</si>
  <si>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</si>
  <si>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5904020110</t>
  </si>
  <si>
    <t>Vyřezání křovin porost hustý 6 a více kusů stonků na m2 plochy sklon terénu do 1:2</t>
  </si>
  <si>
    <t>m2</t>
  </si>
  <si>
    <t>4</t>
  </si>
  <si>
    <t>1273813779</t>
  </si>
  <si>
    <t>PP</t>
  </si>
  <si>
    <t>5904030010</t>
  </si>
  <si>
    <t>Likvidace porostu odhrnutí včetně kořenů</t>
  </si>
  <si>
    <t>717235067</t>
  </si>
  <si>
    <t>3</t>
  </si>
  <si>
    <t>5905023020</t>
  </si>
  <si>
    <t>Úprava povrchu stezky rozprostřením štěrkodrtě přes 3 do 5 cm</t>
  </si>
  <si>
    <t>1614244605</t>
  </si>
  <si>
    <t>VV</t>
  </si>
  <si>
    <t>6,5/0,05</t>
  </si>
  <si>
    <t>5905023030</t>
  </si>
  <si>
    <t>Úprava povrchu stezky rozprostřením štěrkodrtě přes 5 do 10 cm</t>
  </si>
  <si>
    <t>-1520087888</t>
  </si>
  <si>
    <t>143/0,08</t>
  </si>
  <si>
    <t>5905025110</t>
  </si>
  <si>
    <t>Doplnění stezky štěrkodrtí souvislé</t>
  </si>
  <si>
    <t>m3</t>
  </si>
  <si>
    <t>-1449839555</t>
  </si>
  <si>
    <t>143+6,5</t>
  </si>
  <si>
    <t>6</t>
  </si>
  <si>
    <t>M</t>
  </si>
  <si>
    <t>5955101030</t>
  </si>
  <si>
    <t>Kamenivo drcené drť frakce 8/16</t>
  </si>
  <si>
    <t>t</t>
  </si>
  <si>
    <t>8</t>
  </si>
  <si>
    <t>2025533070</t>
  </si>
  <si>
    <t>149,5*1,95</t>
  </si>
  <si>
    <t>7</t>
  </si>
  <si>
    <t>5905050030</t>
  </si>
  <si>
    <t>Souvislá výměna KL se snesením KR koleje pražce dřevěné rozdělení "u"</t>
  </si>
  <si>
    <t>km</t>
  </si>
  <si>
    <t>-1745007788</t>
  </si>
  <si>
    <t>5905050060</t>
  </si>
  <si>
    <t>Souvislá výměna KL se snesením KR koleje pražce betonové rozdělení "d"</t>
  </si>
  <si>
    <t>1893568159</t>
  </si>
  <si>
    <t>9</t>
  </si>
  <si>
    <t>5955101000</t>
  </si>
  <si>
    <t>Kamenivo drcené štěrk frakce 31,5/63 třídy BI</t>
  </si>
  <si>
    <t>512</t>
  </si>
  <si>
    <t>-1125662849</t>
  </si>
  <si>
    <t>(2181+796+117,8+124+40,1)*2,035</t>
  </si>
  <si>
    <t>10</t>
  </si>
  <si>
    <t>5905050210</t>
  </si>
  <si>
    <t>Souvislá výměna KL se snesením KR výhybky pražce dřevěné</t>
  </si>
  <si>
    <t>m</t>
  </si>
  <si>
    <t>-660009775</t>
  </si>
  <si>
    <t>49,846*2</t>
  </si>
  <si>
    <t>11</t>
  </si>
  <si>
    <t>5905105030</t>
  </si>
  <si>
    <t>Doplnění KL kamenivem souvisle strojně v koleji</t>
  </si>
  <si>
    <t>-1299075518</t>
  </si>
  <si>
    <t>796+117,8</t>
  </si>
  <si>
    <t>12</t>
  </si>
  <si>
    <t>5905105040</t>
  </si>
  <si>
    <t>Doplnění KL kamenivem souvisle strojně ve výhybce</t>
  </si>
  <si>
    <t>248363589</t>
  </si>
  <si>
    <t>13</t>
  </si>
  <si>
    <t>5906005010</t>
  </si>
  <si>
    <t>Ruční výměna pražce v KL otevřeném pražec dřevěný příčný nevystrojený</t>
  </si>
  <si>
    <t>kus</t>
  </si>
  <si>
    <t>-1928826424</t>
  </si>
  <si>
    <t>"na novém styku" 2</t>
  </si>
  <si>
    <t>14</t>
  </si>
  <si>
    <t>5906005125</t>
  </si>
  <si>
    <t>Ruční výměna pražce v KL otevřeném pražec betonový příčný vystrojený</t>
  </si>
  <si>
    <t>1409238475</t>
  </si>
  <si>
    <t>"při rušení původního styku (mat. SB5 z výzisku)" 1</t>
  </si>
  <si>
    <t>5906020120</t>
  </si>
  <si>
    <t>Souvislá výměna pražců v KL otevřeném i zapuštěném pražce betonové příčné vystrojené</t>
  </si>
  <si>
    <t>136359552</t>
  </si>
  <si>
    <t>61*1,64-0,04</t>
  </si>
  <si>
    <t>16</t>
  </si>
  <si>
    <t>5958134140</t>
  </si>
  <si>
    <t>Součásti upevňovací vložka M</t>
  </si>
  <si>
    <t>-1916974266</t>
  </si>
  <si>
    <t>"sam. vým. pryž. podložek v místě navázání na BK" 300*2*2</t>
  </si>
  <si>
    <t>"při rušení původního styku (mat. SB5 z výzisku)" 1*4</t>
  </si>
  <si>
    <t>Součet</t>
  </si>
  <si>
    <t>17</t>
  </si>
  <si>
    <t>5958134041</t>
  </si>
  <si>
    <t>Součásti upevňovací šroub svěrkový T5</t>
  </si>
  <si>
    <t>858907893</t>
  </si>
  <si>
    <t>18</t>
  </si>
  <si>
    <t>5958116000</t>
  </si>
  <si>
    <t>Matice M24</t>
  </si>
  <si>
    <t>690051441</t>
  </si>
  <si>
    <t>"sam. vým. pryž. podložek v místě navázání na BK + 1ks pražce na styku" 1204</t>
  </si>
  <si>
    <t>"pro nový styk" 4*2</t>
  </si>
  <si>
    <t>19</t>
  </si>
  <si>
    <t>5960101005</t>
  </si>
  <si>
    <t>Pražcové kotvy TDHB pro pražec betonový SB 8</t>
  </si>
  <si>
    <t>732825082</t>
  </si>
  <si>
    <t>20</t>
  </si>
  <si>
    <t>5906015050</t>
  </si>
  <si>
    <t>Výměna pražce malou těžící mechanizací v KL otevřeném i zapuštěném pražec dřevěný výhybkový délky přes 4 do 5 m</t>
  </si>
  <si>
    <t>611878609</t>
  </si>
  <si>
    <t>5906015060</t>
  </si>
  <si>
    <t>Výměna pražce malou těžící mechanizací v KL otevřeném i zapuštěném pražec dřevěný výhybkový délky přes 5 m</t>
  </si>
  <si>
    <t>-399767358</t>
  </si>
  <si>
    <t>22</t>
  </si>
  <si>
    <t>5906045010</t>
  </si>
  <si>
    <t>Příplatek za překážku po jedné straně koleje</t>
  </si>
  <si>
    <t>1017115503</t>
  </si>
  <si>
    <t>23</t>
  </si>
  <si>
    <t>5906055090</t>
  </si>
  <si>
    <t>Příplatek za současnou výměnu pražce s podkladnicovým upevněním a svěrek a svěrkových šroubů</t>
  </si>
  <si>
    <t>-1765694748</t>
  </si>
  <si>
    <t>24</t>
  </si>
  <si>
    <t>5906105010</t>
  </si>
  <si>
    <t>Demontáž pražce dřevěný</t>
  </si>
  <si>
    <t>1178457647</t>
  </si>
  <si>
    <t>"v k.č. 3" 100</t>
  </si>
  <si>
    <t>"na stycích" 4</t>
  </si>
  <si>
    <t>25</t>
  </si>
  <si>
    <t>5906105020</t>
  </si>
  <si>
    <t>Demontáž pražce betonový</t>
  </si>
  <si>
    <t>734698285</t>
  </si>
  <si>
    <t>26</t>
  </si>
  <si>
    <t>5906110020</t>
  </si>
  <si>
    <t>Oprava rozdělení pražců příčných betonových posun přes 10 cm</t>
  </si>
  <si>
    <t>-1411653100</t>
  </si>
  <si>
    <t>"při rušení a zřizování styku" 10*2</t>
  </si>
  <si>
    <t>27</t>
  </si>
  <si>
    <t>5906120010</t>
  </si>
  <si>
    <t>Zkrácení dřevěného pražce odřezáním</t>
  </si>
  <si>
    <t>646396545</t>
  </si>
  <si>
    <t>"za KV 5" 4</t>
  </si>
  <si>
    <t>"za KV 4? tady to bude legrace" 4</t>
  </si>
  <si>
    <t>"za KV 1" 2</t>
  </si>
  <si>
    <t>"za KV 2" 6</t>
  </si>
  <si>
    <t>28</t>
  </si>
  <si>
    <t>5906125090</t>
  </si>
  <si>
    <t>Montáž kolejového roštu na úložišti pražce dřevěné nevystrojené tv. S49 rozdělení "u"</t>
  </si>
  <si>
    <t>-1024264932</t>
  </si>
  <si>
    <t>29</t>
  </si>
  <si>
    <t>5906125370</t>
  </si>
  <si>
    <t>Montáž kolejového roštu na úložišti pražce betonové vystrojené tv. S49 rozdělení"d"</t>
  </si>
  <si>
    <t>-286167802</t>
  </si>
  <si>
    <t>30</t>
  </si>
  <si>
    <t>5907015040</t>
  </si>
  <si>
    <t>Ojedinělá výměna kolejnic stávající upevnění tv. S49 rozdělení "d"</t>
  </si>
  <si>
    <t>-1194559973</t>
  </si>
  <si>
    <t>31</t>
  </si>
  <si>
    <t>5907015420</t>
  </si>
  <si>
    <t>Ojedinělá výměna kolejnic současně s výměnou kompletů a pryžové podložky tv. S49 rozdělení "u"</t>
  </si>
  <si>
    <t>-14215327</t>
  </si>
  <si>
    <t>"středovky v.č. 1,2,4 a 5 pro umožnění svaření" 12,5*4*4</t>
  </si>
  <si>
    <t>32</t>
  </si>
  <si>
    <t>5908010130</t>
  </si>
  <si>
    <t>Zřízení kolejnicového styku s rozřezem a vrtáním - 4 otvory tv. S49</t>
  </si>
  <si>
    <t>styk</t>
  </si>
  <si>
    <t>1482701765</t>
  </si>
  <si>
    <t>33</t>
  </si>
  <si>
    <t>5958101005</t>
  </si>
  <si>
    <t>Součásti spojovací kolejnicové spojky tv. S 730 mm</t>
  </si>
  <si>
    <t>2098161209</t>
  </si>
  <si>
    <t>2,000*2</t>
  </si>
  <si>
    <t>34</t>
  </si>
  <si>
    <t>5958107005</t>
  </si>
  <si>
    <t>Šroub spojkový M24 x 140 mm</t>
  </si>
  <si>
    <t>-395991401</t>
  </si>
  <si>
    <t>4,000*2</t>
  </si>
  <si>
    <t>35</t>
  </si>
  <si>
    <t>5908050010</t>
  </si>
  <si>
    <t>Výměna upevnění podkladnicového komplety a pryžová podložka</t>
  </si>
  <si>
    <t>úl.pl.</t>
  </si>
  <si>
    <t>-1054620309</t>
  </si>
  <si>
    <t xml:space="preserve">regenerace výhybek - vým. dr. kolejiva nad rámec výměny středovek </t>
  </si>
  <si>
    <t>"v.č.2" 94-60</t>
  </si>
  <si>
    <t>"v.č. 1,4 a 5" (120-76)*3</t>
  </si>
  <si>
    <t>36</t>
  </si>
  <si>
    <t>5908052010</t>
  </si>
  <si>
    <t>Výměna podložky pryžové pod patu kolejnice</t>
  </si>
  <si>
    <t>-510385109</t>
  </si>
  <si>
    <t>300*2</t>
  </si>
  <si>
    <t>37</t>
  </si>
  <si>
    <t>5958158070</t>
  </si>
  <si>
    <t>Podložka polyetylenová pod podkladnici 380/160/2 (S4, R4)</t>
  </si>
  <si>
    <t>704000959</t>
  </si>
  <si>
    <t>"za KV 4 a 5" 7*4*2</t>
  </si>
  <si>
    <t>"za KV 1=ZV2" 5*4+2*2</t>
  </si>
  <si>
    <t>"za KV 2" 4*4+3*2</t>
  </si>
  <si>
    <t>"příčné" (12-7+13-7+12)*2</t>
  </si>
  <si>
    <t>"na novém styku" 2*2</t>
  </si>
  <si>
    <t>"výhybky" 120*2</t>
  </si>
  <si>
    <t>38</t>
  </si>
  <si>
    <t>5958140000</t>
  </si>
  <si>
    <t>Podkladnice žebrová tv. S4</t>
  </si>
  <si>
    <t>2046955762</t>
  </si>
  <si>
    <t>!pozor na ploché!</t>
  </si>
  <si>
    <t>"za KV 1=ZV2" 3*4+2*2</t>
  </si>
  <si>
    <t>"výhybky?"</t>
  </si>
  <si>
    <t>39</t>
  </si>
  <si>
    <t>5958134040</t>
  </si>
  <si>
    <t>Součásti upevňovací kroužek pružný dvojitý Fe 6</t>
  </si>
  <si>
    <t>1795595413</t>
  </si>
  <si>
    <t>"při samostatné výměně pryž. podložek, pražec na styku a v k.č.3" 1604</t>
  </si>
  <si>
    <t>"za KV 4 a 5" 7*4*2*4</t>
  </si>
  <si>
    <t>"za KV 1=ZV2" (5*4+2*2)*4</t>
  </si>
  <si>
    <t>"za KV 2" (4*4+3*2)*4</t>
  </si>
  <si>
    <t>"příčné" ((12-7+13-7+12)*2)*4</t>
  </si>
  <si>
    <t>"na novém styku" 2*2*4</t>
  </si>
  <si>
    <t>"výhybky" (440+320)*2</t>
  </si>
  <si>
    <t>"nový styk"4*2</t>
  </si>
  <si>
    <t>40</t>
  </si>
  <si>
    <t>5958134075</t>
  </si>
  <si>
    <t>Součásti upevňovací vrtule R1(145)</t>
  </si>
  <si>
    <t>806927576</t>
  </si>
  <si>
    <t>"výhybky" 440*2</t>
  </si>
  <si>
    <t>41</t>
  </si>
  <si>
    <t>5958158005</t>
  </si>
  <si>
    <t>Podložka pryžová pod patu kolejnice S49  183/126/6</t>
  </si>
  <si>
    <t>-34752475</t>
  </si>
  <si>
    <t>"sam. vým. pryž. podložek v místě navázání na BK" 300*2</t>
  </si>
  <si>
    <t>"výměna pražců v k.č.3" 100*2</t>
  </si>
  <si>
    <t>"při rušení původního styku (mat. SB5 z výzisku)" 1*2</t>
  </si>
  <si>
    <t>"bet. pr." 1636*2</t>
  </si>
  <si>
    <t>"výhybky" 94+120*3</t>
  </si>
  <si>
    <t>42</t>
  </si>
  <si>
    <t>5958125010</t>
  </si>
  <si>
    <t>Komplety s antikorozní úpravou ŽS 4 (svěrka ŽS4, šroub RS 1, matice M24, podložka Fe6)</t>
  </si>
  <si>
    <t>-458040540</t>
  </si>
  <si>
    <t>(12+13+12)*2*2</t>
  </si>
  <si>
    <t>43</t>
  </si>
  <si>
    <t>5958128010</t>
  </si>
  <si>
    <t>Komplety ŽS 4 (šroub RS 1, matice M 24, podložka Fe6, svěrka ŽS4)</t>
  </si>
  <si>
    <t>6493892</t>
  </si>
  <si>
    <t>"betonové pražce" (1636+100)*4</t>
  </si>
  <si>
    <t>"na novém styku" 2*4</t>
  </si>
  <si>
    <t>"výhybky" 212+230*3</t>
  </si>
  <si>
    <t>44</t>
  </si>
  <si>
    <t>5906135080</t>
  </si>
  <si>
    <t>Demontáž kolejového roštu koleje na úložišti pražce dřevěné tv. S49 rozdělení "d"</t>
  </si>
  <si>
    <t>-1705707961</t>
  </si>
  <si>
    <t>45</t>
  </si>
  <si>
    <t>5906135100</t>
  </si>
  <si>
    <t>Demontáž kolejového roštu koleje na úložišti pražce dřevěné tv. T nebo A rozdělení "c"</t>
  </si>
  <si>
    <t>1529607507</t>
  </si>
  <si>
    <t>46</t>
  </si>
  <si>
    <t>5906135200</t>
  </si>
  <si>
    <t>Demontáž kolejového roštu koleje na úložišti pražce betonové tv. S49 "d"</t>
  </si>
  <si>
    <t>-1570699191</t>
  </si>
  <si>
    <t>47</t>
  </si>
  <si>
    <t>5907050020</t>
  </si>
  <si>
    <t>Dělení kolejnic řezáním nebo rozbroušením soustavy S49 nebo T</t>
  </si>
  <si>
    <t>-1372593810</t>
  </si>
  <si>
    <t>48</t>
  </si>
  <si>
    <t>5908005430</t>
  </si>
  <si>
    <t>Oprava kolejnicového styku demontáž spojek tv. S49</t>
  </si>
  <si>
    <t>-314555850</t>
  </si>
  <si>
    <t>154+2</t>
  </si>
  <si>
    <t>49</t>
  </si>
  <si>
    <t>5909032010</t>
  </si>
  <si>
    <t>Přesná úprava GPK koleje směrové a výškové uspořádání pražce dřevěné nebo ocelové</t>
  </si>
  <si>
    <t>1448807482</t>
  </si>
  <si>
    <t>"nad rámec výměny KL" 0,1184-0,0229</t>
  </si>
  <si>
    <t>50</t>
  </si>
  <si>
    <t>5909032020</t>
  </si>
  <si>
    <t>Přesná úprava GPK koleje směrové a výškové uspořádání pražce betonové</t>
  </si>
  <si>
    <t>-951062948</t>
  </si>
  <si>
    <t>"nad rámec výměny KL" 2,4107-0,9972</t>
  </si>
  <si>
    <t>51</t>
  </si>
  <si>
    <t>5909042010</t>
  </si>
  <si>
    <t>Přesná úprava GPK výhybky směrové a výškové uspořádání pražce dřevěné nebo ocelové</t>
  </si>
  <si>
    <t>248099470</t>
  </si>
  <si>
    <t>52</t>
  </si>
  <si>
    <t>5910020030</t>
  </si>
  <si>
    <t>Svařování kolejnic termitem plný předehřev standardní spára svar sériový tv. S49</t>
  </si>
  <si>
    <t>svar</t>
  </si>
  <si>
    <t>-204163722</t>
  </si>
  <si>
    <t>100+56-22</t>
  </si>
  <si>
    <t>53</t>
  </si>
  <si>
    <t>5910020130</t>
  </si>
  <si>
    <t>Svařování kolejnic termitem plný předehřev standardní spára svar jednotlivý tv. S49</t>
  </si>
  <si>
    <t>221610799</t>
  </si>
  <si>
    <t>14+8</t>
  </si>
  <si>
    <t>54</t>
  </si>
  <si>
    <t>5910035030</t>
  </si>
  <si>
    <t>Dosažení dovolené upínací teploty v BK prodloužením kolejnicového pásu v koleji tv. S49</t>
  </si>
  <si>
    <t>485558643</t>
  </si>
  <si>
    <t>55</t>
  </si>
  <si>
    <t>5910035130</t>
  </si>
  <si>
    <t>Dosažení dovolené upínací teploty v BK prodloužením kolejnicového pásu ve výhybce tv. S49</t>
  </si>
  <si>
    <t>-1131860680</t>
  </si>
  <si>
    <t>56</t>
  </si>
  <si>
    <t>5910040320</t>
  </si>
  <si>
    <t>Umožnění volné dilatace kolejnice demontáž upevňovadel s osazením kluzných podložek rozdělení pražců "d"</t>
  </si>
  <si>
    <t>-1400374666</t>
  </si>
  <si>
    <t>(1020,1+176+25)*2</t>
  </si>
  <si>
    <t>57</t>
  </si>
  <si>
    <t>5910040420</t>
  </si>
  <si>
    <t>Umožnění volné dilatace kolejnice montáž upevňovadel s odstraněním kluzných podložek rozdělení pražců "d"</t>
  </si>
  <si>
    <t>1113809698</t>
  </si>
  <si>
    <t>58</t>
  </si>
  <si>
    <t>5910050010</t>
  </si>
  <si>
    <t>Umožnění volné dilatace dílů výhybek demontáž upevňovadel výhybka I. generace</t>
  </si>
  <si>
    <t>-731797184</t>
  </si>
  <si>
    <t>59</t>
  </si>
  <si>
    <t>5910050110</t>
  </si>
  <si>
    <t>Umožnění volné dilatace dílů výhybek montáž upevňovadel výhybka I. generace</t>
  </si>
  <si>
    <t>-1081142635</t>
  </si>
  <si>
    <t>60</t>
  </si>
  <si>
    <t>5910132030</t>
  </si>
  <si>
    <t>Zřízení zádržné opěrky na jazyku i opornici</t>
  </si>
  <si>
    <t>pár</t>
  </si>
  <si>
    <t>1779794589</t>
  </si>
  <si>
    <t>4*2</t>
  </si>
  <si>
    <t>61</t>
  </si>
  <si>
    <t>5961170060</t>
  </si>
  <si>
    <t>Zádržná opěrka proti putování (komplet pro jazky i opornici) S49 R190 pro jazyk ohnutý</t>
  </si>
  <si>
    <t>-1851759301</t>
  </si>
  <si>
    <t>62</t>
  </si>
  <si>
    <t>5961170065</t>
  </si>
  <si>
    <t>Zádržná opěrka proti putování (komplet pro jazky i opornici) S49 R190 pro jazyk přímý</t>
  </si>
  <si>
    <t>-280829129</t>
  </si>
  <si>
    <t>63</t>
  </si>
  <si>
    <t>5961170070</t>
  </si>
  <si>
    <t>Zádržná opěrka proti putování (komplet pro jazky i opornici) S49 R300 pro jazyk ohnutý i přímý</t>
  </si>
  <si>
    <t>15728906</t>
  </si>
  <si>
    <t>64</t>
  </si>
  <si>
    <t>5910136010</t>
  </si>
  <si>
    <t>Montáž pražcové kotvy v koleji</t>
  </si>
  <si>
    <t>726714418</t>
  </si>
  <si>
    <t>65</t>
  </si>
  <si>
    <t>5911005110</t>
  </si>
  <si>
    <t>Válečková stolička jazyka nadzvedávací demontáž s upevněním na patu kolejnice</t>
  </si>
  <si>
    <t>130234943</t>
  </si>
  <si>
    <t>"v.č.5" 2</t>
  </si>
  <si>
    <t>66</t>
  </si>
  <si>
    <t>5911005430</t>
  </si>
  <si>
    <t>Válečková stolička jazyka dotlačovací demontáž s upevněním na patu kolejnice</t>
  </si>
  <si>
    <t>-83232481</t>
  </si>
  <si>
    <t>67</t>
  </si>
  <si>
    <t>5911059020</t>
  </si>
  <si>
    <t>Oprava sputovaného jazyka výhybky jednoduché s jedním hákovým závěrem soustavy S49</t>
  </si>
  <si>
    <t>2142950618</t>
  </si>
  <si>
    <t>"v.č. 1 a 2" 10,658*2+13,058*2</t>
  </si>
  <si>
    <t>68</t>
  </si>
  <si>
    <t>591112922R</t>
  </si>
  <si>
    <t xml:space="preserve">Rozebrání a opětovná montáž srdcovky pro umožnění svaření </t>
  </si>
  <si>
    <t>393194194</t>
  </si>
  <si>
    <t>69</t>
  </si>
  <si>
    <t>591111302R</t>
  </si>
  <si>
    <t>Regenerace srdcovky jednoduché montované z kolejnic soustavy S49</t>
  </si>
  <si>
    <t>960235356</t>
  </si>
  <si>
    <t>70</t>
  </si>
  <si>
    <t>596114802R</t>
  </si>
  <si>
    <t>Křídlová kolejnice pro srdc. JS49 1:7,5-190 - prodloužená</t>
  </si>
  <si>
    <t>632714096</t>
  </si>
  <si>
    <t>133</t>
  </si>
  <si>
    <t>595811000R</t>
  </si>
  <si>
    <t>Kompletní sada vysokopevnostních svorníků pro srdc. JS49-1:7,5-190 vč. výkovků, matic a pružných kroužků a dalším potřebným mat. pro reg. srdc.</t>
  </si>
  <si>
    <t>113093010</t>
  </si>
  <si>
    <t>71</t>
  </si>
  <si>
    <t>5911317020</t>
  </si>
  <si>
    <t>Seřízení stavěcího zařízení hákového závěru výhybky jednoduché výměníku soustavy S49</t>
  </si>
  <si>
    <t>-1181616708</t>
  </si>
  <si>
    <t>72</t>
  </si>
  <si>
    <t>5911317220</t>
  </si>
  <si>
    <t>Seřízení stavěcího zařízení hákového závěru výhybky jednoduché soutyčí soustavy S49</t>
  </si>
  <si>
    <t>1026685162</t>
  </si>
  <si>
    <t>73</t>
  </si>
  <si>
    <t>5911629040</t>
  </si>
  <si>
    <t>Montáž jednoduché výhybky na úložišti dřevěné pražce soustavy S49</t>
  </si>
  <si>
    <t>-408144795</t>
  </si>
  <si>
    <t>74</t>
  </si>
  <si>
    <t>5956131005</t>
  </si>
  <si>
    <t>Vystrojení pražce dřevěného protištěpná destička pro pražec (105x210)</t>
  </si>
  <si>
    <t>-1300789788</t>
  </si>
  <si>
    <t>75</t>
  </si>
  <si>
    <t>5956116005</t>
  </si>
  <si>
    <t>Pražce dřevěné výhybkové dub skupina 4 150x260</t>
  </si>
  <si>
    <t>-1023785425</t>
  </si>
  <si>
    <t>"JS49 1:9-300 (kompeltní sada vč. společných a zakrácených za KV 4 a 5)" 2*9,318</t>
  </si>
  <si>
    <t>"společné za KV1 (!štengrák v.č.2!)" 0,16*0,26*(5,2+4,6+4,5*3)*1,1</t>
  </si>
  <si>
    <t>"společné za KV2" 0,16*0,26*(4,3*2+4,4+4,5)</t>
  </si>
  <si>
    <t>76</t>
  </si>
  <si>
    <t>5956101000</t>
  </si>
  <si>
    <t>Pražec dřevěný příčný nevystrojený dub 2600x260x160 mm</t>
  </si>
  <si>
    <t>136233604</t>
  </si>
  <si>
    <t>(12-7+13-7+12)</t>
  </si>
  <si>
    <t>77</t>
  </si>
  <si>
    <t>5958173000</t>
  </si>
  <si>
    <t>Polyetylenové pásy v kotoučích</t>
  </si>
  <si>
    <t>1931343232</t>
  </si>
  <si>
    <t>35*0,2*2</t>
  </si>
  <si>
    <t>78</t>
  </si>
  <si>
    <t>5958134080</t>
  </si>
  <si>
    <t>Součásti upevňovací vrtule R2 (160)</t>
  </si>
  <si>
    <t>184532821</t>
  </si>
  <si>
    <t>"příčné a za KV 1=ZV2" 5*4*4</t>
  </si>
  <si>
    <t>"výhybky" 320*2</t>
  </si>
  <si>
    <t>79</t>
  </si>
  <si>
    <t>5911655050</t>
  </si>
  <si>
    <t>Demontáž jednoduché výhybky na úložišti dřevěné pražce soustavy T</t>
  </si>
  <si>
    <t>962559662</t>
  </si>
  <si>
    <t>80</t>
  </si>
  <si>
    <t>5912007010</t>
  </si>
  <si>
    <t>Výměna návěstidla námezníku</t>
  </si>
  <si>
    <t>1816509036</t>
  </si>
  <si>
    <t>81</t>
  </si>
  <si>
    <t>5912015040</t>
  </si>
  <si>
    <t>Výměna návěstidla včetně sloupku a patky rychlostníku</t>
  </si>
  <si>
    <t>-751964773</t>
  </si>
  <si>
    <t>82</t>
  </si>
  <si>
    <t>7592701540</t>
  </si>
  <si>
    <t>Upozorňovadla, značky Návěsti označující místo na trati Štít návěstní 'rychlostník'  (HM0404129995001)</t>
  </si>
  <si>
    <t>-693998116</t>
  </si>
  <si>
    <t>83</t>
  </si>
  <si>
    <t>5964165000</t>
  </si>
  <si>
    <t>Betonová patka sloupku malá prefabrikát</t>
  </si>
  <si>
    <t>215299052</t>
  </si>
  <si>
    <t>5+5</t>
  </si>
  <si>
    <t>84</t>
  </si>
  <si>
    <t>5962113005</t>
  </si>
  <si>
    <t>Sloupek ocelový pozinkovaný 60 mm</t>
  </si>
  <si>
    <t>232586251</t>
  </si>
  <si>
    <t>10*4</t>
  </si>
  <si>
    <t>85</t>
  </si>
  <si>
    <t>5962114000</t>
  </si>
  <si>
    <t>Výstroj sloupku objímka 50 až 100 mm kompletní</t>
  </si>
  <si>
    <t>-73754184</t>
  </si>
  <si>
    <t>10*2</t>
  </si>
  <si>
    <t>86</t>
  </si>
  <si>
    <t>5962114020</t>
  </si>
  <si>
    <t>Výstroj sloupku víčko plast 60 mm</t>
  </si>
  <si>
    <t>1534121275</t>
  </si>
  <si>
    <t>87</t>
  </si>
  <si>
    <t>5912030090</t>
  </si>
  <si>
    <t>Demontáž návěstidla včetně sloupku a patky staničníku</t>
  </si>
  <si>
    <t>1022133707</t>
  </si>
  <si>
    <t>88</t>
  </si>
  <si>
    <t>5912037010</t>
  </si>
  <si>
    <t>Montáž návěstidla uloženého ve stezce námezníku</t>
  </si>
  <si>
    <t>-740920935</t>
  </si>
  <si>
    <t>89</t>
  </si>
  <si>
    <t>5912037030</t>
  </si>
  <si>
    <t>Montáž návěstidla uloženého ve stezce koncovníku</t>
  </si>
  <si>
    <t>1912865039</t>
  </si>
  <si>
    <t>90</t>
  </si>
  <si>
    <t>5962104005</t>
  </si>
  <si>
    <t>Hranice námezník betonový vč. Nátěru</t>
  </si>
  <si>
    <t>2127873222</t>
  </si>
  <si>
    <t>91</t>
  </si>
  <si>
    <t>5962104010</t>
  </si>
  <si>
    <t>Hranice koncovník betonový</t>
  </si>
  <si>
    <t>1267251987</t>
  </si>
  <si>
    <t>92</t>
  </si>
  <si>
    <t>5912045050</t>
  </si>
  <si>
    <t>Montáž návěstidla včetně sloupku a patky sklonovníku</t>
  </si>
  <si>
    <t>705628826</t>
  </si>
  <si>
    <t>93</t>
  </si>
  <si>
    <t>5962101110</t>
  </si>
  <si>
    <t>Návěstidlo sklonovník reflexní</t>
  </si>
  <si>
    <t>1656046599</t>
  </si>
  <si>
    <t>94</t>
  </si>
  <si>
    <t>5912050020</t>
  </si>
  <si>
    <t>Staničení výměna hektometrovníku</t>
  </si>
  <si>
    <t>-640767861</t>
  </si>
  <si>
    <t>95</t>
  </si>
  <si>
    <t>5962101120</t>
  </si>
  <si>
    <t>Návěstidlo hektometrovník železobetonový se znaky</t>
  </si>
  <si>
    <t>1593745217</t>
  </si>
  <si>
    <t>96</t>
  </si>
  <si>
    <t>5912060210</t>
  </si>
  <si>
    <t>Demontáž zajišťovací značky včetně sloupku a základu konzolové</t>
  </si>
  <si>
    <t>1402844701</t>
  </si>
  <si>
    <t>97</t>
  </si>
  <si>
    <t>5912065210</t>
  </si>
  <si>
    <t>Montáž zajišťovací značky včetně sloupku a základu konzolové</t>
  </si>
  <si>
    <t>1789481039</t>
  </si>
  <si>
    <t>98</t>
  </si>
  <si>
    <t>5962119000</t>
  </si>
  <si>
    <t>Zajištění PPK sloupek zajišťovací značka</t>
  </si>
  <si>
    <t>869003281</t>
  </si>
  <si>
    <t>99</t>
  </si>
  <si>
    <t>5962119010</t>
  </si>
  <si>
    <t>Zajištění PPK konzolová značka</t>
  </si>
  <si>
    <t>-2074997230</t>
  </si>
  <si>
    <t>100</t>
  </si>
  <si>
    <t>591503001R</t>
  </si>
  <si>
    <t>Bourání drobných staveb železničního spodku základů</t>
  </si>
  <si>
    <t>-1484890549</t>
  </si>
  <si>
    <t>3*1,5*1,5*2</t>
  </si>
  <si>
    <t>101</t>
  </si>
  <si>
    <t>5999010010</t>
  </si>
  <si>
    <t>Vyjmutí a snesení konstrukcí nebo dílů hmotnosti do 10 t</t>
  </si>
  <si>
    <t>1111642200</t>
  </si>
  <si>
    <t>"S49/bet./d" 554*0,582</t>
  </si>
  <si>
    <t>"T/dř./c" 453*0,2965</t>
  </si>
  <si>
    <t>"S49/dř./d" 13*0,312</t>
  </si>
  <si>
    <t>"JT6 dř." 14,8*2</t>
  </si>
  <si>
    <t>102</t>
  </si>
  <si>
    <t>5999015010</t>
  </si>
  <si>
    <t>Vložení konstrukcí nebo dílů hmotnosti do 10 t</t>
  </si>
  <si>
    <t>1667444613</t>
  </si>
  <si>
    <t>"S49/SB8/d" 997,2*0,586</t>
  </si>
  <si>
    <t>"S49/dř./u" 22,9*0,3335</t>
  </si>
  <si>
    <t>"JS49 1:9-300" 2*16,525</t>
  </si>
  <si>
    <t>OST</t>
  </si>
  <si>
    <t>Ostatní</t>
  </si>
  <si>
    <t>103</t>
  </si>
  <si>
    <t>7590155010</t>
  </si>
  <si>
    <t>Montáž uzemnění kabelu elektrodou drátovou zemní</t>
  </si>
  <si>
    <t>-17309902</t>
  </si>
  <si>
    <t>104</t>
  </si>
  <si>
    <t>7590157010</t>
  </si>
  <si>
    <t>Demontáž uzemnění kabelu</t>
  </si>
  <si>
    <t>1403686741</t>
  </si>
  <si>
    <t>105</t>
  </si>
  <si>
    <t>7590915012</t>
  </si>
  <si>
    <t>Montáž výkolejky bez návěstního tělesa se zámkem kontrolním</t>
  </si>
  <si>
    <t>463885235</t>
  </si>
  <si>
    <t>106</t>
  </si>
  <si>
    <t>7590917012</t>
  </si>
  <si>
    <t>Demontáž výkolejky bez návěstního tělesa se zámkem kontrolním</t>
  </si>
  <si>
    <t>6442505</t>
  </si>
  <si>
    <t>107</t>
  </si>
  <si>
    <t>7592005050</t>
  </si>
  <si>
    <t>Montáž počítacího bodu (senzoru) RSR 180</t>
  </si>
  <si>
    <t>-2019174951</t>
  </si>
  <si>
    <t>108</t>
  </si>
  <si>
    <t>7592007050</t>
  </si>
  <si>
    <t>Demontáž počítacího bodu (senzoru) RSR 180</t>
  </si>
  <si>
    <t>-1132917740</t>
  </si>
  <si>
    <t>109</t>
  </si>
  <si>
    <t>759340501R</t>
  </si>
  <si>
    <t>Montáž sloupku pro drátovodné kladky</t>
  </si>
  <si>
    <t>1592105952</t>
  </si>
  <si>
    <t>110</t>
  </si>
  <si>
    <t>759340513R</t>
  </si>
  <si>
    <t>Montáž drátovodu dvojitého na sloupky nebo do žlabu</t>
  </si>
  <si>
    <t>1594532890</t>
  </si>
  <si>
    <t>111</t>
  </si>
  <si>
    <t>7593405282</t>
  </si>
  <si>
    <t>Montáž žlabu betonového složený T III - K</t>
  </si>
  <si>
    <t>457549338</t>
  </si>
  <si>
    <t>112</t>
  </si>
  <si>
    <t>7593407010</t>
  </si>
  <si>
    <t>Demontáž sloupku pro drátovodné kladky</t>
  </si>
  <si>
    <t>-815578140</t>
  </si>
  <si>
    <t>113</t>
  </si>
  <si>
    <t>759340713R</t>
  </si>
  <si>
    <t>Demontáž drátovodu dvojitého ze žlabu nebo sloupku</t>
  </si>
  <si>
    <t>-1644379210</t>
  </si>
  <si>
    <t>114</t>
  </si>
  <si>
    <t>7593407282</t>
  </si>
  <si>
    <t>Demontáž žlabu betonového složeného T III - K</t>
  </si>
  <si>
    <t>-1429603116</t>
  </si>
  <si>
    <t>115</t>
  </si>
  <si>
    <t>9901000900</t>
  </si>
  <si>
    <t>Doprava obousměrná (např. dodávek z vlastních zásob zhotovitele nebo objednatele nebo výzisku) mechanizací o nosnosti do 3,5 t elektrosoučástek, montážního materiálu, kameniva, písku, dlažebních kostek, suti, atd. do 200 km</t>
  </si>
  <si>
    <t>1921480305</t>
  </si>
  <si>
    <t>"rychlostníky a sklonovníky s příslušenstvím" 1</t>
  </si>
  <si>
    <t>"zámky proti putování" 1</t>
  </si>
  <si>
    <t>116</t>
  </si>
  <si>
    <t>9902100300</t>
  </si>
  <si>
    <t>Doprava obousměrná (např. dodávek z vlastních zásob zhotovitele nebo objednatele nebo výzisku) mechanizací o nosnosti přes 3,5 t sypanin (kameniva, písku, suti, dlažebních kostek, atd.) do 30 km</t>
  </si>
  <si>
    <t>2008214528</t>
  </si>
  <si>
    <t>"O na skládku" 3440,8</t>
  </si>
  <si>
    <t>"PE a pryž. podložky" 0,32+0,65</t>
  </si>
  <si>
    <t>117</t>
  </si>
  <si>
    <t>9902100400</t>
  </si>
  <si>
    <t>Doprava obousměrná (např. dodávek z vlastních zásob zhotovitele nebo objednatele nebo výzisku) mechanizací o nosnosti přes 3,5 t sypanin (kameniva, písku, suti, dlažebních kostek, atd.) do 40 km</t>
  </si>
  <si>
    <t>-1033371117</t>
  </si>
  <si>
    <t>"N na skládku" 54,2</t>
  </si>
  <si>
    <t>118</t>
  </si>
  <si>
    <t>9902100500</t>
  </si>
  <si>
    <t>Doprava obousměrná (např. dodávek z vlastních zásob zhotovitele nebo objednatele nebo výzisku) mechanizací o nosnosti přes 3,5 t sypanin (kameniva, písku, suti, dlažebních kostek, atd.) do 60 km</t>
  </si>
  <si>
    <t>760655977</t>
  </si>
  <si>
    <t>"nové kamenivo 32/63" 6631,862</t>
  </si>
  <si>
    <t>"nové kamenivo 8/16" 291,525</t>
  </si>
  <si>
    <t>119</t>
  </si>
  <si>
    <t>9902100700</t>
  </si>
  <si>
    <t>Doprava obousměrná (např. dodávek z vlastních zásob zhotovitele nebo objednatele nebo výzisku) mechanizací o nosnosti přes 3,5 t sypanin (kameniva, písku, suti, dlažebních kostek, atd.) do 100 km</t>
  </si>
  <si>
    <t>1192324824</t>
  </si>
  <si>
    <t>drobný svrškový materiál</t>
  </si>
  <si>
    <t>0,538+0,014+0,004+9,168+0,182+0,841+0,774+0,337+1,227+0,035+0,005+0,072+0,193+0,658+0,08</t>
  </si>
  <si>
    <t>120</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</si>
  <si>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</si>
  <si>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</si>
  <si>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-1701546891</t>
  </si>
  <si>
    <t>"likvidace zaj. značek" 2,232</t>
  </si>
  <si>
    <t>"likvidace bet. pražců" 229</t>
  </si>
  <si>
    <t>"betonové základy" 13,5*2,4</t>
  </si>
  <si>
    <t>"likvidace hektometrovníků" 1,099</t>
  </si>
  <si>
    <t>"likvidace hraničníku a námezníků" 0,056+0,280</t>
  </si>
  <si>
    <t>134</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</si>
  <si>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</si>
  <si>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</si>
  <si>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-249347647</t>
  </si>
  <si>
    <t>"kolejnice z Horky u St. Paky - 2 256,2m" 2256,2*0,04939</t>
  </si>
  <si>
    <t>55*0,149 "tvárnice Tsicher B</t>
  </si>
  <si>
    <t>56*0,099 "podložka pod tvárnici Tischer</t>
  </si>
  <si>
    <t>121</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</si>
  <si>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</si>
  <si>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</si>
  <si>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-1964078235</t>
  </si>
  <si>
    <t>"praž. kotvy" 0,634</t>
  </si>
  <si>
    <t>"nové dřevěné příčné a výhybkové pražce" 2,575+19,511</t>
  </si>
  <si>
    <t>"likvidace pražců" 74,3</t>
  </si>
  <si>
    <t>"dřevěné sloupy " 5</t>
  </si>
  <si>
    <t>"nové námezníky a koncovník" 0,056*6</t>
  </si>
  <si>
    <t>122</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</si>
  <si>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</si>
  <si>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</si>
  <si>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1273793668</t>
  </si>
  <si>
    <t>"nové hektometrovníky" 1,099</t>
  </si>
  <si>
    <t>"sloupky pro konzolové zaj. značky" 7,461</t>
  </si>
  <si>
    <t>"dodávka křídlovek" 0,5</t>
  </si>
  <si>
    <t>123</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</si>
  <si>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</si>
  <si>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</si>
  <si>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-386276510</t>
  </si>
  <si>
    <t>dodávka mat. objednatele</t>
  </si>
  <si>
    <t>"pražce - 1 736ks" 503,509</t>
  </si>
  <si>
    <t>"výhybky" 2*11,4</t>
  </si>
  <si>
    <t>124</t>
  </si>
  <si>
    <t>9902900100</t>
  </si>
  <si>
    <t>Naložení sypanin, drobného kusového materiálu, suti</t>
  </si>
  <si>
    <t>211381815</t>
  </si>
  <si>
    <t>"zásypy a rozšíř. stezek" (185+3+7)*2</t>
  </si>
  <si>
    <t>125</t>
  </si>
  <si>
    <t>9902900200</t>
  </si>
  <si>
    <t>Naložení objemnějšího kusového materiálu, vybouraných hmot</t>
  </si>
  <si>
    <t>-600051051</t>
  </si>
  <si>
    <t>"dodávka mat. objednatele - kolejnice, pražce, výhybky" 637,743</t>
  </si>
  <si>
    <t>"likvidace dř. pražců" 74,3</t>
  </si>
  <si>
    <t>"dřevěné sloupy" 5</t>
  </si>
  <si>
    <t>126</t>
  </si>
  <si>
    <t>9909000100</t>
  </si>
  <si>
    <t>Poplatek za uložení suti nebo hmot na oficiální skládku</t>
  </si>
  <si>
    <t>1272461040</t>
  </si>
  <si>
    <t>127</t>
  </si>
  <si>
    <t>9909000200</t>
  </si>
  <si>
    <t>Poplatek za uložení nebezpečného odpadu na oficiální skládku</t>
  </si>
  <si>
    <t>465291133</t>
  </si>
  <si>
    <t>"kontaminovaný mat. z výměn výhybek" 54,2</t>
  </si>
  <si>
    <t>128</t>
  </si>
  <si>
    <t>9909000300</t>
  </si>
  <si>
    <t>Poplatek za likvidaci dřevěných kolejnicových podpor</t>
  </si>
  <si>
    <t>887598770</t>
  </si>
  <si>
    <t>"dř. pražce" 74,3</t>
  </si>
  <si>
    <t>129</t>
  </si>
  <si>
    <t>9909000400</t>
  </si>
  <si>
    <t>Poplatek za likvidaci plastových součástí</t>
  </si>
  <si>
    <t>-90894194</t>
  </si>
  <si>
    <t>0,32+0,65</t>
  </si>
  <si>
    <t>130</t>
  </si>
  <si>
    <t>9909000500</t>
  </si>
  <si>
    <t>Poplatek uložení odpadu betonových prefabrikátů</t>
  </si>
  <si>
    <t>1785642760</t>
  </si>
  <si>
    <t>135</t>
  </si>
  <si>
    <t>9903200100</t>
  </si>
  <si>
    <t>Přeprava mechanizace na místo prováděných prací o hmotnosti přes 12 t přes 50 do 100 km</t>
  </si>
  <si>
    <t>1200240195</t>
  </si>
  <si>
    <t>"dvoucestný bagr" 6</t>
  </si>
  <si>
    <t>136</t>
  </si>
  <si>
    <t>9903200200</t>
  </si>
  <si>
    <t>Přeprava mechanizace na místo prováděných prací o hmotnosti přes 12 t do 200 km</t>
  </si>
  <si>
    <t>-1933927848</t>
  </si>
  <si>
    <t>"ASP" 1</t>
  </si>
  <si>
    <t>"SSP" 1</t>
  </si>
  <si>
    <t>"LOKO" 1</t>
  </si>
  <si>
    <t>DI</t>
  </si>
  <si>
    <t>doplněné položky v rámci dodatečných informací</t>
  </si>
  <si>
    <t>137</t>
  </si>
  <si>
    <t>7598095085</t>
  </si>
  <si>
    <t>Přezkoušení a regulace senzoru počítacího bodu</t>
  </si>
  <si>
    <t>-877652740</t>
  </si>
  <si>
    <t>138</t>
  </si>
  <si>
    <t>7598095090</t>
  </si>
  <si>
    <t>Přezkoušení a regulace počítače náprav včetně vyhotovení protokolu za 1 úsek</t>
  </si>
  <si>
    <t>-352789174</t>
  </si>
  <si>
    <t>139</t>
  </si>
  <si>
    <t>7593405160</t>
  </si>
  <si>
    <t>Montáž očka pájecího pro drátovod</t>
  </si>
  <si>
    <t>-567122823</t>
  </si>
  <si>
    <t>140</t>
  </si>
  <si>
    <t>7593405150</t>
  </si>
  <si>
    <t>Montáž napínacího šroubu délky 260 - 500 mm</t>
  </si>
  <si>
    <t>-910943322</t>
  </si>
  <si>
    <t>141</t>
  </si>
  <si>
    <t>7593405190</t>
  </si>
  <si>
    <t>Montáž řetězu OC hradlového do žlabu</t>
  </si>
  <si>
    <t>2135101722</t>
  </si>
  <si>
    <t>142</t>
  </si>
  <si>
    <t>7593405225</t>
  </si>
  <si>
    <t>Montáž žlabu ocelového s poklopem 20 x 20 x 300</t>
  </si>
  <si>
    <t>1478751238</t>
  </si>
  <si>
    <t>143</t>
  </si>
  <si>
    <t>7593407225</t>
  </si>
  <si>
    <t>Demontáž žlabu ocelového s poklopem 20 x 20 x 300</t>
  </si>
  <si>
    <t>-722283124</t>
  </si>
  <si>
    <t>144</t>
  </si>
  <si>
    <t>7593407150</t>
  </si>
  <si>
    <t>Demontáž napínacího šroubu délky 260 - 500 mm</t>
  </si>
  <si>
    <t>-404883962</t>
  </si>
  <si>
    <t>145</t>
  </si>
  <si>
    <t>7593407160</t>
  </si>
  <si>
    <t>Demontáž očka pájecího pro drátovod</t>
  </si>
  <si>
    <t>-1991575133</t>
  </si>
  <si>
    <t>146</t>
  </si>
  <si>
    <t>7593400130</t>
  </si>
  <si>
    <t>Drátovodné trasy Drát OC pro zab.zař.pozink 4mm</t>
  </si>
  <si>
    <t>kg</t>
  </si>
  <si>
    <t>332706525</t>
  </si>
  <si>
    <t>147</t>
  </si>
  <si>
    <t>7593400060</t>
  </si>
  <si>
    <t>Drátovodné trasy Očko pájecí pro drátovod  (HM0404113020000)</t>
  </si>
  <si>
    <t>609548531</t>
  </si>
  <si>
    <t>Drátovodné trasy Očko pájecí pro drátovod (HM0404113020000)</t>
  </si>
  <si>
    <t>část 01.2 - Železniční spodek</t>
  </si>
  <si>
    <t>OST - Ostatní</t>
  </si>
  <si>
    <t>5905020010</t>
  </si>
  <si>
    <t>Oprava stezky strojně s odstraněním drnu a nánosu do 10 cm</t>
  </si>
  <si>
    <t>-607697733</t>
  </si>
  <si>
    <t>130+1787,5</t>
  </si>
  <si>
    <t>5913090020</t>
  </si>
  <si>
    <t>Výměna dílů zádlažbové přejezdové konstrukce vnitřního panelu</t>
  </si>
  <si>
    <t>1938303732</t>
  </si>
  <si>
    <t>5913100020</t>
  </si>
  <si>
    <t>Montáž dílů zádlažbové přejezdové konstrukce vnitřního panelu</t>
  </si>
  <si>
    <t>1611780198</t>
  </si>
  <si>
    <t>5913200110</t>
  </si>
  <si>
    <t>Demontáž dřevěné konstrukce přechodu část vnější a vnitřní</t>
  </si>
  <si>
    <t>1179932309</t>
  </si>
  <si>
    <t>5914130040</t>
  </si>
  <si>
    <t>Montáž nástupiště úrovňového Tischer oboustranné</t>
  </si>
  <si>
    <t>-767521419</t>
  </si>
  <si>
    <t>5964161005</t>
  </si>
  <si>
    <t>Beton lehce zhutnitelný C 16/20;X0 F5 2 200 2 662</t>
  </si>
  <si>
    <t>1254412762</t>
  </si>
  <si>
    <t>55*0,3</t>
  </si>
  <si>
    <t>(100+55)*1*0,1</t>
  </si>
  <si>
    <t>5914005010</t>
  </si>
  <si>
    <t>Rozšíření stezky zemního tělesa dle VL Ž2 přisypávkou zemního tělesa</t>
  </si>
  <si>
    <t>-1723443414</t>
  </si>
  <si>
    <t>5914100090</t>
  </si>
  <si>
    <t>Oprava ochranné konstrukce a zpevnění svahů ve styku s vodními toky a díly sítí a rohoží</t>
  </si>
  <si>
    <t>-63995063</t>
  </si>
  <si>
    <t>596413900R</t>
  </si>
  <si>
    <t>Protierozní kokosová síť včetně kotvícího mat.</t>
  </si>
  <si>
    <t>-826679453</t>
  </si>
  <si>
    <t>5914120070</t>
  </si>
  <si>
    <t>Demontáž nástupiště úrovňového Sudop K (KD,KS) 150</t>
  </si>
  <si>
    <t>1470397046</t>
  </si>
  <si>
    <t>16"zkrácení stávajícího nástupiště</t>
  </si>
  <si>
    <t xml:space="preserve">100"přeskládání stávajícího nástupiště  </t>
  </si>
  <si>
    <t>5915005020</t>
  </si>
  <si>
    <t>Hloubení rýh nebo jam ručně na železničním spodku v hornině třídy těžitelnosti I skupiny 2</t>
  </si>
  <si>
    <t>-908097716</t>
  </si>
  <si>
    <t>125+300</t>
  </si>
  <si>
    <t>5915010020</t>
  </si>
  <si>
    <t>Těžení zeminy nebo horniny železničního spodku v hornině třídy těžitelnosti I skupiny 2</t>
  </si>
  <si>
    <t>-806634401</t>
  </si>
  <si>
    <t>1027-425-(1917,5*0,1)</t>
  </si>
  <si>
    <t>9901000700</t>
  </si>
  <si>
    <t>Doprava obousměrná (např. dodávek z vlastních zásob zhotovitele nebo objednatele nebo výzisku) mechanizací o nosnosti do 3,5 t elektrosoučástek, montážního materiálu, kameniva, písku, dlažebních kostek, suti, atd. do 100 km</t>
  </si>
  <si>
    <t>66178485</t>
  </si>
  <si>
    <t>9902100100</t>
  </si>
  <si>
    <t>Doprava obousměrná (např. dodávek z vlastních zásob zhotovitele nebo objednatele nebo výzisku) mechanizací o nosnosti přes 3,5 t sypanin (kameniva, písku, suti, dlažebních kostek, atd.) do 10 km</t>
  </si>
  <si>
    <t>977577298</t>
  </si>
  <si>
    <t>"beton" 71,488</t>
  </si>
  <si>
    <t>1356847764</t>
  </si>
  <si>
    <t>-636329700</t>
  </si>
  <si>
    <t>5914130070</t>
  </si>
  <si>
    <t>Montáž nástupiště úrovňového Sudop K (KD,KS) 150</t>
  </si>
  <si>
    <t>-1768857804</t>
  </si>
  <si>
    <t>589125799R</t>
  </si>
  <si>
    <t>malta cementová vč. dopravy</t>
  </si>
  <si>
    <t>622856193</t>
  </si>
  <si>
    <t>0,3*0,4*0,05*(56*2+48+54)</t>
  </si>
  <si>
    <t>5914120030</t>
  </si>
  <si>
    <t>Demontáž nástupiště úrovňového Tischer jednostranného včetně podložek</t>
  </si>
  <si>
    <t>-1405090589</t>
  </si>
  <si>
    <t>část 01.3 - Následná úprava GPK</t>
  </si>
  <si>
    <t>1238862302</t>
  </si>
  <si>
    <t>(997,2+23)*0,2</t>
  </si>
  <si>
    <t>-1028017479</t>
  </si>
  <si>
    <t>(204,04+29,908)*2,035</t>
  </si>
  <si>
    <t>-675058438</t>
  </si>
  <si>
    <t>99,692*0,3</t>
  </si>
  <si>
    <t>5909030010</t>
  </si>
  <si>
    <t>Následná úprava GPK koleje směrové a výškové uspořádání pražce dřevěné nebo ocelové</t>
  </si>
  <si>
    <t>-237004342</t>
  </si>
  <si>
    <t>5909030020</t>
  </si>
  <si>
    <t>Následná úprava GPK koleje směrové a výškové uspořádání pražce betonové</t>
  </si>
  <si>
    <t>-1143070883</t>
  </si>
  <si>
    <t>5909040010</t>
  </si>
  <si>
    <t>Následná úprava GPK výhybky směrové a výškové uspořádání pražce dřevěné nebo ocelové</t>
  </si>
  <si>
    <t>-1787801803</t>
  </si>
  <si>
    <t>1335784068</t>
  </si>
  <si>
    <t>311984032</t>
  </si>
  <si>
    <t>77685396</t>
  </si>
  <si>
    <t>SO 02 - Železniční přejezd v km 17,979</t>
  </si>
  <si>
    <t xml:space="preserve">    ÚRS - R - položky (ÚRS)</t>
  </si>
  <si>
    <t>5913040020</t>
  </si>
  <si>
    <t>Montáž celopryžové přejezdové konstrukce málo zatížené v koleji část vnitřní</t>
  </si>
  <si>
    <t>-1842676861</t>
  </si>
  <si>
    <t>7,2+2*6,3</t>
  </si>
  <si>
    <t>596310100R</t>
  </si>
  <si>
    <t>Přejezd celopryžový pro nezatížené komunikace - kompletní středová část</t>
  </si>
  <si>
    <t>-303837221</t>
  </si>
  <si>
    <t>5963101055</t>
  </si>
  <si>
    <t>Přejezd celopryžový Strail náběhový klín pero</t>
  </si>
  <si>
    <t>929311825</t>
  </si>
  <si>
    <t>5963101060</t>
  </si>
  <si>
    <t>Přejezd celopryžový Strail náběhový klín drážka</t>
  </si>
  <si>
    <t>1669106737</t>
  </si>
  <si>
    <t>5963101135</t>
  </si>
  <si>
    <t>Přejezd celopryžový Strail pojistka proti posuvu</t>
  </si>
  <si>
    <t>-843200323</t>
  </si>
  <si>
    <t>3*4</t>
  </si>
  <si>
    <t>5913215020</t>
  </si>
  <si>
    <t>Demontáž kolejnicových dílů přejezdu ochranná kolejnice</t>
  </si>
  <si>
    <t>187746178</t>
  </si>
  <si>
    <t>5913235020</t>
  </si>
  <si>
    <t>Dělení AB komunikace řezáním hloubky do 20 cm</t>
  </si>
  <si>
    <t>-1177219411</t>
  </si>
  <si>
    <t>5913240020</t>
  </si>
  <si>
    <t>Odstranění AB komunikace odtěžením nebo frézováním hloubky do 20 cm</t>
  </si>
  <si>
    <t>-1294893260</t>
  </si>
  <si>
    <t>5913245010</t>
  </si>
  <si>
    <t>Oprava komunikace vyplněním trhlin zálivkovou hmotou</t>
  </si>
  <si>
    <t>1900265480</t>
  </si>
  <si>
    <t>5913250020</t>
  </si>
  <si>
    <t>Zřízení konstrukce vozovky asfaltobetonové dle vzorového listu Ž těžké - podkladní, ložní a obrusná vrstva tloušťky do 25 cm</t>
  </si>
  <si>
    <t>1381765612</t>
  </si>
  <si>
    <t>5963146020</t>
  </si>
  <si>
    <t>Asfaltový beton ACP 16S 50/70 středněznný-podkladní vrstva</t>
  </si>
  <si>
    <t>-670638359</t>
  </si>
  <si>
    <t>56,8*0,07*2,6</t>
  </si>
  <si>
    <t>5963146000</t>
  </si>
  <si>
    <t>Asfaltový beton ACO 11S 50/70 střednězrnný-obrusná vrstva</t>
  </si>
  <si>
    <t>1528359161</t>
  </si>
  <si>
    <t>56,8*0,05*2,6</t>
  </si>
  <si>
    <t>5963152000</t>
  </si>
  <si>
    <t>Asfaltová zálivka pro trhliny a spáry</t>
  </si>
  <si>
    <t>-970058403</t>
  </si>
  <si>
    <t>446313808</t>
  </si>
  <si>
    <t>9902100200</t>
  </si>
  <si>
    <t>Doprava obousměrná (např. dodávek z vlastních zásob zhotovitele nebo objednatele nebo výzisku) mechanizací o nosnosti přes 3,5 t sypanin (kameniva, písku, suti, dlažebních kostek, atd.) do 20 km</t>
  </si>
  <si>
    <t>-285364236</t>
  </si>
  <si>
    <t>"dodávka živice"10,338+7,384</t>
  </si>
  <si>
    <t>641586663</t>
  </si>
  <si>
    <t>"dodávka přejezdových prvků" 6,9</t>
  </si>
  <si>
    <t>897695656</t>
  </si>
  <si>
    <t>23,7+44,3</t>
  </si>
  <si>
    <t>399393147</t>
  </si>
  <si>
    <t>ÚRS</t>
  </si>
  <si>
    <t>R - položky (ÚRS)</t>
  </si>
  <si>
    <t>564752111R</t>
  </si>
  <si>
    <t>Podklad z vibrovaného štěrku VŠ tl 150 mm</t>
  </si>
  <si>
    <t>-1688708940</t>
  </si>
  <si>
    <t>564761111R</t>
  </si>
  <si>
    <t>Podklad z kameniva hrubého drceného vel. 32-63 mm tl 200 mm</t>
  </si>
  <si>
    <t>-332889032</t>
  </si>
  <si>
    <t>92262384R</t>
  </si>
  <si>
    <t>Spojovací postřik</t>
  </si>
  <si>
    <t>959708414</t>
  </si>
  <si>
    <t>SO 03 - Proustek v km 17,568</t>
  </si>
  <si>
    <t>1 - Zemní práce</t>
  </si>
  <si>
    <t>3 - Svislé konstrukce</t>
  </si>
  <si>
    <t>4 - Vodorovné konstrukce</t>
  </si>
  <si>
    <t>6 - Úpravy povrchů, podlahy, výplně otvorů</t>
  </si>
  <si>
    <t>7 - Přidružená stavební výroba</t>
  </si>
  <si>
    <t>8 - Potrubí</t>
  </si>
  <si>
    <t>9 - Ostatní konstrukce a práce</t>
  </si>
  <si>
    <t>Zemní práce</t>
  </si>
  <si>
    <t>111209111</t>
  </si>
  <si>
    <t>Spálení proutí a klestu Spálení proutí, klestu z prořezávek a odstraněných křovin    pro jakoukoliv dřevinu</t>
  </si>
  <si>
    <t>M2</t>
  </si>
  <si>
    <t>1794586104</t>
  </si>
  <si>
    <t>Spálení proutí a klestu Spálení proutí, klestu z prořezávek a odstraněných křovin pro jakoukoliv dřevinu</t>
  </si>
  <si>
    <t>111251101</t>
  </si>
  <si>
    <t>Odstranění křovin a stromů průměru kmene do 100 mm i s kořeny sklonu terénu do 1:5 z celkové plochy do 100 m2 strojně Odstranění křovin a stromů s odstraněním kořenů strojně   průměru kmene do 100 mm     v rovině nebo ve svahu sklonu terénu do 1:5, při ce</t>
  </si>
  <si>
    <t>1593940752</t>
  </si>
  <si>
    <t>Odstranění křovin a stromů průměru kmene do 100 mm i s kořeny sklonu terénu do 1:5 z celkové plochy do 100 m2 strojně Odstranění křovin a stromů s odstraněním kořenů strojně průměru kmene do 100 mm v rovině nebo ve svahu sklonu terénu do 1:5, při ce</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</si>
  <si>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</si>
  <si>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t>
  </si>
  <si>
    <t>121904507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</si>
  <si>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t>
  </si>
  <si>
    <t>121151103</t>
  </si>
  <si>
    <t>Sejmutí ornice plochy do 100 m2 tl vrstvy do 200 mm strojně Sejmutí ornice strojně   při souvislé ploše do 100 m2, tl. vrstvy     do 200 mm</t>
  </si>
  <si>
    <t>-1473082189</t>
  </si>
  <si>
    <t>Sejmutí ornice plochy do 100 m2 tl vrstvy do 200 mm strojně Sejmutí ornice strojně při souvislé ploše do 100 m2, tl. vrstvy do 200 mm</t>
  </si>
  <si>
    <t>132152521</t>
  </si>
  <si>
    <t>Hloubení rýh š do 2000 mm vedle kolejí strojně v hornině třídy těžitelnosti I, skupiny 1 a 2 Hloubení rýh vedle kolejí šířky přes 800 do 2 000 mm strojně   zapažených i nezapažených, pro jakýkoliv objem výkopu     v hornině třídy těžitelnosti I       skup</t>
  </si>
  <si>
    <t>M3</t>
  </si>
  <si>
    <t>1210596079</t>
  </si>
  <si>
    <t>Hloubení rýh š do 2000 mm vedle kolejí strojně v hornině třídy těžitelnosti I, skupiny 1 a 2 Hloubení rýh vedle kolejí šířky přes 800 do 2 000 mm strojně zapažených i nezapažených, pro jakýkoliv objem výkopu v hornině třídy těžitelnosti I skup</t>
  </si>
  <si>
    <t>132212431</t>
  </si>
  <si>
    <t>Hloubení rýh š do 2000 mm pod kolejí ručně do 2 m3 v hornině třídy těžitelnosti I, skupiny 3 Hloubení rýh pod kolejí šířky přes 800 do 2 000 mm ručně   zapažených i nezapažených     objemu do 2 m3     v hornině třídy těžitelnosti I       skupiny 3</t>
  </si>
  <si>
    <t>1184189331</t>
  </si>
  <si>
    <t>Hloubení rýh š do 2000 mm pod kolejí ručně do 2 m3 v hornině třídy těžitelnosti I, skupiny 3 Hloubení rýh pod kolejí šířky přes 800 do 2 000 mm ručně zapažených i nezapažených objemu do 2 m3 v hornině třídy těžitelnosti I skupiny 3</t>
  </si>
  <si>
    <t>161151103</t>
  </si>
  <si>
    <t>Svislé přemístění výkopku z horniny třídy těžitelnosti I, skupiny 1 až 3 hl výkopu přes 4 do 8 m Svislé přemístění výkopku strojně   dopravního prostředku     z horniny třídy těžitelnosti I     skupiny 1 až 3 při hloubce výkopu       přes 4 do 8 m</t>
  </si>
  <si>
    <t>-818925154</t>
  </si>
  <si>
    <t>Svislé přemístění výkopku z horniny třídy těžitelnosti I, skupiny 1 až 3 hl výkopu přes 4 do 8 m Svislé přemístění výkopku strojně dopravního prostředku z horniny třídy těžitelnosti I skupiny 1 až 3 při hloubce výkopu přes 4 do 8 m</t>
  </si>
  <si>
    <t>162251102</t>
  </si>
  <si>
    <t>Vodorovné přemístění do 50 m výkopku/sypaniny z horniny třídy těžitelnosti I, skupiny 1 až 3 Vodorovné přemístění výkopku nebo sypaniny po suchu   na obvyklém dopravním prostředku, bez naložení výkopku, avšak se složením bez rozhrnutí     z horniny třídy</t>
  </si>
  <si>
    <t>1997645131</t>
  </si>
  <si>
    <t>Vodorovné přemístění do 50 m výkopku/sypaniny z horniny třídy těžitelnosti I, skupiny 1 až 3 Vodorovné přemístění výkopku nebo sypaniny po suchu na obvyklém dopravním prostředku, bez naložení výkopku, avšak se složením bez rozhrnutí z horniny třídy</t>
  </si>
  <si>
    <t>162751117</t>
  </si>
  <si>
    <t>Vodorovné přemístění do 10000 m výkopku/sypaniny z horniny třídy těžitelnosti I, skupiny 1 až 3 Vodorovné přemístění výkopku nebo sypaniny po suchu   na obvyklém dopravním prostředku, bez naložení výkopku, avšak se složením bez rozhrnutí     z horniny tří</t>
  </si>
  <si>
    <t>-287101664</t>
  </si>
  <si>
    <t>Vodorovné přemístění do 10000 m výkopku/sypaniny z horniny třídy těžitelnosti I, skupiny 1 až 3 Vodorovné přemístění výkopku nebo sypaniny po suchu na obvyklém dopravním prostředku, bez naložení výkopku, avšak se složením bez rozhrnutí z horniny tří</t>
  </si>
  <si>
    <t>162751119</t>
  </si>
  <si>
    <t>Příplatek k vodorovnému přemístění výkopku/sypaniny z horniny třídy těžitelnosti I, skupiny 1 až 3 ZKD 1000 m přes 10000 m Vodorovné přemístění výkopku nebo sypaniny po suchu   na obvyklém dopravním prostředku, bez naložení výkopku, avšak se složením bez</t>
  </si>
  <si>
    <t>1747507654</t>
  </si>
  <si>
    <t>Příplatek k vodorovnému přemístění výkopku/sypaniny z horniny třídy těžitelnosti I, skupiny 1 až 3 ZKD 1000 m přes 10000 m Vodorovné přemístění výkopku nebo sypaniny po suchu na obvyklém dopravním prostředku, bez naložení výkopku, avšak se složením bez</t>
  </si>
  <si>
    <t>167151101</t>
  </si>
  <si>
    <t>Nakládání výkopku z hornin třídy těžitelnosti I, skupiny 1 až 3 do 100 m3 Nakládání, skládání a překládání neulehlého výkopku nebo sypaniny strojně   nakládání, množství     do 100 m3, z horniny       třídy těžitelnosti I, skupiny 1 až 3</t>
  </si>
  <si>
    <t>1146969670</t>
  </si>
  <si>
    <t>Nakládání výkopku z hornin třídy těžitelnosti I, skupiny 1 až 3 do 100 m3 Nakládání, skládání a překládání neulehlého výkopku nebo sypaniny strojně nakládání, množství do 100 m3, z horniny třídy těžitelnosti I, skupiny 1 až 3</t>
  </si>
  <si>
    <t>171201201</t>
  </si>
  <si>
    <t>Uložení sypaniny na skládky</t>
  </si>
  <si>
    <t>698137350</t>
  </si>
  <si>
    <t>171201221</t>
  </si>
  <si>
    <t>Poplatek za uložení na skládce (skládkovné) zeminy a kamení kód odpadu 17 05 04 Poplatek za uložení stavebního odpadu na skládce (skládkovné)   zeminy a kamení zatříděného do Katalogu odpadů pod kódem 17 05 04</t>
  </si>
  <si>
    <t>T</t>
  </si>
  <si>
    <t>8695605</t>
  </si>
  <si>
    <t>Poplatek za uložení na skládce (skládkovné) zeminy a kamení kód odpadu 17 05 04 Poplatek za uložení stavebního odpadu na skládce (skládkovné) zeminy a kamení zatříděného do Katalogu odpadů pod kódem 17 05 04</t>
  </si>
  <si>
    <t>175101201</t>
  </si>
  <si>
    <t>Obsypání objektu nad přilehlým původním terénem sypaninou bez prohození sítem, uloženou do 3 m</t>
  </si>
  <si>
    <t>-736934533</t>
  </si>
  <si>
    <t>58344169</t>
  </si>
  <si>
    <t>štěrkodrť frakce 0/32 OTP ČD</t>
  </si>
  <si>
    <t>-1474120984</t>
  </si>
  <si>
    <t>181411123</t>
  </si>
  <si>
    <t>Založení lučního trávníku výsevem plochy do 1000 m2 ve svahu do 1:1</t>
  </si>
  <si>
    <t>-1991982071</t>
  </si>
  <si>
    <t>00572474</t>
  </si>
  <si>
    <t>osivo směs travní krajinná-svahová</t>
  </si>
  <si>
    <t>KG</t>
  </si>
  <si>
    <t>-1294754040</t>
  </si>
  <si>
    <t>181951112</t>
  </si>
  <si>
    <t>Úprava pláně v hornině třídy těžitelnosti I, skupiny 1 až 3 se zhutněním Úprava pláně vyrovnáním výškových rozdílů strojně   v hornině třídy těžitelnosti I, skupiny 1 až 3     se zhutněním</t>
  </si>
  <si>
    <t>258200720</t>
  </si>
  <si>
    <t>Úprava pláně v hornině třídy těžitelnosti I, skupiny 1 až 3 se zhutněním Úprava pláně vyrovnáním výškových rozdílů strojně v hornině třídy těžitelnosti I, skupiny 1 až 3 se zhutněním</t>
  </si>
  <si>
    <t>182201101</t>
  </si>
  <si>
    <t>Svahování násypů</t>
  </si>
  <si>
    <t>213171694</t>
  </si>
  <si>
    <t>182351023</t>
  </si>
  <si>
    <t>Rozprostření ornice pl do 100 m2 ve svahu přes 1:5 tl vrstvy do 200 mm strojně Rozprostření a urovnání ornice ve svahu sklonu přes 1:5 strojně   při souvislé ploše     do 100 m2, tl. vrstvy       do 200 mm</t>
  </si>
  <si>
    <t>-1363783617</t>
  </si>
  <si>
    <t>Rozprostření ornice pl do 100 m2 ve svahu přes 1:5 tl vrstvy do 200 mm strojně Rozprostření a urovnání ornice ve svahu sklonu přes 1:5 strojně při souvislé ploše do 100 m2, tl. vrstvy do 200 mm</t>
  </si>
  <si>
    <t>Svislé konstrukce</t>
  </si>
  <si>
    <t>317321118R</t>
  </si>
  <si>
    <t>Mostní římsy ze ŽB C30/37-XC4,XF3</t>
  </si>
  <si>
    <t>1201150915</t>
  </si>
  <si>
    <t>317353121</t>
  </si>
  <si>
    <t>Bednění mostních říms všech tvarů - zřízení</t>
  </si>
  <si>
    <t>1836782146</t>
  </si>
  <si>
    <t>317353221</t>
  </si>
  <si>
    <t>Bednění mostních říms všech tvarů - odstranění</t>
  </si>
  <si>
    <t>6438780</t>
  </si>
  <si>
    <t>317361116</t>
  </si>
  <si>
    <t>Výztuž mostních říms z betonářské oceli 10 505</t>
  </si>
  <si>
    <t>43224096</t>
  </si>
  <si>
    <t>Vodorovné konstrukce</t>
  </si>
  <si>
    <t>421321108R</t>
  </si>
  <si>
    <t>Mostní nosné konstrukce deskové přechodové ze ŽB C 30/37 Ochrana izolace beton C 30/37 - XF2, XD1 - tl. 40 mm Vyztuženo KARI sítí</t>
  </si>
  <si>
    <t>1336843699</t>
  </si>
  <si>
    <t>421351112</t>
  </si>
  <si>
    <t>Bednění boků přechodové desky konstrukcí mostů - zřízení Bednění deskových konstrukcí mostů z betonu železového nebo předpjatého    zřízení     boků přechodové desky</t>
  </si>
  <si>
    <t>-264021160</t>
  </si>
  <si>
    <t>Bednění boků přechodové desky konstrukcí mostů - zřízení Bednění deskových konstrukcí mostů z betonu železového nebo předpjatého zřízení boků přechodové desky</t>
  </si>
  <si>
    <t>421351212</t>
  </si>
  <si>
    <t>Bednění boků přechodové desky konstrukcí mostů - odstranění Bednění deskových konstrukcí mostů z betonu železového nebo předpjatého    odstranění     boků přechodové desky</t>
  </si>
  <si>
    <t>939742863</t>
  </si>
  <si>
    <t>Bednění boků přechodové desky konstrukcí mostů - odstranění Bednění deskových konstrukcí mostů z betonu železového nebo předpjatého odstranění boků přechodové desky</t>
  </si>
  <si>
    <t>421361412</t>
  </si>
  <si>
    <t>Výztuž mostních desek ze svařovaných sítí nad 4 kg/m2 Výztuž deskových konstrukcí    ze svařovaných sítí     přes 4 kg/m2</t>
  </si>
  <si>
    <t>-428685409</t>
  </si>
  <si>
    <t>Výztuž mostních desek ze svařovaných sítí nad 4 kg/m2 Výztuž deskových konstrukcí ze svařovaných sítí přes 4 kg/m2</t>
  </si>
  <si>
    <t>451315126</t>
  </si>
  <si>
    <t>Podkladní nebo výplňová vrstva z betonu C 20/25 tl do 150 mm</t>
  </si>
  <si>
    <t>1273315876</t>
  </si>
  <si>
    <t>452318510</t>
  </si>
  <si>
    <t>Zajišťovací práh z betonu prostého se zvýšenými nároky na prostředí C25/30 XC4, XF3</t>
  </si>
  <si>
    <t>1628859147</t>
  </si>
  <si>
    <t>452368211</t>
  </si>
  <si>
    <t>Výztuž podkladních desek nebo bloků nebo pražců otevřený výkop ze svařovaných sítí Kari Výztuž podkladních desek, bloků nebo pražců   v otevřeném výkopu     ze svařovaných sítí       typu Kari</t>
  </si>
  <si>
    <t>1371341949</t>
  </si>
  <si>
    <t>Výztuž podkladních desek nebo bloků nebo pražců otevřený výkop ze svařovaných sítí Kari Výztuž podkladních desek, bloků nebo pražců v otevřeném výkopu ze svařovaných sítí typu Kari</t>
  </si>
  <si>
    <t>458501112</t>
  </si>
  <si>
    <t>Výplňové klíny za opěrou z kameniva drceného hutněného po vrstvách Výplňové klíny za opěrou z kameniva hutněného po vrstvách    drceného</t>
  </si>
  <si>
    <t>-479148456</t>
  </si>
  <si>
    <t>Výplňové klíny za opěrou z kameniva drceného hutněného po vrstvách Výplňové klíny za opěrou z kameniva hutněného po vrstvách drceného</t>
  </si>
  <si>
    <t>465513256</t>
  </si>
  <si>
    <t>Dlažba svahu u opěr z upraveného lomového žulového kamene tl 250 mm do lože C 25/30 pl do 10 m2</t>
  </si>
  <si>
    <t>-1115950088</t>
  </si>
  <si>
    <t>Úpravy povrchů, podlahy, výplně otvorů</t>
  </si>
  <si>
    <t>636195311</t>
  </si>
  <si>
    <t>Oprava spár dlažby z lomového kamene hl do 70 mm maltou cementovou včetně vysekání Oprava spár dlažby z lomového kamene   hloubky do 70 mm     na hromady do vzdálenosti 50 m     s vyčištěním spár a vyplněním       cementovou maltou</t>
  </si>
  <si>
    <t>1105803534</t>
  </si>
  <si>
    <t>Oprava spár dlažby z lomového kamene hl do 70 mm maltou cementovou včetně vysekání Oprava spár dlažby z lomového kamene hloubky do 70 mm na hromady do vzdálenosti 50 m s vyčištěním spár a vyplněním cementovou maltou</t>
  </si>
  <si>
    <t>Přidružená stavební výroba</t>
  </si>
  <si>
    <t>711131811</t>
  </si>
  <si>
    <t>Odstranění izolace proti zemní vlhkosti vodorovné</t>
  </si>
  <si>
    <t>-2057515424</t>
  </si>
  <si>
    <t>711341564R</t>
  </si>
  <si>
    <t>Provedení hydroizolace mostovek plovoucí hydroizolací 2*4 mm</t>
  </si>
  <si>
    <t>-1913206528</t>
  </si>
  <si>
    <t>62832134R</t>
  </si>
  <si>
    <t>pás asfaltový modifikovaný tl 4,0mm - plovoucí hydroizolace</t>
  </si>
  <si>
    <t>-268271700</t>
  </si>
  <si>
    <t>711491177</t>
  </si>
  <si>
    <t>Připevnění vodorovné izolace proti tlakové vodě nerezovou lištou Provedení izolace proti povrchové a podpovrchové tlakové vodě ostatní    na ploše vodorovné V     připevnění izolace       nerezovou lištou</t>
  </si>
  <si>
    <t>-1319224341</t>
  </si>
  <si>
    <t>Připevnění vodorovné izolace proti tlakové vodě nerezovou lištou Provedení izolace proti povrchové a podpovrchové tlakové vodě ostatní na ploše vodorovné V připevnění izolace nerezovou lištou</t>
  </si>
  <si>
    <t>13010218R</t>
  </si>
  <si>
    <t>tyč nerezová plochá 50x5mm</t>
  </si>
  <si>
    <t>1047699478</t>
  </si>
  <si>
    <t>56281003</t>
  </si>
  <si>
    <t>hmoždinky univerzální 10x50</t>
  </si>
  <si>
    <t>100 kus</t>
  </si>
  <si>
    <t>-1909409088</t>
  </si>
  <si>
    <t>998711101</t>
  </si>
  <si>
    <t>Přesun hmot tonážní pro izolace proti vodě, vlhkosti a plynům v objektech výšky do 6 m</t>
  </si>
  <si>
    <t>-639244294</t>
  </si>
  <si>
    <t>Potrubí</t>
  </si>
  <si>
    <t>871238111</t>
  </si>
  <si>
    <t>Kladení drenážního potrubí z tvrdého PVC průměru do 200 mm Kladení drenážního potrubí z plastických hmot    do připravené rýhy     z tvrdého PVC, průměru       přes 150 do 200 mm</t>
  </si>
  <si>
    <t>147205084</t>
  </si>
  <si>
    <t>Kladení drenážního potrubí z tvrdého PVC průměru do 200 mm Kladení drenážního potrubí z plastických hmot do připravené rýhy z tvrdého PVC, průměru přes 150 do 200 mm</t>
  </si>
  <si>
    <t>28613015</t>
  </si>
  <si>
    <t>trubka drenážní korugovaná sendvičová HD-PE SN 8 perforace 220° pro liniové stavby DN 150</t>
  </si>
  <si>
    <t>-2022809392</t>
  </si>
  <si>
    <t>895641112R</t>
  </si>
  <si>
    <t>Zřízení drenážní vyústě komplet 1) koncová trouba z PE DN 175 dl.1m 2) betonový stabilizační práh 3) kamenná dlažba 4) plastová trouba DN600 + výplň kačírkem</t>
  </si>
  <si>
    <t>KUS</t>
  </si>
  <si>
    <t>943748861</t>
  </si>
  <si>
    <t>Ostatní konstrukce a práce</t>
  </si>
  <si>
    <t>711491173R</t>
  </si>
  <si>
    <t>Provedení ochrany izolace - PE folie cena včetně specifikace</t>
  </si>
  <si>
    <t>-944829738</t>
  </si>
  <si>
    <t>919726123</t>
  </si>
  <si>
    <t>Geotextilie pro ochranu, separaci a filtraci netkaná měrná hmotnost do 500 g/m2 Geotextilie   netkaná pro ochranu, separaci nebo filtraci     měrná hmotnost       přes 300 do 500 g/m2</t>
  </si>
  <si>
    <t>1015695821</t>
  </si>
  <si>
    <t>Geotextilie pro ochranu, separaci a filtraci netkaná měrná hmotnost do 500 g/m2 Geotextilie netkaná pro ochranu, separaci nebo filtraci měrná hmotnost přes 300 do 500 g/m2</t>
  </si>
  <si>
    <t>919726126</t>
  </si>
  <si>
    <t>Geotextilie pro ochranu, separaci a filtraci netkaná měrná hmotnost do 1200 g/m2 Geotextilie   netkaná pro ochranu, separaci nebo filtraci     měrná hmotnost       přes 1 000 do 1 200 g/m2</t>
  </si>
  <si>
    <t>1886806640</t>
  </si>
  <si>
    <t>Geotextilie pro ochranu, separaci a filtraci netkaná měrná hmotnost do 1200 g/m2 Geotextilie netkaná pro ochranu, separaci nebo filtraci měrná hmotnost přes 1 000 do 1 200 g/m2</t>
  </si>
  <si>
    <t>931992124</t>
  </si>
  <si>
    <t>Ochrana izolace z extrudovaného polystyrénu tl 50 mm</t>
  </si>
  <si>
    <t>1024338437</t>
  </si>
  <si>
    <t>931994132</t>
  </si>
  <si>
    <t>Těsnění dilatační spáry betonové konstrukce silikonovým tmelem do pl 4,0 cm2 Těsnění spáry betonové konstrukce pásy, profily, tmely    tmelem     silikonovým       spáry dilatační do 4,0 cm2</t>
  </si>
  <si>
    <t>-989117332</t>
  </si>
  <si>
    <t>Těsnění dilatační spáry betonové konstrukce silikonovým tmelem do pl 4,0 cm2 Těsnění spáry betonové konstrukce pásy, profily, tmely tmelem silikonovým spáry dilatační do 4,0 cm2</t>
  </si>
  <si>
    <t>936942211R</t>
  </si>
  <si>
    <t>Zhotovení tabulky s letopočtem opravy mostu vložením šablony do bednění</t>
  </si>
  <si>
    <t>-2111469944</t>
  </si>
  <si>
    <t>938902206</t>
  </si>
  <si>
    <t>Čištění příkopů ručně š dna přes 400 mm objem nánosu do 0,50 m3/m Čištění příkopů komunikací   přemístěním na hromady na vzdálenost do 20 m     ručně     při šířce dna přes 400 mm a objemu nánosu       přes 0,30 do 0,50 m3/m</t>
  </si>
  <si>
    <t>2048057480</t>
  </si>
  <si>
    <t>Čištění příkopů ručně š dna přes 400 mm objem nánosu do 0,50 m3/m Čištění příkopů komunikací přemístěním na hromady na vzdálenost do 20 m ručně při šířce dna přes 400 mm a objemu nánosu přes 0,30 do 0,50 m3/m</t>
  </si>
  <si>
    <t>952904121</t>
  </si>
  <si>
    <t>Čištění mostních objektů - ruční odstranění nánosů z otvorů v do 1,5 m Čištění mostních objektů   odstranění nánosů z otvorů     ručně, světlé výšky otvoru       do 1,5 m</t>
  </si>
  <si>
    <t>-1540313566</t>
  </si>
  <si>
    <t>Čištění mostních objektů - ruční odstranění nánosů z otvorů v do 1,5 m Čištění mostních objektů odstranění nánosů z otvorů ručně, světlé výšky otvoru do 1,5 m</t>
  </si>
  <si>
    <t>962051111</t>
  </si>
  <si>
    <t>Bourání mostních zdí a pilířů z ŽB</t>
  </si>
  <si>
    <t>835166058</t>
  </si>
  <si>
    <t>966075141</t>
  </si>
  <si>
    <t>Odstranění kovového zábradlí vcelku Včetně odvozu a likvidace na skládce</t>
  </si>
  <si>
    <t>-994855508</t>
  </si>
  <si>
    <t>977211114</t>
  </si>
  <si>
    <t>Řezání stěnovou pilou ŽB kcí s výztuží průměru do 16 mm hl do 520 mm</t>
  </si>
  <si>
    <t>357980339</t>
  </si>
  <si>
    <t>977211131</t>
  </si>
  <si>
    <t>Řezání stěnovou pilou kcí z kamene hl do 200 mm Řezání konstrukcí stěnovou pilou   z kamene     hloubka řezu       do 200 mm</t>
  </si>
  <si>
    <t>-125519949</t>
  </si>
  <si>
    <t>Řezání stěnovou pilou kcí z kamene hl do 200 mm Řezání konstrukcí stěnovou pilou z kamene hloubka řezu do 200 mm</t>
  </si>
  <si>
    <t>985131211</t>
  </si>
  <si>
    <t>Očištění ploch stěn, rubu kleneb a podlah sušeným křemičitým pískem Očištění ploch   stěn, rubu kleneb a podlah     tryskání pískem sušeným</t>
  </si>
  <si>
    <t>-1235172525</t>
  </si>
  <si>
    <t>Očištění ploch stěn, rubu kleneb a podlah sušeným křemičitým pískem Očištění ploch stěn, rubu kleneb a podlah tryskání pískem sušeným</t>
  </si>
  <si>
    <t>985324211</t>
  </si>
  <si>
    <t>Ochranný akrylátový nátěr betonu dvojnásobný s impregnací (OS-B) Ochranný nátěr betonu   akrylátový     dvojnásobný s impregnací (OS-B)</t>
  </si>
  <si>
    <t>706101568</t>
  </si>
  <si>
    <t>Ochranný akrylátový nátěr betonu dvojnásobný s impregnací (OS-B) Ochranný nátěr betonu akrylátový dvojnásobný s impregnací (OS-B)</t>
  </si>
  <si>
    <t>985331217</t>
  </si>
  <si>
    <t>Dodatečné vlepování betonářské výztuže D 20 mm do chemické malty včetně vyvrtání otvoru Dodatečné vlepování betonářské výztuže   včetně vyvrtání a vyčištění otvoru     chemickou maltou     průměr výztuže       20 mm</t>
  </si>
  <si>
    <t>-1035104867</t>
  </si>
  <si>
    <t>Dodatečné vlepování betonářské výztuže D 20 mm do chemické malty včetně vyvrtání otvoru Dodatečné vlepování betonářské výztuže včetně vyvrtání a vyčištění otvoru chemickou maltou průměr výztuže 20 mm</t>
  </si>
  <si>
    <t>997013601</t>
  </si>
  <si>
    <t>Poplatek za uložení na skládce (skládkovné) stavebního odpadu betonového kód odpadu 17 01 01 Poplatek za uložení stavebního odpadu na skládce (skládkovné)   z prostého betonu zatříděného do Katalogu odpadů pod kódem 17 01 01</t>
  </si>
  <si>
    <t>2011177334</t>
  </si>
  <si>
    <t>Poplatek za uložení na skládce (skládkovné) stavebního odpadu betonového kód odpadu 17 01 01 Poplatek za uložení stavebního odpadu na skládce (skládkovné) z prostého betonu zatříděného do Katalogu odpadů pod kódem 17 01 01</t>
  </si>
  <si>
    <t>997211211</t>
  </si>
  <si>
    <t>Svislá doprava vybouraných hmot na v 3,5 m Svislá doprava suti nebo vybouraných hmot  s naložením do dopravního zařízení a s vyprázdněním dopravního zařízení na hromadu nebo do dopravního prostředku vybouraných hmot na výšku do 3,5 m</t>
  </si>
  <si>
    <t>776432331</t>
  </si>
  <si>
    <t>Svislá doprava vybouraných hmot na v 3,5 m Svislá doprava suti nebo vybouraných hmot s naložením do dopravního zařízení a s vyprázdněním dopravního zařízení na hromadu nebo do dopravního prostředku vybouraných hmot na výšku do 3,5 m</t>
  </si>
  <si>
    <t>997221645</t>
  </si>
  <si>
    <t>Poplatek za uložení na skládce (skládkovné) odpadu asfaltového bez dehtu kód odpadu 17 03 02 Poplatek za uložení stavebního odpadu na skládce (skládkovné)   asfaltového bez obsahu dehtu zatříděného do Katalogu odpadů pod kódem 17 03 02</t>
  </si>
  <si>
    <t>-293566353</t>
  </si>
  <si>
    <t>Poplatek za uložení na skládce (skládkovné) odpadu asfaltového bez dehtu kód odpadu 17 03 02 Poplatek za uložení stavebního odpadu na skládce (skládkovné) asfaltového bez obsahu dehtu zatříděného do Katalogu odpadů pod kódem 17 03 02</t>
  </si>
  <si>
    <t>997241521</t>
  </si>
  <si>
    <t>Vodorovné přemístění vybouraných hmot do 7 km</t>
  </si>
  <si>
    <t>1008723150</t>
  </si>
  <si>
    <t>997241525</t>
  </si>
  <si>
    <t>Příplatek ZKD 1 km u vodorovného přemístění vybouraných hmot</t>
  </si>
  <si>
    <t>-1772132883</t>
  </si>
  <si>
    <t>998241011</t>
  </si>
  <si>
    <t>Přesun hmot pro železniční spodek drah kolejových o sklonu 0,8 %</t>
  </si>
  <si>
    <t>1898505536</t>
  </si>
  <si>
    <t>SO 04 - Rušení propustku v km 17,782</t>
  </si>
  <si>
    <t>Správa železnic, s.o.</t>
  </si>
  <si>
    <t>bez PD</t>
  </si>
  <si>
    <t>SMT HK</t>
  </si>
  <si>
    <t xml:space="preserve">    1 - Zemní práce</t>
  </si>
  <si>
    <t xml:space="preserve">    3 - Svislé a kompletní konstrukce</t>
  </si>
  <si>
    <t xml:space="preserve">    9 - Ostatní konstrukce a práce, bourání</t>
  </si>
  <si>
    <t xml:space="preserve">    997 - Přesun sutě</t>
  </si>
  <si>
    <t xml:space="preserve">    998 - Přesun hmot</t>
  </si>
  <si>
    <t>122311101</t>
  </si>
  <si>
    <t>Odkopávky a prokopávky v hornině třídy těžitelnosti II, skupiny 4 ručně</t>
  </si>
  <si>
    <t>-376080385</t>
  </si>
  <si>
    <t>3,5*2*1,5 "odkopání zeminy ručně kvůli možnému požkození el. cest"</t>
  </si>
  <si>
    <t>122351101</t>
  </si>
  <si>
    <t>Odkopávky a prokopávky nezapažené v hornině třídy těžitelnosti II, skupiny 4 objem do 20 m3 strojně</t>
  </si>
  <si>
    <t>458620693</t>
  </si>
  <si>
    <t>3,5*2*1,5</t>
  </si>
  <si>
    <t>10,5*2*1,5</t>
  </si>
  <si>
    <t>129911123</t>
  </si>
  <si>
    <t>Bourání zdiva z ŽB nebo předpjatého betonu v odkopávkách nebo prokopávkách ručně</t>
  </si>
  <si>
    <t>1521596685</t>
  </si>
  <si>
    <t>3,5*2*0,3</t>
  </si>
  <si>
    <t>10,5*2*0,3</t>
  </si>
  <si>
    <t>139951113</t>
  </si>
  <si>
    <t>Bourání kcí v hloubených vykopávkách ze zdiva kamenného na MC strojně</t>
  </si>
  <si>
    <t>1982236861</t>
  </si>
  <si>
    <t>1,3*4*0,35</t>
  </si>
  <si>
    <t>151301101</t>
  </si>
  <si>
    <t>Zřízení hnaného pažení a rozepření stěn rýh hl do 2 m</t>
  </si>
  <si>
    <t>-1428215283</t>
  </si>
  <si>
    <t>2,5*4 "pažení výkopů 2,5 m"</t>
  </si>
  <si>
    <t>174151102</t>
  </si>
  <si>
    <t>Zásyp v uzavřených prostorech sypaninou se zhutněním</t>
  </si>
  <si>
    <t>-50320275</t>
  </si>
  <si>
    <t>3,5*2*1,5 "zasypání propustku"</t>
  </si>
  <si>
    <t>10,5*2*1,5 "zasypání propustku"</t>
  </si>
  <si>
    <t>2071983423</t>
  </si>
  <si>
    <t>52,5*1,8</t>
  </si>
  <si>
    <t>Svislé a kompletní konstrukce</t>
  </si>
  <si>
    <t>312311911</t>
  </si>
  <si>
    <t>Výplňová zeď z betonu prostého tř. C 16/20</t>
  </si>
  <si>
    <t>2146431012</t>
  </si>
  <si>
    <t>3*2*2  "vylití propustku betonem"</t>
  </si>
  <si>
    <t>2,2*2*2 "vylití část propustku betonem"</t>
  </si>
  <si>
    <t>Ostatní konstrukce a práce, bourání</t>
  </si>
  <si>
    <t>966023211</t>
  </si>
  <si>
    <t>Snesení nevyhovujících kamenných římsových desek na průčelním zdivu a křídlech</t>
  </si>
  <si>
    <t>-492999346</t>
  </si>
  <si>
    <t>4*0,5*0,5 "římsa"</t>
  </si>
  <si>
    <t>Odstranění kovového zábradlí vcelku</t>
  </si>
  <si>
    <t>571518400</t>
  </si>
  <si>
    <t>5,2 "41,1 Kg"</t>
  </si>
  <si>
    <t>997</t>
  </si>
  <si>
    <t>Přesun sutě</t>
  </si>
  <si>
    <t>997013862</t>
  </si>
  <si>
    <t>Poplatek za uložení stavebního odpadu na recyklační skládce (skládkovné) z armovaného betonu kód odpadu  17 01 01</t>
  </si>
  <si>
    <t>1635675572</t>
  </si>
  <si>
    <t>Poplatek za uložení stavebního odpadu na recyklační skládce (skládkovné) z armovaného betonu kód odpadu 17 01 01</t>
  </si>
  <si>
    <t>25,2+4,186</t>
  </si>
  <si>
    <t>997013873</t>
  </si>
  <si>
    <t>Poplatek za uložení stavebního odpadu na recyklační skládce (skládkovné) zeminy a kamení zatříděného do Katalogu odpadů pod kódem 17 05 04</t>
  </si>
  <si>
    <t>454309230</t>
  </si>
  <si>
    <t>15,750+60,3+2,6</t>
  </si>
  <si>
    <t>997211511</t>
  </si>
  <si>
    <t>Vodorovná doprava suti po suchu na vzdálenost do 1 km</t>
  </si>
  <si>
    <t>-2130688874</t>
  </si>
  <si>
    <t>997211519</t>
  </si>
  <si>
    <t>Příplatek ZKD 1 km u vodorovné dopravy suti</t>
  </si>
  <si>
    <t>-839694238</t>
  </si>
  <si>
    <t>110,83*10 "Přepočtené koeficientem množství</t>
  </si>
  <si>
    <t>997211611</t>
  </si>
  <si>
    <t>Nakládání suti na dopravní prostředky pro vodorovnou dopravu</t>
  </si>
  <si>
    <t>-1822508163</t>
  </si>
  <si>
    <t>998</t>
  </si>
  <si>
    <t>Přesun hmot</t>
  </si>
  <si>
    <t>998212111</t>
  </si>
  <si>
    <t>Přesun hmot pro mosty zděné, monolitické betonové nebo ocelové v do 20 m</t>
  </si>
  <si>
    <t>-1494919759</t>
  </si>
  <si>
    <t>VON - Vedlejší a ostatní náklady</t>
  </si>
  <si>
    <t>VRN - Vedlejší rozpočtové náklady</t>
  </si>
  <si>
    <t>VRN</t>
  </si>
  <si>
    <t>Vedlejší rozpočtové náklady</t>
  </si>
  <si>
    <t>011101001</t>
  </si>
  <si>
    <t>Finanční náklady pojistné</t>
  </si>
  <si>
    <t>1024</t>
  </si>
  <si>
    <t>1965295264</t>
  </si>
  <si>
    <t>021211001</t>
  </si>
  <si>
    <t>Průzkumné práce pro opravy Doplňující laboratorní rozbor kontaminace zeminy nebo kol. lože</t>
  </si>
  <si>
    <t>-104216257</t>
  </si>
  <si>
    <t>022101011</t>
  </si>
  <si>
    <t>Geodetické práce Geodetické práce v průběhu opravy</t>
  </si>
  <si>
    <t>991992427</t>
  </si>
  <si>
    <t>022111001</t>
  </si>
  <si>
    <t>Geodetické práce Kontrola PPK při směrové a výškové úpravě koleje zaměřením APK trať jednokolejná</t>
  </si>
  <si>
    <t>168244631</t>
  </si>
  <si>
    <t>022121001</t>
  </si>
  <si>
    <t>Geodetické práce Diagnostika technické infrastruktury Vytýčení trasy inženýrských sítí</t>
  </si>
  <si>
    <t>-634945801</t>
  </si>
  <si>
    <t>023131001</t>
  </si>
  <si>
    <t>Projektové práce Dokumentace skutečného provedení železničního svršku a spodku</t>
  </si>
  <si>
    <t>-2144785301</t>
  </si>
  <si>
    <t>024101401</t>
  </si>
  <si>
    <t>Inženýrská činnost koordinační a kompletační činnost</t>
  </si>
  <si>
    <t>-1877094595</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</si>
  <si>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</si>
  <si>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</si>
  <si>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1818632647</t>
  </si>
  <si>
    <t>033111001</t>
  </si>
  <si>
    <t>Provozní vlivy Výluka silničního provozu se zajištěním objížďky</t>
  </si>
  <si>
    <t>1762180260</t>
  </si>
  <si>
    <t>033131001</t>
  </si>
  <si>
    <t>Provozní vlivy Organizační zajištění prací při zřizování a udržování BK kolejí a výhybek</t>
  </si>
  <si>
    <t>-1571329921</t>
  </si>
  <si>
    <t>ON - NEOCEŇOVAT Materiál objednatele</t>
  </si>
  <si>
    <t xml:space="preserve">    OBJ 1 - Materiál objednatele – dodávaný na místo stavby</t>
  </si>
  <si>
    <t xml:space="preserve">    OBJ 2 - Materiál objednatele – nedodávaný na místo stavby</t>
  </si>
  <si>
    <t>OBJ 1</t>
  </si>
  <si>
    <t>Materiál objednatele – dodávaný na místo stavby</t>
  </si>
  <si>
    <t>595720101R</t>
  </si>
  <si>
    <t>Kolejnice užité tv. S49 - přepraví OBJEDNATEL - NEOCEŇOVAT DODÁVKA OBJEDNATELE</t>
  </si>
  <si>
    <t>1252887807</t>
  </si>
  <si>
    <t>"do přejezdu" 4*12,5+2*25</t>
  </si>
  <si>
    <t>59611481R0</t>
  </si>
  <si>
    <t>Hrotové kolejnice pro srdc. JS49-1:7,5-190 - NEOCEŇOVAT DODÁVKA OBJEDNATELE</t>
  </si>
  <si>
    <t>711286084</t>
  </si>
  <si>
    <t>OBJ 2</t>
  </si>
  <si>
    <t>Materiál objednatele – nedodávaný na místo stavby</t>
  </si>
  <si>
    <t>5957201010</t>
  </si>
  <si>
    <t>Kolejnice užité tv. S49 - NEOCEŇOVAT DODÁVKA OBJEDNATELE</t>
  </si>
  <si>
    <t>-741009281</t>
  </si>
  <si>
    <t>"středovky výhybek 1,2, 4 a 5" 4*12,5*4</t>
  </si>
  <si>
    <t>"KP" (997,2+22,9)*2</t>
  </si>
  <si>
    <t>"vložky" 16</t>
  </si>
  <si>
    <t>5956213065</t>
  </si>
  <si>
    <t>Pražec betonový příčný vystrojený  užitý tv. SB 8 P  - NEOCEŇOVAT DODÁVKA OBJEDNATELE</t>
  </si>
  <si>
    <t>-1530244438</t>
  </si>
  <si>
    <t>997,2*1,64+"zaokrouhlení a rezerva"0,592</t>
  </si>
  <si>
    <t>"do k.č.3" 100</t>
  </si>
  <si>
    <t>5961240050</t>
  </si>
  <si>
    <t>Výhybka jednoduchá užitá kompletní ocelové součásti JS49 1: 9-300 pravá - NEOCEŇOVAT DODÁVKA OBJEDNATELE</t>
  </si>
  <si>
    <t>-613589585</t>
  </si>
  <si>
    <t>5961240055</t>
  </si>
  <si>
    <t>Výhybka jednoduchá užitá kompletní ocelové součásti JS49 1: 9-300 levá - NEOCEŇOVAT DODÁVKA OBJEDNATELE</t>
  </si>
  <si>
    <t>-1929484686</t>
  </si>
  <si>
    <t>5963207025</t>
  </si>
  <si>
    <t>Nástupištní díly tvárnice užitá Tischer B - NEOCEŇOVAT DODÁVKA OBJEDNATELE</t>
  </si>
  <si>
    <t>363725574</t>
  </si>
  <si>
    <t>55 "uloženo v žs.t Horka u Staré Paky</t>
  </si>
  <si>
    <t>5963207020</t>
  </si>
  <si>
    <t>Nástupištní díly podložka užitá pod tvárnici Tischer - NEOCEŇOVAT DODÁVKA OBJEDNATELE</t>
  </si>
  <si>
    <t>1274009195</t>
  </si>
  <si>
    <t>56 "uloženo v žs.t Horka u Staré Paky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</si>
</sst>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3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7"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7"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4" fontId="18"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9" fillId="0" borderId="0" xfId="0" applyNumberFormat="1" applyFont="1" applyAlignment="1">
      <alignment vertical="center"/>
    </xf>
    <xf numFmtId="0" fontId="19"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8"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0" fillId="5" borderId="7" xfId="0" applyFont="1" applyFill="1" applyBorder="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right" vertical="center"/>
    </xf>
    <xf numFmtId="0" fontId="22" fillId="5" borderId="8" xfId="0" applyFont="1" applyFill="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4" fontId="27" fillId="0" borderId="0" xfId="0" applyNumberFormat="1" applyFont="1" applyAlignment="1">
      <alignment horizontal="right" vertical="center"/>
    </xf>
    <xf numFmtId="4" fontId="27" fillId="0" borderId="0" xfId="0" applyNumberFormat="1" applyFont="1" applyAlignment="1">
      <alignment vertical="center"/>
    </xf>
    <xf numFmtId="0" fontId="4" fillId="0" borderId="0" xfId="0" applyFont="1" applyAlignment="1">
      <alignment horizontal="center" vertical="center"/>
    </xf>
    <xf numFmtId="4" fontId="28" fillId="0" borderId="1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6" fillId="0" borderId="0" xfId="0" applyFont="1" applyAlignment="1">
      <alignment horizontal="left" vertical="center"/>
    </xf>
    <xf numFmtId="0" fontId="29" fillId="0" borderId="0" xfId="20" applyFont="1" applyAlignment="1">
      <alignment horizontal="center" vertical="center"/>
    </xf>
    <xf numFmtId="0" fontId="30"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31"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3" fillId="0" borderId="12" xfId="0" applyNumberFormat="1" applyFont="1" applyBorder="1" applyAlignment="1">
      <alignment/>
    </xf>
    <xf numFmtId="166" fontId="33" fillId="0" borderId="13"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3"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3" borderId="14"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7" t="s">
        <v>6</v>
      </c>
      <c r="AS2" s="1"/>
      <c r="AT2" s="1"/>
      <c r="AU2" s="1"/>
      <c r="AV2" s="1"/>
      <c r="AW2" s="1"/>
      <c r="AX2" s="1"/>
      <c r="AY2" s="1"/>
      <c r="AZ2" s="1"/>
      <c r="BA2" s="1"/>
      <c r="BB2" s="1"/>
      <c r="BC2" s="1"/>
      <c r="BD2" s="1"/>
      <c r="BE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26"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E5" s="27" t="s">
        <v>16</v>
      </c>
      <c r="BS5" s="18" t="s">
        <v>7</v>
      </c>
    </row>
    <row r="6" spans="2:71" s="1" customFormat="1" ht="36.95" customHeight="1">
      <c r="B6" s="21"/>
      <c r="D6" s="28" t="s">
        <v>17</v>
      </c>
      <c r="K6" s="29"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E6" s="30"/>
      <c r="BS6" s="18" t="s">
        <v>7</v>
      </c>
    </row>
    <row r="7" spans="2:71" s="1" customFormat="1" ht="12" customHeight="1">
      <c r="B7" s="21"/>
      <c r="D7" s="31" t="s">
        <v>19</v>
      </c>
      <c r="K7" s="26" t="s">
        <v>3</v>
      </c>
      <c r="AK7" s="31" t="s">
        <v>20</v>
      </c>
      <c r="AN7" s="26" t="s">
        <v>3</v>
      </c>
      <c r="AR7" s="21"/>
      <c r="BE7" s="30"/>
      <c r="BS7" s="18" t="s">
        <v>7</v>
      </c>
    </row>
    <row r="8" spans="2:71" s="1" customFormat="1" ht="12" customHeight="1">
      <c r="B8" s="21"/>
      <c r="D8" s="31" t="s">
        <v>21</v>
      </c>
      <c r="K8" s="26" t="s">
        <v>22</v>
      </c>
      <c r="AK8" s="31" t="s">
        <v>23</v>
      </c>
      <c r="AN8" s="32" t="s">
        <v>24</v>
      </c>
      <c r="AR8" s="21"/>
      <c r="BE8" s="30"/>
      <c r="BS8" s="18" t="s">
        <v>7</v>
      </c>
    </row>
    <row r="9" spans="2:71" s="1" customFormat="1" ht="14.4" customHeight="1">
      <c r="B9" s="21"/>
      <c r="AR9" s="21"/>
      <c r="BE9" s="30"/>
      <c r="BS9" s="18" t="s">
        <v>7</v>
      </c>
    </row>
    <row r="10" spans="2:71" s="1" customFormat="1" ht="12" customHeight="1">
      <c r="B10" s="21"/>
      <c r="D10" s="31" t="s">
        <v>25</v>
      </c>
      <c r="AK10" s="31" t="s">
        <v>26</v>
      </c>
      <c r="AN10" s="26" t="s">
        <v>27</v>
      </c>
      <c r="AR10" s="21"/>
      <c r="BE10" s="30"/>
      <c r="BS10" s="18" t="s">
        <v>7</v>
      </c>
    </row>
    <row r="11" spans="2:71" s="1" customFormat="1" ht="18.45" customHeight="1">
      <c r="B11" s="21"/>
      <c r="E11" s="26" t="s">
        <v>28</v>
      </c>
      <c r="AK11" s="31" t="s">
        <v>29</v>
      </c>
      <c r="AN11" s="26" t="s">
        <v>3</v>
      </c>
      <c r="AR11" s="21"/>
      <c r="BE11" s="30"/>
      <c r="BS11" s="18" t="s">
        <v>7</v>
      </c>
    </row>
    <row r="12" spans="2:71" s="1" customFormat="1" ht="6.95" customHeight="1">
      <c r="B12" s="21"/>
      <c r="AR12" s="21"/>
      <c r="BE12" s="30"/>
      <c r="BS12" s="18" t="s">
        <v>7</v>
      </c>
    </row>
    <row r="13" spans="2:71" s="1" customFormat="1" ht="12" customHeight="1">
      <c r="B13" s="21"/>
      <c r="D13" s="31" t="s">
        <v>30</v>
      </c>
      <c r="AK13" s="31" t="s">
        <v>26</v>
      </c>
      <c r="AN13" s="33" t="s">
        <v>31</v>
      </c>
      <c r="AR13" s="21"/>
      <c r="BE13" s="30"/>
      <c r="BS13" s="18" t="s">
        <v>7</v>
      </c>
    </row>
    <row r="14" spans="2:71" ht="12">
      <c r="B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N14" s="33" t="s">
        <v>31</v>
      </c>
      <c r="AR14" s="21"/>
      <c r="BE14" s="30"/>
      <c r="BS14" s="18" t="s">
        <v>7</v>
      </c>
    </row>
    <row r="15" spans="2:71" s="1" customFormat="1" ht="6.95" customHeight="1">
      <c r="B15" s="21"/>
      <c r="AR15" s="21"/>
      <c r="BE15" s="30"/>
      <c r="BS15" s="18" t="s">
        <v>4</v>
      </c>
    </row>
    <row r="16" spans="2:71" s="1" customFormat="1" ht="12" customHeight="1">
      <c r="B16" s="21"/>
      <c r="D16" s="31" t="s">
        <v>32</v>
      </c>
      <c r="AK16" s="31" t="s">
        <v>26</v>
      </c>
      <c r="AN16" s="26" t="s">
        <v>33</v>
      </c>
      <c r="AR16" s="21"/>
      <c r="BE16" s="30"/>
      <c r="BS16" s="18" t="s">
        <v>4</v>
      </c>
    </row>
    <row r="17" spans="2:71" s="1" customFormat="1" ht="18.45" customHeight="1">
      <c r="B17" s="21"/>
      <c r="E17" s="26" t="s">
        <v>34</v>
      </c>
      <c r="AK17" s="31" t="s">
        <v>29</v>
      </c>
      <c r="AN17" s="26" t="s">
        <v>3</v>
      </c>
      <c r="AR17" s="21"/>
      <c r="BE17" s="30"/>
      <c r="BS17" s="18" t="s">
        <v>35</v>
      </c>
    </row>
    <row r="18" spans="2:71" s="1" customFormat="1" ht="6.95" customHeight="1">
      <c r="B18" s="21"/>
      <c r="AR18" s="21"/>
      <c r="BE18" s="30"/>
      <c r="BS18" s="18" t="s">
        <v>7</v>
      </c>
    </row>
    <row r="19" spans="2:71" s="1" customFormat="1" ht="12" customHeight="1">
      <c r="B19" s="21"/>
      <c r="D19" s="31" t="s">
        <v>36</v>
      </c>
      <c r="AK19" s="31" t="s">
        <v>26</v>
      </c>
      <c r="AN19" s="26" t="s">
        <v>3</v>
      </c>
      <c r="AR19" s="21"/>
      <c r="BE19" s="30"/>
      <c r="BS19" s="18" t="s">
        <v>7</v>
      </c>
    </row>
    <row r="20" spans="2:71" s="1" customFormat="1" ht="18.45" customHeight="1">
      <c r="B20" s="21"/>
      <c r="E20" s="26" t="s">
        <v>34</v>
      </c>
      <c r="AK20" s="31" t="s">
        <v>29</v>
      </c>
      <c r="AN20" s="26" t="s">
        <v>3</v>
      </c>
      <c r="AR20" s="21"/>
      <c r="BE20" s="30"/>
      <c r="BS20" s="18" t="s">
        <v>35</v>
      </c>
    </row>
    <row r="21" spans="2:57" s="1" customFormat="1" ht="6.95" customHeight="1">
      <c r="B21" s="21"/>
      <c r="AR21" s="21"/>
      <c r="BE21" s="30"/>
    </row>
    <row r="22" spans="2:57" s="1" customFormat="1" ht="12" customHeight="1">
      <c r="B22" s="21"/>
      <c r="D22" s="31" t="s">
        <v>37</v>
      </c>
      <c r="AR22" s="21"/>
      <c r="BE22" s="30"/>
    </row>
    <row r="23" spans="2:57" s="1" customFormat="1" ht="47.25" customHeight="1">
      <c r="B23" s="21"/>
      <c r="E23" s="35" t="s">
        <v>38</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pans="2:57" s="1" customFormat="1" ht="6.95" customHeight="1">
      <c r="B24" s="21"/>
      <c r="AR24" s="21"/>
      <c r="BE24" s="30"/>
    </row>
    <row r="25" spans="2:57" s="1" customFormat="1" ht="6.95"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pans="1:57" s="2" customFormat="1" ht="25.9" customHeight="1">
      <c r="A26" s="37"/>
      <c r="B26" s="38"/>
      <c r="C26" s="37"/>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7"/>
      <c r="AQ26" s="37"/>
      <c r="AR26" s="38"/>
      <c r="BE26" s="30"/>
    </row>
    <row r="27" spans="1:57" s="2" customFormat="1" ht="6.95"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E27" s="30"/>
    </row>
    <row r="28" spans="1:57" s="2" customFormat="1" ht="12">
      <c r="A28" s="37"/>
      <c r="B28" s="38"/>
      <c r="C28" s="37"/>
      <c r="D28" s="37"/>
      <c r="E28" s="37"/>
      <c r="F28" s="37"/>
      <c r="G28" s="37"/>
      <c r="H28" s="37"/>
      <c r="I28" s="37"/>
      <c r="J28" s="37"/>
      <c r="K28" s="37"/>
      <c r="L28" s="42" t="s">
        <v>40</v>
      </c>
      <c r="M28" s="42"/>
      <c r="N28" s="42"/>
      <c r="O28" s="42"/>
      <c r="P28" s="42"/>
      <c r="Q28" s="37"/>
      <c r="R28" s="37"/>
      <c r="S28" s="37"/>
      <c r="T28" s="37"/>
      <c r="U28" s="37"/>
      <c r="V28" s="37"/>
      <c r="W28" s="42" t="s">
        <v>41</v>
      </c>
      <c r="X28" s="42"/>
      <c r="Y28" s="42"/>
      <c r="Z28" s="42"/>
      <c r="AA28" s="42"/>
      <c r="AB28" s="42"/>
      <c r="AC28" s="42"/>
      <c r="AD28" s="42"/>
      <c r="AE28" s="42"/>
      <c r="AF28" s="37"/>
      <c r="AG28" s="37"/>
      <c r="AH28" s="37"/>
      <c r="AI28" s="37"/>
      <c r="AJ28" s="37"/>
      <c r="AK28" s="42" t="s">
        <v>42</v>
      </c>
      <c r="AL28" s="42"/>
      <c r="AM28" s="42"/>
      <c r="AN28" s="42"/>
      <c r="AO28" s="42"/>
      <c r="AP28" s="37"/>
      <c r="AQ28" s="37"/>
      <c r="AR28" s="38"/>
      <c r="BE28" s="30"/>
    </row>
    <row r="29" spans="1:57" s="3" customFormat="1" ht="14.4" customHeight="1">
      <c r="A29" s="3"/>
      <c r="B29" s="43"/>
      <c r="C29" s="3"/>
      <c r="D29" s="31" t="s">
        <v>43</v>
      </c>
      <c r="E29" s="3"/>
      <c r="F29" s="31" t="s">
        <v>44</v>
      </c>
      <c r="G29" s="3"/>
      <c r="H29" s="3"/>
      <c r="I29" s="3"/>
      <c r="J29" s="3"/>
      <c r="K29" s="3"/>
      <c r="L29" s="44">
        <v>0.21</v>
      </c>
      <c r="M29" s="3"/>
      <c r="N29" s="3"/>
      <c r="O29" s="3"/>
      <c r="P29" s="3"/>
      <c r="Q29" s="3"/>
      <c r="R29" s="3"/>
      <c r="S29" s="3"/>
      <c r="T29" s="3"/>
      <c r="U29" s="3"/>
      <c r="V29" s="3"/>
      <c r="W29" s="45">
        <f>ROUND(AZ54,2)</f>
        <v>0</v>
      </c>
      <c r="X29" s="3"/>
      <c r="Y29" s="3"/>
      <c r="Z29" s="3"/>
      <c r="AA29" s="3"/>
      <c r="AB29" s="3"/>
      <c r="AC29" s="3"/>
      <c r="AD29" s="3"/>
      <c r="AE29" s="3"/>
      <c r="AF29" s="3"/>
      <c r="AG29" s="3"/>
      <c r="AH29" s="3"/>
      <c r="AI29" s="3"/>
      <c r="AJ29" s="3"/>
      <c r="AK29" s="45">
        <f>ROUND(AV54,2)</f>
        <v>0</v>
      </c>
      <c r="AL29" s="3"/>
      <c r="AM29" s="3"/>
      <c r="AN29" s="3"/>
      <c r="AO29" s="3"/>
      <c r="AP29" s="3"/>
      <c r="AQ29" s="3"/>
      <c r="AR29" s="43"/>
      <c r="BE29" s="46"/>
    </row>
    <row r="30" spans="1:57" s="3" customFormat="1" ht="14.4" customHeight="1">
      <c r="A30" s="3"/>
      <c r="B30" s="43"/>
      <c r="C30" s="3"/>
      <c r="D30" s="3"/>
      <c r="E30" s="3"/>
      <c r="F30" s="31" t="s">
        <v>45</v>
      </c>
      <c r="G30" s="3"/>
      <c r="H30" s="3"/>
      <c r="I30" s="3"/>
      <c r="J30" s="3"/>
      <c r="K30" s="3"/>
      <c r="L30" s="44">
        <v>0.15</v>
      </c>
      <c r="M30" s="3"/>
      <c r="N30" s="3"/>
      <c r="O30" s="3"/>
      <c r="P30" s="3"/>
      <c r="Q30" s="3"/>
      <c r="R30" s="3"/>
      <c r="S30" s="3"/>
      <c r="T30" s="3"/>
      <c r="U30" s="3"/>
      <c r="V30" s="3"/>
      <c r="W30" s="45">
        <f>ROUND(BA54,2)</f>
        <v>0</v>
      </c>
      <c r="X30" s="3"/>
      <c r="Y30" s="3"/>
      <c r="Z30" s="3"/>
      <c r="AA30" s="3"/>
      <c r="AB30" s="3"/>
      <c r="AC30" s="3"/>
      <c r="AD30" s="3"/>
      <c r="AE30" s="3"/>
      <c r="AF30" s="3"/>
      <c r="AG30" s="3"/>
      <c r="AH30" s="3"/>
      <c r="AI30" s="3"/>
      <c r="AJ30" s="3"/>
      <c r="AK30" s="45">
        <f>ROUND(AW54,2)</f>
        <v>0</v>
      </c>
      <c r="AL30" s="3"/>
      <c r="AM30" s="3"/>
      <c r="AN30" s="3"/>
      <c r="AO30" s="3"/>
      <c r="AP30" s="3"/>
      <c r="AQ30" s="3"/>
      <c r="AR30" s="43"/>
      <c r="BE30" s="46"/>
    </row>
    <row r="31" spans="1:57" s="3" customFormat="1" ht="14.4" customHeight="1" hidden="1">
      <c r="A31" s="3"/>
      <c r="B31" s="43"/>
      <c r="C31" s="3"/>
      <c r="D31" s="3"/>
      <c r="E31" s="3"/>
      <c r="F31" s="31" t="s">
        <v>46</v>
      </c>
      <c r="G31" s="3"/>
      <c r="H31" s="3"/>
      <c r="I31" s="3"/>
      <c r="J31" s="3"/>
      <c r="K31" s="3"/>
      <c r="L31" s="44">
        <v>0.21</v>
      </c>
      <c r="M31" s="3"/>
      <c r="N31" s="3"/>
      <c r="O31" s="3"/>
      <c r="P31" s="3"/>
      <c r="Q31" s="3"/>
      <c r="R31" s="3"/>
      <c r="S31" s="3"/>
      <c r="T31" s="3"/>
      <c r="U31" s="3"/>
      <c r="V31" s="3"/>
      <c r="W31" s="45">
        <f>ROUND(BB54,2)</f>
        <v>0</v>
      </c>
      <c r="X31" s="3"/>
      <c r="Y31" s="3"/>
      <c r="Z31" s="3"/>
      <c r="AA31" s="3"/>
      <c r="AB31" s="3"/>
      <c r="AC31" s="3"/>
      <c r="AD31" s="3"/>
      <c r="AE31" s="3"/>
      <c r="AF31" s="3"/>
      <c r="AG31" s="3"/>
      <c r="AH31" s="3"/>
      <c r="AI31" s="3"/>
      <c r="AJ31" s="3"/>
      <c r="AK31" s="45">
        <v>0</v>
      </c>
      <c r="AL31" s="3"/>
      <c r="AM31" s="3"/>
      <c r="AN31" s="3"/>
      <c r="AO31" s="3"/>
      <c r="AP31" s="3"/>
      <c r="AQ31" s="3"/>
      <c r="AR31" s="43"/>
      <c r="BE31" s="46"/>
    </row>
    <row r="32" spans="1:57" s="3" customFormat="1" ht="14.4" customHeight="1" hidden="1">
      <c r="A32" s="3"/>
      <c r="B32" s="43"/>
      <c r="C32" s="3"/>
      <c r="D32" s="3"/>
      <c r="E32" s="3"/>
      <c r="F32" s="31" t="s">
        <v>47</v>
      </c>
      <c r="G32" s="3"/>
      <c r="H32" s="3"/>
      <c r="I32" s="3"/>
      <c r="J32" s="3"/>
      <c r="K32" s="3"/>
      <c r="L32" s="44">
        <v>0.15</v>
      </c>
      <c r="M32" s="3"/>
      <c r="N32" s="3"/>
      <c r="O32" s="3"/>
      <c r="P32" s="3"/>
      <c r="Q32" s="3"/>
      <c r="R32" s="3"/>
      <c r="S32" s="3"/>
      <c r="T32" s="3"/>
      <c r="U32" s="3"/>
      <c r="V32" s="3"/>
      <c r="W32" s="45">
        <f>ROUND(BC54,2)</f>
        <v>0</v>
      </c>
      <c r="X32" s="3"/>
      <c r="Y32" s="3"/>
      <c r="Z32" s="3"/>
      <c r="AA32" s="3"/>
      <c r="AB32" s="3"/>
      <c r="AC32" s="3"/>
      <c r="AD32" s="3"/>
      <c r="AE32" s="3"/>
      <c r="AF32" s="3"/>
      <c r="AG32" s="3"/>
      <c r="AH32" s="3"/>
      <c r="AI32" s="3"/>
      <c r="AJ32" s="3"/>
      <c r="AK32" s="45">
        <v>0</v>
      </c>
      <c r="AL32" s="3"/>
      <c r="AM32" s="3"/>
      <c r="AN32" s="3"/>
      <c r="AO32" s="3"/>
      <c r="AP32" s="3"/>
      <c r="AQ32" s="3"/>
      <c r="AR32" s="43"/>
      <c r="BE32" s="46"/>
    </row>
    <row r="33" spans="1:57" s="3" customFormat="1" ht="14.4" customHeight="1" hidden="1">
      <c r="A33" s="3"/>
      <c r="B33" s="43"/>
      <c r="C33" s="3"/>
      <c r="D33" s="3"/>
      <c r="E33" s="3"/>
      <c r="F33" s="31" t="s">
        <v>48</v>
      </c>
      <c r="G33" s="3"/>
      <c r="H33" s="3"/>
      <c r="I33" s="3"/>
      <c r="J33" s="3"/>
      <c r="K33" s="3"/>
      <c r="L33" s="44">
        <v>0</v>
      </c>
      <c r="M33" s="3"/>
      <c r="N33" s="3"/>
      <c r="O33" s="3"/>
      <c r="P33" s="3"/>
      <c r="Q33" s="3"/>
      <c r="R33" s="3"/>
      <c r="S33" s="3"/>
      <c r="T33" s="3"/>
      <c r="U33" s="3"/>
      <c r="V33" s="3"/>
      <c r="W33" s="45">
        <f>ROUND(BD54,2)</f>
        <v>0</v>
      </c>
      <c r="X33" s="3"/>
      <c r="Y33" s="3"/>
      <c r="Z33" s="3"/>
      <c r="AA33" s="3"/>
      <c r="AB33" s="3"/>
      <c r="AC33" s="3"/>
      <c r="AD33" s="3"/>
      <c r="AE33" s="3"/>
      <c r="AF33" s="3"/>
      <c r="AG33" s="3"/>
      <c r="AH33" s="3"/>
      <c r="AI33" s="3"/>
      <c r="AJ33" s="3"/>
      <c r="AK33" s="45">
        <v>0</v>
      </c>
      <c r="AL33" s="3"/>
      <c r="AM33" s="3"/>
      <c r="AN33" s="3"/>
      <c r="AO33" s="3"/>
      <c r="AP33" s="3"/>
      <c r="AQ33" s="3"/>
      <c r="AR33" s="43"/>
      <c r="BE33" s="3"/>
    </row>
    <row r="34" spans="1:57" s="2" customFormat="1" ht="6.95"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E34" s="37"/>
    </row>
    <row r="35" spans="1:57" s="2" customFormat="1" ht="25.9" customHeight="1">
      <c r="A35" s="37"/>
      <c r="B35" s="38"/>
      <c r="C35" s="47"/>
      <c r="D35" s="48" t="s">
        <v>49</v>
      </c>
      <c r="E35" s="49"/>
      <c r="F35" s="49"/>
      <c r="G35" s="49"/>
      <c r="H35" s="49"/>
      <c r="I35" s="49"/>
      <c r="J35" s="49"/>
      <c r="K35" s="49"/>
      <c r="L35" s="49"/>
      <c r="M35" s="49"/>
      <c r="N35" s="49"/>
      <c r="O35" s="49"/>
      <c r="P35" s="49"/>
      <c r="Q35" s="49"/>
      <c r="R35" s="49"/>
      <c r="S35" s="49"/>
      <c r="T35" s="50" t="s">
        <v>50</v>
      </c>
      <c r="U35" s="49"/>
      <c r="V35" s="49"/>
      <c r="W35" s="49"/>
      <c r="X35" s="51" t="s">
        <v>51</v>
      </c>
      <c r="Y35" s="49"/>
      <c r="Z35" s="49"/>
      <c r="AA35" s="49"/>
      <c r="AB35" s="49"/>
      <c r="AC35" s="49"/>
      <c r="AD35" s="49"/>
      <c r="AE35" s="49"/>
      <c r="AF35" s="49"/>
      <c r="AG35" s="49"/>
      <c r="AH35" s="49"/>
      <c r="AI35" s="49"/>
      <c r="AJ35" s="49"/>
      <c r="AK35" s="52">
        <f>SUM(AK26:AK33)</f>
        <v>0</v>
      </c>
      <c r="AL35" s="49"/>
      <c r="AM35" s="49"/>
      <c r="AN35" s="49"/>
      <c r="AO35" s="53"/>
      <c r="AP35" s="47"/>
      <c r="AQ35" s="47"/>
      <c r="AR35" s="38"/>
      <c r="BE35" s="37"/>
    </row>
    <row r="36" spans="1:57" s="2" customFormat="1" ht="6.95"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E36" s="37"/>
    </row>
    <row r="37" spans="1:57" s="2" customFormat="1" ht="6.95" customHeight="1">
      <c r="A37" s="37"/>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38"/>
      <c r="BE37" s="37"/>
    </row>
    <row r="41" spans="1:57" s="2" customFormat="1" ht="6.95" customHeight="1">
      <c r="A41" s="37"/>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38"/>
      <c r="BE41" s="37"/>
    </row>
    <row r="42" spans="1:57" s="2" customFormat="1" ht="24.95" customHeight="1">
      <c r="A42" s="37"/>
      <c r="B42" s="38"/>
      <c r="C42" s="22"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8"/>
      <c r="BE42" s="37"/>
    </row>
    <row r="43" spans="1:57" s="2" customFormat="1" ht="6.95" customHeight="1">
      <c r="A43" s="37"/>
      <c r="B43" s="38"/>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8"/>
      <c r="BE43" s="37"/>
    </row>
    <row r="44" spans="1:57" s="4" customFormat="1" ht="12" customHeight="1">
      <c r="A44" s="4"/>
      <c r="B44" s="58"/>
      <c r="C44" s="31" t="s">
        <v>14</v>
      </c>
      <c r="D44" s="4"/>
      <c r="E44" s="4"/>
      <c r="F44" s="4"/>
      <c r="G44" s="4"/>
      <c r="H44" s="4"/>
      <c r="I44" s="4"/>
      <c r="J44" s="4"/>
      <c r="K44" s="4"/>
      <c r="L44" s="4" t="str">
        <f>K5</f>
        <v>64021073</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8"/>
      <c r="BE44" s="4"/>
    </row>
    <row r="45" spans="1:57" s="5" customFormat="1" ht="36.95" customHeight="1">
      <c r="A45" s="5"/>
      <c r="B45" s="59"/>
      <c r="C45" s="60" t="s">
        <v>17</v>
      </c>
      <c r="D45" s="5"/>
      <c r="E45" s="5"/>
      <c r="F45" s="5"/>
      <c r="G45" s="5"/>
      <c r="H45" s="5"/>
      <c r="I45" s="5"/>
      <c r="J45" s="5"/>
      <c r="K45" s="5"/>
      <c r="L45" s="61" t="str">
        <f>K6</f>
        <v>Oprava kolejí a výhybek v žst. Rožďalovice</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9"/>
      <c r="BE45" s="5"/>
    </row>
    <row r="46" spans="1:57" s="2" customFormat="1" ht="6.95" customHeight="1">
      <c r="A46" s="37"/>
      <c r="B46" s="38"/>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8"/>
      <c r="BE46" s="37"/>
    </row>
    <row r="47" spans="1:57" s="2" customFormat="1" ht="12" customHeight="1">
      <c r="A47" s="37"/>
      <c r="B47" s="38"/>
      <c r="C47" s="31" t="s">
        <v>21</v>
      </c>
      <c r="D47" s="37"/>
      <c r="E47" s="37"/>
      <c r="F47" s="37"/>
      <c r="G47" s="37"/>
      <c r="H47" s="37"/>
      <c r="I47" s="37"/>
      <c r="J47" s="37"/>
      <c r="K47" s="37"/>
      <c r="L47" s="62" t="str">
        <f>IF(K8="","",K8)</f>
        <v>žst. Rožďalovice</v>
      </c>
      <c r="M47" s="37"/>
      <c r="N47" s="37"/>
      <c r="O47" s="37"/>
      <c r="P47" s="37"/>
      <c r="Q47" s="37"/>
      <c r="R47" s="37"/>
      <c r="S47" s="37"/>
      <c r="T47" s="37"/>
      <c r="U47" s="37"/>
      <c r="V47" s="37"/>
      <c r="W47" s="37"/>
      <c r="X47" s="37"/>
      <c r="Y47" s="37"/>
      <c r="Z47" s="37"/>
      <c r="AA47" s="37"/>
      <c r="AB47" s="37"/>
      <c r="AC47" s="37"/>
      <c r="AD47" s="37"/>
      <c r="AE47" s="37"/>
      <c r="AF47" s="37"/>
      <c r="AG47" s="37"/>
      <c r="AH47" s="37"/>
      <c r="AI47" s="31" t="s">
        <v>23</v>
      </c>
      <c r="AJ47" s="37"/>
      <c r="AK47" s="37"/>
      <c r="AL47" s="37"/>
      <c r="AM47" s="63" t="str">
        <f>IF(AN8="","",AN8)</f>
        <v>27. 1. 2021</v>
      </c>
      <c r="AN47" s="63"/>
      <c r="AO47" s="37"/>
      <c r="AP47" s="37"/>
      <c r="AQ47" s="37"/>
      <c r="AR47" s="38"/>
      <c r="BE47" s="37"/>
    </row>
    <row r="48" spans="1:57" s="2" customFormat="1" ht="6.95" customHeight="1">
      <c r="A48" s="37"/>
      <c r="B48" s="38"/>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8"/>
      <c r="BE48" s="37"/>
    </row>
    <row r="49" spans="1:57" s="2" customFormat="1" ht="15.15" customHeight="1">
      <c r="A49" s="37"/>
      <c r="B49" s="38"/>
      <c r="C49" s="31" t="s">
        <v>25</v>
      </c>
      <c r="D49" s="37"/>
      <c r="E49" s="37"/>
      <c r="F49" s="37"/>
      <c r="G49" s="37"/>
      <c r="H49" s="37"/>
      <c r="I49" s="37"/>
      <c r="J49" s="37"/>
      <c r="K49" s="37"/>
      <c r="L49" s="4" t="str">
        <f>IF(E11="","",E11)</f>
        <v>Správa železnic, státní organizace</v>
      </c>
      <c r="M49" s="37"/>
      <c r="N49" s="37"/>
      <c r="O49" s="37"/>
      <c r="P49" s="37"/>
      <c r="Q49" s="37"/>
      <c r="R49" s="37"/>
      <c r="S49" s="37"/>
      <c r="T49" s="37"/>
      <c r="U49" s="37"/>
      <c r="V49" s="37"/>
      <c r="W49" s="37"/>
      <c r="X49" s="37"/>
      <c r="Y49" s="37"/>
      <c r="Z49" s="37"/>
      <c r="AA49" s="37"/>
      <c r="AB49" s="37"/>
      <c r="AC49" s="37"/>
      <c r="AD49" s="37"/>
      <c r="AE49" s="37"/>
      <c r="AF49" s="37"/>
      <c r="AG49" s="37"/>
      <c r="AH49" s="37"/>
      <c r="AI49" s="31" t="s">
        <v>32</v>
      </c>
      <c r="AJ49" s="37"/>
      <c r="AK49" s="37"/>
      <c r="AL49" s="37"/>
      <c r="AM49" s="64" t="str">
        <f>IF(E17="","",E17)</f>
        <v>PRODIN a.s.</v>
      </c>
      <c r="AN49" s="4"/>
      <c r="AO49" s="4"/>
      <c r="AP49" s="4"/>
      <c r="AQ49" s="37"/>
      <c r="AR49" s="38"/>
      <c r="AS49" s="65" t="s">
        <v>53</v>
      </c>
      <c r="AT49" s="66"/>
      <c r="AU49" s="67"/>
      <c r="AV49" s="67"/>
      <c r="AW49" s="67"/>
      <c r="AX49" s="67"/>
      <c r="AY49" s="67"/>
      <c r="AZ49" s="67"/>
      <c r="BA49" s="67"/>
      <c r="BB49" s="67"/>
      <c r="BC49" s="67"/>
      <c r="BD49" s="68"/>
      <c r="BE49" s="37"/>
    </row>
    <row r="50" spans="1:57" s="2" customFormat="1" ht="15.15" customHeight="1">
      <c r="A50" s="37"/>
      <c r="B50" s="38"/>
      <c r="C50" s="31" t="s">
        <v>30</v>
      </c>
      <c r="D50" s="37"/>
      <c r="E50" s="37"/>
      <c r="F50" s="37"/>
      <c r="G50" s="37"/>
      <c r="H50" s="37"/>
      <c r="I50" s="37"/>
      <c r="J50" s="37"/>
      <c r="K50" s="37"/>
      <c r="L50" s="4"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1" t="s">
        <v>36</v>
      </c>
      <c r="AJ50" s="37"/>
      <c r="AK50" s="37"/>
      <c r="AL50" s="37"/>
      <c r="AM50" s="64" t="str">
        <f>IF(E20="","",E20)</f>
        <v>PRODIN a.s.</v>
      </c>
      <c r="AN50" s="4"/>
      <c r="AO50" s="4"/>
      <c r="AP50" s="4"/>
      <c r="AQ50" s="37"/>
      <c r="AR50" s="38"/>
      <c r="AS50" s="69"/>
      <c r="AT50" s="70"/>
      <c r="AU50" s="71"/>
      <c r="AV50" s="71"/>
      <c r="AW50" s="71"/>
      <c r="AX50" s="71"/>
      <c r="AY50" s="71"/>
      <c r="AZ50" s="71"/>
      <c r="BA50" s="71"/>
      <c r="BB50" s="71"/>
      <c r="BC50" s="71"/>
      <c r="BD50" s="72"/>
      <c r="BE50" s="37"/>
    </row>
    <row r="51" spans="1:57" s="2" customFormat="1" ht="10.8" customHeight="1">
      <c r="A51" s="37"/>
      <c r="B51" s="38"/>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8"/>
      <c r="AS51" s="69"/>
      <c r="AT51" s="70"/>
      <c r="AU51" s="71"/>
      <c r="AV51" s="71"/>
      <c r="AW51" s="71"/>
      <c r="AX51" s="71"/>
      <c r="AY51" s="71"/>
      <c r="AZ51" s="71"/>
      <c r="BA51" s="71"/>
      <c r="BB51" s="71"/>
      <c r="BC51" s="71"/>
      <c r="BD51" s="72"/>
      <c r="BE51" s="37"/>
    </row>
    <row r="52" spans="1:57" s="2" customFormat="1" ht="29.25" customHeight="1">
      <c r="A52" s="37"/>
      <c r="B52" s="38"/>
      <c r="C52" s="73" t="s">
        <v>54</v>
      </c>
      <c r="D52" s="74"/>
      <c r="E52" s="74"/>
      <c r="F52" s="74"/>
      <c r="G52" s="74"/>
      <c r="H52" s="75"/>
      <c r="I52" s="76" t="s">
        <v>55</v>
      </c>
      <c r="J52" s="74"/>
      <c r="K52" s="74"/>
      <c r="L52" s="74"/>
      <c r="M52" s="74"/>
      <c r="N52" s="74"/>
      <c r="O52" s="74"/>
      <c r="P52" s="74"/>
      <c r="Q52" s="74"/>
      <c r="R52" s="74"/>
      <c r="S52" s="74"/>
      <c r="T52" s="74"/>
      <c r="U52" s="74"/>
      <c r="V52" s="74"/>
      <c r="W52" s="74"/>
      <c r="X52" s="74"/>
      <c r="Y52" s="74"/>
      <c r="Z52" s="74"/>
      <c r="AA52" s="74"/>
      <c r="AB52" s="74"/>
      <c r="AC52" s="74"/>
      <c r="AD52" s="74"/>
      <c r="AE52" s="74"/>
      <c r="AF52" s="74"/>
      <c r="AG52" s="77" t="s">
        <v>56</v>
      </c>
      <c r="AH52" s="74"/>
      <c r="AI52" s="74"/>
      <c r="AJ52" s="74"/>
      <c r="AK52" s="74"/>
      <c r="AL52" s="74"/>
      <c r="AM52" s="74"/>
      <c r="AN52" s="76" t="s">
        <v>57</v>
      </c>
      <c r="AO52" s="74"/>
      <c r="AP52" s="74"/>
      <c r="AQ52" s="78" t="s">
        <v>58</v>
      </c>
      <c r="AR52" s="38"/>
      <c r="AS52" s="79" t="s">
        <v>59</v>
      </c>
      <c r="AT52" s="80" t="s">
        <v>60</v>
      </c>
      <c r="AU52" s="80" t="s">
        <v>61</v>
      </c>
      <c r="AV52" s="80" t="s">
        <v>62</v>
      </c>
      <c r="AW52" s="80" t="s">
        <v>63</v>
      </c>
      <c r="AX52" s="80" t="s">
        <v>64</v>
      </c>
      <c r="AY52" s="80" t="s">
        <v>65</v>
      </c>
      <c r="AZ52" s="80" t="s">
        <v>66</v>
      </c>
      <c r="BA52" s="80" t="s">
        <v>67</v>
      </c>
      <c r="BB52" s="80" t="s">
        <v>68</v>
      </c>
      <c r="BC52" s="80" t="s">
        <v>69</v>
      </c>
      <c r="BD52" s="81" t="s">
        <v>70</v>
      </c>
      <c r="BE52" s="37"/>
    </row>
    <row r="53" spans="1:57" s="2" customFormat="1" ht="10.8" customHeight="1">
      <c r="A53" s="37"/>
      <c r="B53" s="38"/>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8"/>
      <c r="AS53" s="82"/>
      <c r="AT53" s="83"/>
      <c r="AU53" s="83"/>
      <c r="AV53" s="83"/>
      <c r="AW53" s="83"/>
      <c r="AX53" s="83"/>
      <c r="AY53" s="83"/>
      <c r="AZ53" s="83"/>
      <c r="BA53" s="83"/>
      <c r="BB53" s="83"/>
      <c r="BC53" s="83"/>
      <c r="BD53" s="84"/>
      <c r="BE53" s="37"/>
    </row>
    <row r="54" spans="1:90" s="6" customFormat="1" ht="32.4" customHeight="1">
      <c r="A54" s="6"/>
      <c r="B54" s="85"/>
      <c r="C54" s="86" t="s">
        <v>71</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8">
        <f>ROUND(AG55+SUM(AG59:AG63),2)</f>
        <v>0</v>
      </c>
      <c r="AH54" s="88"/>
      <c r="AI54" s="88"/>
      <c r="AJ54" s="88"/>
      <c r="AK54" s="88"/>
      <c r="AL54" s="88"/>
      <c r="AM54" s="88"/>
      <c r="AN54" s="89">
        <f>SUM(AG54,AT54)</f>
        <v>0</v>
      </c>
      <c r="AO54" s="89"/>
      <c r="AP54" s="89"/>
      <c r="AQ54" s="90" t="s">
        <v>3</v>
      </c>
      <c r="AR54" s="85"/>
      <c r="AS54" s="91">
        <f>ROUND(AS55+SUM(AS59:AS63),2)</f>
        <v>0</v>
      </c>
      <c r="AT54" s="92">
        <f>ROUND(SUM(AV54:AW54),2)</f>
        <v>0</v>
      </c>
      <c r="AU54" s="93">
        <f>ROUND(AU55+SUM(AU59:AU63),5)</f>
        <v>0</v>
      </c>
      <c r="AV54" s="92">
        <f>ROUND(AZ54*L29,2)</f>
        <v>0</v>
      </c>
      <c r="AW54" s="92">
        <f>ROUND(BA54*L30,2)</f>
        <v>0</v>
      </c>
      <c r="AX54" s="92">
        <f>ROUND(BB54*L29,2)</f>
        <v>0</v>
      </c>
      <c r="AY54" s="92">
        <f>ROUND(BC54*L30,2)</f>
        <v>0</v>
      </c>
      <c r="AZ54" s="92">
        <f>ROUND(AZ55+SUM(AZ59:AZ63),2)</f>
        <v>0</v>
      </c>
      <c r="BA54" s="92">
        <f>ROUND(BA55+SUM(BA59:BA63),2)</f>
        <v>0</v>
      </c>
      <c r="BB54" s="92">
        <f>ROUND(BB55+SUM(BB59:BB63),2)</f>
        <v>0</v>
      </c>
      <c r="BC54" s="92">
        <f>ROUND(BC55+SUM(BC59:BC63),2)</f>
        <v>0</v>
      </c>
      <c r="BD54" s="94">
        <f>ROUND(BD55+SUM(BD59:BD63),2)</f>
        <v>0</v>
      </c>
      <c r="BE54" s="6"/>
      <c r="BS54" s="95" t="s">
        <v>72</v>
      </c>
      <c r="BT54" s="95" t="s">
        <v>73</v>
      </c>
      <c r="BU54" s="96" t="s">
        <v>74</v>
      </c>
      <c r="BV54" s="95" t="s">
        <v>75</v>
      </c>
      <c r="BW54" s="95" t="s">
        <v>5</v>
      </c>
      <c r="BX54" s="95" t="s">
        <v>76</v>
      </c>
      <c r="CL54" s="95" t="s">
        <v>3</v>
      </c>
    </row>
    <row r="55" spans="1:91" s="7" customFormat="1" ht="16.5" customHeight="1">
      <c r="A55" s="7"/>
      <c r="B55" s="97"/>
      <c r="C55" s="98"/>
      <c r="D55" s="99" t="s">
        <v>77</v>
      </c>
      <c r="E55" s="99"/>
      <c r="F55" s="99"/>
      <c r="G55" s="99"/>
      <c r="H55" s="99"/>
      <c r="I55" s="100"/>
      <c r="J55" s="99" t="s">
        <v>78</v>
      </c>
      <c r="K55" s="99"/>
      <c r="L55" s="99"/>
      <c r="M55" s="99"/>
      <c r="N55" s="99"/>
      <c r="O55" s="99"/>
      <c r="P55" s="99"/>
      <c r="Q55" s="99"/>
      <c r="R55" s="99"/>
      <c r="S55" s="99"/>
      <c r="T55" s="99"/>
      <c r="U55" s="99"/>
      <c r="V55" s="99"/>
      <c r="W55" s="99"/>
      <c r="X55" s="99"/>
      <c r="Y55" s="99"/>
      <c r="Z55" s="99"/>
      <c r="AA55" s="99"/>
      <c r="AB55" s="99"/>
      <c r="AC55" s="99"/>
      <c r="AD55" s="99"/>
      <c r="AE55" s="99"/>
      <c r="AF55" s="99"/>
      <c r="AG55" s="101">
        <f>ROUND(SUM(AG56:AG58),2)</f>
        <v>0</v>
      </c>
      <c r="AH55" s="100"/>
      <c r="AI55" s="100"/>
      <c r="AJ55" s="100"/>
      <c r="AK55" s="100"/>
      <c r="AL55" s="100"/>
      <c r="AM55" s="100"/>
      <c r="AN55" s="102">
        <f>SUM(AG55,AT55)</f>
        <v>0</v>
      </c>
      <c r="AO55" s="100"/>
      <c r="AP55" s="100"/>
      <c r="AQ55" s="103" t="s">
        <v>79</v>
      </c>
      <c r="AR55" s="97"/>
      <c r="AS55" s="104">
        <f>ROUND(SUM(AS56:AS58),2)</f>
        <v>0</v>
      </c>
      <c r="AT55" s="105">
        <f>ROUND(SUM(AV55:AW55),2)</f>
        <v>0</v>
      </c>
      <c r="AU55" s="106">
        <f>ROUND(SUM(AU56:AU58),5)</f>
        <v>0</v>
      </c>
      <c r="AV55" s="105">
        <f>ROUND(AZ55*L29,2)</f>
        <v>0</v>
      </c>
      <c r="AW55" s="105">
        <f>ROUND(BA55*L30,2)</f>
        <v>0</v>
      </c>
      <c r="AX55" s="105">
        <f>ROUND(BB55*L29,2)</f>
        <v>0</v>
      </c>
      <c r="AY55" s="105">
        <f>ROUND(BC55*L30,2)</f>
        <v>0</v>
      </c>
      <c r="AZ55" s="105">
        <f>ROUND(SUM(AZ56:AZ58),2)</f>
        <v>0</v>
      </c>
      <c r="BA55" s="105">
        <f>ROUND(SUM(BA56:BA58),2)</f>
        <v>0</v>
      </c>
      <c r="BB55" s="105">
        <f>ROUND(SUM(BB56:BB58),2)</f>
        <v>0</v>
      </c>
      <c r="BC55" s="105">
        <f>ROUND(SUM(BC56:BC58),2)</f>
        <v>0</v>
      </c>
      <c r="BD55" s="107">
        <f>ROUND(SUM(BD56:BD58),2)</f>
        <v>0</v>
      </c>
      <c r="BE55" s="7"/>
      <c r="BS55" s="108" t="s">
        <v>72</v>
      </c>
      <c r="BT55" s="108" t="s">
        <v>80</v>
      </c>
      <c r="BU55" s="108" t="s">
        <v>74</v>
      </c>
      <c r="BV55" s="108" t="s">
        <v>75</v>
      </c>
      <c r="BW55" s="108" t="s">
        <v>81</v>
      </c>
      <c r="BX55" s="108" t="s">
        <v>5</v>
      </c>
      <c r="CL55" s="108" t="s">
        <v>3</v>
      </c>
      <c r="CM55" s="108" t="s">
        <v>82</v>
      </c>
    </row>
    <row r="56" spans="1:90" s="4" customFormat="1" ht="23.25" customHeight="1">
      <c r="A56" s="109" t="s">
        <v>83</v>
      </c>
      <c r="B56" s="58"/>
      <c r="C56" s="10"/>
      <c r="D56" s="10"/>
      <c r="E56" s="110" t="s">
        <v>84</v>
      </c>
      <c r="F56" s="110"/>
      <c r="G56" s="110"/>
      <c r="H56" s="110"/>
      <c r="I56" s="110"/>
      <c r="J56" s="10"/>
      <c r="K56" s="110" t="s">
        <v>85</v>
      </c>
      <c r="L56" s="110"/>
      <c r="M56" s="110"/>
      <c r="N56" s="110"/>
      <c r="O56" s="110"/>
      <c r="P56" s="110"/>
      <c r="Q56" s="110"/>
      <c r="R56" s="110"/>
      <c r="S56" s="110"/>
      <c r="T56" s="110"/>
      <c r="U56" s="110"/>
      <c r="V56" s="110"/>
      <c r="W56" s="110"/>
      <c r="X56" s="110"/>
      <c r="Y56" s="110"/>
      <c r="Z56" s="110"/>
      <c r="AA56" s="110"/>
      <c r="AB56" s="110"/>
      <c r="AC56" s="110"/>
      <c r="AD56" s="110"/>
      <c r="AE56" s="110"/>
      <c r="AF56" s="110"/>
      <c r="AG56" s="111">
        <f>'část 01.1 - Železniční sv...'!J32</f>
        <v>0</v>
      </c>
      <c r="AH56" s="10"/>
      <c r="AI56" s="10"/>
      <c r="AJ56" s="10"/>
      <c r="AK56" s="10"/>
      <c r="AL56" s="10"/>
      <c r="AM56" s="10"/>
      <c r="AN56" s="111">
        <f>SUM(AG56,AT56)</f>
        <v>0</v>
      </c>
      <c r="AO56" s="10"/>
      <c r="AP56" s="10"/>
      <c r="AQ56" s="112" t="s">
        <v>86</v>
      </c>
      <c r="AR56" s="58"/>
      <c r="AS56" s="113">
        <v>0</v>
      </c>
      <c r="AT56" s="114">
        <f>ROUND(SUM(AV56:AW56),2)</f>
        <v>0</v>
      </c>
      <c r="AU56" s="115">
        <f>'část 01.1 - Železniční sv...'!P89</f>
        <v>0</v>
      </c>
      <c r="AV56" s="114">
        <f>'část 01.1 - Železniční sv...'!J35</f>
        <v>0</v>
      </c>
      <c r="AW56" s="114">
        <f>'část 01.1 - Železniční sv...'!J36</f>
        <v>0</v>
      </c>
      <c r="AX56" s="114">
        <f>'část 01.1 - Železniční sv...'!J37</f>
        <v>0</v>
      </c>
      <c r="AY56" s="114">
        <f>'část 01.1 - Železniční sv...'!J38</f>
        <v>0</v>
      </c>
      <c r="AZ56" s="114">
        <f>'část 01.1 - Železniční sv...'!F35</f>
        <v>0</v>
      </c>
      <c r="BA56" s="114">
        <f>'část 01.1 - Železniční sv...'!F36</f>
        <v>0</v>
      </c>
      <c r="BB56" s="114">
        <f>'část 01.1 - Železniční sv...'!F37</f>
        <v>0</v>
      </c>
      <c r="BC56" s="114">
        <f>'část 01.1 - Železniční sv...'!F38</f>
        <v>0</v>
      </c>
      <c r="BD56" s="116">
        <f>'část 01.1 - Železniční sv...'!F39</f>
        <v>0</v>
      </c>
      <c r="BE56" s="4"/>
      <c r="BT56" s="26" t="s">
        <v>82</v>
      </c>
      <c r="BV56" s="26" t="s">
        <v>75</v>
      </c>
      <c r="BW56" s="26" t="s">
        <v>87</v>
      </c>
      <c r="BX56" s="26" t="s">
        <v>81</v>
      </c>
      <c r="CL56" s="26" t="s">
        <v>3</v>
      </c>
    </row>
    <row r="57" spans="1:90" s="4" customFormat="1" ht="23.25" customHeight="1">
      <c r="A57" s="109" t="s">
        <v>83</v>
      </c>
      <c r="B57" s="58"/>
      <c r="C57" s="10"/>
      <c r="D57" s="10"/>
      <c r="E57" s="110" t="s">
        <v>88</v>
      </c>
      <c r="F57" s="110"/>
      <c r="G57" s="110"/>
      <c r="H57" s="110"/>
      <c r="I57" s="110"/>
      <c r="J57" s="10"/>
      <c r="K57" s="110" t="s">
        <v>89</v>
      </c>
      <c r="L57" s="110"/>
      <c r="M57" s="110"/>
      <c r="N57" s="110"/>
      <c r="O57" s="110"/>
      <c r="P57" s="110"/>
      <c r="Q57" s="110"/>
      <c r="R57" s="110"/>
      <c r="S57" s="110"/>
      <c r="T57" s="110"/>
      <c r="U57" s="110"/>
      <c r="V57" s="110"/>
      <c r="W57" s="110"/>
      <c r="X57" s="110"/>
      <c r="Y57" s="110"/>
      <c r="Z57" s="110"/>
      <c r="AA57" s="110"/>
      <c r="AB57" s="110"/>
      <c r="AC57" s="110"/>
      <c r="AD57" s="110"/>
      <c r="AE57" s="110"/>
      <c r="AF57" s="110"/>
      <c r="AG57" s="111">
        <f>'část 01.2 - Železniční sp...'!J32</f>
        <v>0</v>
      </c>
      <c r="AH57" s="10"/>
      <c r="AI57" s="10"/>
      <c r="AJ57" s="10"/>
      <c r="AK57" s="10"/>
      <c r="AL57" s="10"/>
      <c r="AM57" s="10"/>
      <c r="AN57" s="111">
        <f>SUM(AG57,AT57)</f>
        <v>0</v>
      </c>
      <c r="AO57" s="10"/>
      <c r="AP57" s="10"/>
      <c r="AQ57" s="112" t="s">
        <v>86</v>
      </c>
      <c r="AR57" s="58"/>
      <c r="AS57" s="113">
        <v>0</v>
      </c>
      <c r="AT57" s="114">
        <f>ROUND(SUM(AV57:AW57),2)</f>
        <v>0</v>
      </c>
      <c r="AU57" s="115">
        <f>'část 01.2 - Železniční sp...'!P89</f>
        <v>0</v>
      </c>
      <c r="AV57" s="114">
        <f>'část 01.2 - Železniční sp...'!J35</f>
        <v>0</v>
      </c>
      <c r="AW57" s="114">
        <f>'část 01.2 - Železniční sp...'!J36</f>
        <v>0</v>
      </c>
      <c r="AX57" s="114">
        <f>'část 01.2 - Železniční sp...'!J37</f>
        <v>0</v>
      </c>
      <c r="AY57" s="114">
        <f>'část 01.2 - Železniční sp...'!J38</f>
        <v>0</v>
      </c>
      <c r="AZ57" s="114">
        <f>'část 01.2 - Železniční sp...'!F35</f>
        <v>0</v>
      </c>
      <c r="BA57" s="114">
        <f>'část 01.2 - Železniční sp...'!F36</f>
        <v>0</v>
      </c>
      <c r="BB57" s="114">
        <f>'část 01.2 - Železniční sp...'!F37</f>
        <v>0</v>
      </c>
      <c r="BC57" s="114">
        <f>'část 01.2 - Železniční sp...'!F38</f>
        <v>0</v>
      </c>
      <c r="BD57" s="116">
        <f>'část 01.2 - Železniční sp...'!F39</f>
        <v>0</v>
      </c>
      <c r="BE57" s="4"/>
      <c r="BT57" s="26" t="s">
        <v>82</v>
      </c>
      <c r="BV57" s="26" t="s">
        <v>75</v>
      </c>
      <c r="BW57" s="26" t="s">
        <v>90</v>
      </c>
      <c r="BX57" s="26" t="s">
        <v>81</v>
      </c>
      <c r="CL57" s="26" t="s">
        <v>3</v>
      </c>
    </row>
    <row r="58" spans="1:90" s="4" customFormat="1" ht="23.25" customHeight="1">
      <c r="A58" s="109" t="s">
        <v>83</v>
      </c>
      <c r="B58" s="58"/>
      <c r="C58" s="10"/>
      <c r="D58" s="10"/>
      <c r="E58" s="110" t="s">
        <v>91</v>
      </c>
      <c r="F58" s="110"/>
      <c r="G58" s="110"/>
      <c r="H58" s="110"/>
      <c r="I58" s="110"/>
      <c r="J58" s="10"/>
      <c r="K58" s="110" t="s">
        <v>92</v>
      </c>
      <c r="L58" s="110"/>
      <c r="M58" s="110"/>
      <c r="N58" s="110"/>
      <c r="O58" s="110"/>
      <c r="P58" s="110"/>
      <c r="Q58" s="110"/>
      <c r="R58" s="110"/>
      <c r="S58" s="110"/>
      <c r="T58" s="110"/>
      <c r="U58" s="110"/>
      <c r="V58" s="110"/>
      <c r="W58" s="110"/>
      <c r="X58" s="110"/>
      <c r="Y58" s="110"/>
      <c r="Z58" s="110"/>
      <c r="AA58" s="110"/>
      <c r="AB58" s="110"/>
      <c r="AC58" s="110"/>
      <c r="AD58" s="110"/>
      <c r="AE58" s="110"/>
      <c r="AF58" s="110"/>
      <c r="AG58" s="111">
        <f>'část 01.3 - Následná úpra...'!J32</f>
        <v>0</v>
      </c>
      <c r="AH58" s="10"/>
      <c r="AI58" s="10"/>
      <c r="AJ58" s="10"/>
      <c r="AK58" s="10"/>
      <c r="AL58" s="10"/>
      <c r="AM58" s="10"/>
      <c r="AN58" s="111">
        <f>SUM(AG58,AT58)</f>
        <v>0</v>
      </c>
      <c r="AO58" s="10"/>
      <c r="AP58" s="10"/>
      <c r="AQ58" s="112" t="s">
        <v>86</v>
      </c>
      <c r="AR58" s="58"/>
      <c r="AS58" s="113">
        <v>0</v>
      </c>
      <c r="AT58" s="114">
        <f>ROUND(SUM(AV58:AW58),2)</f>
        <v>0</v>
      </c>
      <c r="AU58" s="115">
        <f>'část 01.3 - Následná úpra...'!P88</f>
        <v>0</v>
      </c>
      <c r="AV58" s="114">
        <f>'část 01.3 - Následná úpra...'!J35</f>
        <v>0</v>
      </c>
      <c r="AW58" s="114">
        <f>'část 01.3 - Následná úpra...'!J36</f>
        <v>0</v>
      </c>
      <c r="AX58" s="114">
        <f>'část 01.3 - Následná úpra...'!J37</f>
        <v>0</v>
      </c>
      <c r="AY58" s="114">
        <f>'část 01.3 - Následná úpra...'!J38</f>
        <v>0</v>
      </c>
      <c r="AZ58" s="114">
        <f>'část 01.3 - Následná úpra...'!F35</f>
        <v>0</v>
      </c>
      <c r="BA58" s="114">
        <f>'část 01.3 - Následná úpra...'!F36</f>
        <v>0</v>
      </c>
      <c r="BB58" s="114">
        <f>'část 01.3 - Následná úpra...'!F37</f>
        <v>0</v>
      </c>
      <c r="BC58" s="114">
        <f>'část 01.3 - Následná úpra...'!F38</f>
        <v>0</v>
      </c>
      <c r="BD58" s="116">
        <f>'část 01.3 - Následná úpra...'!F39</f>
        <v>0</v>
      </c>
      <c r="BE58" s="4"/>
      <c r="BT58" s="26" t="s">
        <v>82</v>
      </c>
      <c r="BV58" s="26" t="s">
        <v>75</v>
      </c>
      <c r="BW58" s="26" t="s">
        <v>93</v>
      </c>
      <c r="BX58" s="26" t="s">
        <v>81</v>
      </c>
      <c r="CL58" s="26" t="s">
        <v>3</v>
      </c>
    </row>
    <row r="59" spans="1:91" s="7" customFormat="1" ht="16.5" customHeight="1">
      <c r="A59" s="109" t="s">
        <v>83</v>
      </c>
      <c r="B59" s="97"/>
      <c r="C59" s="98"/>
      <c r="D59" s="99" t="s">
        <v>94</v>
      </c>
      <c r="E59" s="99"/>
      <c r="F59" s="99"/>
      <c r="G59" s="99"/>
      <c r="H59" s="99"/>
      <c r="I59" s="100"/>
      <c r="J59" s="99" t="s">
        <v>95</v>
      </c>
      <c r="K59" s="99"/>
      <c r="L59" s="99"/>
      <c r="M59" s="99"/>
      <c r="N59" s="99"/>
      <c r="O59" s="99"/>
      <c r="P59" s="99"/>
      <c r="Q59" s="99"/>
      <c r="R59" s="99"/>
      <c r="S59" s="99"/>
      <c r="T59" s="99"/>
      <c r="U59" s="99"/>
      <c r="V59" s="99"/>
      <c r="W59" s="99"/>
      <c r="X59" s="99"/>
      <c r="Y59" s="99"/>
      <c r="Z59" s="99"/>
      <c r="AA59" s="99"/>
      <c r="AB59" s="99"/>
      <c r="AC59" s="99"/>
      <c r="AD59" s="99"/>
      <c r="AE59" s="99"/>
      <c r="AF59" s="99"/>
      <c r="AG59" s="102">
        <f>'SO 02 - Železniční přejez...'!J30</f>
        <v>0</v>
      </c>
      <c r="AH59" s="100"/>
      <c r="AI59" s="100"/>
      <c r="AJ59" s="100"/>
      <c r="AK59" s="100"/>
      <c r="AL59" s="100"/>
      <c r="AM59" s="100"/>
      <c r="AN59" s="102">
        <f>SUM(AG59,AT59)</f>
        <v>0</v>
      </c>
      <c r="AO59" s="100"/>
      <c r="AP59" s="100"/>
      <c r="AQ59" s="103" t="s">
        <v>79</v>
      </c>
      <c r="AR59" s="97"/>
      <c r="AS59" s="104">
        <v>0</v>
      </c>
      <c r="AT59" s="105">
        <f>ROUND(SUM(AV59:AW59),2)</f>
        <v>0</v>
      </c>
      <c r="AU59" s="106">
        <f>'SO 02 - Železniční přejez...'!P83</f>
        <v>0</v>
      </c>
      <c r="AV59" s="105">
        <f>'SO 02 - Železniční přejez...'!J33</f>
        <v>0</v>
      </c>
      <c r="AW59" s="105">
        <f>'SO 02 - Železniční přejez...'!J34</f>
        <v>0</v>
      </c>
      <c r="AX59" s="105">
        <f>'SO 02 - Železniční přejez...'!J35</f>
        <v>0</v>
      </c>
      <c r="AY59" s="105">
        <f>'SO 02 - Železniční přejez...'!J36</f>
        <v>0</v>
      </c>
      <c r="AZ59" s="105">
        <f>'SO 02 - Železniční přejez...'!F33</f>
        <v>0</v>
      </c>
      <c r="BA59" s="105">
        <f>'SO 02 - Železniční přejez...'!F34</f>
        <v>0</v>
      </c>
      <c r="BB59" s="105">
        <f>'SO 02 - Železniční přejez...'!F35</f>
        <v>0</v>
      </c>
      <c r="BC59" s="105">
        <f>'SO 02 - Železniční přejez...'!F36</f>
        <v>0</v>
      </c>
      <c r="BD59" s="107">
        <f>'SO 02 - Železniční přejez...'!F37</f>
        <v>0</v>
      </c>
      <c r="BE59" s="7"/>
      <c r="BT59" s="108" t="s">
        <v>80</v>
      </c>
      <c r="BV59" s="108" t="s">
        <v>75</v>
      </c>
      <c r="BW59" s="108" t="s">
        <v>96</v>
      </c>
      <c r="BX59" s="108" t="s">
        <v>5</v>
      </c>
      <c r="CL59" s="108" t="s">
        <v>3</v>
      </c>
      <c r="CM59" s="108" t="s">
        <v>82</v>
      </c>
    </row>
    <row r="60" spans="1:91" s="7" customFormat="1" ht="16.5" customHeight="1">
      <c r="A60" s="109" t="s">
        <v>83</v>
      </c>
      <c r="B60" s="97"/>
      <c r="C60" s="98"/>
      <c r="D60" s="99" t="s">
        <v>97</v>
      </c>
      <c r="E60" s="99"/>
      <c r="F60" s="99"/>
      <c r="G60" s="99"/>
      <c r="H60" s="99"/>
      <c r="I60" s="100"/>
      <c r="J60" s="99" t="s">
        <v>98</v>
      </c>
      <c r="K60" s="99"/>
      <c r="L60" s="99"/>
      <c r="M60" s="99"/>
      <c r="N60" s="99"/>
      <c r="O60" s="99"/>
      <c r="P60" s="99"/>
      <c r="Q60" s="99"/>
      <c r="R60" s="99"/>
      <c r="S60" s="99"/>
      <c r="T60" s="99"/>
      <c r="U60" s="99"/>
      <c r="V60" s="99"/>
      <c r="W60" s="99"/>
      <c r="X60" s="99"/>
      <c r="Y60" s="99"/>
      <c r="Z60" s="99"/>
      <c r="AA60" s="99"/>
      <c r="AB60" s="99"/>
      <c r="AC60" s="99"/>
      <c r="AD60" s="99"/>
      <c r="AE60" s="99"/>
      <c r="AF60" s="99"/>
      <c r="AG60" s="102">
        <f>'SO 03 - Proustek v km 17,568'!J30</f>
        <v>0</v>
      </c>
      <c r="AH60" s="100"/>
      <c r="AI60" s="100"/>
      <c r="AJ60" s="100"/>
      <c r="AK60" s="100"/>
      <c r="AL60" s="100"/>
      <c r="AM60" s="100"/>
      <c r="AN60" s="102">
        <f>SUM(AG60,AT60)</f>
        <v>0</v>
      </c>
      <c r="AO60" s="100"/>
      <c r="AP60" s="100"/>
      <c r="AQ60" s="103" t="s">
        <v>79</v>
      </c>
      <c r="AR60" s="97"/>
      <c r="AS60" s="104">
        <v>0</v>
      </c>
      <c r="AT60" s="105">
        <f>ROUND(SUM(AV60:AW60),2)</f>
        <v>0</v>
      </c>
      <c r="AU60" s="106">
        <f>'SO 03 - Proustek v km 17,568'!P86</f>
        <v>0</v>
      </c>
      <c r="AV60" s="105">
        <f>'SO 03 - Proustek v km 17,568'!J33</f>
        <v>0</v>
      </c>
      <c r="AW60" s="105">
        <f>'SO 03 - Proustek v km 17,568'!J34</f>
        <v>0</v>
      </c>
      <c r="AX60" s="105">
        <f>'SO 03 - Proustek v km 17,568'!J35</f>
        <v>0</v>
      </c>
      <c r="AY60" s="105">
        <f>'SO 03 - Proustek v km 17,568'!J36</f>
        <v>0</v>
      </c>
      <c r="AZ60" s="105">
        <f>'SO 03 - Proustek v km 17,568'!F33</f>
        <v>0</v>
      </c>
      <c r="BA60" s="105">
        <f>'SO 03 - Proustek v km 17,568'!F34</f>
        <v>0</v>
      </c>
      <c r="BB60" s="105">
        <f>'SO 03 - Proustek v km 17,568'!F35</f>
        <v>0</v>
      </c>
      <c r="BC60" s="105">
        <f>'SO 03 - Proustek v km 17,568'!F36</f>
        <v>0</v>
      </c>
      <c r="BD60" s="107">
        <f>'SO 03 - Proustek v km 17,568'!F37</f>
        <v>0</v>
      </c>
      <c r="BE60" s="7"/>
      <c r="BT60" s="108" t="s">
        <v>80</v>
      </c>
      <c r="BV60" s="108" t="s">
        <v>75</v>
      </c>
      <c r="BW60" s="108" t="s">
        <v>99</v>
      </c>
      <c r="BX60" s="108" t="s">
        <v>5</v>
      </c>
      <c r="CL60" s="108" t="s">
        <v>3</v>
      </c>
      <c r="CM60" s="108" t="s">
        <v>82</v>
      </c>
    </row>
    <row r="61" spans="1:91" s="7" customFormat="1" ht="16.5" customHeight="1">
      <c r="A61" s="109" t="s">
        <v>83</v>
      </c>
      <c r="B61" s="97"/>
      <c r="C61" s="98"/>
      <c r="D61" s="99" t="s">
        <v>100</v>
      </c>
      <c r="E61" s="99"/>
      <c r="F61" s="99"/>
      <c r="G61" s="99"/>
      <c r="H61" s="99"/>
      <c r="I61" s="100"/>
      <c r="J61" s="99" t="s">
        <v>101</v>
      </c>
      <c r="K61" s="99"/>
      <c r="L61" s="99"/>
      <c r="M61" s="99"/>
      <c r="N61" s="99"/>
      <c r="O61" s="99"/>
      <c r="P61" s="99"/>
      <c r="Q61" s="99"/>
      <c r="R61" s="99"/>
      <c r="S61" s="99"/>
      <c r="T61" s="99"/>
      <c r="U61" s="99"/>
      <c r="V61" s="99"/>
      <c r="W61" s="99"/>
      <c r="X61" s="99"/>
      <c r="Y61" s="99"/>
      <c r="Z61" s="99"/>
      <c r="AA61" s="99"/>
      <c r="AB61" s="99"/>
      <c r="AC61" s="99"/>
      <c r="AD61" s="99"/>
      <c r="AE61" s="99"/>
      <c r="AF61" s="99"/>
      <c r="AG61" s="102">
        <f>'SO 04 - Rušení propustku ...'!J30</f>
        <v>0</v>
      </c>
      <c r="AH61" s="100"/>
      <c r="AI61" s="100"/>
      <c r="AJ61" s="100"/>
      <c r="AK61" s="100"/>
      <c r="AL61" s="100"/>
      <c r="AM61" s="100"/>
      <c r="AN61" s="102">
        <f>SUM(AG61,AT61)</f>
        <v>0</v>
      </c>
      <c r="AO61" s="100"/>
      <c r="AP61" s="100"/>
      <c r="AQ61" s="103" t="s">
        <v>79</v>
      </c>
      <c r="AR61" s="97"/>
      <c r="AS61" s="104">
        <v>0</v>
      </c>
      <c r="AT61" s="105">
        <f>ROUND(SUM(AV61:AW61),2)</f>
        <v>0</v>
      </c>
      <c r="AU61" s="106">
        <f>'SO 04 - Rušení propustku ...'!P85</f>
        <v>0</v>
      </c>
      <c r="AV61" s="105">
        <f>'SO 04 - Rušení propustku ...'!J33</f>
        <v>0</v>
      </c>
      <c r="AW61" s="105">
        <f>'SO 04 - Rušení propustku ...'!J34</f>
        <v>0</v>
      </c>
      <c r="AX61" s="105">
        <f>'SO 04 - Rušení propustku ...'!J35</f>
        <v>0</v>
      </c>
      <c r="AY61" s="105">
        <f>'SO 04 - Rušení propustku ...'!J36</f>
        <v>0</v>
      </c>
      <c r="AZ61" s="105">
        <f>'SO 04 - Rušení propustku ...'!F33</f>
        <v>0</v>
      </c>
      <c r="BA61" s="105">
        <f>'SO 04 - Rušení propustku ...'!F34</f>
        <v>0</v>
      </c>
      <c r="BB61" s="105">
        <f>'SO 04 - Rušení propustku ...'!F35</f>
        <v>0</v>
      </c>
      <c r="BC61" s="105">
        <f>'SO 04 - Rušení propustku ...'!F36</f>
        <v>0</v>
      </c>
      <c r="BD61" s="107">
        <f>'SO 04 - Rušení propustku ...'!F37</f>
        <v>0</v>
      </c>
      <c r="BE61" s="7"/>
      <c r="BT61" s="108" t="s">
        <v>80</v>
      </c>
      <c r="BV61" s="108" t="s">
        <v>75</v>
      </c>
      <c r="BW61" s="108" t="s">
        <v>102</v>
      </c>
      <c r="BX61" s="108" t="s">
        <v>5</v>
      </c>
      <c r="CL61" s="108" t="s">
        <v>3</v>
      </c>
      <c r="CM61" s="108" t="s">
        <v>82</v>
      </c>
    </row>
    <row r="62" spans="1:91" s="7" customFormat="1" ht="16.5" customHeight="1">
      <c r="A62" s="109" t="s">
        <v>83</v>
      </c>
      <c r="B62" s="97"/>
      <c r="C62" s="98"/>
      <c r="D62" s="99" t="s">
        <v>103</v>
      </c>
      <c r="E62" s="99"/>
      <c r="F62" s="99"/>
      <c r="G62" s="99"/>
      <c r="H62" s="99"/>
      <c r="I62" s="100"/>
      <c r="J62" s="99" t="s">
        <v>104</v>
      </c>
      <c r="K62" s="99"/>
      <c r="L62" s="99"/>
      <c r="M62" s="99"/>
      <c r="N62" s="99"/>
      <c r="O62" s="99"/>
      <c r="P62" s="99"/>
      <c r="Q62" s="99"/>
      <c r="R62" s="99"/>
      <c r="S62" s="99"/>
      <c r="T62" s="99"/>
      <c r="U62" s="99"/>
      <c r="V62" s="99"/>
      <c r="W62" s="99"/>
      <c r="X62" s="99"/>
      <c r="Y62" s="99"/>
      <c r="Z62" s="99"/>
      <c r="AA62" s="99"/>
      <c r="AB62" s="99"/>
      <c r="AC62" s="99"/>
      <c r="AD62" s="99"/>
      <c r="AE62" s="99"/>
      <c r="AF62" s="99"/>
      <c r="AG62" s="102">
        <f>'VON - Vedlejší a ostatní ...'!J30</f>
        <v>0</v>
      </c>
      <c r="AH62" s="100"/>
      <c r="AI62" s="100"/>
      <c r="AJ62" s="100"/>
      <c r="AK62" s="100"/>
      <c r="AL62" s="100"/>
      <c r="AM62" s="100"/>
      <c r="AN62" s="102">
        <f>SUM(AG62,AT62)</f>
        <v>0</v>
      </c>
      <c r="AO62" s="100"/>
      <c r="AP62" s="100"/>
      <c r="AQ62" s="103" t="s">
        <v>79</v>
      </c>
      <c r="AR62" s="97"/>
      <c r="AS62" s="104">
        <v>0</v>
      </c>
      <c r="AT62" s="105">
        <f>ROUND(SUM(AV62:AW62),2)</f>
        <v>0</v>
      </c>
      <c r="AU62" s="106">
        <f>'VON - Vedlejší a ostatní ...'!P80</f>
        <v>0</v>
      </c>
      <c r="AV62" s="105">
        <f>'VON - Vedlejší a ostatní ...'!J33</f>
        <v>0</v>
      </c>
      <c r="AW62" s="105">
        <f>'VON - Vedlejší a ostatní ...'!J34</f>
        <v>0</v>
      </c>
      <c r="AX62" s="105">
        <f>'VON - Vedlejší a ostatní ...'!J35</f>
        <v>0</v>
      </c>
      <c r="AY62" s="105">
        <f>'VON - Vedlejší a ostatní ...'!J36</f>
        <v>0</v>
      </c>
      <c r="AZ62" s="105">
        <f>'VON - Vedlejší a ostatní ...'!F33</f>
        <v>0</v>
      </c>
      <c r="BA62" s="105">
        <f>'VON - Vedlejší a ostatní ...'!F34</f>
        <v>0</v>
      </c>
      <c r="BB62" s="105">
        <f>'VON - Vedlejší a ostatní ...'!F35</f>
        <v>0</v>
      </c>
      <c r="BC62" s="105">
        <f>'VON - Vedlejší a ostatní ...'!F36</f>
        <v>0</v>
      </c>
      <c r="BD62" s="107">
        <f>'VON - Vedlejší a ostatní ...'!F37</f>
        <v>0</v>
      </c>
      <c r="BE62" s="7"/>
      <c r="BT62" s="108" t="s">
        <v>80</v>
      </c>
      <c r="BV62" s="108" t="s">
        <v>75</v>
      </c>
      <c r="BW62" s="108" t="s">
        <v>105</v>
      </c>
      <c r="BX62" s="108" t="s">
        <v>5</v>
      </c>
      <c r="CL62" s="108" t="s">
        <v>3</v>
      </c>
      <c r="CM62" s="108" t="s">
        <v>82</v>
      </c>
    </row>
    <row r="63" spans="1:91" s="7" customFormat="1" ht="16.5" customHeight="1">
      <c r="A63" s="109" t="s">
        <v>83</v>
      </c>
      <c r="B63" s="97"/>
      <c r="C63" s="98"/>
      <c r="D63" s="99" t="s">
        <v>106</v>
      </c>
      <c r="E63" s="99"/>
      <c r="F63" s="99"/>
      <c r="G63" s="99"/>
      <c r="H63" s="99"/>
      <c r="I63" s="100"/>
      <c r="J63" s="99" t="s">
        <v>107</v>
      </c>
      <c r="K63" s="99"/>
      <c r="L63" s="99"/>
      <c r="M63" s="99"/>
      <c r="N63" s="99"/>
      <c r="O63" s="99"/>
      <c r="P63" s="99"/>
      <c r="Q63" s="99"/>
      <c r="R63" s="99"/>
      <c r="S63" s="99"/>
      <c r="T63" s="99"/>
      <c r="U63" s="99"/>
      <c r="V63" s="99"/>
      <c r="W63" s="99"/>
      <c r="X63" s="99"/>
      <c r="Y63" s="99"/>
      <c r="Z63" s="99"/>
      <c r="AA63" s="99"/>
      <c r="AB63" s="99"/>
      <c r="AC63" s="99"/>
      <c r="AD63" s="99"/>
      <c r="AE63" s="99"/>
      <c r="AF63" s="99"/>
      <c r="AG63" s="102">
        <f>'ON - NEOCEŇOVAT Materiál ...'!J30</f>
        <v>0</v>
      </c>
      <c r="AH63" s="100"/>
      <c r="AI63" s="100"/>
      <c r="AJ63" s="100"/>
      <c r="AK63" s="100"/>
      <c r="AL63" s="100"/>
      <c r="AM63" s="100"/>
      <c r="AN63" s="102">
        <f>SUM(AG63,AT63)</f>
        <v>0</v>
      </c>
      <c r="AO63" s="100"/>
      <c r="AP63" s="100"/>
      <c r="AQ63" s="103" t="s">
        <v>79</v>
      </c>
      <c r="AR63" s="97"/>
      <c r="AS63" s="117">
        <v>0</v>
      </c>
      <c r="AT63" s="118">
        <f>ROUND(SUM(AV63:AW63),2)</f>
        <v>0</v>
      </c>
      <c r="AU63" s="119">
        <f>'ON - NEOCEŇOVAT Materiál ...'!P82</f>
        <v>0</v>
      </c>
      <c r="AV63" s="118">
        <f>'ON - NEOCEŇOVAT Materiál ...'!J33</f>
        <v>0</v>
      </c>
      <c r="AW63" s="118">
        <f>'ON - NEOCEŇOVAT Materiál ...'!J34</f>
        <v>0</v>
      </c>
      <c r="AX63" s="118">
        <f>'ON - NEOCEŇOVAT Materiál ...'!J35</f>
        <v>0</v>
      </c>
      <c r="AY63" s="118">
        <f>'ON - NEOCEŇOVAT Materiál ...'!J36</f>
        <v>0</v>
      </c>
      <c r="AZ63" s="118">
        <f>'ON - NEOCEŇOVAT Materiál ...'!F33</f>
        <v>0</v>
      </c>
      <c r="BA63" s="118">
        <f>'ON - NEOCEŇOVAT Materiál ...'!F34</f>
        <v>0</v>
      </c>
      <c r="BB63" s="118">
        <f>'ON - NEOCEŇOVAT Materiál ...'!F35</f>
        <v>0</v>
      </c>
      <c r="BC63" s="118">
        <f>'ON - NEOCEŇOVAT Materiál ...'!F36</f>
        <v>0</v>
      </c>
      <c r="BD63" s="120">
        <f>'ON - NEOCEŇOVAT Materiál ...'!F37</f>
        <v>0</v>
      </c>
      <c r="BE63" s="7"/>
      <c r="BT63" s="108" t="s">
        <v>80</v>
      </c>
      <c r="BV63" s="108" t="s">
        <v>75</v>
      </c>
      <c r="BW63" s="108" t="s">
        <v>108</v>
      </c>
      <c r="BX63" s="108" t="s">
        <v>5</v>
      </c>
      <c r="CL63" s="108" t="s">
        <v>3</v>
      </c>
      <c r="CM63" s="108" t="s">
        <v>82</v>
      </c>
    </row>
    <row r="64" spans="1:57" s="2" customFormat="1" ht="30" customHeight="1">
      <c r="A64" s="37"/>
      <c r="B64" s="38"/>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8"/>
      <c r="AS64" s="37"/>
      <c r="AT64" s="37"/>
      <c r="AU64" s="37"/>
      <c r="AV64" s="37"/>
      <c r="AW64" s="37"/>
      <c r="AX64" s="37"/>
      <c r="AY64" s="37"/>
      <c r="AZ64" s="37"/>
      <c r="BA64" s="37"/>
      <c r="BB64" s="37"/>
      <c r="BC64" s="37"/>
      <c r="BD64" s="37"/>
      <c r="BE64" s="37"/>
    </row>
    <row r="65" spans="1:57" s="2" customFormat="1" ht="6.95" customHeight="1">
      <c r="A65" s="37"/>
      <c r="B65" s="54"/>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38"/>
      <c r="AS65" s="37"/>
      <c r="AT65" s="37"/>
      <c r="AU65" s="37"/>
      <c r="AV65" s="37"/>
      <c r="AW65" s="37"/>
      <c r="AX65" s="37"/>
      <c r="AY65" s="37"/>
      <c r="AZ65" s="37"/>
      <c r="BA65" s="37"/>
      <c r="BB65" s="37"/>
      <c r="BC65" s="37"/>
      <c r="BD65" s="37"/>
      <c r="BE65" s="37"/>
    </row>
  </sheetData>
  <mergeCells count="74">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část 01.1 - Železniční sv...'!C2" display="/"/>
    <hyperlink ref="A57" location="'část 01.2 - Železniční sp...'!C2" display="/"/>
    <hyperlink ref="A58" location="'část 01.3 - Následná úpra...'!C2" display="/"/>
    <hyperlink ref="A59" location="'SO 02 - Železniční přejez...'!C2" display="/"/>
    <hyperlink ref="A60" location="'SO 03 - Proustek v km 17,568'!C2" display="/"/>
    <hyperlink ref="A61" location="'SO 04 - Rušení propustku ...'!C2" display="/"/>
    <hyperlink ref="A62" location="'VON - Vedlejší a ostatní ...'!C2" display="/"/>
    <hyperlink ref="A63" location="'ON - NEOCEŇOVAT Materiál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87</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2:12" s="1" customFormat="1" ht="12" customHeight="1" hidden="1">
      <c r="B8" s="21"/>
      <c r="D8" s="31" t="s">
        <v>110</v>
      </c>
      <c r="L8" s="21"/>
    </row>
    <row r="9" spans="1:31" s="2" customFormat="1" ht="16.5" customHeight="1" hidden="1">
      <c r="A9" s="37"/>
      <c r="B9" s="38"/>
      <c r="C9" s="37"/>
      <c r="D9" s="37"/>
      <c r="E9" s="122" t="s">
        <v>111</v>
      </c>
      <c r="F9" s="37"/>
      <c r="G9" s="37"/>
      <c r="H9" s="37"/>
      <c r="I9" s="37"/>
      <c r="J9" s="37"/>
      <c r="K9" s="37"/>
      <c r="L9" s="123"/>
      <c r="S9" s="37"/>
      <c r="T9" s="37"/>
      <c r="U9" s="37"/>
      <c r="V9" s="37"/>
      <c r="W9" s="37"/>
      <c r="X9" s="37"/>
      <c r="Y9" s="37"/>
      <c r="Z9" s="37"/>
      <c r="AA9" s="37"/>
      <c r="AB9" s="37"/>
      <c r="AC9" s="37"/>
      <c r="AD9" s="37"/>
      <c r="AE9" s="37"/>
    </row>
    <row r="10" spans="1:31" s="2" customFormat="1" ht="12" customHeight="1" hidden="1">
      <c r="A10" s="37"/>
      <c r="B10" s="38"/>
      <c r="C10" s="37"/>
      <c r="D10" s="31" t="s">
        <v>112</v>
      </c>
      <c r="E10" s="37"/>
      <c r="F10" s="37"/>
      <c r="G10" s="37"/>
      <c r="H10" s="37"/>
      <c r="I10" s="37"/>
      <c r="J10" s="37"/>
      <c r="K10" s="37"/>
      <c r="L10" s="123"/>
      <c r="S10" s="37"/>
      <c r="T10" s="37"/>
      <c r="U10" s="37"/>
      <c r="V10" s="37"/>
      <c r="W10" s="37"/>
      <c r="X10" s="37"/>
      <c r="Y10" s="37"/>
      <c r="Z10" s="37"/>
      <c r="AA10" s="37"/>
      <c r="AB10" s="37"/>
      <c r="AC10" s="37"/>
      <c r="AD10" s="37"/>
      <c r="AE10" s="37"/>
    </row>
    <row r="11" spans="1:31" s="2" customFormat="1" ht="16.5" customHeight="1" hidden="1">
      <c r="A11" s="37"/>
      <c r="B11" s="38"/>
      <c r="C11" s="37"/>
      <c r="D11" s="37"/>
      <c r="E11" s="61" t="s">
        <v>113</v>
      </c>
      <c r="F11" s="37"/>
      <c r="G11" s="37"/>
      <c r="H11" s="37"/>
      <c r="I11" s="37"/>
      <c r="J11" s="37"/>
      <c r="K11" s="37"/>
      <c r="L11" s="123"/>
      <c r="S11" s="37"/>
      <c r="T11" s="37"/>
      <c r="U11" s="37"/>
      <c r="V11" s="37"/>
      <c r="W11" s="37"/>
      <c r="X11" s="37"/>
      <c r="Y11" s="37"/>
      <c r="Z11" s="37"/>
      <c r="AA11" s="37"/>
      <c r="AB11" s="37"/>
      <c r="AC11" s="37"/>
      <c r="AD11" s="37"/>
      <c r="AE11" s="37"/>
    </row>
    <row r="12" spans="1:31" s="2" customFormat="1" ht="12" hidden="1">
      <c r="A12" s="37"/>
      <c r="B12" s="38"/>
      <c r="C12" s="37"/>
      <c r="D12" s="37"/>
      <c r="E12" s="37"/>
      <c r="F12" s="37"/>
      <c r="G12" s="37"/>
      <c r="H12" s="37"/>
      <c r="I12" s="37"/>
      <c r="J12" s="37"/>
      <c r="K12" s="37"/>
      <c r="L12" s="123"/>
      <c r="S12" s="37"/>
      <c r="T12" s="37"/>
      <c r="U12" s="37"/>
      <c r="V12" s="37"/>
      <c r="W12" s="37"/>
      <c r="X12" s="37"/>
      <c r="Y12" s="37"/>
      <c r="Z12" s="37"/>
      <c r="AA12" s="37"/>
      <c r="AB12" s="37"/>
      <c r="AC12" s="37"/>
      <c r="AD12" s="37"/>
      <c r="AE12" s="37"/>
    </row>
    <row r="13" spans="1:31" s="2" customFormat="1" ht="12" customHeight="1" hidden="1">
      <c r="A13" s="37"/>
      <c r="B13" s="38"/>
      <c r="C13" s="37"/>
      <c r="D13" s="31" t="s">
        <v>19</v>
      </c>
      <c r="E13" s="37"/>
      <c r="F13" s="26" t="s">
        <v>3</v>
      </c>
      <c r="G13" s="37"/>
      <c r="H13" s="37"/>
      <c r="I13" s="31" t="s">
        <v>20</v>
      </c>
      <c r="J13" s="26" t="s">
        <v>3</v>
      </c>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21</v>
      </c>
      <c r="E14" s="37"/>
      <c r="F14" s="26" t="s">
        <v>22</v>
      </c>
      <c r="G14" s="37"/>
      <c r="H14" s="37"/>
      <c r="I14" s="31" t="s">
        <v>23</v>
      </c>
      <c r="J14" s="63" t="str">
        <f>'Rekapitulace zakázky'!AN8</f>
        <v>27. 1. 2021</v>
      </c>
      <c r="K14" s="37"/>
      <c r="L14" s="123"/>
      <c r="S14" s="37"/>
      <c r="T14" s="37"/>
      <c r="U14" s="37"/>
      <c r="V14" s="37"/>
      <c r="W14" s="37"/>
      <c r="X14" s="37"/>
      <c r="Y14" s="37"/>
      <c r="Z14" s="37"/>
      <c r="AA14" s="37"/>
      <c r="AB14" s="37"/>
      <c r="AC14" s="37"/>
      <c r="AD14" s="37"/>
      <c r="AE14" s="37"/>
    </row>
    <row r="15" spans="1:31" s="2" customFormat="1" ht="10.8" customHeight="1" hidden="1">
      <c r="A15" s="37"/>
      <c r="B15" s="38"/>
      <c r="C15" s="37"/>
      <c r="D15" s="37"/>
      <c r="E15" s="37"/>
      <c r="F15" s="37"/>
      <c r="G15" s="37"/>
      <c r="H15" s="37"/>
      <c r="I15" s="37"/>
      <c r="J15" s="37"/>
      <c r="K15" s="37"/>
      <c r="L15" s="123"/>
      <c r="S15" s="37"/>
      <c r="T15" s="37"/>
      <c r="U15" s="37"/>
      <c r="V15" s="37"/>
      <c r="W15" s="37"/>
      <c r="X15" s="37"/>
      <c r="Y15" s="37"/>
      <c r="Z15" s="37"/>
      <c r="AA15" s="37"/>
      <c r="AB15" s="37"/>
      <c r="AC15" s="37"/>
      <c r="AD15" s="37"/>
      <c r="AE15" s="37"/>
    </row>
    <row r="16" spans="1:31" s="2" customFormat="1" ht="12" customHeight="1" hidden="1">
      <c r="A16" s="37"/>
      <c r="B16" s="38"/>
      <c r="C16" s="37"/>
      <c r="D16" s="31" t="s">
        <v>25</v>
      </c>
      <c r="E16" s="37"/>
      <c r="F16" s="37"/>
      <c r="G16" s="37"/>
      <c r="H16" s="37"/>
      <c r="I16" s="31" t="s">
        <v>26</v>
      </c>
      <c r="J16" s="26" t="s">
        <v>27</v>
      </c>
      <c r="K16" s="37"/>
      <c r="L16" s="123"/>
      <c r="S16" s="37"/>
      <c r="T16" s="37"/>
      <c r="U16" s="37"/>
      <c r="V16" s="37"/>
      <c r="W16" s="37"/>
      <c r="X16" s="37"/>
      <c r="Y16" s="37"/>
      <c r="Z16" s="37"/>
      <c r="AA16" s="37"/>
      <c r="AB16" s="37"/>
      <c r="AC16" s="37"/>
      <c r="AD16" s="37"/>
      <c r="AE16" s="37"/>
    </row>
    <row r="17" spans="1:31" s="2" customFormat="1" ht="18" customHeight="1" hidden="1">
      <c r="A17" s="37"/>
      <c r="B17" s="38"/>
      <c r="C17" s="37"/>
      <c r="D17" s="37"/>
      <c r="E17" s="26" t="s">
        <v>28</v>
      </c>
      <c r="F17" s="37"/>
      <c r="G17" s="37"/>
      <c r="H17" s="37"/>
      <c r="I17" s="31" t="s">
        <v>29</v>
      </c>
      <c r="J17" s="26" t="s">
        <v>3</v>
      </c>
      <c r="K17" s="37"/>
      <c r="L17" s="123"/>
      <c r="S17" s="37"/>
      <c r="T17" s="37"/>
      <c r="U17" s="37"/>
      <c r="V17" s="37"/>
      <c r="W17" s="37"/>
      <c r="X17" s="37"/>
      <c r="Y17" s="37"/>
      <c r="Z17" s="37"/>
      <c r="AA17" s="37"/>
      <c r="AB17" s="37"/>
      <c r="AC17" s="37"/>
      <c r="AD17" s="37"/>
      <c r="AE17" s="37"/>
    </row>
    <row r="18" spans="1:31" s="2" customFormat="1" ht="6.95" customHeight="1" hidden="1">
      <c r="A18" s="37"/>
      <c r="B18" s="38"/>
      <c r="C18" s="37"/>
      <c r="D18" s="37"/>
      <c r="E18" s="37"/>
      <c r="F18" s="37"/>
      <c r="G18" s="37"/>
      <c r="H18" s="37"/>
      <c r="I18" s="37"/>
      <c r="J18" s="37"/>
      <c r="K18" s="37"/>
      <c r="L18" s="123"/>
      <c r="S18" s="37"/>
      <c r="T18" s="37"/>
      <c r="U18" s="37"/>
      <c r="V18" s="37"/>
      <c r="W18" s="37"/>
      <c r="X18" s="37"/>
      <c r="Y18" s="37"/>
      <c r="Z18" s="37"/>
      <c r="AA18" s="37"/>
      <c r="AB18" s="37"/>
      <c r="AC18" s="37"/>
      <c r="AD18" s="37"/>
      <c r="AE18" s="37"/>
    </row>
    <row r="19" spans="1:31" s="2" customFormat="1" ht="12" customHeight="1" hidden="1">
      <c r="A19" s="37"/>
      <c r="B19" s="38"/>
      <c r="C19" s="37"/>
      <c r="D19" s="31" t="s">
        <v>30</v>
      </c>
      <c r="E19" s="37"/>
      <c r="F19" s="37"/>
      <c r="G19" s="37"/>
      <c r="H19" s="37"/>
      <c r="I19" s="31" t="s">
        <v>26</v>
      </c>
      <c r="J19" s="32" t="str">
        <f>'Rekapitulace zakázky'!AN13</f>
        <v>Vyplň údaj</v>
      </c>
      <c r="K19" s="37"/>
      <c r="L19" s="123"/>
      <c r="S19" s="37"/>
      <c r="T19" s="37"/>
      <c r="U19" s="37"/>
      <c r="V19" s="37"/>
      <c r="W19" s="37"/>
      <c r="X19" s="37"/>
      <c r="Y19" s="37"/>
      <c r="Z19" s="37"/>
      <c r="AA19" s="37"/>
      <c r="AB19" s="37"/>
      <c r="AC19" s="37"/>
      <c r="AD19" s="37"/>
      <c r="AE19" s="37"/>
    </row>
    <row r="20" spans="1:31" s="2" customFormat="1" ht="18" customHeight="1" hidden="1">
      <c r="A20" s="37"/>
      <c r="B20" s="38"/>
      <c r="C20" s="37"/>
      <c r="D20" s="37"/>
      <c r="E20" s="32" t="str">
        <f>'Rekapitulace zakázky'!E14</f>
        <v>Vyplň údaj</v>
      </c>
      <c r="F20" s="26"/>
      <c r="G20" s="26"/>
      <c r="H20" s="26"/>
      <c r="I20" s="31" t="s">
        <v>29</v>
      </c>
      <c r="J20" s="32" t="str">
        <f>'Rekapitulace zakázky'!AN14</f>
        <v>Vyplň údaj</v>
      </c>
      <c r="K20" s="37"/>
      <c r="L20" s="123"/>
      <c r="S20" s="37"/>
      <c r="T20" s="37"/>
      <c r="U20" s="37"/>
      <c r="V20" s="37"/>
      <c r="W20" s="37"/>
      <c r="X20" s="37"/>
      <c r="Y20" s="37"/>
      <c r="Z20" s="37"/>
      <c r="AA20" s="37"/>
      <c r="AB20" s="37"/>
      <c r="AC20" s="37"/>
      <c r="AD20" s="37"/>
      <c r="AE20" s="37"/>
    </row>
    <row r="21" spans="1:31" s="2" customFormat="1" ht="6.95" customHeight="1" hidden="1">
      <c r="A21" s="37"/>
      <c r="B21" s="38"/>
      <c r="C21" s="37"/>
      <c r="D21" s="37"/>
      <c r="E21" s="37"/>
      <c r="F21" s="37"/>
      <c r="G21" s="37"/>
      <c r="H21" s="37"/>
      <c r="I21" s="37"/>
      <c r="J21" s="37"/>
      <c r="K21" s="37"/>
      <c r="L21" s="123"/>
      <c r="S21" s="37"/>
      <c r="T21" s="37"/>
      <c r="U21" s="37"/>
      <c r="V21" s="37"/>
      <c r="W21" s="37"/>
      <c r="X21" s="37"/>
      <c r="Y21" s="37"/>
      <c r="Z21" s="37"/>
      <c r="AA21" s="37"/>
      <c r="AB21" s="37"/>
      <c r="AC21" s="37"/>
      <c r="AD21" s="37"/>
      <c r="AE21" s="37"/>
    </row>
    <row r="22" spans="1:31" s="2" customFormat="1" ht="12" customHeight="1" hidden="1">
      <c r="A22" s="37"/>
      <c r="B22" s="38"/>
      <c r="C22" s="37"/>
      <c r="D22" s="31" t="s">
        <v>32</v>
      </c>
      <c r="E22" s="37"/>
      <c r="F22" s="37"/>
      <c r="G22" s="37"/>
      <c r="H22" s="37"/>
      <c r="I22" s="31" t="s">
        <v>26</v>
      </c>
      <c r="J22" s="26" t="s">
        <v>33</v>
      </c>
      <c r="K22" s="37"/>
      <c r="L22" s="123"/>
      <c r="S22" s="37"/>
      <c r="T22" s="37"/>
      <c r="U22" s="37"/>
      <c r="V22" s="37"/>
      <c r="W22" s="37"/>
      <c r="X22" s="37"/>
      <c r="Y22" s="37"/>
      <c r="Z22" s="37"/>
      <c r="AA22" s="37"/>
      <c r="AB22" s="37"/>
      <c r="AC22" s="37"/>
      <c r="AD22" s="37"/>
      <c r="AE22" s="37"/>
    </row>
    <row r="23" spans="1:31" s="2" customFormat="1" ht="18" customHeight="1" hidden="1">
      <c r="A23" s="37"/>
      <c r="B23" s="38"/>
      <c r="C23" s="37"/>
      <c r="D23" s="37"/>
      <c r="E23" s="26" t="s">
        <v>34</v>
      </c>
      <c r="F23" s="37"/>
      <c r="G23" s="37"/>
      <c r="H23" s="37"/>
      <c r="I23" s="31" t="s">
        <v>29</v>
      </c>
      <c r="J23" s="26" t="s">
        <v>3</v>
      </c>
      <c r="K23" s="37"/>
      <c r="L23" s="123"/>
      <c r="S23" s="37"/>
      <c r="T23" s="37"/>
      <c r="U23" s="37"/>
      <c r="V23" s="37"/>
      <c r="W23" s="37"/>
      <c r="X23" s="37"/>
      <c r="Y23" s="37"/>
      <c r="Z23" s="37"/>
      <c r="AA23" s="37"/>
      <c r="AB23" s="37"/>
      <c r="AC23" s="37"/>
      <c r="AD23" s="37"/>
      <c r="AE23" s="37"/>
    </row>
    <row r="24" spans="1:31" s="2" customFormat="1" ht="6.95" customHeight="1" hidden="1">
      <c r="A24" s="37"/>
      <c r="B24" s="38"/>
      <c r="C24" s="37"/>
      <c r="D24" s="37"/>
      <c r="E24" s="37"/>
      <c r="F24" s="37"/>
      <c r="G24" s="37"/>
      <c r="H24" s="37"/>
      <c r="I24" s="37"/>
      <c r="J24" s="37"/>
      <c r="K24" s="37"/>
      <c r="L24" s="123"/>
      <c r="S24" s="37"/>
      <c r="T24" s="37"/>
      <c r="U24" s="37"/>
      <c r="V24" s="37"/>
      <c r="W24" s="37"/>
      <c r="X24" s="37"/>
      <c r="Y24" s="37"/>
      <c r="Z24" s="37"/>
      <c r="AA24" s="37"/>
      <c r="AB24" s="37"/>
      <c r="AC24" s="37"/>
      <c r="AD24" s="37"/>
      <c r="AE24" s="37"/>
    </row>
    <row r="25" spans="1:31" s="2" customFormat="1" ht="12" customHeight="1" hidden="1">
      <c r="A25" s="37"/>
      <c r="B25" s="38"/>
      <c r="C25" s="37"/>
      <c r="D25" s="31" t="s">
        <v>36</v>
      </c>
      <c r="E25" s="37"/>
      <c r="F25" s="37"/>
      <c r="G25" s="37"/>
      <c r="H25" s="37"/>
      <c r="I25" s="31" t="s">
        <v>26</v>
      </c>
      <c r="J25" s="26" t="s">
        <v>3</v>
      </c>
      <c r="K25" s="37"/>
      <c r="L25" s="123"/>
      <c r="S25" s="37"/>
      <c r="T25" s="37"/>
      <c r="U25" s="37"/>
      <c r="V25" s="37"/>
      <c r="W25" s="37"/>
      <c r="X25" s="37"/>
      <c r="Y25" s="37"/>
      <c r="Z25" s="37"/>
      <c r="AA25" s="37"/>
      <c r="AB25" s="37"/>
      <c r="AC25" s="37"/>
      <c r="AD25" s="37"/>
      <c r="AE25" s="37"/>
    </row>
    <row r="26" spans="1:31" s="2" customFormat="1" ht="18" customHeight="1" hidden="1">
      <c r="A26" s="37"/>
      <c r="B26" s="38"/>
      <c r="C26" s="37"/>
      <c r="D26" s="37"/>
      <c r="E26" s="26" t="s">
        <v>34</v>
      </c>
      <c r="F26" s="37"/>
      <c r="G26" s="37"/>
      <c r="H26" s="37"/>
      <c r="I26" s="31" t="s">
        <v>29</v>
      </c>
      <c r="J26" s="26" t="s">
        <v>3</v>
      </c>
      <c r="K26" s="37"/>
      <c r="L26" s="123"/>
      <c r="S26" s="37"/>
      <c r="T26" s="37"/>
      <c r="U26" s="37"/>
      <c r="V26" s="37"/>
      <c r="W26" s="37"/>
      <c r="X26" s="37"/>
      <c r="Y26" s="37"/>
      <c r="Z26" s="37"/>
      <c r="AA26" s="37"/>
      <c r="AB26" s="37"/>
      <c r="AC26" s="37"/>
      <c r="AD26" s="37"/>
      <c r="AE26" s="37"/>
    </row>
    <row r="27" spans="1:31" s="2" customFormat="1" ht="6.95" customHeight="1" hidden="1">
      <c r="A27" s="37"/>
      <c r="B27" s="38"/>
      <c r="C27" s="37"/>
      <c r="D27" s="37"/>
      <c r="E27" s="37"/>
      <c r="F27" s="37"/>
      <c r="G27" s="37"/>
      <c r="H27" s="37"/>
      <c r="I27" s="37"/>
      <c r="J27" s="37"/>
      <c r="K27" s="37"/>
      <c r="L27" s="123"/>
      <c r="S27" s="37"/>
      <c r="T27" s="37"/>
      <c r="U27" s="37"/>
      <c r="V27" s="37"/>
      <c r="W27" s="37"/>
      <c r="X27" s="37"/>
      <c r="Y27" s="37"/>
      <c r="Z27" s="37"/>
      <c r="AA27" s="37"/>
      <c r="AB27" s="37"/>
      <c r="AC27" s="37"/>
      <c r="AD27" s="37"/>
      <c r="AE27" s="37"/>
    </row>
    <row r="28" spans="1:31" s="2" customFormat="1" ht="12" customHeight="1" hidden="1">
      <c r="A28" s="37"/>
      <c r="B28" s="38"/>
      <c r="C28" s="37"/>
      <c r="D28" s="31" t="s">
        <v>37</v>
      </c>
      <c r="E28" s="37"/>
      <c r="F28" s="37"/>
      <c r="G28" s="37"/>
      <c r="H28" s="37"/>
      <c r="I28" s="37"/>
      <c r="J28" s="37"/>
      <c r="K28" s="37"/>
      <c r="L28" s="123"/>
      <c r="S28" s="37"/>
      <c r="T28" s="37"/>
      <c r="U28" s="37"/>
      <c r="V28" s="37"/>
      <c r="W28" s="37"/>
      <c r="X28" s="37"/>
      <c r="Y28" s="37"/>
      <c r="Z28" s="37"/>
      <c r="AA28" s="37"/>
      <c r="AB28" s="37"/>
      <c r="AC28" s="37"/>
      <c r="AD28" s="37"/>
      <c r="AE28" s="37"/>
    </row>
    <row r="29" spans="1:31" s="8" customFormat="1" ht="16.5" customHeight="1" hidden="1">
      <c r="A29" s="124"/>
      <c r="B29" s="125"/>
      <c r="C29" s="124"/>
      <c r="D29" s="124"/>
      <c r="E29" s="35" t="s">
        <v>3</v>
      </c>
      <c r="F29" s="35"/>
      <c r="G29" s="35"/>
      <c r="H29" s="35"/>
      <c r="I29" s="124"/>
      <c r="J29" s="124"/>
      <c r="K29" s="124"/>
      <c r="L29" s="126"/>
      <c r="S29" s="124"/>
      <c r="T29" s="124"/>
      <c r="U29" s="124"/>
      <c r="V29" s="124"/>
      <c r="W29" s="124"/>
      <c r="X29" s="124"/>
      <c r="Y29" s="124"/>
      <c r="Z29" s="124"/>
      <c r="AA29" s="124"/>
      <c r="AB29" s="124"/>
      <c r="AC29" s="124"/>
      <c r="AD29" s="124"/>
      <c r="AE29" s="124"/>
    </row>
    <row r="30" spans="1:31" s="2" customFormat="1" ht="6.95" customHeight="1" hidden="1">
      <c r="A30" s="37"/>
      <c r="B30" s="38"/>
      <c r="C30" s="37"/>
      <c r="D30" s="37"/>
      <c r="E30" s="37"/>
      <c r="F30" s="37"/>
      <c r="G30" s="37"/>
      <c r="H30" s="37"/>
      <c r="I30" s="37"/>
      <c r="J30" s="37"/>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25.4" customHeight="1" hidden="1">
      <c r="A32" s="37"/>
      <c r="B32" s="38"/>
      <c r="C32" s="37"/>
      <c r="D32" s="127" t="s">
        <v>39</v>
      </c>
      <c r="E32" s="37"/>
      <c r="F32" s="37"/>
      <c r="G32" s="37"/>
      <c r="H32" s="37"/>
      <c r="I32" s="37"/>
      <c r="J32" s="89">
        <f>ROUND(J89,2)</f>
        <v>0</v>
      </c>
      <c r="K32" s="37"/>
      <c r="L32" s="123"/>
      <c r="S32" s="37"/>
      <c r="T32" s="37"/>
      <c r="U32" s="37"/>
      <c r="V32" s="37"/>
      <c r="W32" s="37"/>
      <c r="X32" s="37"/>
      <c r="Y32" s="37"/>
      <c r="Z32" s="37"/>
      <c r="AA32" s="37"/>
      <c r="AB32" s="37"/>
      <c r="AC32" s="37"/>
      <c r="AD32" s="37"/>
      <c r="AE32" s="37"/>
    </row>
    <row r="33" spans="1:31" s="2" customFormat="1" ht="6.95" customHeight="1" hidden="1">
      <c r="A33" s="37"/>
      <c r="B33" s="38"/>
      <c r="C33" s="37"/>
      <c r="D33" s="83"/>
      <c r="E33" s="83"/>
      <c r="F33" s="83"/>
      <c r="G33" s="83"/>
      <c r="H33" s="83"/>
      <c r="I33" s="83"/>
      <c r="J33" s="83"/>
      <c r="K33" s="83"/>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7"/>
      <c r="F34" s="42" t="s">
        <v>41</v>
      </c>
      <c r="G34" s="37"/>
      <c r="H34" s="37"/>
      <c r="I34" s="42" t="s">
        <v>40</v>
      </c>
      <c r="J34" s="42" t="s">
        <v>42</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128" t="s">
        <v>43</v>
      </c>
      <c r="E35" s="31" t="s">
        <v>44</v>
      </c>
      <c r="F35" s="129">
        <f>ROUND((SUM(BE89:BE564)),2)</f>
        <v>0</v>
      </c>
      <c r="G35" s="37"/>
      <c r="H35" s="37"/>
      <c r="I35" s="130">
        <v>0.21</v>
      </c>
      <c r="J35" s="129">
        <f>ROUND(((SUM(BE89:BE564))*I35),2)</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45</v>
      </c>
      <c r="F36" s="129">
        <f>ROUND((SUM(BF89:BF564)),2)</f>
        <v>0</v>
      </c>
      <c r="G36" s="37"/>
      <c r="H36" s="37"/>
      <c r="I36" s="130">
        <v>0.15</v>
      </c>
      <c r="J36" s="129">
        <f>ROUND(((SUM(BF89:BF564))*I36),2)</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46</v>
      </c>
      <c r="F37" s="129">
        <f>ROUND((SUM(BG89:BG564)),2)</f>
        <v>0</v>
      </c>
      <c r="G37" s="37"/>
      <c r="H37" s="37"/>
      <c r="I37" s="130">
        <v>0.21</v>
      </c>
      <c r="J37" s="129">
        <f>0</f>
        <v>0</v>
      </c>
      <c r="K37" s="37"/>
      <c r="L37" s="123"/>
      <c r="S37" s="37"/>
      <c r="T37" s="37"/>
      <c r="U37" s="37"/>
      <c r="V37" s="37"/>
      <c r="W37" s="37"/>
      <c r="X37" s="37"/>
      <c r="Y37" s="37"/>
      <c r="Z37" s="37"/>
      <c r="AA37" s="37"/>
      <c r="AB37" s="37"/>
      <c r="AC37" s="37"/>
      <c r="AD37" s="37"/>
      <c r="AE37" s="37"/>
    </row>
    <row r="38" spans="1:31" s="2" customFormat="1" ht="14.4" customHeight="1" hidden="1">
      <c r="A38" s="37"/>
      <c r="B38" s="38"/>
      <c r="C38" s="37"/>
      <c r="D38" s="37"/>
      <c r="E38" s="31" t="s">
        <v>47</v>
      </c>
      <c r="F38" s="129">
        <f>ROUND((SUM(BH89:BH564)),2)</f>
        <v>0</v>
      </c>
      <c r="G38" s="37"/>
      <c r="H38" s="37"/>
      <c r="I38" s="130">
        <v>0.15</v>
      </c>
      <c r="J38" s="129">
        <f>0</f>
        <v>0</v>
      </c>
      <c r="K38" s="37"/>
      <c r="L38" s="123"/>
      <c r="S38" s="37"/>
      <c r="T38" s="37"/>
      <c r="U38" s="37"/>
      <c r="V38" s="37"/>
      <c r="W38" s="37"/>
      <c r="X38" s="37"/>
      <c r="Y38" s="37"/>
      <c r="Z38" s="37"/>
      <c r="AA38" s="37"/>
      <c r="AB38" s="37"/>
      <c r="AC38" s="37"/>
      <c r="AD38" s="37"/>
      <c r="AE38" s="37"/>
    </row>
    <row r="39" spans="1:31" s="2" customFormat="1" ht="14.4" customHeight="1" hidden="1">
      <c r="A39" s="37"/>
      <c r="B39" s="38"/>
      <c r="C39" s="37"/>
      <c r="D39" s="37"/>
      <c r="E39" s="31" t="s">
        <v>48</v>
      </c>
      <c r="F39" s="129">
        <f>ROUND((SUM(BI89:BI564)),2)</f>
        <v>0</v>
      </c>
      <c r="G39" s="37"/>
      <c r="H39" s="37"/>
      <c r="I39" s="130">
        <v>0</v>
      </c>
      <c r="J39" s="129">
        <f>0</f>
        <v>0</v>
      </c>
      <c r="K39" s="37"/>
      <c r="L39" s="123"/>
      <c r="S39" s="37"/>
      <c r="T39" s="37"/>
      <c r="U39" s="37"/>
      <c r="V39" s="37"/>
      <c r="W39" s="37"/>
      <c r="X39" s="37"/>
      <c r="Y39" s="37"/>
      <c r="Z39" s="37"/>
      <c r="AA39" s="37"/>
      <c r="AB39" s="37"/>
      <c r="AC39" s="37"/>
      <c r="AD39" s="37"/>
      <c r="AE39" s="37"/>
    </row>
    <row r="40" spans="1:31" s="2" customFormat="1" ht="6.95" customHeight="1" hidden="1">
      <c r="A40" s="37"/>
      <c r="B40" s="38"/>
      <c r="C40" s="37"/>
      <c r="D40" s="37"/>
      <c r="E40" s="37"/>
      <c r="F40" s="37"/>
      <c r="G40" s="37"/>
      <c r="H40" s="37"/>
      <c r="I40" s="37"/>
      <c r="J40" s="37"/>
      <c r="K40" s="37"/>
      <c r="L40" s="123"/>
      <c r="S40" s="37"/>
      <c r="T40" s="37"/>
      <c r="U40" s="37"/>
      <c r="V40" s="37"/>
      <c r="W40" s="37"/>
      <c r="X40" s="37"/>
      <c r="Y40" s="37"/>
      <c r="Z40" s="37"/>
      <c r="AA40" s="37"/>
      <c r="AB40" s="37"/>
      <c r="AC40" s="37"/>
      <c r="AD40" s="37"/>
      <c r="AE40" s="37"/>
    </row>
    <row r="41" spans="1:31" s="2" customFormat="1" ht="25.4" customHeight="1" hidden="1">
      <c r="A41" s="37"/>
      <c r="B41" s="38"/>
      <c r="C41" s="131"/>
      <c r="D41" s="132" t="s">
        <v>49</v>
      </c>
      <c r="E41" s="75"/>
      <c r="F41" s="75"/>
      <c r="G41" s="133" t="s">
        <v>50</v>
      </c>
      <c r="H41" s="134" t="s">
        <v>51</v>
      </c>
      <c r="I41" s="75"/>
      <c r="J41" s="135">
        <f>SUM(J32:J39)</f>
        <v>0</v>
      </c>
      <c r="K41" s="136"/>
      <c r="L41" s="123"/>
      <c r="S41" s="37"/>
      <c r="T41" s="37"/>
      <c r="U41" s="37"/>
      <c r="V41" s="37"/>
      <c r="W41" s="37"/>
      <c r="X41" s="37"/>
      <c r="Y41" s="37"/>
      <c r="Z41" s="37"/>
      <c r="AA41" s="37"/>
      <c r="AB41" s="37"/>
      <c r="AC41" s="37"/>
      <c r="AD41" s="37"/>
      <c r="AE41" s="37"/>
    </row>
    <row r="42" spans="1:31" s="2" customFormat="1" ht="14.4" customHeight="1" hidden="1">
      <c r="A42" s="37"/>
      <c r="B42" s="54"/>
      <c r="C42" s="55"/>
      <c r="D42" s="55"/>
      <c r="E42" s="55"/>
      <c r="F42" s="55"/>
      <c r="G42" s="55"/>
      <c r="H42" s="55"/>
      <c r="I42" s="55"/>
      <c r="J42" s="55"/>
      <c r="K42" s="55"/>
      <c r="L42" s="123"/>
      <c r="S42" s="37"/>
      <c r="T42" s="37"/>
      <c r="U42" s="37"/>
      <c r="V42" s="37"/>
      <c r="W42" s="37"/>
      <c r="X42" s="37"/>
      <c r="Y42" s="37"/>
      <c r="Z42" s="37"/>
      <c r="AA42" s="37"/>
      <c r="AB42" s="37"/>
      <c r="AC42" s="37"/>
      <c r="AD42" s="37"/>
      <c r="AE42" s="37"/>
    </row>
    <row r="43" ht="12" hidden="1"/>
    <row r="44" ht="12" hidden="1"/>
    <row r="45" ht="12" hidden="1"/>
    <row r="46" spans="1:31" s="2" customFormat="1" ht="6.95" customHeight="1">
      <c r="A46" s="37"/>
      <c r="B46" s="56"/>
      <c r="C46" s="57"/>
      <c r="D46" s="57"/>
      <c r="E46" s="57"/>
      <c r="F46" s="57"/>
      <c r="G46" s="57"/>
      <c r="H46" s="57"/>
      <c r="I46" s="57"/>
      <c r="J46" s="57"/>
      <c r="K46" s="57"/>
      <c r="L46" s="123"/>
      <c r="S46" s="37"/>
      <c r="T46" s="37"/>
      <c r="U46" s="37"/>
      <c r="V46" s="37"/>
      <c r="W46" s="37"/>
      <c r="X46" s="37"/>
      <c r="Y46" s="37"/>
      <c r="Z46" s="37"/>
      <c r="AA46" s="37"/>
      <c r="AB46" s="37"/>
      <c r="AC46" s="37"/>
      <c r="AD46" s="37"/>
      <c r="AE46" s="37"/>
    </row>
    <row r="47" spans="1:31" s="2" customFormat="1" ht="24.95" customHeight="1">
      <c r="A47" s="37"/>
      <c r="B47" s="38"/>
      <c r="C47" s="22" t="s">
        <v>114</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6.95" customHeight="1">
      <c r="A48" s="37"/>
      <c r="B48" s="38"/>
      <c r="C48" s="37"/>
      <c r="D48" s="37"/>
      <c r="E48" s="37"/>
      <c r="F48" s="37"/>
      <c r="G48" s="37"/>
      <c r="H48" s="37"/>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17</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122" t="str">
        <f>E7</f>
        <v>Oprava kolejí a výhybek v žst. Rožďalovice</v>
      </c>
      <c r="F50" s="31"/>
      <c r="G50" s="31"/>
      <c r="H50" s="31"/>
      <c r="I50" s="37"/>
      <c r="J50" s="37"/>
      <c r="K50" s="37"/>
      <c r="L50" s="123"/>
      <c r="S50" s="37"/>
      <c r="T50" s="37"/>
      <c r="U50" s="37"/>
      <c r="V50" s="37"/>
      <c r="W50" s="37"/>
      <c r="X50" s="37"/>
      <c r="Y50" s="37"/>
      <c r="Z50" s="37"/>
      <c r="AA50" s="37"/>
      <c r="AB50" s="37"/>
      <c r="AC50" s="37"/>
      <c r="AD50" s="37"/>
      <c r="AE50" s="37"/>
    </row>
    <row r="51" spans="2:12" s="1" customFormat="1" ht="12" customHeight="1">
      <c r="B51" s="21"/>
      <c r="C51" s="31" t="s">
        <v>110</v>
      </c>
      <c r="L51" s="21"/>
    </row>
    <row r="52" spans="1:31" s="2" customFormat="1" ht="16.5" customHeight="1">
      <c r="A52" s="37"/>
      <c r="B52" s="38"/>
      <c r="C52" s="37"/>
      <c r="D52" s="37"/>
      <c r="E52" s="122" t="s">
        <v>111</v>
      </c>
      <c r="F52" s="37"/>
      <c r="G52" s="37"/>
      <c r="H52" s="37"/>
      <c r="I52" s="37"/>
      <c r="J52" s="37"/>
      <c r="K52" s="37"/>
      <c r="L52" s="123"/>
      <c r="S52" s="37"/>
      <c r="T52" s="37"/>
      <c r="U52" s="37"/>
      <c r="V52" s="37"/>
      <c r="W52" s="37"/>
      <c r="X52" s="37"/>
      <c r="Y52" s="37"/>
      <c r="Z52" s="37"/>
      <c r="AA52" s="37"/>
      <c r="AB52" s="37"/>
      <c r="AC52" s="37"/>
      <c r="AD52" s="37"/>
      <c r="AE52" s="37"/>
    </row>
    <row r="53" spans="1:31" s="2" customFormat="1" ht="12" customHeight="1">
      <c r="A53" s="37"/>
      <c r="B53" s="38"/>
      <c r="C53" s="31" t="s">
        <v>112</v>
      </c>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6.5" customHeight="1">
      <c r="A54" s="37"/>
      <c r="B54" s="38"/>
      <c r="C54" s="37"/>
      <c r="D54" s="37"/>
      <c r="E54" s="61" t="str">
        <f>E11</f>
        <v>část 01.1 - Železniční svršek</v>
      </c>
      <c r="F54" s="37"/>
      <c r="G54" s="37"/>
      <c r="H54" s="37"/>
      <c r="I54" s="37"/>
      <c r="J54" s="37"/>
      <c r="K54" s="37"/>
      <c r="L54" s="123"/>
      <c r="S54" s="37"/>
      <c r="T54" s="37"/>
      <c r="U54" s="37"/>
      <c r="V54" s="37"/>
      <c r="W54" s="37"/>
      <c r="X54" s="37"/>
      <c r="Y54" s="37"/>
      <c r="Z54" s="37"/>
      <c r="AA54" s="37"/>
      <c r="AB54" s="37"/>
      <c r="AC54" s="37"/>
      <c r="AD54" s="37"/>
      <c r="AE54" s="37"/>
    </row>
    <row r="55" spans="1:31" s="2" customFormat="1" ht="6.95" customHeight="1">
      <c r="A55" s="37"/>
      <c r="B55" s="38"/>
      <c r="C55" s="37"/>
      <c r="D55" s="37"/>
      <c r="E55" s="37"/>
      <c r="F55" s="37"/>
      <c r="G55" s="37"/>
      <c r="H55" s="37"/>
      <c r="I55" s="37"/>
      <c r="J55" s="37"/>
      <c r="K55" s="37"/>
      <c r="L55" s="123"/>
      <c r="S55" s="37"/>
      <c r="T55" s="37"/>
      <c r="U55" s="37"/>
      <c r="V55" s="37"/>
      <c r="W55" s="37"/>
      <c r="X55" s="37"/>
      <c r="Y55" s="37"/>
      <c r="Z55" s="37"/>
      <c r="AA55" s="37"/>
      <c r="AB55" s="37"/>
      <c r="AC55" s="37"/>
      <c r="AD55" s="37"/>
      <c r="AE55" s="37"/>
    </row>
    <row r="56" spans="1:31" s="2" customFormat="1" ht="12" customHeight="1">
      <c r="A56" s="37"/>
      <c r="B56" s="38"/>
      <c r="C56" s="31" t="s">
        <v>21</v>
      </c>
      <c r="D56" s="37"/>
      <c r="E56" s="37"/>
      <c r="F56" s="26" t="str">
        <f>F14</f>
        <v>žst. Rožďalovice</v>
      </c>
      <c r="G56" s="37"/>
      <c r="H56" s="37"/>
      <c r="I56" s="31" t="s">
        <v>23</v>
      </c>
      <c r="J56" s="63" t="str">
        <f>IF(J14="","",J14)</f>
        <v>27. 1. 2021</v>
      </c>
      <c r="K56" s="37"/>
      <c r="L56" s="123"/>
      <c r="S56" s="37"/>
      <c r="T56" s="37"/>
      <c r="U56" s="37"/>
      <c r="V56" s="37"/>
      <c r="W56" s="37"/>
      <c r="X56" s="37"/>
      <c r="Y56" s="37"/>
      <c r="Z56" s="37"/>
      <c r="AA56" s="37"/>
      <c r="AB56" s="37"/>
      <c r="AC56" s="37"/>
      <c r="AD56" s="37"/>
      <c r="AE56" s="37"/>
    </row>
    <row r="57" spans="1:31" s="2" customFormat="1" ht="6.95" customHeight="1">
      <c r="A57" s="37"/>
      <c r="B57" s="38"/>
      <c r="C57" s="37"/>
      <c r="D57" s="37"/>
      <c r="E57" s="37"/>
      <c r="F57" s="37"/>
      <c r="G57" s="37"/>
      <c r="H57" s="37"/>
      <c r="I57" s="37"/>
      <c r="J57" s="37"/>
      <c r="K57" s="37"/>
      <c r="L57" s="123"/>
      <c r="S57" s="37"/>
      <c r="T57" s="37"/>
      <c r="U57" s="37"/>
      <c r="V57" s="37"/>
      <c r="W57" s="37"/>
      <c r="X57" s="37"/>
      <c r="Y57" s="37"/>
      <c r="Z57" s="37"/>
      <c r="AA57" s="37"/>
      <c r="AB57" s="37"/>
      <c r="AC57" s="37"/>
      <c r="AD57" s="37"/>
      <c r="AE57" s="37"/>
    </row>
    <row r="58" spans="1:31" s="2" customFormat="1" ht="15.15" customHeight="1">
      <c r="A58" s="37"/>
      <c r="B58" s="38"/>
      <c r="C58" s="31" t="s">
        <v>25</v>
      </c>
      <c r="D58" s="37"/>
      <c r="E58" s="37"/>
      <c r="F58" s="26" t="str">
        <f>E17</f>
        <v>Správa železnic, státní organizace</v>
      </c>
      <c r="G58" s="37"/>
      <c r="H58" s="37"/>
      <c r="I58" s="31" t="s">
        <v>32</v>
      </c>
      <c r="J58" s="35" t="str">
        <f>E23</f>
        <v>PRODIN a.s.</v>
      </c>
      <c r="K58" s="37"/>
      <c r="L58" s="123"/>
      <c r="S58" s="37"/>
      <c r="T58" s="37"/>
      <c r="U58" s="37"/>
      <c r="V58" s="37"/>
      <c r="W58" s="37"/>
      <c r="X58" s="37"/>
      <c r="Y58" s="37"/>
      <c r="Z58" s="37"/>
      <c r="AA58" s="37"/>
      <c r="AB58" s="37"/>
      <c r="AC58" s="37"/>
      <c r="AD58" s="37"/>
      <c r="AE58" s="37"/>
    </row>
    <row r="59" spans="1:31" s="2" customFormat="1" ht="15.15" customHeight="1">
      <c r="A59" s="37"/>
      <c r="B59" s="38"/>
      <c r="C59" s="31" t="s">
        <v>30</v>
      </c>
      <c r="D59" s="37"/>
      <c r="E59" s="37"/>
      <c r="F59" s="26" t="str">
        <f>IF(E20="","",E20)</f>
        <v>Vyplň údaj</v>
      </c>
      <c r="G59" s="37"/>
      <c r="H59" s="37"/>
      <c r="I59" s="31" t="s">
        <v>36</v>
      </c>
      <c r="J59" s="35" t="str">
        <f>E26</f>
        <v>PRODIN a.s.</v>
      </c>
      <c r="K59" s="37"/>
      <c r="L59" s="123"/>
      <c r="S59" s="37"/>
      <c r="T59" s="37"/>
      <c r="U59" s="37"/>
      <c r="V59" s="37"/>
      <c r="W59" s="37"/>
      <c r="X59" s="37"/>
      <c r="Y59" s="37"/>
      <c r="Z59" s="37"/>
      <c r="AA59" s="37"/>
      <c r="AB59" s="37"/>
      <c r="AC59" s="37"/>
      <c r="AD59" s="37"/>
      <c r="AE59" s="37"/>
    </row>
    <row r="60" spans="1:31" s="2" customFormat="1" ht="10.3" customHeight="1">
      <c r="A60" s="37"/>
      <c r="B60" s="38"/>
      <c r="C60" s="37"/>
      <c r="D60" s="37"/>
      <c r="E60" s="37"/>
      <c r="F60" s="37"/>
      <c r="G60" s="37"/>
      <c r="H60" s="37"/>
      <c r="I60" s="37"/>
      <c r="J60" s="37"/>
      <c r="K60" s="37"/>
      <c r="L60" s="123"/>
      <c r="S60" s="37"/>
      <c r="T60" s="37"/>
      <c r="U60" s="37"/>
      <c r="V60" s="37"/>
      <c r="W60" s="37"/>
      <c r="X60" s="37"/>
      <c r="Y60" s="37"/>
      <c r="Z60" s="37"/>
      <c r="AA60" s="37"/>
      <c r="AB60" s="37"/>
      <c r="AC60" s="37"/>
      <c r="AD60" s="37"/>
      <c r="AE60" s="37"/>
    </row>
    <row r="61" spans="1:31" s="2" customFormat="1" ht="29.25" customHeight="1">
      <c r="A61" s="37"/>
      <c r="B61" s="38"/>
      <c r="C61" s="137" t="s">
        <v>115</v>
      </c>
      <c r="D61" s="131"/>
      <c r="E61" s="131"/>
      <c r="F61" s="131"/>
      <c r="G61" s="131"/>
      <c r="H61" s="131"/>
      <c r="I61" s="131"/>
      <c r="J61" s="138" t="s">
        <v>116</v>
      </c>
      <c r="K61" s="131"/>
      <c r="L61" s="123"/>
      <c r="S61" s="37"/>
      <c r="T61" s="37"/>
      <c r="U61" s="37"/>
      <c r="V61" s="37"/>
      <c r="W61" s="37"/>
      <c r="X61" s="37"/>
      <c r="Y61" s="37"/>
      <c r="Z61" s="37"/>
      <c r="AA61" s="37"/>
      <c r="AB61" s="37"/>
      <c r="AC61" s="37"/>
      <c r="AD61" s="37"/>
      <c r="AE61" s="37"/>
    </row>
    <row r="62" spans="1:31" s="2" customFormat="1" ht="10.3" customHeight="1">
      <c r="A62" s="37"/>
      <c r="B62" s="38"/>
      <c r="C62" s="37"/>
      <c r="D62" s="37"/>
      <c r="E62" s="37"/>
      <c r="F62" s="37"/>
      <c r="G62" s="37"/>
      <c r="H62" s="37"/>
      <c r="I62" s="37"/>
      <c r="J62" s="37"/>
      <c r="K62" s="37"/>
      <c r="L62" s="123"/>
      <c r="S62" s="37"/>
      <c r="T62" s="37"/>
      <c r="U62" s="37"/>
      <c r="V62" s="37"/>
      <c r="W62" s="37"/>
      <c r="X62" s="37"/>
      <c r="Y62" s="37"/>
      <c r="Z62" s="37"/>
      <c r="AA62" s="37"/>
      <c r="AB62" s="37"/>
      <c r="AC62" s="37"/>
      <c r="AD62" s="37"/>
      <c r="AE62" s="37"/>
    </row>
    <row r="63" spans="1:47" s="2" customFormat="1" ht="22.8" customHeight="1">
      <c r="A63" s="37"/>
      <c r="B63" s="38"/>
      <c r="C63" s="139" t="s">
        <v>71</v>
      </c>
      <c r="D63" s="37"/>
      <c r="E63" s="37"/>
      <c r="F63" s="37"/>
      <c r="G63" s="37"/>
      <c r="H63" s="37"/>
      <c r="I63" s="37"/>
      <c r="J63" s="89">
        <f>J89</f>
        <v>0</v>
      </c>
      <c r="K63" s="37"/>
      <c r="L63" s="123"/>
      <c r="S63" s="37"/>
      <c r="T63" s="37"/>
      <c r="U63" s="37"/>
      <c r="V63" s="37"/>
      <c r="W63" s="37"/>
      <c r="X63" s="37"/>
      <c r="Y63" s="37"/>
      <c r="Z63" s="37"/>
      <c r="AA63" s="37"/>
      <c r="AB63" s="37"/>
      <c r="AC63" s="37"/>
      <c r="AD63" s="37"/>
      <c r="AE63" s="37"/>
      <c r="AU63" s="18" t="s">
        <v>117</v>
      </c>
    </row>
    <row r="64" spans="1:31" s="9" customFormat="1" ht="24.95" customHeight="1">
      <c r="A64" s="9"/>
      <c r="B64" s="140"/>
      <c r="C64" s="9"/>
      <c r="D64" s="141" t="s">
        <v>118</v>
      </c>
      <c r="E64" s="142"/>
      <c r="F64" s="142"/>
      <c r="G64" s="142"/>
      <c r="H64" s="142"/>
      <c r="I64" s="142"/>
      <c r="J64" s="143">
        <f>J90</f>
        <v>0</v>
      </c>
      <c r="K64" s="9"/>
      <c r="L64" s="140"/>
      <c r="S64" s="9"/>
      <c r="T64" s="9"/>
      <c r="U64" s="9"/>
      <c r="V64" s="9"/>
      <c r="W64" s="9"/>
      <c r="X64" s="9"/>
      <c r="Y64" s="9"/>
      <c r="Z64" s="9"/>
      <c r="AA64" s="9"/>
      <c r="AB64" s="9"/>
      <c r="AC64" s="9"/>
      <c r="AD64" s="9"/>
      <c r="AE64" s="9"/>
    </row>
    <row r="65" spans="1:31" s="10" customFormat="1" ht="19.9" customHeight="1">
      <c r="A65" s="10"/>
      <c r="B65" s="144"/>
      <c r="C65" s="10"/>
      <c r="D65" s="145" t="s">
        <v>119</v>
      </c>
      <c r="E65" s="146"/>
      <c r="F65" s="146"/>
      <c r="G65" s="146"/>
      <c r="H65" s="146"/>
      <c r="I65" s="146"/>
      <c r="J65" s="147">
        <f>J91</f>
        <v>0</v>
      </c>
      <c r="K65" s="10"/>
      <c r="L65" s="144"/>
      <c r="S65" s="10"/>
      <c r="T65" s="10"/>
      <c r="U65" s="10"/>
      <c r="V65" s="10"/>
      <c r="W65" s="10"/>
      <c r="X65" s="10"/>
      <c r="Y65" s="10"/>
      <c r="Z65" s="10"/>
      <c r="AA65" s="10"/>
      <c r="AB65" s="10"/>
      <c r="AC65" s="10"/>
      <c r="AD65" s="10"/>
      <c r="AE65" s="10"/>
    </row>
    <row r="66" spans="1:31" s="10" customFormat="1" ht="19.9" customHeight="1">
      <c r="A66" s="10"/>
      <c r="B66" s="144"/>
      <c r="C66" s="10"/>
      <c r="D66" s="145" t="s">
        <v>120</v>
      </c>
      <c r="E66" s="146"/>
      <c r="F66" s="146"/>
      <c r="G66" s="146"/>
      <c r="H66" s="146"/>
      <c r="I66" s="146"/>
      <c r="J66" s="147">
        <f>J413</f>
        <v>0</v>
      </c>
      <c r="K66" s="10"/>
      <c r="L66" s="144"/>
      <c r="S66" s="10"/>
      <c r="T66" s="10"/>
      <c r="U66" s="10"/>
      <c r="V66" s="10"/>
      <c r="W66" s="10"/>
      <c r="X66" s="10"/>
      <c r="Y66" s="10"/>
      <c r="Z66" s="10"/>
      <c r="AA66" s="10"/>
      <c r="AB66" s="10"/>
      <c r="AC66" s="10"/>
      <c r="AD66" s="10"/>
      <c r="AE66" s="10"/>
    </row>
    <row r="67" spans="1:31" s="10" customFormat="1" ht="19.9" customHeight="1">
      <c r="A67" s="10"/>
      <c r="B67" s="144"/>
      <c r="C67" s="10"/>
      <c r="D67" s="145" t="s">
        <v>121</v>
      </c>
      <c r="E67" s="146"/>
      <c r="F67" s="146"/>
      <c r="G67" s="146"/>
      <c r="H67" s="146"/>
      <c r="I67" s="146"/>
      <c r="J67" s="147">
        <f>J542</f>
        <v>0</v>
      </c>
      <c r="K67" s="10"/>
      <c r="L67" s="144"/>
      <c r="S67" s="10"/>
      <c r="T67" s="10"/>
      <c r="U67" s="10"/>
      <c r="V67" s="10"/>
      <c r="W67" s="10"/>
      <c r="X67" s="10"/>
      <c r="Y67" s="10"/>
      <c r="Z67" s="10"/>
      <c r="AA67" s="10"/>
      <c r="AB67" s="10"/>
      <c r="AC67" s="10"/>
      <c r="AD67" s="10"/>
      <c r="AE67" s="10"/>
    </row>
    <row r="68" spans="1:31" s="2" customFormat="1" ht="21.8" customHeight="1">
      <c r="A68" s="37"/>
      <c r="B68" s="38"/>
      <c r="C68" s="37"/>
      <c r="D68" s="37"/>
      <c r="E68" s="37"/>
      <c r="F68" s="37"/>
      <c r="G68" s="37"/>
      <c r="H68" s="37"/>
      <c r="I68" s="37"/>
      <c r="J68" s="37"/>
      <c r="K68" s="37"/>
      <c r="L68" s="123"/>
      <c r="S68" s="37"/>
      <c r="T68" s="37"/>
      <c r="U68" s="37"/>
      <c r="V68" s="37"/>
      <c r="W68" s="37"/>
      <c r="X68" s="37"/>
      <c r="Y68" s="37"/>
      <c r="Z68" s="37"/>
      <c r="AA68" s="37"/>
      <c r="AB68" s="37"/>
      <c r="AC68" s="37"/>
      <c r="AD68" s="37"/>
      <c r="AE68" s="37"/>
    </row>
    <row r="69" spans="1:31" s="2" customFormat="1" ht="6.95" customHeight="1">
      <c r="A69" s="37"/>
      <c r="B69" s="54"/>
      <c r="C69" s="55"/>
      <c r="D69" s="55"/>
      <c r="E69" s="55"/>
      <c r="F69" s="55"/>
      <c r="G69" s="55"/>
      <c r="H69" s="55"/>
      <c r="I69" s="55"/>
      <c r="J69" s="55"/>
      <c r="K69" s="55"/>
      <c r="L69" s="123"/>
      <c r="S69" s="37"/>
      <c r="T69" s="37"/>
      <c r="U69" s="37"/>
      <c r="V69" s="37"/>
      <c r="W69" s="37"/>
      <c r="X69" s="37"/>
      <c r="Y69" s="37"/>
      <c r="Z69" s="37"/>
      <c r="AA69" s="37"/>
      <c r="AB69" s="37"/>
      <c r="AC69" s="37"/>
      <c r="AD69" s="37"/>
      <c r="AE69" s="37"/>
    </row>
    <row r="73" spans="1:31" s="2" customFormat="1" ht="6.95" customHeight="1">
      <c r="A73" s="37"/>
      <c r="B73" s="56"/>
      <c r="C73" s="57"/>
      <c r="D73" s="57"/>
      <c r="E73" s="57"/>
      <c r="F73" s="57"/>
      <c r="G73" s="57"/>
      <c r="H73" s="57"/>
      <c r="I73" s="57"/>
      <c r="J73" s="57"/>
      <c r="K73" s="57"/>
      <c r="L73" s="123"/>
      <c r="S73" s="37"/>
      <c r="T73" s="37"/>
      <c r="U73" s="37"/>
      <c r="V73" s="37"/>
      <c r="W73" s="37"/>
      <c r="X73" s="37"/>
      <c r="Y73" s="37"/>
      <c r="Z73" s="37"/>
      <c r="AA73" s="37"/>
      <c r="AB73" s="37"/>
      <c r="AC73" s="37"/>
      <c r="AD73" s="37"/>
      <c r="AE73" s="37"/>
    </row>
    <row r="74" spans="1:31" s="2" customFormat="1" ht="24.95" customHeight="1">
      <c r="A74" s="37"/>
      <c r="B74" s="38"/>
      <c r="C74" s="22" t="s">
        <v>122</v>
      </c>
      <c r="D74" s="37"/>
      <c r="E74" s="37"/>
      <c r="F74" s="37"/>
      <c r="G74" s="37"/>
      <c r="H74" s="37"/>
      <c r="I74" s="37"/>
      <c r="J74" s="37"/>
      <c r="K74" s="37"/>
      <c r="L74" s="123"/>
      <c r="S74" s="37"/>
      <c r="T74" s="37"/>
      <c r="U74" s="37"/>
      <c r="V74" s="37"/>
      <c r="W74" s="37"/>
      <c r="X74" s="37"/>
      <c r="Y74" s="37"/>
      <c r="Z74" s="37"/>
      <c r="AA74" s="37"/>
      <c r="AB74" s="37"/>
      <c r="AC74" s="37"/>
      <c r="AD74" s="37"/>
      <c r="AE74" s="37"/>
    </row>
    <row r="75" spans="1:31" s="2" customFormat="1" ht="6.95" customHeight="1">
      <c r="A75" s="37"/>
      <c r="B75" s="38"/>
      <c r="C75" s="37"/>
      <c r="D75" s="37"/>
      <c r="E75" s="37"/>
      <c r="F75" s="37"/>
      <c r="G75" s="37"/>
      <c r="H75" s="37"/>
      <c r="I75" s="37"/>
      <c r="J75" s="37"/>
      <c r="K75" s="37"/>
      <c r="L75" s="123"/>
      <c r="S75" s="37"/>
      <c r="T75" s="37"/>
      <c r="U75" s="37"/>
      <c r="V75" s="37"/>
      <c r="W75" s="37"/>
      <c r="X75" s="37"/>
      <c r="Y75" s="37"/>
      <c r="Z75" s="37"/>
      <c r="AA75" s="37"/>
      <c r="AB75" s="37"/>
      <c r="AC75" s="37"/>
      <c r="AD75" s="37"/>
      <c r="AE75" s="37"/>
    </row>
    <row r="76" spans="1:31" s="2" customFormat="1" ht="12" customHeight="1">
      <c r="A76" s="37"/>
      <c r="B76" s="38"/>
      <c r="C76" s="31" t="s">
        <v>17</v>
      </c>
      <c r="D76" s="37"/>
      <c r="E76" s="37"/>
      <c r="F76" s="37"/>
      <c r="G76" s="37"/>
      <c r="H76" s="37"/>
      <c r="I76" s="37"/>
      <c r="J76" s="37"/>
      <c r="K76" s="37"/>
      <c r="L76" s="123"/>
      <c r="S76" s="37"/>
      <c r="T76" s="37"/>
      <c r="U76" s="37"/>
      <c r="V76" s="37"/>
      <c r="W76" s="37"/>
      <c r="X76" s="37"/>
      <c r="Y76" s="37"/>
      <c r="Z76" s="37"/>
      <c r="AA76" s="37"/>
      <c r="AB76" s="37"/>
      <c r="AC76" s="37"/>
      <c r="AD76" s="37"/>
      <c r="AE76" s="37"/>
    </row>
    <row r="77" spans="1:31" s="2" customFormat="1" ht="16.5" customHeight="1">
      <c r="A77" s="37"/>
      <c r="B77" s="38"/>
      <c r="C77" s="37"/>
      <c r="D77" s="37"/>
      <c r="E77" s="122" t="str">
        <f>E7</f>
        <v>Oprava kolejí a výhybek v žst. Rožďalovice</v>
      </c>
      <c r="F77" s="31"/>
      <c r="G77" s="31"/>
      <c r="H77" s="31"/>
      <c r="I77" s="37"/>
      <c r="J77" s="37"/>
      <c r="K77" s="37"/>
      <c r="L77" s="123"/>
      <c r="S77" s="37"/>
      <c r="T77" s="37"/>
      <c r="U77" s="37"/>
      <c r="V77" s="37"/>
      <c r="W77" s="37"/>
      <c r="X77" s="37"/>
      <c r="Y77" s="37"/>
      <c r="Z77" s="37"/>
      <c r="AA77" s="37"/>
      <c r="AB77" s="37"/>
      <c r="AC77" s="37"/>
      <c r="AD77" s="37"/>
      <c r="AE77" s="37"/>
    </row>
    <row r="78" spans="2:12" s="1" customFormat="1" ht="12" customHeight="1">
      <c r="B78" s="21"/>
      <c r="C78" s="31" t="s">
        <v>110</v>
      </c>
      <c r="L78" s="21"/>
    </row>
    <row r="79" spans="1:31" s="2" customFormat="1" ht="16.5" customHeight="1">
      <c r="A79" s="37"/>
      <c r="B79" s="38"/>
      <c r="C79" s="37"/>
      <c r="D79" s="37"/>
      <c r="E79" s="122" t="s">
        <v>111</v>
      </c>
      <c r="F79" s="37"/>
      <c r="G79" s="37"/>
      <c r="H79" s="37"/>
      <c r="I79" s="37"/>
      <c r="J79" s="37"/>
      <c r="K79" s="37"/>
      <c r="L79" s="123"/>
      <c r="S79" s="37"/>
      <c r="T79" s="37"/>
      <c r="U79" s="37"/>
      <c r="V79" s="37"/>
      <c r="W79" s="37"/>
      <c r="X79" s="37"/>
      <c r="Y79" s="37"/>
      <c r="Z79" s="37"/>
      <c r="AA79" s="37"/>
      <c r="AB79" s="37"/>
      <c r="AC79" s="37"/>
      <c r="AD79" s="37"/>
      <c r="AE79" s="37"/>
    </row>
    <row r="80" spans="1:31" s="2" customFormat="1" ht="12" customHeight="1">
      <c r="A80" s="37"/>
      <c r="B80" s="38"/>
      <c r="C80" s="31" t="s">
        <v>112</v>
      </c>
      <c r="D80" s="37"/>
      <c r="E80" s="37"/>
      <c r="F80" s="37"/>
      <c r="G80" s="37"/>
      <c r="H80" s="37"/>
      <c r="I80" s="37"/>
      <c r="J80" s="37"/>
      <c r="K80" s="37"/>
      <c r="L80" s="123"/>
      <c r="S80" s="37"/>
      <c r="T80" s="37"/>
      <c r="U80" s="37"/>
      <c r="V80" s="37"/>
      <c r="W80" s="37"/>
      <c r="X80" s="37"/>
      <c r="Y80" s="37"/>
      <c r="Z80" s="37"/>
      <c r="AA80" s="37"/>
      <c r="AB80" s="37"/>
      <c r="AC80" s="37"/>
      <c r="AD80" s="37"/>
      <c r="AE80" s="37"/>
    </row>
    <row r="81" spans="1:31" s="2" customFormat="1" ht="16.5" customHeight="1">
      <c r="A81" s="37"/>
      <c r="B81" s="38"/>
      <c r="C81" s="37"/>
      <c r="D81" s="37"/>
      <c r="E81" s="61" t="str">
        <f>E11</f>
        <v>část 01.1 - Železniční svršek</v>
      </c>
      <c r="F81" s="37"/>
      <c r="G81" s="37"/>
      <c r="H81" s="37"/>
      <c r="I81" s="37"/>
      <c r="J81" s="37"/>
      <c r="K81" s="37"/>
      <c r="L81" s="123"/>
      <c r="S81" s="37"/>
      <c r="T81" s="37"/>
      <c r="U81" s="37"/>
      <c r="V81" s="37"/>
      <c r="W81" s="37"/>
      <c r="X81" s="37"/>
      <c r="Y81" s="37"/>
      <c r="Z81" s="37"/>
      <c r="AA81" s="37"/>
      <c r="AB81" s="37"/>
      <c r="AC81" s="37"/>
      <c r="AD81" s="37"/>
      <c r="AE81" s="37"/>
    </row>
    <row r="82" spans="1:31" s="2" customFormat="1" ht="6.95" customHeight="1">
      <c r="A82" s="37"/>
      <c r="B82" s="38"/>
      <c r="C82" s="37"/>
      <c r="D82" s="37"/>
      <c r="E82" s="37"/>
      <c r="F82" s="37"/>
      <c r="G82" s="37"/>
      <c r="H82" s="37"/>
      <c r="I82" s="37"/>
      <c r="J82" s="37"/>
      <c r="K82" s="37"/>
      <c r="L82" s="123"/>
      <c r="S82" s="37"/>
      <c r="T82" s="37"/>
      <c r="U82" s="37"/>
      <c r="V82" s="37"/>
      <c r="W82" s="37"/>
      <c r="X82" s="37"/>
      <c r="Y82" s="37"/>
      <c r="Z82" s="37"/>
      <c r="AA82" s="37"/>
      <c r="AB82" s="37"/>
      <c r="AC82" s="37"/>
      <c r="AD82" s="37"/>
      <c r="AE82" s="37"/>
    </row>
    <row r="83" spans="1:31" s="2" customFormat="1" ht="12" customHeight="1">
      <c r="A83" s="37"/>
      <c r="B83" s="38"/>
      <c r="C83" s="31" t="s">
        <v>21</v>
      </c>
      <c r="D83" s="37"/>
      <c r="E83" s="37"/>
      <c r="F83" s="26" t="str">
        <f>F14</f>
        <v>žst. Rožďalovice</v>
      </c>
      <c r="G83" s="37"/>
      <c r="H83" s="37"/>
      <c r="I83" s="31" t="s">
        <v>23</v>
      </c>
      <c r="J83" s="63" t="str">
        <f>IF(J14="","",J14)</f>
        <v>27. 1. 2021</v>
      </c>
      <c r="K83" s="37"/>
      <c r="L83" s="123"/>
      <c r="S83" s="37"/>
      <c r="T83" s="37"/>
      <c r="U83" s="37"/>
      <c r="V83" s="37"/>
      <c r="W83" s="37"/>
      <c r="X83" s="37"/>
      <c r="Y83" s="37"/>
      <c r="Z83" s="37"/>
      <c r="AA83" s="37"/>
      <c r="AB83" s="37"/>
      <c r="AC83" s="37"/>
      <c r="AD83" s="37"/>
      <c r="AE83" s="37"/>
    </row>
    <row r="84" spans="1:31" s="2" customFormat="1" ht="6.95" customHeight="1">
      <c r="A84" s="37"/>
      <c r="B84" s="38"/>
      <c r="C84" s="37"/>
      <c r="D84" s="37"/>
      <c r="E84" s="37"/>
      <c r="F84" s="37"/>
      <c r="G84" s="37"/>
      <c r="H84" s="37"/>
      <c r="I84" s="37"/>
      <c r="J84" s="37"/>
      <c r="K84" s="37"/>
      <c r="L84" s="123"/>
      <c r="S84" s="37"/>
      <c r="T84" s="37"/>
      <c r="U84" s="37"/>
      <c r="V84" s="37"/>
      <c r="W84" s="37"/>
      <c r="X84" s="37"/>
      <c r="Y84" s="37"/>
      <c r="Z84" s="37"/>
      <c r="AA84" s="37"/>
      <c r="AB84" s="37"/>
      <c r="AC84" s="37"/>
      <c r="AD84" s="37"/>
      <c r="AE84" s="37"/>
    </row>
    <row r="85" spans="1:31" s="2" customFormat="1" ht="15.15" customHeight="1">
      <c r="A85" s="37"/>
      <c r="B85" s="38"/>
      <c r="C85" s="31" t="s">
        <v>25</v>
      </c>
      <c r="D85" s="37"/>
      <c r="E85" s="37"/>
      <c r="F85" s="26" t="str">
        <f>E17</f>
        <v>Správa železnic, státní organizace</v>
      </c>
      <c r="G85" s="37"/>
      <c r="H85" s="37"/>
      <c r="I85" s="31" t="s">
        <v>32</v>
      </c>
      <c r="J85" s="35" t="str">
        <f>E23</f>
        <v>PRODIN a.s.</v>
      </c>
      <c r="K85" s="37"/>
      <c r="L85" s="123"/>
      <c r="S85" s="37"/>
      <c r="T85" s="37"/>
      <c r="U85" s="37"/>
      <c r="V85" s="37"/>
      <c r="W85" s="37"/>
      <c r="X85" s="37"/>
      <c r="Y85" s="37"/>
      <c r="Z85" s="37"/>
      <c r="AA85" s="37"/>
      <c r="AB85" s="37"/>
      <c r="AC85" s="37"/>
      <c r="AD85" s="37"/>
      <c r="AE85" s="37"/>
    </row>
    <row r="86" spans="1:31" s="2" customFormat="1" ht="15.15" customHeight="1">
      <c r="A86" s="37"/>
      <c r="B86" s="38"/>
      <c r="C86" s="31" t="s">
        <v>30</v>
      </c>
      <c r="D86" s="37"/>
      <c r="E86" s="37"/>
      <c r="F86" s="26" t="str">
        <f>IF(E20="","",E20)</f>
        <v>Vyplň údaj</v>
      </c>
      <c r="G86" s="37"/>
      <c r="H86" s="37"/>
      <c r="I86" s="31" t="s">
        <v>36</v>
      </c>
      <c r="J86" s="35" t="str">
        <f>E26</f>
        <v>PRODIN a.s.</v>
      </c>
      <c r="K86" s="37"/>
      <c r="L86" s="123"/>
      <c r="S86" s="37"/>
      <c r="T86" s="37"/>
      <c r="U86" s="37"/>
      <c r="V86" s="37"/>
      <c r="W86" s="37"/>
      <c r="X86" s="37"/>
      <c r="Y86" s="37"/>
      <c r="Z86" s="37"/>
      <c r="AA86" s="37"/>
      <c r="AB86" s="37"/>
      <c r="AC86" s="37"/>
      <c r="AD86" s="37"/>
      <c r="AE86" s="37"/>
    </row>
    <row r="87" spans="1:31" s="2" customFormat="1" ht="10.3" customHeight="1">
      <c r="A87" s="37"/>
      <c r="B87" s="38"/>
      <c r="C87" s="37"/>
      <c r="D87" s="37"/>
      <c r="E87" s="37"/>
      <c r="F87" s="37"/>
      <c r="G87" s="37"/>
      <c r="H87" s="37"/>
      <c r="I87" s="37"/>
      <c r="J87" s="37"/>
      <c r="K87" s="37"/>
      <c r="L87" s="123"/>
      <c r="S87" s="37"/>
      <c r="T87" s="37"/>
      <c r="U87" s="37"/>
      <c r="V87" s="37"/>
      <c r="W87" s="37"/>
      <c r="X87" s="37"/>
      <c r="Y87" s="37"/>
      <c r="Z87" s="37"/>
      <c r="AA87" s="37"/>
      <c r="AB87" s="37"/>
      <c r="AC87" s="37"/>
      <c r="AD87" s="37"/>
      <c r="AE87" s="37"/>
    </row>
    <row r="88" spans="1:31" s="11" customFormat="1" ht="29.25" customHeight="1">
      <c r="A88" s="148"/>
      <c r="B88" s="149"/>
      <c r="C88" s="150" t="s">
        <v>123</v>
      </c>
      <c r="D88" s="151" t="s">
        <v>58</v>
      </c>
      <c r="E88" s="151" t="s">
        <v>54</v>
      </c>
      <c r="F88" s="151" t="s">
        <v>55</v>
      </c>
      <c r="G88" s="151" t="s">
        <v>124</v>
      </c>
      <c r="H88" s="151" t="s">
        <v>125</v>
      </c>
      <c r="I88" s="151" t="s">
        <v>126</v>
      </c>
      <c r="J88" s="151" t="s">
        <v>116</v>
      </c>
      <c r="K88" s="152" t="s">
        <v>127</v>
      </c>
      <c r="L88" s="153"/>
      <c r="M88" s="79" t="s">
        <v>3</v>
      </c>
      <c r="N88" s="80" t="s">
        <v>43</v>
      </c>
      <c r="O88" s="80" t="s">
        <v>128</v>
      </c>
      <c r="P88" s="80" t="s">
        <v>129</v>
      </c>
      <c r="Q88" s="80" t="s">
        <v>130</v>
      </c>
      <c r="R88" s="80" t="s">
        <v>131</v>
      </c>
      <c r="S88" s="80" t="s">
        <v>132</v>
      </c>
      <c r="T88" s="81" t="s">
        <v>133</v>
      </c>
      <c r="U88" s="148"/>
      <c r="V88" s="148"/>
      <c r="W88" s="148"/>
      <c r="X88" s="148"/>
      <c r="Y88" s="148"/>
      <c r="Z88" s="148"/>
      <c r="AA88" s="148"/>
      <c r="AB88" s="148"/>
      <c r="AC88" s="148"/>
      <c r="AD88" s="148"/>
      <c r="AE88" s="148"/>
    </row>
    <row r="89" spans="1:63" s="2" customFormat="1" ht="22.8" customHeight="1">
      <c r="A89" s="37"/>
      <c r="B89" s="38"/>
      <c r="C89" s="86" t="s">
        <v>134</v>
      </c>
      <c r="D89" s="37"/>
      <c r="E89" s="37"/>
      <c r="F89" s="37"/>
      <c r="G89" s="37"/>
      <c r="H89" s="37"/>
      <c r="I89" s="37"/>
      <c r="J89" s="154">
        <f>BK89</f>
        <v>0</v>
      </c>
      <c r="K89" s="37"/>
      <c r="L89" s="38"/>
      <c r="M89" s="82"/>
      <c r="N89" s="67"/>
      <c r="O89" s="83"/>
      <c r="P89" s="155">
        <f>P90</f>
        <v>0</v>
      </c>
      <c r="Q89" s="83"/>
      <c r="R89" s="155">
        <f>R90</f>
        <v>6979.411239999999</v>
      </c>
      <c r="S89" s="83"/>
      <c r="T89" s="156">
        <f>T90</f>
        <v>0</v>
      </c>
      <c r="U89" s="37"/>
      <c r="V89" s="37"/>
      <c r="W89" s="37"/>
      <c r="X89" s="37"/>
      <c r="Y89" s="37"/>
      <c r="Z89" s="37"/>
      <c r="AA89" s="37"/>
      <c r="AB89" s="37"/>
      <c r="AC89" s="37"/>
      <c r="AD89" s="37"/>
      <c r="AE89" s="37"/>
      <c r="AT89" s="18" t="s">
        <v>72</v>
      </c>
      <c r="AU89" s="18" t="s">
        <v>117</v>
      </c>
      <c r="BK89" s="157">
        <f>BK90</f>
        <v>0</v>
      </c>
    </row>
    <row r="90" spans="1:63" s="12" customFormat="1" ht="25.9" customHeight="1">
      <c r="A90" s="12"/>
      <c r="B90" s="158"/>
      <c r="C90" s="12"/>
      <c r="D90" s="159" t="s">
        <v>72</v>
      </c>
      <c r="E90" s="160" t="s">
        <v>135</v>
      </c>
      <c r="F90" s="160" t="s">
        <v>136</v>
      </c>
      <c r="G90" s="12"/>
      <c r="H90" s="12"/>
      <c r="I90" s="161"/>
      <c r="J90" s="162">
        <f>BK90</f>
        <v>0</v>
      </c>
      <c r="K90" s="12"/>
      <c r="L90" s="158"/>
      <c r="M90" s="163"/>
      <c r="N90" s="164"/>
      <c r="O90" s="164"/>
      <c r="P90" s="165">
        <f>P91+P413+P542</f>
        <v>0</v>
      </c>
      <c r="Q90" s="164"/>
      <c r="R90" s="165">
        <f>R91+R413+R542</f>
        <v>6979.411239999999</v>
      </c>
      <c r="S90" s="164"/>
      <c r="T90" s="166">
        <f>T91+T413+T542</f>
        <v>0</v>
      </c>
      <c r="U90" s="12"/>
      <c r="V90" s="12"/>
      <c r="W90" s="12"/>
      <c r="X90" s="12"/>
      <c r="Y90" s="12"/>
      <c r="Z90" s="12"/>
      <c r="AA90" s="12"/>
      <c r="AB90" s="12"/>
      <c r="AC90" s="12"/>
      <c r="AD90" s="12"/>
      <c r="AE90" s="12"/>
      <c r="AR90" s="159" t="s">
        <v>80</v>
      </c>
      <c r="AT90" s="167" t="s">
        <v>72</v>
      </c>
      <c r="AU90" s="167" t="s">
        <v>73</v>
      </c>
      <c r="AY90" s="159" t="s">
        <v>137</v>
      </c>
      <c r="BK90" s="168">
        <f>BK91+BK413+BK542</f>
        <v>0</v>
      </c>
    </row>
    <row r="91" spans="1:63" s="12" customFormat="1" ht="22.8" customHeight="1">
      <c r="A91" s="12"/>
      <c r="B91" s="158"/>
      <c r="C91" s="12"/>
      <c r="D91" s="159" t="s">
        <v>72</v>
      </c>
      <c r="E91" s="169" t="s">
        <v>138</v>
      </c>
      <c r="F91" s="169" t="s">
        <v>139</v>
      </c>
      <c r="G91" s="12"/>
      <c r="H91" s="12"/>
      <c r="I91" s="161"/>
      <c r="J91" s="170">
        <f>BK91</f>
        <v>0</v>
      </c>
      <c r="K91" s="12"/>
      <c r="L91" s="158"/>
      <c r="M91" s="163"/>
      <c r="N91" s="164"/>
      <c r="O91" s="164"/>
      <c r="P91" s="165">
        <f>SUM(P92:P412)</f>
        <v>0</v>
      </c>
      <c r="Q91" s="164"/>
      <c r="R91" s="165">
        <f>SUM(R92:R412)</f>
        <v>6979.411239999999</v>
      </c>
      <c r="S91" s="164"/>
      <c r="T91" s="166">
        <f>SUM(T92:T412)</f>
        <v>0</v>
      </c>
      <c r="U91" s="12"/>
      <c r="V91" s="12"/>
      <c r="W91" s="12"/>
      <c r="X91" s="12"/>
      <c r="Y91" s="12"/>
      <c r="Z91" s="12"/>
      <c r="AA91" s="12"/>
      <c r="AB91" s="12"/>
      <c r="AC91" s="12"/>
      <c r="AD91" s="12"/>
      <c r="AE91" s="12"/>
      <c r="AR91" s="159" t="s">
        <v>80</v>
      </c>
      <c r="AT91" s="167" t="s">
        <v>72</v>
      </c>
      <c r="AU91" s="167" t="s">
        <v>80</v>
      </c>
      <c r="AY91" s="159" t="s">
        <v>137</v>
      </c>
      <c r="BK91" s="168">
        <f>SUM(BK92:BK412)</f>
        <v>0</v>
      </c>
    </row>
    <row r="92" spans="1:65" s="2" customFormat="1" ht="24.15" customHeight="1">
      <c r="A92" s="37"/>
      <c r="B92" s="171"/>
      <c r="C92" s="172" t="s">
        <v>80</v>
      </c>
      <c r="D92" s="172" t="s">
        <v>140</v>
      </c>
      <c r="E92" s="173" t="s">
        <v>141</v>
      </c>
      <c r="F92" s="174" t="s">
        <v>142</v>
      </c>
      <c r="G92" s="175" t="s">
        <v>143</v>
      </c>
      <c r="H92" s="176">
        <v>600</v>
      </c>
      <c r="I92" s="177"/>
      <c r="J92" s="178">
        <f>ROUND(I92*H92,2)</f>
        <v>0</v>
      </c>
      <c r="K92" s="174" t="s">
        <v>3</v>
      </c>
      <c r="L92" s="38"/>
      <c r="M92" s="179" t="s">
        <v>3</v>
      </c>
      <c r="N92" s="180" t="s">
        <v>44</v>
      </c>
      <c r="O92" s="71"/>
      <c r="P92" s="181">
        <f>O92*H92</f>
        <v>0</v>
      </c>
      <c r="Q92" s="181">
        <v>0</v>
      </c>
      <c r="R92" s="181">
        <f>Q92*H92</f>
        <v>0</v>
      </c>
      <c r="S92" s="181">
        <v>0</v>
      </c>
      <c r="T92" s="182">
        <f>S92*H92</f>
        <v>0</v>
      </c>
      <c r="U92" s="37"/>
      <c r="V92" s="37"/>
      <c r="W92" s="37"/>
      <c r="X92" s="37"/>
      <c r="Y92" s="37"/>
      <c r="Z92" s="37"/>
      <c r="AA92" s="37"/>
      <c r="AB92" s="37"/>
      <c r="AC92" s="37"/>
      <c r="AD92" s="37"/>
      <c r="AE92" s="37"/>
      <c r="AR92" s="183" t="s">
        <v>144</v>
      </c>
      <c r="AT92" s="183" t="s">
        <v>140</v>
      </c>
      <c r="AU92" s="183" t="s">
        <v>82</v>
      </c>
      <c r="AY92" s="18" t="s">
        <v>137</v>
      </c>
      <c r="BE92" s="184">
        <f>IF(N92="základní",J92,0)</f>
        <v>0</v>
      </c>
      <c r="BF92" s="184">
        <f>IF(N92="snížená",J92,0)</f>
        <v>0</v>
      </c>
      <c r="BG92" s="184">
        <f>IF(N92="zákl. přenesená",J92,0)</f>
        <v>0</v>
      </c>
      <c r="BH92" s="184">
        <f>IF(N92="sníž. přenesená",J92,0)</f>
        <v>0</v>
      </c>
      <c r="BI92" s="184">
        <f>IF(N92="nulová",J92,0)</f>
        <v>0</v>
      </c>
      <c r="BJ92" s="18" t="s">
        <v>80</v>
      </c>
      <c r="BK92" s="184">
        <f>ROUND(I92*H92,2)</f>
        <v>0</v>
      </c>
      <c r="BL92" s="18" t="s">
        <v>144</v>
      </c>
      <c r="BM92" s="183" t="s">
        <v>145</v>
      </c>
    </row>
    <row r="93" spans="1:47" s="2" customFormat="1" ht="12">
      <c r="A93" s="37"/>
      <c r="B93" s="38"/>
      <c r="C93" s="37"/>
      <c r="D93" s="185" t="s">
        <v>146</v>
      </c>
      <c r="E93" s="37"/>
      <c r="F93" s="186" t="s">
        <v>142</v>
      </c>
      <c r="G93" s="37"/>
      <c r="H93" s="37"/>
      <c r="I93" s="187"/>
      <c r="J93" s="37"/>
      <c r="K93" s="37"/>
      <c r="L93" s="38"/>
      <c r="M93" s="188"/>
      <c r="N93" s="189"/>
      <c r="O93" s="71"/>
      <c r="P93" s="71"/>
      <c r="Q93" s="71"/>
      <c r="R93" s="71"/>
      <c r="S93" s="71"/>
      <c r="T93" s="72"/>
      <c r="U93" s="37"/>
      <c r="V93" s="37"/>
      <c r="W93" s="37"/>
      <c r="X93" s="37"/>
      <c r="Y93" s="37"/>
      <c r="Z93" s="37"/>
      <c r="AA93" s="37"/>
      <c r="AB93" s="37"/>
      <c r="AC93" s="37"/>
      <c r="AD93" s="37"/>
      <c r="AE93" s="37"/>
      <c r="AT93" s="18" t="s">
        <v>146</v>
      </c>
      <c r="AU93" s="18" t="s">
        <v>82</v>
      </c>
    </row>
    <row r="94" spans="1:65" s="2" customFormat="1" ht="16.5" customHeight="1">
      <c r="A94" s="37"/>
      <c r="B94" s="171"/>
      <c r="C94" s="172" t="s">
        <v>82</v>
      </c>
      <c r="D94" s="172" t="s">
        <v>140</v>
      </c>
      <c r="E94" s="173" t="s">
        <v>147</v>
      </c>
      <c r="F94" s="174" t="s">
        <v>148</v>
      </c>
      <c r="G94" s="175" t="s">
        <v>143</v>
      </c>
      <c r="H94" s="176">
        <v>600</v>
      </c>
      <c r="I94" s="177"/>
      <c r="J94" s="178">
        <f>ROUND(I94*H94,2)</f>
        <v>0</v>
      </c>
      <c r="K94" s="174" t="s">
        <v>3</v>
      </c>
      <c r="L94" s="38"/>
      <c r="M94" s="179" t="s">
        <v>3</v>
      </c>
      <c r="N94" s="180" t="s">
        <v>44</v>
      </c>
      <c r="O94" s="71"/>
      <c r="P94" s="181">
        <f>O94*H94</f>
        <v>0</v>
      </c>
      <c r="Q94" s="181">
        <v>0</v>
      </c>
      <c r="R94" s="181">
        <f>Q94*H94</f>
        <v>0</v>
      </c>
      <c r="S94" s="181">
        <v>0</v>
      </c>
      <c r="T94" s="182">
        <f>S94*H94</f>
        <v>0</v>
      </c>
      <c r="U94" s="37"/>
      <c r="V94" s="37"/>
      <c r="W94" s="37"/>
      <c r="X94" s="37"/>
      <c r="Y94" s="37"/>
      <c r="Z94" s="37"/>
      <c r="AA94" s="37"/>
      <c r="AB94" s="37"/>
      <c r="AC94" s="37"/>
      <c r="AD94" s="37"/>
      <c r="AE94" s="37"/>
      <c r="AR94" s="183" t="s">
        <v>144</v>
      </c>
      <c r="AT94" s="183" t="s">
        <v>140</v>
      </c>
      <c r="AU94" s="183" t="s">
        <v>82</v>
      </c>
      <c r="AY94" s="18" t="s">
        <v>137</v>
      </c>
      <c r="BE94" s="184">
        <f>IF(N94="základní",J94,0)</f>
        <v>0</v>
      </c>
      <c r="BF94" s="184">
        <f>IF(N94="snížená",J94,0)</f>
        <v>0</v>
      </c>
      <c r="BG94" s="184">
        <f>IF(N94="zákl. přenesená",J94,0)</f>
        <v>0</v>
      </c>
      <c r="BH94" s="184">
        <f>IF(N94="sníž. přenesená",J94,0)</f>
        <v>0</v>
      </c>
      <c r="BI94" s="184">
        <f>IF(N94="nulová",J94,0)</f>
        <v>0</v>
      </c>
      <c r="BJ94" s="18" t="s">
        <v>80</v>
      </c>
      <c r="BK94" s="184">
        <f>ROUND(I94*H94,2)</f>
        <v>0</v>
      </c>
      <c r="BL94" s="18" t="s">
        <v>144</v>
      </c>
      <c r="BM94" s="183" t="s">
        <v>149</v>
      </c>
    </row>
    <row r="95" spans="1:47" s="2" customFormat="1" ht="12">
      <c r="A95" s="37"/>
      <c r="B95" s="38"/>
      <c r="C95" s="37"/>
      <c r="D95" s="185" t="s">
        <v>146</v>
      </c>
      <c r="E95" s="37"/>
      <c r="F95" s="186" t="s">
        <v>148</v>
      </c>
      <c r="G95" s="37"/>
      <c r="H95" s="37"/>
      <c r="I95" s="187"/>
      <c r="J95" s="37"/>
      <c r="K95" s="37"/>
      <c r="L95" s="38"/>
      <c r="M95" s="188"/>
      <c r="N95" s="189"/>
      <c r="O95" s="71"/>
      <c r="P95" s="71"/>
      <c r="Q95" s="71"/>
      <c r="R95" s="71"/>
      <c r="S95" s="71"/>
      <c r="T95" s="72"/>
      <c r="U95" s="37"/>
      <c r="V95" s="37"/>
      <c r="W95" s="37"/>
      <c r="X95" s="37"/>
      <c r="Y95" s="37"/>
      <c r="Z95" s="37"/>
      <c r="AA95" s="37"/>
      <c r="AB95" s="37"/>
      <c r="AC95" s="37"/>
      <c r="AD95" s="37"/>
      <c r="AE95" s="37"/>
      <c r="AT95" s="18" t="s">
        <v>146</v>
      </c>
      <c r="AU95" s="18" t="s">
        <v>82</v>
      </c>
    </row>
    <row r="96" spans="1:65" s="2" customFormat="1" ht="24.15" customHeight="1">
      <c r="A96" s="37"/>
      <c r="B96" s="171"/>
      <c r="C96" s="172" t="s">
        <v>150</v>
      </c>
      <c r="D96" s="172" t="s">
        <v>140</v>
      </c>
      <c r="E96" s="173" t="s">
        <v>151</v>
      </c>
      <c r="F96" s="174" t="s">
        <v>152</v>
      </c>
      <c r="G96" s="175" t="s">
        <v>143</v>
      </c>
      <c r="H96" s="176">
        <v>130</v>
      </c>
      <c r="I96" s="177"/>
      <c r="J96" s="178">
        <f>ROUND(I96*H96,2)</f>
        <v>0</v>
      </c>
      <c r="K96" s="174" t="s">
        <v>3</v>
      </c>
      <c r="L96" s="38"/>
      <c r="M96" s="179" t="s">
        <v>3</v>
      </c>
      <c r="N96" s="180" t="s">
        <v>44</v>
      </c>
      <c r="O96" s="71"/>
      <c r="P96" s="181">
        <f>O96*H96</f>
        <v>0</v>
      </c>
      <c r="Q96" s="181">
        <v>0</v>
      </c>
      <c r="R96" s="181">
        <f>Q96*H96</f>
        <v>0</v>
      </c>
      <c r="S96" s="181">
        <v>0</v>
      </c>
      <c r="T96" s="182">
        <f>S96*H96</f>
        <v>0</v>
      </c>
      <c r="U96" s="37"/>
      <c r="V96" s="37"/>
      <c r="W96" s="37"/>
      <c r="X96" s="37"/>
      <c r="Y96" s="37"/>
      <c r="Z96" s="37"/>
      <c r="AA96" s="37"/>
      <c r="AB96" s="37"/>
      <c r="AC96" s="37"/>
      <c r="AD96" s="37"/>
      <c r="AE96" s="37"/>
      <c r="AR96" s="183" t="s">
        <v>144</v>
      </c>
      <c r="AT96" s="183" t="s">
        <v>140</v>
      </c>
      <c r="AU96" s="183" t="s">
        <v>82</v>
      </c>
      <c r="AY96" s="18" t="s">
        <v>137</v>
      </c>
      <c r="BE96" s="184">
        <f>IF(N96="základní",J96,0)</f>
        <v>0</v>
      </c>
      <c r="BF96" s="184">
        <f>IF(N96="snížená",J96,0)</f>
        <v>0</v>
      </c>
      <c r="BG96" s="184">
        <f>IF(N96="zákl. přenesená",J96,0)</f>
        <v>0</v>
      </c>
      <c r="BH96" s="184">
        <f>IF(N96="sníž. přenesená",J96,0)</f>
        <v>0</v>
      </c>
      <c r="BI96" s="184">
        <f>IF(N96="nulová",J96,0)</f>
        <v>0</v>
      </c>
      <c r="BJ96" s="18" t="s">
        <v>80</v>
      </c>
      <c r="BK96" s="184">
        <f>ROUND(I96*H96,2)</f>
        <v>0</v>
      </c>
      <c r="BL96" s="18" t="s">
        <v>144</v>
      </c>
      <c r="BM96" s="183" t="s">
        <v>153</v>
      </c>
    </row>
    <row r="97" spans="1:47" s="2" customFormat="1" ht="12">
      <c r="A97" s="37"/>
      <c r="B97" s="38"/>
      <c r="C97" s="37"/>
      <c r="D97" s="185" t="s">
        <v>146</v>
      </c>
      <c r="E97" s="37"/>
      <c r="F97" s="186" t="s">
        <v>152</v>
      </c>
      <c r="G97" s="37"/>
      <c r="H97" s="37"/>
      <c r="I97" s="187"/>
      <c r="J97" s="37"/>
      <c r="K97" s="37"/>
      <c r="L97" s="38"/>
      <c r="M97" s="188"/>
      <c r="N97" s="189"/>
      <c r="O97" s="71"/>
      <c r="P97" s="71"/>
      <c r="Q97" s="71"/>
      <c r="R97" s="71"/>
      <c r="S97" s="71"/>
      <c r="T97" s="72"/>
      <c r="U97" s="37"/>
      <c r="V97" s="37"/>
      <c r="W97" s="37"/>
      <c r="X97" s="37"/>
      <c r="Y97" s="37"/>
      <c r="Z97" s="37"/>
      <c r="AA97" s="37"/>
      <c r="AB97" s="37"/>
      <c r="AC97" s="37"/>
      <c r="AD97" s="37"/>
      <c r="AE97" s="37"/>
      <c r="AT97" s="18" t="s">
        <v>146</v>
      </c>
      <c r="AU97" s="18" t="s">
        <v>82</v>
      </c>
    </row>
    <row r="98" spans="1:51" s="13" customFormat="1" ht="12">
      <c r="A98" s="13"/>
      <c r="B98" s="190"/>
      <c r="C98" s="13"/>
      <c r="D98" s="185" t="s">
        <v>154</v>
      </c>
      <c r="E98" s="191" t="s">
        <v>3</v>
      </c>
      <c r="F98" s="192" t="s">
        <v>155</v>
      </c>
      <c r="G98" s="13"/>
      <c r="H98" s="193">
        <v>130</v>
      </c>
      <c r="I98" s="194"/>
      <c r="J98" s="13"/>
      <c r="K98" s="13"/>
      <c r="L98" s="190"/>
      <c r="M98" s="195"/>
      <c r="N98" s="196"/>
      <c r="O98" s="196"/>
      <c r="P98" s="196"/>
      <c r="Q98" s="196"/>
      <c r="R98" s="196"/>
      <c r="S98" s="196"/>
      <c r="T98" s="197"/>
      <c r="U98" s="13"/>
      <c r="V98" s="13"/>
      <c r="W98" s="13"/>
      <c r="X98" s="13"/>
      <c r="Y98" s="13"/>
      <c r="Z98" s="13"/>
      <c r="AA98" s="13"/>
      <c r="AB98" s="13"/>
      <c r="AC98" s="13"/>
      <c r="AD98" s="13"/>
      <c r="AE98" s="13"/>
      <c r="AT98" s="191" t="s">
        <v>154</v>
      </c>
      <c r="AU98" s="191" t="s">
        <v>82</v>
      </c>
      <c r="AV98" s="13" t="s">
        <v>82</v>
      </c>
      <c r="AW98" s="13" t="s">
        <v>35</v>
      </c>
      <c r="AX98" s="13" t="s">
        <v>80</v>
      </c>
      <c r="AY98" s="191" t="s">
        <v>137</v>
      </c>
    </row>
    <row r="99" spans="1:65" s="2" customFormat="1" ht="24.15" customHeight="1">
      <c r="A99" s="37"/>
      <c r="B99" s="171"/>
      <c r="C99" s="172" t="s">
        <v>144</v>
      </c>
      <c r="D99" s="172" t="s">
        <v>140</v>
      </c>
      <c r="E99" s="173" t="s">
        <v>156</v>
      </c>
      <c r="F99" s="174" t="s">
        <v>157</v>
      </c>
      <c r="G99" s="175" t="s">
        <v>143</v>
      </c>
      <c r="H99" s="176">
        <v>1787.5</v>
      </c>
      <c r="I99" s="177"/>
      <c r="J99" s="178">
        <f>ROUND(I99*H99,2)</f>
        <v>0</v>
      </c>
      <c r="K99" s="174" t="s">
        <v>3</v>
      </c>
      <c r="L99" s="38"/>
      <c r="M99" s="179" t="s">
        <v>3</v>
      </c>
      <c r="N99" s="180" t="s">
        <v>44</v>
      </c>
      <c r="O99" s="71"/>
      <c r="P99" s="181">
        <f>O99*H99</f>
        <v>0</v>
      </c>
      <c r="Q99" s="181">
        <v>0</v>
      </c>
      <c r="R99" s="181">
        <f>Q99*H99</f>
        <v>0</v>
      </c>
      <c r="S99" s="181">
        <v>0</v>
      </c>
      <c r="T99" s="182">
        <f>S99*H99</f>
        <v>0</v>
      </c>
      <c r="U99" s="37"/>
      <c r="V99" s="37"/>
      <c r="W99" s="37"/>
      <c r="X99" s="37"/>
      <c r="Y99" s="37"/>
      <c r="Z99" s="37"/>
      <c r="AA99" s="37"/>
      <c r="AB99" s="37"/>
      <c r="AC99" s="37"/>
      <c r="AD99" s="37"/>
      <c r="AE99" s="37"/>
      <c r="AR99" s="183" t="s">
        <v>144</v>
      </c>
      <c r="AT99" s="183" t="s">
        <v>140</v>
      </c>
      <c r="AU99" s="183" t="s">
        <v>82</v>
      </c>
      <c r="AY99" s="18" t="s">
        <v>137</v>
      </c>
      <c r="BE99" s="184">
        <f>IF(N99="základní",J99,0)</f>
        <v>0</v>
      </c>
      <c r="BF99" s="184">
        <f>IF(N99="snížená",J99,0)</f>
        <v>0</v>
      </c>
      <c r="BG99" s="184">
        <f>IF(N99="zákl. přenesená",J99,0)</f>
        <v>0</v>
      </c>
      <c r="BH99" s="184">
        <f>IF(N99="sníž. přenesená",J99,0)</f>
        <v>0</v>
      </c>
      <c r="BI99" s="184">
        <f>IF(N99="nulová",J99,0)</f>
        <v>0</v>
      </c>
      <c r="BJ99" s="18" t="s">
        <v>80</v>
      </c>
      <c r="BK99" s="184">
        <f>ROUND(I99*H99,2)</f>
        <v>0</v>
      </c>
      <c r="BL99" s="18" t="s">
        <v>144</v>
      </c>
      <c r="BM99" s="183" t="s">
        <v>158</v>
      </c>
    </row>
    <row r="100" spans="1:47" s="2" customFormat="1" ht="12">
      <c r="A100" s="37"/>
      <c r="B100" s="38"/>
      <c r="C100" s="37"/>
      <c r="D100" s="185" t="s">
        <v>146</v>
      </c>
      <c r="E100" s="37"/>
      <c r="F100" s="186" t="s">
        <v>157</v>
      </c>
      <c r="G100" s="37"/>
      <c r="H100" s="37"/>
      <c r="I100" s="187"/>
      <c r="J100" s="37"/>
      <c r="K100" s="37"/>
      <c r="L100" s="38"/>
      <c r="M100" s="188"/>
      <c r="N100" s="189"/>
      <c r="O100" s="71"/>
      <c r="P100" s="71"/>
      <c r="Q100" s="71"/>
      <c r="R100" s="71"/>
      <c r="S100" s="71"/>
      <c r="T100" s="72"/>
      <c r="U100" s="37"/>
      <c r="V100" s="37"/>
      <c r="W100" s="37"/>
      <c r="X100" s="37"/>
      <c r="Y100" s="37"/>
      <c r="Z100" s="37"/>
      <c r="AA100" s="37"/>
      <c r="AB100" s="37"/>
      <c r="AC100" s="37"/>
      <c r="AD100" s="37"/>
      <c r="AE100" s="37"/>
      <c r="AT100" s="18" t="s">
        <v>146</v>
      </c>
      <c r="AU100" s="18" t="s">
        <v>82</v>
      </c>
    </row>
    <row r="101" spans="1:51" s="13" customFormat="1" ht="12">
      <c r="A101" s="13"/>
      <c r="B101" s="190"/>
      <c r="C101" s="13"/>
      <c r="D101" s="185" t="s">
        <v>154</v>
      </c>
      <c r="E101" s="191" t="s">
        <v>3</v>
      </c>
      <c r="F101" s="192" t="s">
        <v>159</v>
      </c>
      <c r="G101" s="13"/>
      <c r="H101" s="193">
        <v>1787.5</v>
      </c>
      <c r="I101" s="194"/>
      <c r="J101" s="13"/>
      <c r="K101" s="13"/>
      <c r="L101" s="190"/>
      <c r="M101" s="195"/>
      <c r="N101" s="196"/>
      <c r="O101" s="196"/>
      <c r="P101" s="196"/>
      <c r="Q101" s="196"/>
      <c r="R101" s="196"/>
      <c r="S101" s="196"/>
      <c r="T101" s="197"/>
      <c r="U101" s="13"/>
      <c r="V101" s="13"/>
      <c r="W101" s="13"/>
      <c r="X101" s="13"/>
      <c r="Y101" s="13"/>
      <c r="Z101" s="13"/>
      <c r="AA101" s="13"/>
      <c r="AB101" s="13"/>
      <c r="AC101" s="13"/>
      <c r="AD101" s="13"/>
      <c r="AE101" s="13"/>
      <c r="AT101" s="191" t="s">
        <v>154</v>
      </c>
      <c r="AU101" s="191" t="s">
        <v>82</v>
      </c>
      <c r="AV101" s="13" t="s">
        <v>82</v>
      </c>
      <c r="AW101" s="13" t="s">
        <v>35</v>
      </c>
      <c r="AX101" s="13" t="s">
        <v>80</v>
      </c>
      <c r="AY101" s="191" t="s">
        <v>137</v>
      </c>
    </row>
    <row r="102" spans="1:65" s="2" customFormat="1" ht="16.5" customHeight="1">
      <c r="A102" s="37"/>
      <c r="B102" s="171"/>
      <c r="C102" s="172" t="s">
        <v>138</v>
      </c>
      <c r="D102" s="172" t="s">
        <v>140</v>
      </c>
      <c r="E102" s="173" t="s">
        <v>160</v>
      </c>
      <c r="F102" s="174" t="s">
        <v>161</v>
      </c>
      <c r="G102" s="175" t="s">
        <v>162</v>
      </c>
      <c r="H102" s="176">
        <v>149.5</v>
      </c>
      <c r="I102" s="177"/>
      <c r="J102" s="178">
        <f>ROUND(I102*H102,2)</f>
        <v>0</v>
      </c>
      <c r="K102" s="174" t="s">
        <v>3</v>
      </c>
      <c r="L102" s="38"/>
      <c r="M102" s="179" t="s">
        <v>3</v>
      </c>
      <c r="N102" s="180" t="s">
        <v>44</v>
      </c>
      <c r="O102" s="71"/>
      <c r="P102" s="181">
        <f>O102*H102</f>
        <v>0</v>
      </c>
      <c r="Q102" s="181">
        <v>0</v>
      </c>
      <c r="R102" s="181">
        <f>Q102*H102</f>
        <v>0</v>
      </c>
      <c r="S102" s="181">
        <v>0</v>
      </c>
      <c r="T102" s="182">
        <f>S102*H102</f>
        <v>0</v>
      </c>
      <c r="U102" s="37"/>
      <c r="V102" s="37"/>
      <c r="W102" s="37"/>
      <c r="X102" s="37"/>
      <c r="Y102" s="37"/>
      <c r="Z102" s="37"/>
      <c r="AA102" s="37"/>
      <c r="AB102" s="37"/>
      <c r="AC102" s="37"/>
      <c r="AD102" s="37"/>
      <c r="AE102" s="37"/>
      <c r="AR102" s="183" t="s">
        <v>144</v>
      </c>
      <c r="AT102" s="183" t="s">
        <v>140</v>
      </c>
      <c r="AU102" s="183" t="s">
        <v>82</v>
      </c>
      <c r="AY102" s="18" t="s">
        <v>137</v>
      </c>
      <c r="BE102" s="184">
        <f>IF(N102="základní",J102,0)</f>
        <v>0</v>
      </c>
      <c r="BF102" s="184">
        <f>IF(N102="snížená",J102,0)</f>
        <v>0</v>
      </c>
      <c r="BG102" s="184">
        <f>IF(N102="zákl. přenesená",J102,0)</f>
        <v>0</v>
      </c>
      <c r="BH102" s="184">
        <f>IF(N102="sníž. přenesená",J102,0)</f>
        <v>0</v>
      </c>
      <c r="BI102" s="184">
        <f>IF(N102="nulová",J102,0)</f>
        <v>0</v>
      </c>
      <c r="BJ102" s="18" t="s">
        <v>80</v>
      </c>
      <c r="BK102" s="184">
        <f>ROUND(I102*H102,2)</f>
        <v>0</v>
      </c>
      <c r="BL102" s="18" t="s">
        <v>144</v>
      </c>
      <c r="BM102" s="183" t="s">
        <v>163</v>
      </c>
    </row>
    <row r="103" spans="1:47" s="2" customFormat="1" ht="12">
      <c r="A103" s="37"/>
      <c r="B103" s="38"/>
      <c r="C103" s="37"/>
      <c r="D103" s="185" t="s">
        <v>146</v>
      </c>
      <c r="E103" s="37"/>
      <c r="F103" s="186" t="s">
        <v>161</v>
      </c>
      <c r="G103" s="37"/>
      <c r="H103" s="37"/>
      <c r="I103" s="187"/>
      <c r="J103" s="37"/>
      <c r="K103" s="37"/>
      <c r="L103" s="38"/>
      <c r="M103" s="188"/>
      <c r="N103" s="189"/>
      <c r="O103" s="71"/>
      <c r="P103" s="71"/>
      <c r="Q103" s="71"/>
      <c r="R103" s="71"/>
      <c r="S103" s="71"/>
      <c r="T103" s="72"/>
      <c r="U103" s="37"/>
      <c r="V103" s="37"/>
      <c r="W103" s="37"/>
      <c r="X103" s="37"/>
      <c r="Y103" s="37"/>
      <c r="Z103" s="37"/>
      <c r="AA103" s="37"/>
      <c r="AB103" s="37"/>
      <c r="AC103" s="37"/>
      <c r="AD103" s="37"/>
      <c r="AE103" s="37"/>
      <c r="AT103" s="18" t="s">
        <v>146</v>
      </c>
      <c r="AU103" s="18" t="s">
        <v>82</v>
      </c>
    </row>
    <row r="104" spans="1:51" s="13" customFormat="1" ht="12">
      <c r="A104" s="13"/>
      <c r="B104" s="190"/>
      <c r="C104" s="13"/>
      <c r="D104" s="185" t="s">
        <v>154</v>
      </c>
      <c r="E104" s="191" t="s">
        <v>3</v>
      </c>
      <c r="F104" s="192" t="s">
        <v>164</v>
      </c>
      <c r="G104" s="13"/>
      <c r="H104" s="193">
        <v>149.5</v>
      </c>
      <c r="I104" s="194"/>
      <c r="J104" s="13"/>
      <c r="K104" s="13"/>
      <c r="L104" s="190"/>
      <c r="M104" s="195"/>
      <c r="N104" s="196"/>
      <c r="O104" s="196"/>
      <c r="P104" s="196"/>
      <c r="Q104" s="196"/>
      <c r="R104" s="196"/>
      <c r="S104" s="196"/>
      <c r="T104" s="197"/>
      <c r="U104" s="13"/>
      <c r="V104" s="13"/>
      <c r="W104" s="13"/>
      <c r="X104" s="13"/>
      <c r="Y104" s="13"/>
      <c r="Z104" s="13"/>
      <c r="AA104" s="13"/>
      <c r="AB104" s="13"/>
      <c r="AC104" s="13"/>
      <c r="AD104" s="13"/>
      <c r="AE104" s="13"/>
      <c r="AT104" s="191" t="s">
        <v>154</v>
      </c>
      <c r="AU104" s="191" t="s">
        <v>82</v>
      </c>
      <c r="AV104" s="13" t="s">
        <v>82</v>
      </c>
      <c r="AW104" s="13" t="s">
        <v>35</v>
      </c>
      <c r="AX104" s="13" t="s">
        <v>80</v>
      </c>
      <c r="AY104" s="191" t="s">
        <v>137</v>
      </c>
    </row>
    <row r="105" spans="1:65" s="2" customFormat="1" ht="16.5" customHeight="1">
      <c r="A105" s="37"/>
      <c r="B105" s="171"/>
      <c r="C105" s="198" t="s">
        <v>165</v>
      </c>
      <c r="D105" s="198" t="s">
        <v>166</v>
      </c>
      <c r="E105" s="199" t="s">
        <v>167</v>
      </c>
      <c r="F105" s="200" t="s">
        <v>168</v>
      </c>
      <c r="G105" s="201" t="s">
        <v>169</v>
      </c>
      <c r="H105" s="202">
        <v>291.525</v>
      </c>
      <c r="I105" s="203"/>
      <c r="J105" s="204">
        <f>ROUND(I105*H105,2)</f>
        <v>0</v>
      </c>
      <c r="K105" s="200" t="s">
        <v>3</v>
      </c>
      <c r="L105" s="205"/>
      <c r="M105" s="206" t="s">
        <v>3</v>
      </c>
      <c r="N105" s="207" t="s">
        <v>44</v>
      </c>
      <c r="O105" s="71"/>
      <c r="P105" s="181">
        <f>O105*H105</f>
        <v>0</v>
      </c>
      <c r="Q105" s="181">
        <v>1</v>
      </c>
      <c r="R105" s="181">
        <f>Q105*H105</f>
        <v>291.525</v>
      </c>
      <c r="S105" s="181">
        <v>0</v>
      </c>
      <c r="T105" s="182">
        <f>S105*H105</f>
        <v>0</v>
      </c>
      <c r="U105" s="37"/>
      <c r="V105" s="37"/>
      <c r="W105" s="37"/>
      <c r="X105" s="37"/>
      <c r="Y105" s="37"/>
      <c r="Z105" s="37"/>
      <c r="AA105" s="37"/>
      <c r="AB105" s="37"/>
      <c r="AC105" s="37"/>
      <c r="AD105" s="37"/>
      <c r="AE105" s="37"/>
      <c r="AR105" s="183" t="s">
        <v>170</v>
      </c>
      <c r="AT105" s="183" t="s">
        <v>166</v>
      </c>
      <c r="AU105" s="183" t="s">
        <v>82</v>
      </c>
      <c r="AY105" s="18" t="s">
        <v>137</v>
      </c>
      <c r="BE105" s="184">
        <f>IF(N105="základní",J105,0)</f>
        <v>0</v>
      </c>
      <c r="BF105" s="184">
        <f>IF(N105="snížená",J105,0)</f>
        <v>0</v>
      </c>
      <c r="BG105" s="184">
        <f>IF(N105="zákl. přenesená",J105,0)</f>
        <v>0</v>
      </c>
      <c r="BH105" s="184">
        <f>IF(N105="sníž. přenesená",J105,0)</f>
        <v>0</v>
      </c>
      <c r="BI105" s="184">
        <f>IF(N105="nulová",J105,0)</f>
        <v>0</v>
      </c>
      <c r="BJ105" s="18" t="s">
        <v>80</v>
      </c>
      <c r="BK105" s="184">
        <f>ROUND(I105*H105,2)</f>
        <v>0</v>
      </c>
      <c r="BL105" s="18" t="s">
        <v>144</v>
      </c>
      <c r="BM105" s="183" t="s">
        <v>171</v>
      </c>
    </row>
    <row r="106" spans="1:47" s="2" customFormat="1" ht="12">
      <c r="A106" s="37"/>
      <c r="B106" s="38"/>
      <c r="C106" s="37"/>
      <c r="D106" s="185" t="s">
        <v>146</v>
      </c>
      <c r="E106" s="37"/>
      <c r="F106" s="186" t="s">
        <v>168</v>
      </c>
      <c r="G106" s="37"/>
      <c r="H106" s="37"/>
      <c r="I106" s="187"/>
      <c r="J106" s="37"/>
      <c r="K106" s="37"/>
      <c r="L106" s="38"/>
      <c r="M106" s="188"/>
      <c r="N106" s="189"/>
      <c r="O106" s="71"/>
      <c r="P106" s="71"/>
      <c r="Q106" s="71"/>
      <c r="R106" s="71"/>
      <c r="S106" s="71"/>
      <c r="T106" s="72"/>
      <c r="U106" s="37"/>
      <c r="V106" s="37"/>
      <c r="W106" s="37"/>
      <c r="X106" s="37"/>
      <c r="Y106" s="37"/>
      <c r="Z106" s="37"/>
      <c r="AA106" s="37"/>
      <c r="AB106" s="37"/>
      <c r="AC106" s="37"/>
      <c r="AD106" s="37"/>
      <c r="AE106" s="37"/>
      <c r="AT106" s="18" t="s">
        <v>146</v>
      </c>
      <c r="AU106" s="18" t="s">
        <v>82</v>
      </c>
    </row>
    <row r="107" spans="1:51" s="13" customFormat="1" ht="12">
      <c r="A107" s="13"/>
      <c r="B107" s="190"/>
      <c r="C107" s="13"/>
      <c r="D107" s="185" t="s">
        <v>154</v>
      </c>
      <c r="E107" s="191" t="s">
        <v>3</v>
      </c>
      <c r="F107" s="192" t="s">
        <v>172</v>
      </c>
      <c r="G107" s="13"/>
      <c r="H107" s="193">
        <v>291.525</v>
      </c>
      <c r="I107" s="194"/>
      <c r="J107" s="13"/>
      <c r="K107" s="13"/>
      <c r="L107" s="190"/>
      <c r="M107" s="195"/>
      <c r="N107" s="196"/>
      <c r="O107" s="196"/>
      <c r="P107" s="196"/>
      <c r="Q107" s="196"/>
      <c r="R107" s="196"/>
      <c r="S107" s="196"/>
      <c r="T107" s="197"/>
      <c r="U107" s="13"/>
      <c r="V107" s="13"/>
      <c r="W107" s="13"/>
      <c r="X107" s="13"/>
      <c r="Y107" s="13"/>
      <c r="Z107" s="13"/>
      <c r="AA107" s="13"/>
      <c r="AB107" s="13"/>
      <c r="AC107" s="13"/>
      <c r="AD107" s="13"/>
      <c r="AE107" s="13"/>
      <c r="AT107" s="191" t="s">
        <v>154</v>
      </c>
      <c r="AU107" s="191" t="s">
        <v>82</v>
      </c>
      <c r="AV107" s="13" t="s">
        <v>82</v>
      </c>
      <c r="AW107" s="13" t="s">
        <v>35</v>
      </c>
      <c r="AX107" s="13" t="s">
        <v>80</v>
      </c>
      <c r="AY107" s="191" t="s">
        <v>137</v>
      </c>
    </row>
    <row r="108" spans="1:65" s="2" customFormat="1" ht="24.15" customHeight="1">
      <c r="A108" s="37"/>
      <c r="B108" s="171"/>
      <c r="C108" s="172" t="s">
        <v>173</v>
      </c>
      <c r="D108" s="172" t="s">
        <v>140</v>
      </c>
      <c r="E108" s="173" t="s">
        <v>174</v>
      </c>
      <c r="F108" s="174" t="s">
        <v>175</v>
      </c>
      <c r="G108" s="175" t="s">
        <v>176</v>
      </c>
      <c r="H108" s="176">
        <v>0.023</v>
      </c>
      <c r="I108" s="177"/>
      <c r="J108" s="178">
        <f>ROUND(I108*H108,2)</f>
        <v>0</v>
      </c>
      <c r="K108" s="174" t="s">
        <v>3</v>
      </c>
      <c r="L108" s="38"/>
      <c r="M108" s="179" t="s">
        <v>3</v>
      </c>
      <c r="N108" s="180" t="s">
        <v>44</v>
      </c>
      <c r="O108" s="71"/>
      <c r="P108" s="181">
        <f>O108*H108</f>
        <v>0</v>
      </c>
      <c r="Q108" s="181">
        <v>0</v>
      </c>
      <c r="R108" s="181">
        <f>Q108*H108</f>
        <v>0</v>
      </c>
      <c r="S108" s="181">
        <v>0</v>
      </c>
      <c r="T108" s="182">
        <f>S108*H108</f>
        <v>0</v>
      </c>
      <c r="U108" s="37"/>
      <c r="V108" s="37"/>
      <c r="W108" s="37"/>
      <c r="X108" s="37"/>
      <c r="Y108" s="37"/>
      <c r="Z108" s="37"/>
      <c r="AA108" s="37"/>
      <c r="AB108" s="37"/>
      <c r="AC108" s="37"/>
      <c r="AD108" s="37"/>
      <c r="AE108" s="37"/>
      <c r="AR108" s="183" t="s">
        <v>144</v>
      </c>
      <c r="AT108" s="183" t="s">
        <v>140</v>
      </c>
      <c r="AU108" s="183" t="s">
        <v>82</v>
      </c>
      <c r="AY108" s="18" t="s">
        <v>137</v>
      </c>
      <c r="BE108" s="184">
        <f>IF(N108="základní",J108,0)</f>
        <v>0</v>
      </c>
      <c r="BF108" s="184">
        <f>IF(N108="snížená",J108,0)</f>
        <v>0</v>
      </c>
      <c r="BG108" s="184">
        <f>IF(N108="zákl. přenesená",J108,0)</f>
        <v>0</v>
      </c>
      <c r="BH108" s="184">
        <f>IF(N108="sníž. přenesená",J108,0)</f>
        <v>0</v>
      </c>
      <c r="BI108" s="184">
        <f>IF(N108="nulová",J108,0)</f>
        <v>0</v>
      </c>
      <c r="BJ108" s="18" t="s">
        <v>80</v>
      </c>
      <c r="BK108" s="184">
        <f>ROUND(I108*H108,2)</f>
        <v>0</v>
      </c>
      <c r="BL108" s="18" t="s">
        <v>144</v>
      </c>
      <c r="BM108" s="183" t="s">
        <v>177</v>
      </c>
    </row>
    <row r="109" spans="1:47" s="2" customFormat="1" ht="12">
      <c r="A109" s="37"/>
      <c r="B109" s="38"/>
      <c r="C109" s="37"/>
      <c r="D109" s="185" t="s">
        <v>146</v>
      </c>
      <c r="E109" s="37"/>
      <c r="F109" s="186" t="s">
        <v>175</v>
      </c>
      <c r="G109" s="37"/>
      <c r="H109" s="37"/>
      <c r="I109" s="187"/>
      <c r="J109" s="37"/>
      <c r="K109" s="37"/>
      <c r="L109" s="38"/>
      <c r="M109" s="188"/>
      <c r="N109" s="189"/>
      <c r="O109" s="71"/>
      <c r="P109" s="71"/>
      <c r="Q109" s="71"/>
      <c r="R109" s="71"/>
      <c r="S109" s="71"/>
      <c r="T109" s="72"/>
      <c r="U109" s="37"/>
      <c r="V109" s="37"/>
      <c r="W109" s="37"/>
      <c r="X109" s="37"/>
      <c r="Y109" s="37"/>
      <c r="Z109" s="37"/>
      <c r="AA109" s="37"/>
      <c r="AB109" s="37"/>
      <c r="AC109" s="37"/>
      <c r="AD109" s="37"/>
      <c r="AE109" s="37"/>
      <c r="AT109" s="18" t="s">
        <v>146</v>
      </c>
      <c r="AU109" s="18" t="s">
        <v>82</v>
      </c>
    </row>
    <row r="110" spans="1:65" s="2" customFormat="1" ht="24.15" customHeight="1">
      <c r="A110" s="37"/>
      <c r="B110" s="171"/>
      <c r="C110" s="172" t="s">
        <v>170</v>
      </c>
      <c r="D110" s="172" t="s">
        <v>140</v>
      </c>
      <c r="E110" s="173" t="s">
        <v>178</v>
      </c>
      <c r="F110" s="174" t="s">
        <v>179</v>
      </c>
      <c r="G110" s="175" t="s">
        <v>176</v>
      </c>
      <c r="H110" s="176">
        <v>0.997</v>
      </c>
      <c r="I110" s="177"/>
      <c r="J110" s="178">
        <f>ROUND(I110*H110,2)</f>
        <v>0</v>
      </c>
      <c r="K110" s="174" t="s">
        <v>3</v>
      </c>
      <c r="L110" s="38"/>
      <c r="M110" s="179" t="s">
        <v>3</v>
      </c>
      <c r="N110" s="180" t="s">
        <v>44</v>
      </c>
      <c r="O110" s="71"/>
      <c r="P110" s="181">
        <f>O110*H110</f>
        <v>0</v>
      </c>
      <c r="Q110" s="181">
        <v>0</v>
      </c>
      <c r="R110" s="181">
        <f>Q110*H110</f>
        <v>0</v>
      </c>
      <c r="S110" s="181">
        <v>0</v>
      </c>
      <c r="T110" s="182">
        <f>S110*H110</f>
        <v>0</v>
      </c>
      <c r="U110" s="37"/>
      <c r="V110" s="37"/>
      <c r="W110" s="37"/>
      <c r="X110" s="37"/>
      <c r="Y110" s="37"/>
      <c r="Z110" s="37"/>
      <c r="AA110" s="37"/>
      <c r="AB110" s="37"/>
      <c r="AC110" s="37"/>
      <c r="AD110" s="37"/>
      <c r="AE110" s="37"/>
      <c r="AR110" s="183" t="s">
        <v>144</v>
      </c>
      <c r="AT110" s="183" t="s">
        <v>140</v>
      </c>
      <c r="AU110" s="183" t="s">
        <v>82</v>
      </c>
      <c r="AY110" s="18" t="s">
        <v>137</v>
      </c>
      <c r="BE110" s="184">
        <f>IF(N110="základní",J110,0)</f>
        <v>0</v>
      </c>
      <c r="BF110" s="184">
        <f>IF(N110="snížená",J110,0)</f>
        <v>0</v>
      </c>
      <c r="BG110" s="184">
        <f>IF(N110="zákl. přenesená",J110,0)</f>
        <v>0</v>
      </c>
      <c r="BH110" s="184">
        <f>IF(N110="sníž. přenesená",J110,0)</f>
        <v>0</v>
      </c>
      <c r="BI110" s="184">
        <f>IF(N110="nulová",J110,0)</f>
        <v>0</v>
      </c>
      <c r="BJ110" s="18" t="s">
        <v>80</v>
      </c>
      <c r="BK110" s="184">
        <f>ROUND(I110*H110,2)</f>
        <v>0</v>
      </c>
      <c r="BL110" s="18" t="s">
        <v>144</v>
      </c>
      <c r="BM110" s="183" t="s">
        <v>180</v>
      </c>
    </row>
    <row r="111" spans="1:47" s="2" customFormat="1" ht="12">
      <c r="A111" s="37"/>
      <c r="B111" s="38"/>
      <c r="C111" s="37"/>
      <c r="D111" s="185" t="s">
        <v>146</v>
      </c>
      <c r="E111" s="37"/>
      <c r="F111" s="186" t="s">
        <v>179</v>
      </c>
      <c r="G111" s="37"/>
      <c r="H111" s="37"/>
      <c r="I111" s="187"/>
      <c r="J111" s="37"/>
      <c r="K111" s="37"/>
      <c r="L111" s="38"/>
      <c r="M111" s="188"/>
      <c r="N111" s="189"/>
      <c r="O111" s="71"/>
      <c r="P111" s="71"/>
      <c r="Q111" s="71"/>
      <c r="R111" s="71"/>
      <c r="S111" s="71"/>
      <c r="T111" s="72"/>
      <c r="U111" s="37"/>
      <c r="V111" s="37"/>
      <c r="W111" s="37"/>
      <c r="X111" s="37"/>
      <c r="Y111" s="37"/>
      <c r="Z111" s="37"/>
      <c r="AA111" s="37"/>
      <c r="AB111" s="37"/>
      <c r="AC111" s="37"/>
      <c r="AD111" s="37"/>
      <c r="AE111" s="37"/>
      <c r="AT111" s="18" t="s">
        <v>146</v>
      </c>
      <c r="AU111" s="18" t="s">
        <v>82</v>
      </c>
    </row>
    <row r="112" spans="1:65" s="2" customFormat="1" ht="16.5" customHeight="1">
      <c r="A112" s="37"/>
      <c r="B112" s="171"/>
      <c r="C112" s="198" t="s">
        <v>181</v>
      </c>
      <c r="D112" s="198" t="s">
        <v>166</v>
      </c>
      <c r="E112" s="199" t="s">
        <v>182</v>
      </c>
      <c r="F112" s="200" t="s">
        <v>183</v>
      </c>
      <c r="G112" s="201" t="s">
        <v>169</v>
      </c>
      <c r="H112" s="202">
        <v>6631.862</v>
      </c>
      <c r="I112" s="203"/>
      <c r="J112" s="204">
        <f>ROUND(I112*H112,2)</f>
        <v>0</v>
      </c>
      <c r="K112" s="200" t="s">
        <v>3</v>
      </c>
      <c r="L112" s="205"/>
      <c r="M112" s="206" t="s">
        <v>3</v>
      </c>
      <c r="N112" s="207" t="s">
        <v>44</v>
      </c>
      <c r="O112" s="71"/>
      <c r="P112" s="181">
        <f>O112*H112</f>
        <v>0</v>
      </c>
      <c r="Q112" s="181">
        <v>1</v>
      </c>
      <c r="R112" s="181">
        <f>Q112*H112</f>
        <v>6631.862</v>
      </c>
      <c r="S112" s="181">
        <v>0</v>
      </c>
      <c r="T112" s="182">
        <f>S112*H112</f>
        <v>0</v>
      </c>
      <c r="U112" s="37"/>
      <c r="V112" s="37"/>
      <c r="W112" s="37"/>
      <c r="X112" s="37"/>
      <c r="Y112" s="37"/>
      <c r="Z112" s="37"/>
      <c r="AA112" s="37"/>
      <c r="AB112" s="37"/>
      <c r="AC112" s="37"/>
      <c r="AD112" s="37"/>
      <c r="AE112" s="37"/>
      <c r="AR112" s="183" t="s">
        <v>184</v>
      </c>
      <c r="AT112" s="183" t="s">
        <v>166</v>
      </c>
      <c r="AU112" s="183" t="s">
        <v>82</v>
      </c>
      <c r="AY112" s="18" t="s">
        <v>137</v>
      </c>
      <c r="BE112" s="184">
        <f>IF(N112="základní",J112,0)</f>
        <v>0</v>
      </c>
      <c r="BF112" s="184">
        <f>IF(N112="snížená",J112,0)</f>
        <v>0</v>
      </c>
      <c r="BG112" s="184">
        <f>IF(N112="zákl. přenesená",J112,0)</f>
        <v>0</v>
      </c>
      <c r="BH112" s="184">
        <f>IF(N112="sníž. přenesená",J112,0)</f>
        <v>0</v>
      </c>
      <c r="BI112" s="184">
        <f>IF(N112="nulová",J112,0)</f>
        <v>0</v>
      </c>
      <c r="BJ112" s="18" t="s">
        <v>80</v>
      </c>
      <c r="BK112" s="184">
        <f>ROUND(I112*H112,2)</f>
        <v>0</v>
      </c>
      <c r="BL112" s="18" t="s">
        <v>184</v>
      </c>
      <c r="BM112" s="183" t="s">
        <v>185</v>
      </c>
    </row>
    <row r="113" spans="1:47" s="2" customFormat="1" ht="12">
      <c r="A113" s="37"/>
      <c r="B113" s="38"/>
      <c r="C113" s="37"/>
      <c r="D113" s="185" t="s">
        <v>146</v>
      </c>
      <c r="E113" s="37"/>
      <c r="F113" s="186" t="s">
        <v>183</v>
      </c>
      <c r="G113" s="37"/>
      <c r="H113" s="37"/>
      <c r="I113" s="187"/>
      <c r="J113" s="37"/>
      <c r="K113" s="37"/>
      <c r="L113" s="38"/>
      <c r="M113" s="188"/>
      <c r="N113" s="189"/>
      <c r="O113" s="71"/>
      <c r="P113" s="71"/>
      <c r="Q113" s="71"/>
      <c r="R113" s="71"/>
      <c r="S113" s="71"/>
      <c r="T113" s="72"/>
      <c r="U113" s="37"/>
      <c r="V113" s="37"/>
      <c r="W113" s="37"/>
      <c r="X113" s="37"/>
      <c r="Y113" s="37"/>
      <c r="Z113" s="37"/>
      <c r="AA113" s="37"/>
      <c r="AB113" s="37"/>
      <c r="AC113" s="37"/>
      <c r="AD113" s="37"/>
      <c r="AE113" s="37"/>
      <c r="AT113" s="18" t="s">
        <v>146</v>
      </c>
      <c r="AU113" s="18" t="s">
        <v>82</v>
      </c>
    </row>
    <row r="114" spans="1:51" s="13" customFormat="1" ht="12">
      <c r="A114" s="13"/>
      <c r="B114" s="190"/>
      <c r="C114" s="13"/>
      <c r="D114" s="185" t="s">
        <v>154</v>
      </c>
      <c r="E114" s="191" t="s">
        <v>3</v>
      </c>
      <c r="F114" s="192" t="s">
        <v>186</v>
      </c>
      <c r="G114" s="13"/>
      <c r="H114" s="193">
        <v>6631.862</v>
      </c>
      <c r="I114" s="194"/>
      <c r="J114" s="13"/>
      <c r="K114" s="13"/>
      <c r="L114" s="190"/>
      <c r="M114" s="195"/>
      <c r="N114" s="196"/>
      <c r="O114" s="196"/>
      <c r="P114" s="196"/>
      <c r="Q114" s="196"/>
      <c r="R114" s="196"/>
      <c r="S114" s="196"/>
      <c r="T114" s="197"/>
      <c r="U114" s="13"/>
      <c r="V114" s="13"/>
      <c r="W114" s="13"/>
      <c r="X114" s="13"/>
      <c r="Y114" s="13"/>
      <c r="Z114" s="13"/>
      <c r="AA114" s="13"/>
      <c r="AB114" s="13"/>
      <c r="AC114" s="13"/>
      <c r="AD114" s="13"/>
      <c r="AE114" s="13"/>
      <c r="AT114" s="191" t="s">
        <v>154</v>
      </c>
      <c r="AU114" s="191" t="s">
        <v>82</v>
      </c>
      <c r="AV114" s="13" t="s">
        <v>82</v>
      </c>
      <c r="AW114" s="13" t="s">
        <v>35</v>
      </c>
      <c r="AX114" s="13" t="s">
        <v>80</v>
      </c>
      <c r="AY114" s="191" t="s">
        <v>137</v>
      </c>
    </row>
    <row r="115" spans="1:65" s="2" customFormat="1" ht="24.15" customHeight="1">
      <c r="A115" s="37"/>
      <c r="B115" s="171"/>
      <c r="C115" s="172" t="s">
        <v>187</v>
      </c>
      <c r="D115" s="172" t="s">
        <v>140</v>
      </c>
      <c r="E115" s="173" t="s">
        <v>188</v>
      </c>
      <c r="F115" s="174" t="s">
        <v>189</v>
      </c>
      <c r="G115" s="175" t="s">
        <v>190</v>
      </c>
      <c r="H115" s="176">
        <v>99.692</v>
      </c>
      <c r="I115" s="177"/>
      <c r="J115" s="178">
        <f>ROUND(I115*H115,2)</f>
        <v>0</v>
      </c>
      <c r="K115" s="174" t="s">
        <v>3</v>
      </c>
      <c r="L115" s="38"/>
      <c r="M115" s="179" t="s">
        <v>3</v>
      </c>
      <c r="N115" s="180" t="s">
        <v>44</v>
      </c>
      <c r="O115" s="71"/>
      <c r="P115" s="181">
        <f>O115*H115</f>
        <v>0</v>
      </c>
      <c r="Q115" s="181">
        <v>0</v>
      </c>
      <c r="R115" s="181">
        <f>Q115*H115</f>
        <v>0</v>
      </c>
      <c r="S115" s="181">
        <v>0</v>
      </c>
      <c r="T115" s="182">
        <f>S115*H115</f>
        <v>0</v>
      </c>
      <c r="U115" s="37"/>
      <c r="V115" s="37"/>
      <c r="W115" s="37"/>
      <c r="X115" s="37"/>
      <c r="Y115" s="37"/>
      <c r="Z115" s="37"/>
      <c r="AA115" s="37"/>
      <c r="AB115" s="37"/>
      <c r="AC115" s="37"/>
      <c r="AD115" s="37"/>
      <c r="AE115" s="37"/>
      <c r="AR115" s="183" t="s">
        <v>144</v>
      </c>
      <c r="AT115" s="183" t="s">
        <v>140</v>
      </c>
      <c r="AU115" s="183" t="s">
        <v>82</v>
      </c>
      <c r="AY115" s="18" t="s">
        <v>137</v>
      </c>
      <c r="BE115" s="184">
        <f>IF(N115="základní",J115,0)</f>
        <v>0</v>
      </c>
      <c r="BF115" s="184">
        <f>IF(N115="snížená",J115,0)</f>
        <v>0</v>
      </c>
      <c r="BG115" s="184">
        <f>IF(N115="zákl. přenesená",J115,0)</f>
        <v>0</v>
      </c>
      <c r="BH115" s="184">
        <f>IF(N115="sníž. přenesená",J115,0)</f>
        <v>0</v>
      </c>
      <c r="BI115" s="184">
        <f>IF(N115="nulová",J115,0)</f>
        <v>0</v>
      </c>
      <c r="BJ115" s="18" t="s">
        <v>80</v>
      </c>
      <c r="BK115" s="184">
        <f>ROUND(I115*H115,2)</f>
        <v>0</v>
      </c>
      <c r="BL115" s="18" t="s">
        <v>144</v>
      </c>
      <c r="BM115" s="183" t="s">
        <v>191</v>
      </c>
    </row>
    <row r="116" spans="1:47" s="2" customFormat="1" ht="12">
      <c r="A116" s="37"/>
      <c r="B116" s="38"/>
      <c r="C116" s="37"/>
      <c r="D116" s="185" t="s">
        <v>146</v>
      </c>
      <c r="E116" s="37"/>
      <c r="F116" s="186" t="s">
        <v>189</v>
      </c>
      <c r="G116" s="37"/>
      <c r="H116" s="37"/>
      <c r="I116" s="187"/>
      <c r="J116" s="37"/>
      <c r="K116" s="37"/>
      <c r="L116" s="38"/>
      <c r="M116" s="188"/>
      <c r="N116" s="189"/>
      <c r="O116" s="71"/>
      <c r="P116" s="71"/>
      <c r="Q116" s="71"/>
      <c r="R116" s="71"/>
      <c r="S116" s="71"/>
      <c r="T116" s="72"/>
      <c r="U116" s="37"/>
      <c r="V116" s="37"/>
      <c r="W116" s="37"/>
      <c r="X116" s="37"/>
      <c r="Y116" s="37"/>
      <c r="Z116" s="37"/>
      <c r="AA116" s="37"/>
      <c r="AB116" s="37"/>
      <c r="AC116" s="37"/>
      <c r="AD116" s="37"/>
      <c r="AE116" s="37"/>
      <c r="AT116" s="18" t="s">
        <v>146</v>
      </c>
      <c r="AU116" s="18" t="s">
        <v>82</v>
      </c>
    </row>
    <row r="117" spans="1:51" s="13" customFormat="1" ht="12">
      <c r="A117" s="13"/>
      <c r="B117" s="190"/>
      <c r="C117" s="13"/>
      <c r="D117" s="185" t="s">
        <v>154</v>
      </c>
      <c r="E117" s="191" t="s">
        <v>3</v>
      </c>
      <c r="F117" s="192" t="s">
        <v>192</v>
      </c>
      <c r="G117" s="13"/>
      <c r="H117" s="193">
        <v>99.692</v>
      </c>
      <c r="I117" s="194"/>
      <c r="J117" s="13"/>
      <c r="K117" s="13"/>
      <c r="L117" s="190"/>
      <c r="M117" s="195"/>
      <c r="N117" s="196"/>
      <c r="O117" s="196"/>
      <c r="P117" s="196"/>
      <c r="Q117" s="196"/>
      <c r="R117" s="196"/>
      <c r="S117" s="196"/>
      <c r="T117" s="197"/>
      <c r="U117" s="13"/>
      <c r="V117" s="13"/>
      <c r="W117" s="13"/>
      <c r="X117" s="13"/>
      <c r="Y117" s="13"/>
      <c r="Z117" s="13"/>
      <c r="AA117" s="13"/>
      <c r="AB117" s="13"/>
      <c r="AC117" s="13"/>
      <c r="AD117" s="13"/>
      <c r="AE117" s="13"/>
      <c r="AT117" s="191" t="s">
        <v>154</v>
      </c>
      <c r="AU117" s="191" t="s">
        <v>82</v>
      </c>
      <c r="AV117" s="13" t="s">
        <v>82</v>
      </c>
      <c r="AW117" s="13" t="s">
        <v>35</v>
      </c>
      <c r="AX117" s="13" t="s">
        <v>80</v>
      </c>
      <c r="AY117" s="191" t="s">
        <v>137</v>
      </c>
    </row>
    <row r="118" spans="1:65" s="2" customFormat="1" ht="16.5" customHeight="1">
      <c r="A118" s="37"/>
      <c r="B118" s="171"/>
      <c r="C118" s="172" t="s">
        <v>193</v>
      </c>
      <c r="D118" s="172" t="s">
        <v>140</v>
      </c>
      <c r="E118" s="173" t="s">
        <v>194</v>
      </c>
      <c r="F118" s="174" t="s">
        <v>195</v>
      </c>
      <c r="G118" s="175" t="s">
        <v>162</v>
      </c>
      <c r="H118" s="176">
        <v>913.8</v>
      </c>
      <c r="I118" s="177"/>
      <c r="J118" s="178">
        <f>ROUND(I118*H118,2)</f>
        <v>0</v>
      </c>
      <c r="K118" s="174" t="s">
        <v>3</v>
      </c>
      <c r="L118" s="38"/>
      <c r="M118" s="179" t="s">
        <v>3</v>
      </c>
      <c r="N118" s="180" t="s">
        <v>44</v>
      </c>
      <c r="O118" s="71"/>
      <c r="P118" s="181">
        <f>O118*H118</f>
        <v>0</v>
      </c>
      <c r="Q118" s="181">
        <v>0</v>
      </c>
      <c r="R118" s="181">
        <f>Q118*H118</f>
        <v>0</v>
      </c>
      <c r="S118" s="181">
        <v>0</v>
      </c>
      <c r="T118" s="182">
        <f>S118*H118</f>
        <v>0</v>
      </c>
      <c r="U118" s="37"/>
      <c r="V118" s="37"/>
      <c r="W118" s="37"/>
      <c r="X118" s="37"/>
      <c r="Y118" s="37"/>
      <c r="Z118" s="37"/>
      <c r="AA118" s="37"/>
      <c r="AB118" s="37"/>
      <c r="AC118" s="37"/>
      <c r="AD118" s="37"/>
      <c r="AE118" s="37"/>
      <c r="AR118" s="183" t="s">
        <v>144</v>
      </c>
      <c r="AT118" s="183" t="s">
        <v>140</v>
      </c>
      <c r="AU118" s="183" t="s">
        <v>82</v>
      </c>
      <c r="AY118" s="18" t="s">
        <v>137</v>
      </c>
      <c r="BE118" s="184">
        <f>IF(N118="základní",J118,0)</f>
        <v>0</v>
      </c>
      <c r="BF118" s="184">
        <f>IF(N118="snížená",J118,0)</f>
        <v>0</v>
      </c>
      <c r="BG118" s="184">
        <f>IF(N118="zákl. přenesená",J118,0)</f>
        <v>0</v>
      </c>
      <c r="BH118" s="184">
        <f>IF(N118="sníž. přenesená",J118,0)</f>
        <v>0</v>
      </c>
      <c r="BI118" s="184">
        <f>IF(N118="nulová",J118,0)</f>
        <v>0</v>
      </c>
      <c r="BJ118" s="18" t="s">
        <v>80</v>
      </c>
      <c r="BK118" s="184">
        <f>ROUND(I118*H118,2)</f>
        <v>0</v>
      </c>
      <c r="BL118" s="18" t="s">
        <v>144</v>
      </c>
      <c r="BM118" s="183" t="s">
        <v>196</v>
      </c>
    </row>
    <row r="119" spans="1:47" s="2" customFormat="1" ht="12">
      <c r="A119" s="37"/>
      <c r="B119" s="38"/>
      <c r="C119" s="37"/>
      <c r="D119" s="185" t="s">
        <v>146</v>
      </c>
      <c r="E119" s="37"/>
      <c r="F119" s="186" t="s">
        <v>195</v>
      </c>
      <c r="G119" s="37"/>
      <c r="H119" s="37"/>
      <c r="I119" s="187"/>
      <c r="J119" s="37"/>
      <c r="K119" s="37"/>
      <c r="L119" s="38"/>
      <c r="M119" s="188"/>
      <c r="N119" s="189"/>
      <c r="O119" s="71"/>
      <c r="P119" s="71"/>
      <c r="Q119" s="71"/>
      <c r="R119" s="71"/>
      <c r="S119" s="71"/>
      <c r="T119" s="72"/>
      <c r="U119" s="37"/>
      <c r="V119" s="37"/>
      <c r="W119" s="37"/>
      <c r="X119" s="37"/>
      <c r="Y119" s="37"/>
      <c r="Z119" s="37"/>
      <c r="AA119" s="37"/>
      <c r="AB119" s="37"/>
      <c r="AC119" s="37"/>
      <c r="AD119" s="37"/>
      <c r="AE119" s="37"/>
      <c r="AT119" s="18" t="s">
        <v>146</v>
      </c>
      <c r="AU119" s="18" t="s">
        <v>82</v>
      </c>
    </row>
    <row r="120" spans="1:51" s="13" customFormat="1" ht="12">
      <c r="A120" s="13"/>
      <c r="B120" s="190"/>
      <c r="C120" s="13"/>
      <c r="D120" s="185" t="s">
        <v>154</v>
      </c>
      <c r="E120" s="191" t="s">
        <v>3</v>
      </c>
      <c r="F120" s="192" t="s">
        <v>197</v>
      </c>
      <c r="G120" s="13"/>
      <c r="H120" s="193">
        <v>913.8</v>
      </c>
      <c r="I120" s="194"/>
      <c r="J120" s="13"/>
      <c r="K120" s="13"/>
      <c r="L120" s="190"/>
      <c r="M120" s="195"/>
      <c r="N120" s="196"/>
      <c r="O120" s="196"/>
      <c r="P120" s="196"/>
      <c r="Q120" s="196"/>
      <c r="R120" s="196"/>
      <c r="S120" s="196"/>
      <c r="T120" s="197"/>
      <c r="U120" s="13"/>
      <c r="V120" s="13"/>
      <c r="W120" s="13"/>
      <c r="X120" s="13"/>
      <c r="Y120" s="13"/>
      <c r="Z120" s="13"/>
      <c r="AA120" s="13"/>
      <c r="AB120" s="13"/>
      <c r="AC120" s="13"/>
      <c r="AD120" s="13"/>
      <c r="AE120" s="13"/>
      <c r="AT120" s="191" t="s">
        <v>154</v>
      </c>
      <c r="AU120" s="191" t="s">
        <v>82</v>
      </c>
      <c r="AV120" s="13" t="s">
        <v>82</v>
      </c>
      <c r="AW120" s="13" t="s">
        <v>35</v>
      </c>
      <c r="AX120" s="13" t="s">
        <v>80</v>
      </c>
      <c r="AY120" s="191" t="s">
        <v>137</v>
      </c>
    </row>
    <row r="121" spans="1:65" s="2" customFormat="1" ht="21.75" customHeight="1">
      <c r="A121" s="37"/>
      <c r="B121" s="171"/>
      <c r="C121" s="172" t="s">
        <v>198</v>
      </c>
      <c r="D121" s="172" t="s">
        <v>140</v>
      </c>
      <c r="E121" s="173" t="s">
        <v>199</v>
      </c>
      <c r="F121" s="174" t="s">
        <v>200</v>
      </c>
      <c r="G121" s="175" t="s">
        <v>162</v>
      </c>
      <c r="H121" s="176">
        <v>40.1</v>
      </c>
      <c r="I121" s="177"/>
      <c r="J121" s="178">
        <f>ROUND(I121*H121,2)</f>
        <v>0</v>
      </c>
      <c r="K121" s="174" t="s">
        <v>3</v>
      </c>
      <c r="L121" s="38"/>
      <c r="M121" s="179" t="s">
        <v>3</v>
      </c>
      <c r="N121" s="180" t="s">
        <v>44</v>
      </c>
      <c r="O121" s="71"/>
      <c r="P121" s="181">
        <f>O121*H121</f>
        <v>0</v>
      </c>
      <c r="Q121" s="181">
        <v>0</v>
      </c>
      <c r="R121" s="181">
        <f>Q121*H121</f>
        <v>0</v>
      </c>
      <c r="S121" s="181">
        <v>0</v>
      </c>
      <c r="T121" s="182">
        <f>S121*H121</f>
        <v>0</v>
      </c>
      <c r="U121" s="37"/>
      <c r="V121" s="37"/>
      <c r="W121" s="37"/>
      <c r="X121" s="37"/>
      <c r="Y121" s="37"/>
      <c r="Z121" s="37"/>
      <c r="AA121" s="37"/>
      <c r="AB121" s="37"/>
      <c r="AC121" s="37"/>
      <c r="AD121" s="37"/>
      <c r="AE121" s="37"/>
      <c r="AR121" s="183" t="s">
        <v>144</v>
      </c>
      <c r="AT121" s="183" t="s">
        <v>140</v>
      </c>
      <c r="AU121" s="183" t="s">
        <v>82</v>
      </c>
      <c r="AY121" s="18" t="s">
        <v>137</v>
      </c>
      <c r="BE121" s="184">
        <f>IF(N121="základní",J121,0)</f>
        <v>0</v>
      </c>
      <c r="BF121" s="184">
        <f>IF(N121="snížená",J121,0)</f>
        <v>0</v>
      </c>
      <c r="BG121" s="184">
        <f>IF(N121="zákl. přenesená",J121,0)</f>
        <v>0</v>
      </c>
      <c r="BH121" s="184">
        <f>IF(N121="sníž. přenesená",J121,0)</f>
        <v>0</v>
      </c>
      <c r="BI121" s="184">
        <f>IF(N121="nulová",J121,0)</f>
        <v>0</v>
      </c>
      <c r="BJ121" s="18" t="s">
        <v>80</v>
      </c>
      <c r="BK121" s="184">
        <f>ROUND(I121*H121,2)</f>
        <v>0</v>
      </c>
      <c r="BL121" s="18" t="s">
        <v>144</v>
      </c>
      <c r="BM121" s="183" t="s">
        <v>201</v>
      </c>
    </row>
    <row r="122" spans="1:47" s="2" customFormat="1" ht="12">
      <c r="A122" s="37"/>
      <c r="B122" s="38"/>
      <c r="C122" s="37"/>
      <c r="D122" s="185" t="s">
        <v>146</v>
      </c>
      <c r="E122" s="37"/>
      <c r="F122" s="186" t="s">
        <v>200</v>
      </c>
      <c r="G122" s="37"/>
      <c r="H122" s="37"/>
      <c r="I122" s="187"/>
      <c r="J122" s="37"/>
      <c r="K122" s="37"/>
      <c r="L122" s="38"/>
      <c r="M122" s="188"/>
      <c r="N122" s="189"/>
      <c r="O122" s="71"/>
      <c r="P122" s="71"/>
      <c r="Q122" s="71"/>
      <c r="R122" s="71"/>
      <c r="S122" s="71"/>
      <c r="T122" s="72"/>
      <c r="U122" s="37"/>
      <c r="V122" s="37"/>
      <c r="W122" s="37"/>
      <c r="X122" s="37"/>
      <c r="Y122" s="37"/>
      <c r="Z122" s="37"/>
      <c r="AA122" s="37"/>
      <c r="AB122" s="37"/>
      <c r="AC122" s="37"/>
      <c r="AD122" s="37"/>
      <c r="AE122" s="37"/>
      <c r="AT122" s="18" t="s">
        <v>146</v>
      </c>
      <c r="AU122" s="18" t="s">
        <v>82</v>
      </c>
    </row>
    <row r="123" spans="1:65" s="2" customFormat="1" ht="24.15" customHeight="1">
      <c r="A123" s="37"/>
      <c r="B123" s="171"/>
      <c r="C123" s="172" t="s">
        <v>202</v>
      </c>
      <c r="D123" s="172" t="s">
        <v>140</v>
      </c>
      <c r="E123" s="173" t="s">
        <v>203</v>
      </c>
      <c r="F123" s="174" t="s">
        <v>204</v>
      </c>
      <c r="G123" s="175" t="s">
        <v>205</v>
      </c>
      <c r="H123" s="176">
        <v>2</v>
      </c>
      <c r="I123" s="177"/>
      <c r="J123" s="178">
        <f>ROUND(I123*H123,2)</f>
        <v>0</v>
      </c>
      <c r="K123" s="174" t="s">
        <v>3</v>
      </c>
      <c r="L123" s="38"/>
      <c r="M123" s="179" t="s">
        <v>3</v>
      </c>
      <c r="N123" s="180" t="s">
        <v>44</v>
      </c>
      <c r="O123" s="71"/>
      <c r="P123" s="181">
        <f>O123*H123</f>
        <v>0</v>
      </c>
      <c r="Q123" s="181">
        <v>0</v>
      </c>
      <c r="R123" s="181">
        <f>Q123*H123</f>
        <v>0</v>
      </c>
      <c r="S123" s="181">
        <v>0</v>
      </c>
      <c r="T123" s="182">
        <f>S123*H123</f>
        <v>0</v>
      </c>
      <c r="U123" s="37"/>
      <c r="V123" s="37"/>
      <c r="W123" s="37"/>
      <c r="X123" s="37"/>
      <c r="Y123" s="37"/>
      <c r="Z123" s="37"/>
      <c r="AA123" s="37"/>
      <c r="AB123" s="37"/>
      <c r="AC123" s="37"/>
      <c r="AD123" s="37"/>
      <c r="AE123" s="37"/>
      <c r="AR123" s="183" t="s">
        <v>144</v>
      </c>
      <c r="AT123" s="183" t="s">
        <v>140</v>
      </c>
      <c r="AU123" s="183" t="s">
        <v>82</v>
      </c>
      <c r="AY123" s="18" t="s">
        <v>137</v>
      </c>
      <c r="BE123" s="184">
        <f>IF(N123="základní",J123,0)</f>
        <v>0</v>
      </c>
      <c r="BF123" s="184">
        <f>IF(N123="snížená",J123,0)</f>
        <v>0</v>
      </c>
      <c r="BG123" s="184">
        <f>IF(N123="zákl. přenesená",J123,0)</f>
        <v>0</v>
      </c>
      <c r="BH123" s="184">
        <f>IF(N123="sníž. přenesená",J123,0)</f>
        <v>0</v>
      </c>
      <c r="BI123" s="184">
        <f>IF(N123="nulová",J123,0)</f>
        <v>0</v>
      </c>
      <c r="BJ123" s="18" t="s">
        <v>80</v>
      </c>
      <c r="BK123" s="184">
        <f>ROUND(I123*H123,2)</f>
        <v>0</v>
      </c>
      <c r="BL123" s="18" t="s">
        <v>144</v>
      </c>
      <c r="BM123" s="183" t="s">
        <v>206</v>
      </c>
    </row>
    <row r="124" spans="1:47" s="2" customFormat="1" ht="12">
      <c r="A124" s="37"/>
      <c r="B124" s="38"/>
      <c r="C124" s="37"/>
      <c r="D124" s="185" t="s">
        <v>146</v>
      </c>
      <c r="E124" s="37"/>
      <c r="F124" s="186" t="s">
        <v>204</v>
      </c>
      <c r="G124" s="37"/>
      <c r="H124" s="37"/>
      <c r="I124" s="187"/>
      <c r="J124" s="37"/>
      <c r="K124" s="37"/>
      <c r="L124" s="38"/>
      <c r="M124" s="188"/>
      <c r="N124" s="189"/>
      <c r="O124" s="71"/>
      <c r="P124" s="71"/>
      <c r="Q124" s="71"/>
      <c r="R124" s="71"/>
      <c r="S124" s="71"/>
      <c r="T124" s="72"/>
      <c r="U124" s="37"/>
      <c r="V124" s="37"/>
      <c r="W124" s="37"/>
      <c r="X124" s="37"/>
      <c r="Y124" s="37"/>
      <c r="Z124" s="37"/>
      <c r="AA124" s="37"/>
      <c r="AB124" s="37"/>
      <c r="AC124" s="37"/>
      <c r="AD124" s="37"/>
      <c r="AE124" s="37"/>
      <c r="AT124" s="18" t="s">
        <v>146</v>
      </c>
      <c r="AU124" s="18" t="s">
        <v>82</v>
      </c>
    </row>
    <row r="125" spans="1:51" s="13" customFormat="1" ht="12">
      <c r="A125" s="13"/>
      <c r="B125" s="190"/>
      <c r="C125" s="13"/>
      <c r="D125" s="185" t="s">
        <v>154</v>
      </c>
      <c r="E125" s="191" t="s">
        <v>3</v>
      </c>
      <c r="F125" s="192" t="s">
        <v>207</v>
      </c>
      <c r="G125" s="13"/>
      <c r="H125" s="193">
        <v>2</v>
      </c>
      <c r="I125" s="194"/>
      <c r="J125" s="13"/>
      <c r="K125" s="13"/>
      <c r="L125" s="190"/>
      <c r="M125" s="195"/>
      <c r="N125" s="196"/>
      <c r="O125" s="196"/>
      <c r="P125" s="196"/>
      <c r="Q125" s="196"/>
      <c r="R125" s="196"/>
      <c r="S125" s="196"/>
      <c r="T125" s="197"/>
      <c r="U125" s="13"/>
      <c r="V125" s="13"/>
      <c r="W125" s="13"/>
      <c r="X125" s="13"/>
      <c r="Y125" s="13"/>
      <c r="Z125" s="13"/>
      <c r="AA125" s="13"/>
      <c r="AB125" s="13"/>
      <c r="AC125" s="13"/>
      <c r="AD125" s="13"/>
      <c r="AE125" s="13"/>
      <c r="AT125" s="191" t="s">
        <v>154</v>
      </c>
      <c r="AU125" s="191" t="s">
        <v>82</v>
      </c>
      <c r="AV125" s="13" t="s">
        <v>82</v>
      </c>
      <c r="AW125" s="13" t="s">
        <v>35</v>
      </c>
      <c r="AX125" s="13" t="s">
        <v>80</v>
      </c>
      <c r="AY125" s="191" t="s">
        <v>137</v>
      </c>
    </row>
    <row r="126" spans="1:65" s="2" customFormat="1" ht="24.15" customHeight="1">
      <c r="A126" s="37"/>
      <c r="B126" s="171"/>
      <c r="C126" s="172" t="s">
        <v>208</v>
      </c>
      <c r="D126" s="172" t="s">
        <v>140</v>
      </c>
      <c r="E126" s="173" t="s">
        <v>209</v>
      </c>
      <c r="F126" s="174" t="s">
        <v>210</v>
      </c>
      <c r="G126" s="175" t="s">
        <v>205</v>
      </c>
      <c r="H126" s="176">
        <v>1</v>
      </c>
      <c r="I126" s="177"/>
      <c r="J126" s="178">
        <f>ROUND(I126*H126,2)</f>
        <v>0</v>
      </c>
      <c r="K126" s="174" t="s">
        <v>3</v>
      </c>
      <c r="L126" s="38"/>
      <c r="M126" s="179" t="s">
        <v>3</v>
      </c>
      <c r="N126" s="180" t="s">
        <v>44</v>
      </c>
      <c r="O126" s="71"/>
      <c r="P126" s="181">
        <f>O126*H126</f>
        <v>0</v>
      </c>
      <c r="Q126" s="181">
        <v>0</v>
      </c>
      <c r="R126" s="181">
        <f>Q126*H126</f>
        <v>0</v>
      </c>
      <c r="S126" s="181">
        <v>0</v>
      </c>
      <c r="T126" s="182">
        <f>S126*H126</f>
        <v>0</v>
      </c>
      <c r="U126" s="37"/>
      <c r="V126" s="37"/>
      <c r="W126" s="37"/>
      <c r="X126" s="37"/>
      <c r="Y126" s="37"/>
      <c r="Z126" s="37"/>
      <c r="AA126" s="37"/>
      <c r="AB126" s="37"/>
      <c r="AC126" s="37"/>
      <c r="AD126" s="37"/>
      <c r="AE126" s="37"/>
      <c r="AR126" s="183" t="s">
        <v>144</v>
      </c>
      <c r="AT126" s="183" t="s">
        <v>140</v>
      </c>
      <c r="AU126" s="183" t="s">
        <v>82</v>
      </c>
      <c r="AY126" s="18" t="s">
        <v>137</v>
      </c>
      <c r="BE126" s="184">
        <f>IF(N126="základní",J126,0)</f>
        <v>0</v>
      </c>
      <c r="BF126" s="184">
        <f>IF(N126="snížená",J126,0)</f>
        <v>0</v>
      </c>
      <c r="BG126" s="184">
        <f>IF(N126="zákl. přenesená",J126,0)</f>
        <v>0</v>
      </c>
      <c r="BH126" s="184">
        <f>IF(N126="sníž. přenesená",J126,0)</f>
        <v>0</v>
      </c>
      <c r="BI126" s="184">
        <f>IF(N126="nulová",J126,0)</f>
        <v>0</v>
      </c>
      <c r="BJ126" s="18" t="s">
        <v>80</v>
      </c>
      <c r="BK126" s="184">
        <f>ROUND(I126*H126,2)</f>
        <v>0</v>
      </c>
      <c r="BL126" s="18" t="s">
        <v>144</v>
      </c>
      <c r="BM126" s="183" t="s">
        <v>211</v>
      </c>
    </row>
    <row r="127" spans="1:47" s="2" customFormat="1" ht="12">
      <c r="A127" s="37"/>
      <c r="B127" s="38"/>
      <c r="C127" s="37"/>
      <c r="D127" s="185" t="s">
        <v>146</v>
      </c>
      <c r="E127" s="37"/>
      <c r="F127" s="186" t="s">
        <v>210</v>
      </c>
      <c r="G127" s="37"/>
      <c r="H127" s="37"/>
      <c r="I127" s="187"/>
      <c r="J127" s="37"/>
      <c r="K127" s="37"/>
      <c r="L127" s="38"/>
      <c r="M127" s="188"/>
      <c r="N127" s="189"/>
      <c r="O127" s="71"/>
      <c r="P127" s="71"/>
      <c r="Q127" s="71"/>
      <c r="R127" s="71"/>
      <c r="S127" s="71"/>
      <c r="T127" s="72"/>
      <c r="U127" s="37"/>
      <c r="V127" s="37"/>
      <c r="W127" s="37"/>
      <c r="X127" s="37"/>
      <c r="Y127" s="37"/>
      <c r="Z127" s="37"/>
      <c r="AA127" s="37"/>
      <c r="AB127" s="37"/>
      <c r="AC127" s="37"/>
      <c r="AD127" s="37"/>
      <c r="AE127" s="37"/>
      <c r="AT127" s="18" t="s">
        <v>146</v>
      </c>
      <c r="AU127" s="18" t="s">
        <v>82</v>
      </c>
    </row>
    <row r="128" spans="1:51" s="13" customFormat="1" ht="12">
      <c r="A128" s="13"/>
      <c r="B128" s="190"/>
      <c r="C128" s="13"/>
      <c r="D128" s="185" t="s">
        <v>154</v>
      </c>
      <c r="E128" s="191" t="s">
        <v>3</v>
      </c>
      <c r="F128" s="192" t="s">
        <v>212</v>
      </c>
      <c r="G128" s="13"/>
      <c r="H128" s="193">
        <v>1</v>
      </c>
      <c r="I128" s="194"/>
      <c r="J128" s="13"/>
      <c r="K128" s="13"/>
      <c r="L128" s="190"/>
      <c r="M128" s="195"/>
      <c r="N128" s="196"/>
      <c r="O128" s="196"/>
      <c r="P128" s="196"/>
      <c r="Q128" s="196"/>
      <c r="R128" s="196"/>
      <c r="S128" s="196"/>
      <c r="T128" s="197"/>
      <c r="U128" s="13"/>
      <c r="V128" s="13"/>
      <c r="W128" s="13"/>
      <c r="X128" s="13"/>
      <c r="Y128" s="13"/>
      <c r="Z128" s="13"/>
      <c r="AA128" s="13"/>
      <c r="AB128" s="13"/>
      <c r="AC128" s="13"/>
      <c r="AD128" s="13"/>
      <c r="AE128" s="13"/>
      <c r="AT128" s="191" t="s">
        <v>154</v>
      </c>
      <c r="AU128" s="191" t="s">
        <v>82</v>
      </c>
      <c r="AV128" s="13" t="s">
        <v>82</v>
      </c>
      <c r="AW128" s="13" t="s">
        <v>35</v>
      </c>
      <c r="AX128" s="13" t="s">
        <v>80</v>
      </c>
      <c r="AY128" s="191" t="s">
        <v>137</v>
      </c>
    </row>
    <row r="129" spans="1:65" s="2" customFormat="1" ht="24.15" customHeight="1">
      <c r="A129" s="37"/>
      <c r="B129" s="171"/>
      <c r="C129" s="172" t="s">
        <v>9</v>
      </c>
      <c r="D129" s="172" t="s">
        <v>140</v>
      </c>
      <c r="E129" s="173" t="s">
        <v>213</v>
      </c>
      <c r="F129" s="174" t="s">
        <v>214</v>
      </c>
      <c r="G129" s="175" t="s">
        <v>205</v>
      </c>
      <c r="H129" s="176">
        <v>100</v>
      </c>
      <c r="I129" s="177"/>
      <c r="J129" s="178">
        <f>ROUND(I129*H129,2)</f>
        <v>0</v>
      </c>
      <c r="K129" s="174" t="s">
        <v>3</v>
      </c>
      <c r="L129" s="38"/>
      <c r="M129" s="179" t="s">
        <v>3</v>
      </c>
      <c r="N129" s="180" t="s">
        <v>44</v>
      </c>
      <c r="O129" s="71"/>
      <c r="P129" s="181">
        <f>O129*H129</f>
        <v>0</v>
      </c>
      <c r="Q129" s="181">
        <v>0</v>
      </c>
      <c r="R129" s="181">
        <f>Q129*H129</f>
        <v>0</v>
      </c>
      <c r="S129" s="181">
        <v>0</v>
      </c>
      <c r="T129" s="182">
        <f>S129*H129</f>
        <v>0</v>
      </c>
      <c r="U129" s="37"/>
      <c r="V129" s="37"/>
      <c r="W129" s="37"/>
      <c r="X129" s="37"/>
      <c r="Y129" s="37"/>
      <c r="Z129" s="37"/>
      <c r="AA129" s="37"/>
      <c r="AB129" s="37"/>
      <c r="AC129" s="37"/>
      <c r="AD129" s="37"/>
      <c r="AE129" s="37"/>
      <c r="AR129" s="183" t="s">
        <v>144</v>
      </c>
      <c r="AT129" s="183" t="s">
        <v>140</v>
      </c>
      <c r="AU129" s="183" t="s">
        <v>82</v>
      </c>
      <c r="AY129" s="18" t="s">
        <v>137</v>
      </c>
      <c r="BE129" s="184">
        <f>IF(N129="základní",J129,0)</f>
        <v>0</v>
      </c>
      <c r="BF129" s="184">
        <f>IF(N129="snížená",J129,0)</f>
        <v>0</v>
      </c>
      <c r="BG129" s="184">
        <f>IF(N129="zákl. přenesená",J129,0)</f>
        <v>0</v>
      </c>
      <c r="BH129" s="184">
        <f>IF(N129="sníž. přenesená",J129,0)</f>
        <v>0</v>
      </c>
      <c r="BI129" s="184">
        <f>IF(N129="nulová",J129,0)</f>
        <v>0</v>
      </c>
      <c r="BJ129" s="18" t="s">
        <v>80</v>
      </c>
      <c r="BK129" s="184">
        <f>ROUND(I129*H129,2)</f>
        <v>0</v>
      </c>
      <c r="BL129" s="18" t="s">
        <v>144</v>
      </c>
      <c r="BM129" s="183" t="s">
        <v>215</v>
      </c>
    </row>
    <row r="130" spans="1:47" s="2" customFormat="1" ht="12">
      <c r="A130" s="37"/>
      <c r="B130" s="38"/>
      <c r="C130" s="37"/>
      <c r="D130" s="185" t="s">
        <v>146</v>
      </c>
      <c r="E130" s="37"/>
      <c r="F130" s="186" t="s">
        <v>214</v>
      </c>
      <c r="G130" s="37"/>
      <c r="H130" s="37"/>
      <c r="I130" s="187"/>
      <c r="J130" s="37"/>
      <c r="K130" s="37"/>
      <c r="L130" s="38"/>
      <c r="M130" s="188"/>
      <c r="N130" s="189"/>
      <c r="O130" s="71"/>
      <c r="P130" s="71"/>
      <c r="Q130" s="71"/>
      <c r="R130" s="71"/>
      <c r="S130" s="71"/>
      <c r="T130" s="72"/>
      <c r="U130" s="37"/>
      <c r="V130" s="37"/>
      <c r="W130" s="37"/>
      <c r="X130" s="37"/>
      <c r="Y130" s="37"/>
      <c r="Z130" s="37"/>
      <c r="AA130" s="37"/>
      <c r="AB130" s="37"/>
      <c r="AC130" s="37"/>
      <c r="AD130" s="37"/>
      <c r="AE130" s="37"/>
      <c r="AT130" s="18" t="s">
        <v>146</v>
      </c>
      <c r="AU130" s="18" t="s">
        <v>82</v>
      </c>
    </row>
    <row r="131" spans="1:51" s="13" customFormat="1" ht="12">
      <c r="A131" s="13"/>
      <c r="B131" s="190"/>
      <c r="C131" s="13"/>
      <c r="D131" s="185" t="s">
        <v>154</v>
      </c>
      <c r="E131" s="191" t="s">
        <v>3</v>
      </c>
      <c r="F131" s="192" t="s">
        <v>216</v>
      </c>
      <c r="G131" s="13"/>
      <c r="H131" s="193">
        <v>100</v>
      </c>
      <c r="I131" s="194"/>
      <c r="J131" s="13"/>
      <c r="K131" s="13"/>
      <c r="L131" s="190"/>
      <c r="M131" s="195"/>
      <c r="N131" s="196"/>
      <c r="O131" s="196"/>
      <c r="P131" s="196"/>
      <c r="Q131" s="196"/>
      <c r="R131" s="196"/>
      <c r="S131" s="196"/>
      <c r="T131" s="197"/>
      <c r="U131" s="13"/>
      <c r="V131" s="13"/>
      <c r="W131" s="13"/>
      <c r="X131" s="13"/>
      <c r="Y131" s="13"/>
      <c r="Z131" s="13"/>
      <c r="AA131" s="13"/>
      <c r="AB131" s="13"/>
      <c r="AC131" s="13"/>
      <c r="AD131" s="13"/>
      <c r="AE131" s="13"/>
      <c r="AT131" s="191" t="s">
        <v>154</v>
      </c>
      <c r="AU131" s="191" t="s">
        <v>82</v>
      </c>
      <c r="AV131" s="13" t="s">
        <v>82</v>
      </c>
      <c r="AW131" s="13" t="s">
        <v>35</v>
      </c>
      <c r="AX131" s="13" t="s">
        <v>80</v>
      </c>
      <c r="AY131" s="191" t="s">
        <v>137</v>
      </c>
    </row>
    <row r="132" spans="1:65" s="2" customFormat="1" ht="16.5" customHeight="1">
      <c r="A132" s="37"/>
      <c r="B132" s="171"/>
      <c r="C132" s="198" t="s">
        <v>217</v>
      </c>
      <c r="D132" s="198" t="s">
        <v>166</v>
      </c>
      <c r="E132" s="199" t="s">
        <v>218</v>
      </c>
      <c r="F132" s="200" t="s">
        <v>219</v>
      </c>
      <c r="G132" s="201" t="s">
        <v>205</v>
      </c>
      <c r="H132" s="202">
        <v>1204</v>
      </c>
      <c r="I132" s="203"/>
      <c r="J132" s="204">
        <f>ROUND(I132*H132,2)</f>
        <v>0</v>
      </c>
      <c r="K132" s="200" t="s">
        <v>3</v>
      </c>
      <c r="L132" s="205"/>
      <c r="M132" s="206" t="s">
        <v>3</v>
      </c>
      <c r="N132" s="207" t="s">
        <v>44</v>
      </c>
      <c r="O132" s="71"/>
      <c r="P132" s="181">
        <f>O132*H132</f>
        <v>0</v>
      </c>
      <c r="Q132" s="181">
        <v>5E-05</v>
      </c>
      <c r="R132" s="181">
        <f>Q132*H132</f>
        <v>0.060200000000000004</v>
      </c>
      <c r="S132" s="181">
        <v>0</v>
      </c>
      <c r="T132" s="182">
        <f>S132*H132</f>
        <v>0</v>
      </c>
      <c r="U132" s="37"/>
      <c r="V132" s="37"/>
      <c r="W132" s="37"/>
      <c r="X132" s="37"/>
      <c r="Y132" s="37"/>
      <c r="Z132" s="37"/>
      <c r="AA132" s="37"/>
      <c r="AB132" s="37"/>
      <c r="AC132" s="37"/>
      <c r="AD132" s="37"/>
      <c r="AE132" s="37"/>
      <c r="AR132" s="183" t="s">
        <v>170</v>
      </c>
      <c r="AT132" s="183" t="s">
        <v>166</v>
      </c>
      <c r="AU132" s="183" t="s">
        <v>82</v>
      </c>
      <c r="AY132" s="18" t="s">
        <v>137</v>
      </c>
      <c r="BE132" s="184">
        <f>IF(N132="základní",J132,0)</f>
        <v>0</v>
      </c>
      <c r="BF132" s="184">
        <f>IF(N132="snížená",J132,0)</f>
        <v>0</v>
      </c>
      <c r="BG132" s="184">
        <f>IF(N132="zákl. přenesená",J132,0)</f>
        <v>0</v>
      </c>
      <c r="BH132" s="184">
        <f>IF(N132="sníž. přenesená",J132,0)</f>
        <v>0</v>
      </c>
      <c r="BI132" s="184">
        <f>IF(N132="nulová",J132,0)</f>
        <v>0</v>
      </c>
      <c r="BJ132" s="18" t="s">
        <v>80</v>
      </c>
      <c r="BK132" s="184">
        <f>ROUND(I132*H132,2)</f>
        <v>0</v>
      </c>
      <c r="BL132" s="18" t="s">
        <v>144</v>
      </c>
      <c r="BM132" s="183" t="s">
        <v>220</v>
      </c>
    </row>
    <row r="133" spans="1:47" s="2" customFormat="1" ht="12">
      <c r="A133" s="37"/>
      <c r="B133" s="38"/>
      <c r="C133" s="37"/>
      <c r="D133" s="185" t="s">
        <v>146</v>
      </c>
      <c r="E133" s="37"/>
      <c r="F133" s="186" t="s">
        <v>219</v>
      </c>
      <c r="G133" s="37"/>
      <c r="H133" s="37"/>
      <c r="I133" s="187"/>
      <c r="J133" s="37"/>
      <c r="K133" s="37"/>
      <c r="L133" s="38"/>
      <c r="M133" s="188"/>
      <c r="N133" s="189"/>
      <c r="O133" s="71"/>
      <c r="P133" s="71"/>
      <c r="Q133" s="71"/>
      <c r="R133" s="71"/>
      <c r="S133" s="71"/>
      <c r="T133" s="72"/>
      <c r="U133" s="37"/>
      <c r="V133" s="37"/>
      <c r="W133" s="37"/>
      <c r="X133" s="37"/>
      <c r="Y133" s="37"/>
      <c r="Z133" s="37"/>
      <c r="AA133" s="37"/>
      <c r="AB133" s="37"/>
      <c r="AC133" s="37"/>
      <c r="AD133" s="37"/>
      <c r="AE133" s="37"/>
      <c r="AT133" s="18" t="s">
        <v>146</v>
      </c>
      <c r="AU133" s="18" t="s">
        <v>82</v>
      </c>
    </row>
    <row r="134" spans="1:51" s="13" customFormat="1" ht="12">
      <c r="A134" s="13"/>
      <c r="B134" s="190"/>
      <c r="C134" s="13"/>
      <c r="D134" s="185" t="s">
        <v>154</v>
      </c>
      <c r="E134" s="191" t="s">
        <v>3</v>
      </c>
      <c r="F134" s="192" t="s">
        <v>221</v>
      </c>
      <c r="G134" s="13"/>
      <c r="H134" s="193">
        <v>1200</v>
      </c>
      <c r="I134" s="194"/>
      <c r="J134" s="13"/>
      <c r="K134" s="13"/>
      <c r="L134" s="190"/>
      <c r="M134" s="195"/>
      <c r="N134" s="196"/>
      <c r="O134" s="196"/>
      <c r="P134" s="196"/>
      <c r="Q134" s="196"/>
      <c r="R134" s="196"/>
      <c r="S134" s="196"/>
      <c r="T134" s="197"/>
      <c r="U134" s="13"/>
      <c r="V134" s="13"/>
      <c r="W134" s="13"/>
      <c r="X134" s="13"/>
      <c r="Y134" s="13"/>
      <c r="Z134" s="13"/>
      <c r="AA134" s="13"/>
      <c r="AB134" s="13"/>
      <c r="AC134" s="13"/>
      <c r="AD134" s="13"/>
      <c r="AE134" s="13"/>
      <c r="AT134" s="191" t="s">
        <v>154</v>
      </c>
      <c r="AU134" s="191" t="s">
        <v>82</v>
      </c>
      <c r="AV134" s="13" t="s">
        <v>82</v>
      </c>
      <c r="AW134" s="13" t="s">
        <v>35</v>
      </c>
      <c r="AX134" s="13" t="s">
        <v>73</v>
      </c>
      <c r="AY134" s="191" t="s">
        <v>137</v>
      </c>
    </row>
    <row r="135" spans="1:51" s="13" customFormat="1" ht="12">
      <c r="A135" s="13"/>
      <c r="B135" s="190"/>
      <c r="C135" s="13"/>
      <c r="D135" s="185" t="s">
        <v>154</v>
      </c>
      <c r="E135" s="191" t="s">
        <v>3</v>
      </c>
      <c r="F135" s="192" t="s">
        <v>222</v>
      </c>
      <c r="G135" s="13"/>
      <c r="H135" s="193">
        <v>4</v>
      </c>
      <c r="I135" s="194"/>
      <c r="J135" s="13"/>
      <c r="K135" s="13"/>
      <c r="L135" s="190"/>
      <c r="M135" s="195"/>
      <c r="N135" s="196"/>
      <c r="O135" s="196"/>
      <c r="P135" s="196"/>
      <c r="Q135" s="196"/>
      <c r="R135" s="196"/>
      <c r="S135" s="196"/>
      <c r="T135" s="197"/>
      <c r="U135" s="13"/>
      <c r="V135" s="13"/>
      <c r="W135" s="13"/>
      <c r="X135" s="13"/>
      <c r="Y135" s="13"/>
      <c r="Z135" s="13"/>
      <c r="AA135" s="13"/>
      <c r="AB135" s="13"/>
      <c r="AC135" s="13"/>
      <c r="AD135" s="13"/>
      <c r="AE135" s="13"/>
      <c r="AT135" s="191" t="s">
        <v>154</v>
      </c>
      <c r="AU135" s="191" t="s">
        <v>82</v>
      </c>
      <c r="AV135" s="13" t="s">
        <v>82</v>
      </c>
      <c r="AW135" s="13" t="s">
        <v>35</v>
      </c>
      <c r="AX135" s="13" t="s">
        <v>73</v>
      </c>
      <c r="AY135" s="191" t="s">
        <v>137</v>
      </c>
    </row>
    <row r="136" spans="1:51" s="14" customFormat="1" ht="12">
      <c r="A136" s="14"/>
      <c r="B136" s="208"/>
      <c r="C136" s="14"/>
      <c r="D136" s="185" t="s">
        <v>154</v>
      </c>
      <c r="E136" s="209" t="s">
        <v>3</v>
      </c>
      <c r="F136" s="210" t="s">
        <v>223</v>
      </c>
      <c r="G136" s="14"/>
      <c r="H136" s="211">
        <v>1204</v>
      </c>
      <c r="I136" s="212"/>
      <c r="J136" s="14"/>
      <c r="K136" s="14"/>
      <c r="L136" s="208"/>
      <c r="M136" s="213"/>
      <c r="N136" s="214"/>
      <c r="O136" s="214"/>
      <c r="P136" s="214"/>
      <c r="Q136" s="214"/>
      <c r="R136" s="214"/>
      <c r="S136" s="214"/>
      <c r="T136" s="215"/>
      <c r="U136" s="14"/>
      <c r="V136" s="14"/>
      <c r="W136" s="14"/>
      <c r="X136" s="14"/>
      <c r="Y136" s="14"/>
      <c r="Z136" s="14"/>
      <c r="AA136" s="14"/>
      <c r="AB136" s="14"/>
      <c r="AC136" s="14"/>
      <c r="AD136" s="14"/>
      <c r="AE136" s="14"/>
      <c r="AT136" s="209" t="s">
        <v>154</v>
      </c>
      <c r="AU136" s="209" t="s">
        <v>82</v>
      </c>
      <c r="AV136" s="14" t="s">
        <v>144</v>
      </c>
      <c r="AW136" s="14" t="s">
        <v>35</v>
      </c>
      <c r="AX136" s="14" t="s">
        <v>80</v>
      </c>
      <c r="AY136" s="209" t="s">
        <v>137</v>
      </c>
    </row>
    <row r="137" spans="1:65" s="2" customFormat="1" ht="16.5" customHeight="1">
      <c r="A137" s="37"/>
      <c r="B137" s="171"/>
      <c r="C137" s="198" t="s">
        <v>224</v>
      </c>
      <c r="D137" s="198" t="s">
        <v>166</v>
      </c>
      <c r="E137" s="199" t="s">
        <v>225</v>
      </c>
      <c r="F137" s="200" t="s">
        <v>226</v>
      </c>
      <c r="G137" s="201" t="s">
        <v>205</v>
      </c>
      <c r="H137" s="202">
        <v>1204</v>
      </c>
      <c r="I137" s="203"/>
      <c r="J137" s="204">
        <f>ROUND(I137*H137,2)</f>
        <v>0</v>
      </c>
      <c r="K137" s="200" t="s">
        <v>3</v>
      </c>
      <c r="L137" s="205"/>
      <c r="M137" s="206" t="s">
        <v>3</v>
      </c>
      <c r="N137" s="207" t="s">
        <v>44</v>
      </c>
      <c r="O137" s="71"/>
      <c r="P137" s="181">
        <f>O137*H137</f>
        <v>0</v>
      </c>
      <c r="Q137" s="181">
        <v>0.00041</v>
      </c>
      <c r="R137" s="181">
        <f>Q137*H137</f>
        <v>0.49363999999999997</v>
      </c>
      <c r="S137" s="181">
        <v>0</v>
      </c>
      <c r="T137" s="182">
        <f>S137*H137</f>
        <v>0</v>
      </c>
      <c r="U137" s="37"/>
      <c r="V137" s="37"/>
      <c r="W137" s="37"/>
      <c r="X137" s="37"/>
      <c r="Y137" s="37"/>
      <c r="Z137" s="37"/>
      <c r="AA137" s="37"/>
      <c r="AB137" s="37"/>
      <c r="AC137" s="37"/>
      <c r="AD137" s="37"/>
      <c r="AE137" s="37"/>
      <c r="AR137" s="183" t="s">
        <v>170</v>
      </c>
      <c r="AT137" s="183" t="s">
        <v>166</v>
      </c>
      <c r="AU137" s="183" t="s">
        <v>82</v>
      </c>
      <c r="AY137" s="18" t="s">
        <v>137</v>
      </c>
      <c r="BE137" s="184">
        <f>IF(N137="základní",J137,0)</f>
        <v>0</v>
      </c>
      <c r="BF137" s="184">
        <f>IF(N137="snížená",J137,0)</f>
        <v>0</v>
      </c>
      <c r="BG137" s="184">
        <f>IF(N137="zákl. přenesená",J137,0)</f>
        <v>0</v>
      </c>
      <c r="BH137" s="184">
        <f>IF(N137="sníž. přenesená",J137,0)</f>
        <v>0</v>
      </c>
      <c r="BI137" s="184">
        <f>IF(N137="nulová",J137,0)</f>
        <v>0</v>
      </c>
      <c r="BJ137" s="18" t="s">
        <v>80</v>
      </c>
      <c r="BK137" s="184">
        <f>ROUND(I137*H137,2)</f>
        <v>0</v>
      </c>
      <c r="BL137" s="18" t="s">
        <v>144</v>
      </c>
      <c r="BM137" s="183" t="s">
        <v>227</v>
      </c>
    </row>
    <row r="138" spans="1:47" s="2" customFormat="1" ht="12">
      <c r="A138" s="37"/>
      <c r="B138" s="38"/>
      <c r="C138" s="37"/>
      <c r="D138" s="185" t="s">
        <v>146</v>
      </c>
      <c r="E138" s="37"/>
      <c r="F138" s="186" t="s">
        <v>226</v>
      </c>
      <c r="G138" s="37"/>
      <c r="H138" s="37"/>
      <c r="I138" s="187"/>
      <c r="J138" s="37"/>
      <c r="K138" s="37"/>
      <c r="L138" s="38"/>
      <c r="M138" s="188"/>
      <c r="N138" s="189"/>
      <c r="O138" s="71"/>
      <c r="P138" s="71"/>
      <c r="Q138" s="71"/>
      <c r="R138" s="71"/>
      <c r="S138" s="71"/>
      <c r="T138" s="72"/>
      <c r="U138" s="37"/>
      <c r="V138" s="37"/>
      <c r="W138" s="37"/>
      <c r="X138" s="37"/>
      <c r="Y138" s="37"/>
      <c r="Z138" s="37"/>
      <c r="AA138" s="37"/>
      <c r="AB138" s="37"/>
      <c r="AC138" s="37"/>
      <c r="AD138" s="37"/>
      <c r="AE138" s="37"/>
      <c r="AT138" s="18" t="s">
        <v>146</v>
      </c>
      <c r="AU138" s="18" t="s">
        <v>82</v>
      </c>
    </row>
    <row r="139" spans="1:65" s="2" customFormat="1" ht="16.5" customHeight="1">
      <c r="A139" s="37"/>
      <c r="B139" s="171"/>
      <c r="C139" s="198" t="s">
        <v>228</v>
      </c>
      <c r="D139" s="198" t="s">
        <v>166</v>
      </c>
      <c r="E139" s="199" t="s">
        <v>229</v>
      </c>
      <c r="F139" s="200" t="s">
        <v>230</v>
      </c>
      <c r="G139" s="201" t="s">
        <v>205</v>
      </c>
      <c r="H139" s="202">
        <v>1212</v>
      </c>
      <c r="I139" s="203"/>
      <c r="J139" s="204">
        <f>ROUND(I139*H139,2)</f>
        <v>0</v>
      </c>
      <c r="K139" s="200" t="s">
        <v>3</v>
      </c>
      <c r="L139" s="205"/>
      <c r="M139" s="206" t="s">
        <v>3</v>
      </c>
      <c r="N139" s="207" t="s">
        <v>44</v>
      </c>
      <c r="O139" s="71"/>
      <c r="P139" s="181">
        <f>O139*H139</f>
        <v>0</v>
      </c>
      <c r="Q139" s="181">
        <v>0.00012</v>
      </c>
      <c r="R139" s="181">
        <f>Q139*H139</f>
        <v>0.14544</v>
      </c>
      <c r="S139" s="181">
        <v>0</v>
      </c>
      <c r="T139" s="182">
        <f>S139*H139</f>
        <v>0</v>
      </c>
      <c r="U139" s="37"/>
      <c r="V139" s="37"/>
      <c r="W139" s="37"/>
      <c r="X139" s="37"/>
      <c r="Y139" s="37"/>
      <c r="Z139" s="37"/>
      <c r="AA139" s="37"/>
      <c r="AB139" s="37"/>
      <c r="AC139" s="37"/>
      <c r="AD139" s="37"/>
      <c r="AE139" s="37"/>
      <c r="AR139" s="183" t="s">
        <v>170</v>
      </c>
      <c r="AT139" s="183" t="s">
        <v>166</v>
      </c>
      <c r="AU139" s="183" t="s">
        <v>82</v>
      </c>
      <c r="AY139" s="18" t="s">
        <v>137</v>
      </c>
      <c r="BE139" s="184">
        <f>IF(N139="základní",J139,0)</f>
        <v>0</v>
      </c>
      <c r="BF139" s="184">
        <f>IF(N139="snížená",J139,0)</f>
        <v>0</v>
      </c>
      <c r="BG139" s="184">
        <f>IF(N139="zákl. přenesená",J139,0)</f>
        <v>0</v>
      </c>
      <c r="BH139" s="184">
        <f>IF(N139="sníž. přenesená",J139,0)</f>
        <v>0</v>
      </c>
      <c r="BI139" s="184">
        <f>IF(N139="nulová",J139,0)</f>
        <v>0</v>
      </c>
      <c r="BJ139" s="18" t="s">
        <v>80</v>
      </c>
      <c r="BK139" s="184">
        <f>ROUND(I139*H139,2)</f>
        <v>0</v>
      </c>
      <c r="BL139" s="18" t="s">
        <v>144</v>
      </c>
      <c r="BM139" s="183" t="s">
        <v>231</v>
      </c>
    </row>
    <row r="140" spans="1:47" s="2" customFormat="1" ht="12">
      <c r="A140" s="37"/>
      <c r="B140" s="38"/>
      <c r="C140" s="37"/>
      <c r="D140" s="185" t="s">
        <v>146</v>
      </c>
      <c r="E140" s="37"/>
      <c r="F140" s="186" t="s">
        <v>230</v>
      </c>
      <c r="G140" s="37"/>
      <c r="H140" s="37"/>
      <c r="I140" s="187"/>
      <c r="J140" s="37"/>
      <c r="K140" s="37"/>
      <c r="L140" s="38"/>
      <c r="M140" s="188"/>
      <c r="N140" s="189"/>
      <c r="O140" s="71"/>
      <c r="P140" s="71"/>
      <c r="Q140" s="71"/>
      <c r="R140" s="71"/>
      <c r="S140" s="71"/>
      <c r="T140" s="72"/>
      <c r="U140" s="37"/>
      <c r="V140" s="37"/>
      <c r="W140" s="37"/>
      <c r="X140" s="37"/>
      <c r="Y140" s="37"/>
      <c r="Z140" s="37"/>
      <c r="AA140" s="37"/>
      <c r="AB140" s="37"/>
      <c r="AC140" s="37"/>
      <c r="AD140" s="37"/>
      <c r="AE140" s="37"/>
      <c r="AT140" s="18" t="s">
        <v>146</v>
      </c>
      <c r="AU140" s="18" t="s">
        <v>82</v>
      </c>
    </row>
    <row r="141" spans="1:51" s="13" customFormat="1" ht="12">
      <c r="A141" s="13"/>
      <c r="B141" s="190"/>
      <c r="C141" s="13"/>
      <c r="D141" s="185" t="s">
        <v>154</v>
      </c>
      <c r="E141" s="191" t="s">
        <v>3</v>
      </c>
      <c r="F141" s="192" t="s">
        <v>232</v>
      </c>
      <c r="G141" s="13"/>
      <c r="H141" s="193">
        <v>1204</v>
      </c>
      <c r="I141" s="194"/>
      <c r="J141" s="13"/>
      <c r="K141" s="13"/>
      <c r="L141" s="190"/>
      <c r="M141" s="195"/>
      <c r="N141" s="196"/>
      <c r="O141" s="196"/>
      <c r="P141" s="196"/>
      <c r="Q141" s="196"/>
      <c r="R141" s="196"/>
      <c r="S141" s="196"/>
      <c r="T141" s="197"/>
      <c r="U141" s="13"/>
      <c r="V141" s="13"/>
      <c r="W141" s="13"/>
      <c r="X141" s="13"/>
      <c r="Y141" s="13"/>
      <c r="Z141" s="13"/>
      <c r="AA141" s="13"/>
      <c r="AB141" s="13"/>
      <c r="AC141" s="13"/>
      <c r="AD141" s="13"/>
      <c r="AE141" s="13"/>
      <c r="AT141" s="191" t="s">
        <v>154</v>
      </c>
      <c r="AU141" s="191" t="s">
        <v>82</v>
      </c>
      <c r="AV141" s="13" t="s">
        <v>82</v>
      </c>
      <c r="AW141" s="13" t="s">
        <v>35</v>
      </c>
      <c r="AX141" s="13" t="s">
        <v>73</v>
      </c>
      <c r="AY141" s="191" t="s">
        <v>137</v>
      </c>
    </row>
    <row r="142" spans="1:51" s="13" customFormat="1" ht="12">
      <c r="A142" s="13"/>
      <c r="B142" s="190"/>
      <c r="C142" s="13"/>
      <c r="D142" s="185" t="s">
        <v>154</v>
      </c>
      <c r="E142" s="191" t="s">
        <v>3</v>
      </c>
      <c r="F142" s="192" t="s">
        <v>233</v>
      </c>
      <c r="G142" s="13"/>
      <c r="H142" s="193">
        <v>8</v>
      </c>
      <c r="I142" s="194"/>
      <c r="J142" s="13"/>
      <c r="K142" s="13"/>
      <c r="L142" s="190"/>
      <c r="M142" s="195"/>
      <c r="N142" s="196"/>
      <c r="O142" s="196"/>
      <c r="P142" s="196"/>
      <c r="Q142" s="196"/>
      <c r="R142" s="196"/>
      <c r="S142" s="196"/>
      <c r="T142" s="197"/>
      <c r="U142" s="13"/>
      <c r="V142" s="13"/>
      <c r="W142" s="13"/>
      <c r="X142" s="13"/>
      <c r="Y142" s="13"/>
      <c r="Z142" s="13"/>
      <c r="AA142" s="13"/>
      <c r="AB142" s="13"/>
      <c r="AC142" s="13"/>
      <c r="AD142" s="13"/>
      <c r="AE142" s="13"/>
      <c r="AT142" s="191" t="s">
        <v>154</v>
      </c>
      <c r="AU142" s="191" t="s">
        <v>82</v>
      </c>
      <c r="AV142" s="13" t="s">
        <v>82</v>
      </c>
      <c r="AW142" s="13" t="s">
        <v>35</v>
      </c>
      <c r="AX142" s="13" t="s">
        <v>73</v>
      </c>
      <c r="AY142" s="191" t="s">
        <v>137</v>
      </c>
    </row>
    <row r="143" spans="1:51" s="14" customFormat="1" ht="12">
      <c r="A143" s="14"/>
      <c r="B143" s="208"/>
      <c r="C143" s="14"/>
      <c r="D143" s="185" t="s">
        <v>154</v>
      </c>
      <c r="E143" s="209" t="s">
        <v>3</v>
      </c>
      <c r="F143" s="210" t="s">
        <v>223</v>
      </c>
      <c r="G143" s="14"/>
      <c r="H143" s="211">
        <v>1212</v>
      </c>
      <c r="I143" s="212"/>
      <c r="J143" s="14"/>
      <c r="K143" s="14"/>
      <c r="L143" s="208"/>
      <c r="M143" s="213"/>
      <c r="N143" s="214"/>
      <c r="O143" s="214"/>
      <c r="P143" s="214"/>
      <c r="Q143" s="214"/>
      <c r="R143" s="214"/>
      <c r="S143" s="214"/>
      <c r="T143" s="215"/>
      <c r="U143" s="14"/>
      <c r="V143" s="14"/>
      <c r="W143" s="14"/>
      <c r="X143" s="14"/>
      <c r="Y143" s="14"/>
      <c r="Z143" s="14"/>
      <c r="AA143" s="14"/>
      <c r="AB143" s="14"/>
      <c r="AC143" s="14"/>
      <c r="AD143" s="14"/>
      <c r="AE143" s="14"/>
      <c r="AT143" s="209" t="s">
        <v>154</v>
      </c>
      <c r="AU143" s="209" t="s">
        <v>82</v>
      </c>
      <c r="AV143" s="14" t="s">
        <v>144</v>
      </c>
      <c r="AW143" s="14" t="s">
        <v>35</v>
      </c>
      <c r="AX143" s="14" t="s">
        <v>80</v>
      </c>
      <c r="AY143" s="209" t="s">
        <v>137</v>
      </c>
    </row>
    <row r="144" spans="1:65" s="2" customFormat="1" ht="16.5" customHeight="1">
      <c r="A144" s="37"/>
      <c r="B144" s="171"/>
      <c r="C144" s="198" t="s">
        <v>234</v>
      </c>
      <c r="D144" s="198" t="s">
        <v>166</v>
      </c>
      <c r="E144" s="199" t="s">
        <v>235</v>
      </c>
      <c r="F144" s="200" t="s">
        <v>236</v>
      </c>
      <c r="G144" s="201" t="s">
        <v>205</v>
      </c>
      <c r="H144" s="202">
        <v>63</v>
      </c>
      <c r="I144" s="203"/>
      <c r="J144" s="204">
        <f>ROUND(I144*H144,2)</f>
        <v>0</v>
      </c>
      <c r="K144" s="200" t="s">
        <v>3</v>
      </c>
      <c r="L144" s="205"/>
      <c r="M144" s="206" t="s">
        <v>3</v>
      </c>
      <c r="N144" s="207" t="s">
        <v>44</v>
      </c>
      <c r="O144" s="71"/>
      <c r="P144" s="181">
        <f>O144*H144</f>
        <v>0</v>
      </c>
      <c r="Q144" s="181">
        <v>0.01006</v>
      </c>
      <c r="R144" s="181">
        <f>Q144*H144</f>
        <v>0.63378</v>
      </c>
      <c r="S144" s="181">
        <v>0</v>
      </c>
      <c r="T144" s="182">
        <f>S144*H144</f>
        <v>0</v>
      </c>
      <c r="U144" s="37"/>
      <c r="V144" s="37"/>
      <c r="W144" s="37"/>
      <c r="X144" s="37"/>
      <c r="Y144" s="37"/>
      <c r="Z144" s="37"/>
      <c r="AA144" s="37"/>
      <c r="AB144" s="37"/>
      <c r="AC144" s="37"/>
      <c r="AD144" s="37"/>
      <c r="AE144" s="37"/>
      <c r="AR144" s="183" t="s">
        <v>170</v>
      </c>
      <c r="AT144" s="183" t="s">
        <v>166</v>
      </c>
      <c r="AU144" s="183" t="s">
        <v>82</v>
      </c>
      <c r="AY144" s="18" t="s">
        <v>137</v>
      </c>
      <c r="BE144" s="184">
        <f>IF(N144="základní",J144,0)</f>
        <v>0</v>
      </c>
      <c r="BF144" s="184">
        <f>IF(N144="snížená",J144,0)</f>
        <v>0</v>
      </c>
      <c r="BG144" s="184">
        <f>IF(N144="zákl. přenesená",J144,0)</f>
        <v>0</v>
      </c>
      <c r="BH144" s="184">
        <f>IF(N144="sníž. přenesená",J144,0)</f>
        <v>0</v>
      </c>
      <c r="BI144" s="184">
        <f>IF(N144="nulová",J144,0)</f>
        <v>0</v>
      </c>
      <c r="BJ144" s="18" t="s">
        <v>80</v>
      </c>
      <c r="BK144" s="184">
        <f>ROUND(I144*H144,2)</f>
        <v>0</v>
      </c>
      <c r="BL144" s="18" t="s">
        <v>144</v>
      </c>
      <c r="BM144" s="183" t="s">
        <v>237</v>
      </c>
    </row>
    <row r="145" spans="1:47" s="2" customFormat="1" ht="12">
      <c r="A145" s="37"/>
      <c r="B145" s="38"/>
      <c r="C145" s="37"/>
      <c r="D145" s="185" t="s">
        <v>146</v>
      </c>
      <c r="E145" s="37"/>
      <c r="F145" s="186" t="s">
        <v>236</v>
      </c>
      <c r="G145" s="37"/>
      <c r="H145" s="37"/>
      <c r="I145" s="187"/>
      <c r="J145" s="37"/>
      <c r="K145" s="37"/>
      <c r="L145" s="38"/>
      <c r="M145" s="188"/>
      <c r="N145" s="189"/>
      <c r="O145" s="71"/>
      <c r="P145" s="71"/>
      <c r="Q145" s="71"/>
      <c r="R145" s="71"/>
      <c r="S145" s="71"/>
      <c r="T145" s="72"/>
      <c r="U145" s="37"/>
      <c r="V145" s="37"/>
      <c r="W145" s="37"/>
      <c r="X145" s="37"/>
      <c r="Y145" s="37"/>
      <c r="Z145" s="37"/>
      <c r="AA145" s="37"/>
      <c r="AB145" s="37"/>
      <c r="AC145" s="37"/>
      <c r="AD145" s="37"/>
      <c r="AE145" s="37"/>
      <c r="AT145" s="18" t="s">
        <v>146</v>
      </c>
      <c r="AU145" s="18" t="s">
        <v>82</v>
      </c>
    </row>
    <row r="146" spans="1:65" s="2" customFormat="1" ht="37.8" customHeight="1">
      <c r="A146" s="37"/>
      <c r="B146" s="171"/>
      <c r="C146" s="172" t="s">
        <v>238</v>
      </c>
      <c r="D146" s="172" t="s">
        <v>140</v>
      </c>
      <c r="E146" s="173" t="s">
        <v>239</v>
      </c>
      <c r="F146" s="174" t="s">
        <v>240</v>
      </c>
      <c r="G146" s="175" t="s">
        <v>205</v>
      </c>
      <c r="H146" s="176">
        <v>4</v>
      </c>
      <c r="I146" s="177"/>
      <c r="J146" s="178">
        <f>ROUND(I146*H146,2)</f>
        <v>0</v>
      </c>
      <c r="K146" s="174" t="s">
        <v>3</v>
      </c>
      <c r="L146" s="38"/>
      <c r="M146" s="179" t="s">
        <v>3</v>
      </c>
      <c r="N146" s="180" t="s">
        <v>44</v>
      </c>
      <c r="O146" s="71"/>
      <c r="P146" s="181">
        <f>O146*H146</f>
        <v>0</v>
      </c>
      <c r="Q146" s="181">
        <v>0</v>
      </c>
      <c r="R146" s="181">
        <f>Q146*H146</f>
        <v>0</v>
      </c>
      <c r="S146" s="181">
        <v>0</v>
      </c>
      <c r="T146" s="182">
        <f>S146*H146</f>
        <v>0</v>
      </c>
      <c r="U146" s="37"/>
      <c r="V146" s="37"/>
      <c r="W146" s="37"/>
      <c r="X146" s="37"/>
      <c r="Y146" s="37"/>
      <c r="Z146" s="37"/>
      <c r="AA146" s="37"/>
      <c r="AB146" s="37"/>
      <c r="AC146" s="37"/>
      <c r="AD146" s="37"/>
      <c r="AE146" s="37"/>
      <c r="AR146" s="183" t="s">
        <v>144</v>
      </c>
      <c r="AT146" s="183" t="s">
        <v>140</v>
      </c>
      <c r="AU146" s="183" t="s">
        <v>82</v>
      </c>
      <c r="AY146" s="18" t="s">
        <v>137</v>
      </c>
      <c r="BE146" s="184">
        <f>IF(N146="základní",J146,0)</f>
        <v>0</v>
      </c>
      <c r="BF146" s="184">
        <f>IF(N146="snížená",J146,0)</f>
        <v>0</v>
      </c>
      <c r="BG146" s="184">
        <f>IF(N146="zákl. přenesená",J146,0)</f>
        <v>0</v>
      </c>
      <c r="BH146" s="184">
        <f>IF(N146="sníž. přenesená",J146,0)</f>
        <v>0</v>
      </c>
      <c r="BI146" s="184">
        <f>IF(N146="nulová",J146,0)</f>
        <v>0</v>
      </c>
      <c r="BJ146" s="18" t="s">
        <v>80</v>
      </c>
      <c r="BK146" s="184">
        <f>ROUND(I146*H146,2)</f>
        <v>0</v>
      </c>
      <c r="BL146" s="18" t="s">
        <v>144</v>
      </c>
      <c r="BM146" s="183" t="s">
        <v>241</v>
      </c>
    </row>
    <row r="147" spans="1:47" s="2" customFormat="1" ht="12">
      <c r="A147" s="37"/>
      <c r="B147" s="38"/>
      <c r="C147" s="37"/>
      <c r="D147" s="185" t="s">
        <v>146</v>
      </c>
      <c r="E147" s="37"/>
      <c r="F147" s="186" t="s">
        <v>240</v>
      </c>
      <c r="G147" s="37"/>
      <c r="H147" s="37"/>
      <c r="I147" s="187"/>
      <c r="J147" s="37"/>
      <c r="K147" s="37"/>
      <c r="L147" s="38"/>
      <c r="M147" s="188"/>
      <c r="N147" s="189"/>
      <c r="O147" s="71"/>
      <c r="P147" s="71"/>
      <c r="Q147" s="71"/>
      <c r="R147" s="71"/>
      <c r="S147" s="71"/>
      <c r="T147" s="72"/>
      <c r="U147" s="37"/>
      <c r="V147" s="37"/>
      <c r="W147" s="37"/>
      <c r="X147" s="37"/>
      <c r="Y147" s="37"/>
      <c r="Z147" s="37"/>
      <c r="AA147" s="37"/>
      <c r="AB147" s="37"/>
      <c r="AC147" s="37"/>
      <c r="AD147" s="37"/>
      <c r="AE147" s="37"/>
      <c r="AT147" s="18" t="s">
        <v>146</v>
      </c>
      <c r="AU147" s="18" t="s">
        <v>82</v>
      </c>
    </row>
    <row r="148" spans="1:65" s="2" customFormat="1" ht="37.8" customHeight="1">
      <c r="A148" s="37"/>
      <c r="B148" s="171"/>
      <c r="C148" s="172" t="s">
        <v>8</v>
      </c>
      <c r="D148" s="172" t="s">
        <v>140</v>
      </c>
      <c r="E148" s="173" t="s">
        <v>242</v>
      </c>
      <c r="F148" s="174" t="s">
        <v>243</v>
      </c>
      <c r="G148" s="175" t="s">
        <v>205</v>
      </c>
      <c r="H148" s="176">
        <v>1</v>
      </c>
      <c r="I148" s="177"/>
      <c r="J148" s="178">
        <f>ROUND(I148*H148,2)</f>
        <v>0</v>
      </c>
      <c r="K148" s="174" t="s">
        <v>3</v>
      </c>
      <c r="L148" s="38"/>
      <c r="M148" s="179" t="s">
        <v>3</v>
      </c>
      <c r="N148" s="180" t="s">
        <v>44</v>
      </c>
      <c r="O148" s="71"/>
      <c r="P148" s="181">
        <f>O148*H148</f>
        <v>0</v>
      </c>
      <c r="Q148" s="181">
        <v>0</v>
      </c>
      <c r="R148" s="181">
        <f>Q148*H148</f>
        <v>0</v>
      </c>
      <c r="S148" s="181">
        <v>0</v>
      </c>
      <c r="T148" s="182">
        <f>S148*H148</f>
        <v>0</v>
      </c>
      <c r="U148" s="37"/>
      <c r="V148" s="37"/>
      <c r="W148" s="37"/>
      <c r="X148" s="37"/>
      <c r="Y148" s="37"/>
      <c r="Z148" s="37"/>
      <c r="AA148" s="37"/>
      <c r="AB148" s="37"/>
      <c r="AC148" s="37"/>
      <c r="AD148" s="37"/>
      <c r="AE148" s="37"/>
      <c r="AR148" s="183" t="s">
        <v>144</v>
      </c>
      <c r="AT148" s="183" t="s">
        <v>140</v>
      </c>
      <c r="AU148" s="183" t="s">
        <v>82</v>
      </c>
      <c r="AY148" s="18" t="s">
        <v>137</v>
      </c>
      <c r="BE148" s="184">
        <f>IF(N148="základní",J148,0)</f>
        <v>0</v>
      </c>
      <c r="BF148" s="184">
        <f>IF(N148="snížená",J148,0)</f>
        <v>0</v>
      </c>
      <c r="BG148" s="184">
        <f>IF(N148="zákl. přenesená",J148,0)</f>
        <v>0</v>
      </c>
      <c r="BH148" s="184">
        <f>IF(N148="sníž. přenesená",J148,0)</f>
        <v>0</v>
      </c>
      <c r="BI148" s="184">
        <f>IF(N148="nulová",J148,0)</f>
        <v>0</v>
      </c>
      <c r="BJ148" s="18" t="s">
        <v>80</v>
      </c>
      <c r="BK148" s="184">
        <f>ROUND(I148*H148,2)</f>
        <v>0</v>
      </c>
      <c r="BL148" s="18" t="s">
        <v>144</v>
      </c>
      <c r="BM148" s="183" t="s">
        <v>244</v>
      </c>
    </row>
    <row r="149" spans="1:47" s="2" customFormat="1" ht="12">
      <c r="A149" s="37"/>
      <c r="B149" s="38"/>
      <c r="C149" s="37"/>
      <c r="D149" s="185" t="s">
        <v>146</v>
      </c>
      <c r="E149" s="37"/>
      <c r="F149" s="186" t="s">
        <v>243</v>
      </c>
      <c r="G149" s="37"/>
      <c r="H149" s="37"/>
      <c r="I149" s="187"/>
      <c r="J149" s="37"/>
      <c r="K149" s="37"/>
      <c r="L149" s="38"/>
      <c r="M149" s="188"/>
      <c r="N149" s="189"/>
      <c r="O149" s="71"/>
      <c r="P149" s="71"/>
      <c r="Q149" s="71"/>
      <c r="R149" s="71"/>
      <c r="S149" s="71"/>
      <c r="T149" s="72"/>
      <c r="U149" s="37"/>
      <c r="V149" s="37"/>
      <c r="W149" s="37"/>
      <c r="X149" s="37"/>
      <c r="Y149" s="37"/>
      <c r="Z149" s="37"/>
      <c r="AA149" s="37"/>
      <c r="AB149" s="37"/>
      <c r="AC149" s="37"/>
      <c r="AD149" s="37"/>
      <c r="AE149" s="37"/>
      <c r="AT149" s="18" t="s">
        <v>146</v>
      </c>
      <c r="AU149" s="18" t="s">
        <v>82</v>
      </c>
    </row>
    <row r="150" spans="1:65" s="2" customFormat="1" ht="16.5" customHeight="1">
      <c r="A150" s="37"/>
      <c r="B150" s="171"/>
      <c r="C150" s="172" t="s">
        <v>245</v>
      </c>
      <c r="D150" s="172" t="s">
        <v>140</v>
      </c>
      <c r="E150" s="173" t="s">
        <v>246</v>
      </c>
      <c r="F150" s="174" t="s">
        <v>247</v>
      </c>
      <c r="G150" s="175" t="s">
        <v>190</v>
      </c>
      <c r="H150" s="176">
        <v>40</v>
      </c>
      <c r="I150" s="177"/>
      <c r="J150" s="178">
        <f>ROUND(I150*H150,2)</f>
        <v>0</v>
      </c>
      <c r="K150" s="174" t="s">
        <v>3</v>
      </c>
      <c r="L150" s="38"/>
      <c r="M150" s="179" t="s">
        <v>3</v>
      </c>
      <c r="N150" s="180" t="s">
        <v>44</v>
      </c>
      <c r="O150" s="71"/>
      <c r="P150" s="181">
        <f>O150*H150</f>
        <v>0</v>
      </c>
      <c r="Q150" s="181">
        <v>0</v>
      </c>
      <c r="R150" s="181">
        <f>Q150*H150</f>
        <v>0</v>
      </c>
      <c r="S150" s="181">
        <v>0</v>
      </c>
      <c r="T150" s="182">
        <f>S150*H150</f>
        <v>0</v>
      </c>
      <c r="U150" s="37"/>
      <c r="V150" s="37"/>
      <c r="W150" s="37"/>
      <c r="X150" s="37"/>
      <c r="Y150" s="37"/>
      <c r="Z150" s="37"/>
      <c r="AA150" s="37"/>
      <c r="AB150" s="37"/>
      <c r="AC150" s="37"/>
      <c r="AD150" s="37"/>
      <c r="AE150" s="37"/>
      <c r="AR150" s="183" t="s">
        <v>144</v>
      </c>
      <c r="AT150" s="183" t="s">
        <v>140</v>
      </c>
      <c r="AU150" s="183" t="s">
        <v>82</v>
      </c>
      <c r="AY150" s="18" t="s">
        <v>137</v>
      </c>
      <c r="BE150" s="184">
        <f>IF(N150="základní",J150,0)</f>
        <v>0</v>
      </c>
      <c r="BF150" s="184">
        <f>IF(N150="snížená",J150,0)</f>
        <v>0</v>
      </c>
      <c r="BG150" s="184">
        <f>IF(N150="zákl. přenesená",J150,0)</f>
        <v>0</v>
      </c>
      <c r="BH150" s="184">
        <f>IF(N150="sníž. přenesená",J150,0)</f>
        <v>0</v>
      </c>
      <c r="BI150" s="184">
        <f>IF(N150="nulová",J150,0)</f>
        <v>0</v>
      </c>
      <c r="BJ150" s="18" t="s">
        <v>80</v>
      </c>
      <c r="BK150" s="184">
        <f>ROUND(I150*H150,2)</f>
        <v>0</v>
      </c>
      <c r="BL150" s="18" t="s">
        <v>144</v>
      </c>
      <c r="BM150" s="183" t="s">
        <v>248</v>
      </c>
    </row>
    <row r="151" spans="1:47" s="2" customFormat="1" ht="12">
      <c r="A151" s="37"/>
      <c r="B151" s="38"/>
      <c r="C151" s="37"/>
      <c r="D151" s="185" t="s">
        <v>146</v>
      </c>
      <c r="E151" s="37"/>
      <c r="F151" s="186" t="s">
        <v>247</v>
      </c>
      <c r="G151" s="37"/>
      <c r="H151" s="37"/>
      <c r="I151" s="187"/>
      <c r="J151" s="37"/>
      <c r="K151" s="37"/>
      <c r="L151" s="38"/>
      <c r="M151" s="188"/>
      <c r="N151" s="189"/>
      <c r="O151" s="71"/>
      <c r="P151" s="71"/>
      <c r="Q151" s="71"/>
      <c r="R151" s="71"/>
      <c r="S151" s="71"/>
      <c r="T151" s="72"/>
      <c r="U151" s="37"/>
      <c r="V151" s="37"/>
      <c r="W151" s="37"/>
      <c r="X151" s="37"/>
      <c r="Y151" s="37"/>
      <c r="Z151" s="37"/>
      <c r="AA151" s="37"/>
      <c r="AB151" s="37"/>
      <c r="AC151" s="37"/>
      <c r="AD151" s="37"/>
      <c r="AE151" s="37"/>
      <c r="AT151" s="18" t="s">
        <v>146</v>
      </c>
      <c r="AU151" s="18" t="s">
        <v>82</v>
      </c>
    </row>
    <row r="152" spans="1:65" s="2" customFormat="1" ht="37.8" customHeight="1">
      <c r="A152" s="37"/>
      <c r="B152" s="171"/>
      <c r="C152" s="172" t="s">
        <v>249</v>
      </c>
      <c r="D152" s="172" t="s">
        <v>140</v>
      </c>
      <c r="E152" s="173" t="s">
        <v>250</v>
      </c>
      <c r="F152" s="174" t="s">
        <v>251</v>
      </c>
      <c r="G152" s="175" t="s">
        <v>205</v>
      </c>
      <c r="H152" s="176">
        <v>100</v>
      </c>
      <c r="I152" s="177"/>
      <c r="J152" s="178">
        <f>ROUND(I152*H152,2)</f>
        <v>0</v>
      </c>
      <c r="K152" s="174" t="s">
        <v>3</v>
      </c>
      <c r="L152" s="38"/>
      <c r="M152" s="179" t="s">
        <v>3</v>
      </c>
      <c r="N152" s="180" t="s">
        <v>44</v>
      </c>
      <c r="O152" s="71"/>
      <c r="P152" s="181">
        <f>O152*H152</f>
        <v>0</v>
      </c>
      <c r="Q152" s="181">
        <v>0</v>
      </c>
      <c r="R152" s="181">
        <f>Q152*H152</f>
        <v>0</v>
      </c>
      <c r="S152" s="181">
        <v>0</v>
      </c>
      <c r="T152" s="182">
        <f>S152*H152</f>
        <v>0</v>
      </c>
      <c r="U152" s="37"/>
      <c r="V152" s="37"/>
      <c r="W152" s="37"/>
      <c r="X152" s="37"/>
      <c r="Y152" s="37"/>
      <c r="Z152" s="37"/>
      <c r="AA152" s="37"/>
      <c r="AB152" s="37"/>
      <c r="AC152" s="37"/>
      <c r="AD152" s="37"/>
      <c r="AE152" s="37"/>
      <c r="AR152" s="183" t="s">
        <v>144</v>
      </c>
      <c r="AT152" s="183" t="s">
        <v>140</v>
      </c>
      <c r="AU152" s="183" t="s">
        <v>82</v>
      </c>
      <c r="AY152" s="18" t="s">
        <v>137</v>
      </c>
      <c r="BE152" s="184">
        <f>IF(N152="základní",J152,0)</f>
        <v>0</v>
      </c>
      <c r="BF152" s="184">
        <f>IF(N152="snížená",J152,0)</f>
        <v>0</v>
      </c>
      <c r="BG152" s="184">
        <f>IF(N152="zákl. přenesená",J152,0)</f>
        <v>0</v>
      </c>
      <c r="BH152" s="184">
        <f>IF(N152="sníž. přenesená",J152,0)</f>
        <v>0</v>
      </c>
      <c r="BI152" s="184">
        <f>IF(N152="nulová",J152,0)</f>
        <v>0</v>
      </c>
      <c r="BJ152" s="18" t="s">
        <v>80</v>
      </c>
      <c r="BK152" s="184">
        <f>ROUND(I152*H152,2)</f>
        <v>0</v>
      </c>
      <c r="BL152" s="18" t="s">
        <v>144</v>
      </c>
      <c r="BM152" s="183" t="s">
        <v>252</v>
      </c>
    </row>
    <row r="153" spans="1:47" s="2" customFormat="1" ht="12">
      <c r="A153" s="37"/>
      <c r="B153" s="38"/>
      <c r="C153" s="37"/>
      <c r="D153" s="185" t="s">
        <v>146</v>
      </c>
      <c r="E153" s="37"/>
      <c r="F153" s="186" t="s">
        <v>251</v>
      </c>
      <c r="G153" s="37"/>
      <c r="H153" s="37"/>
      <c r="I153" s="187"/>
      <c r="J153" s="37"/>
      <c r="K153" s="37"/>
      <c r="L153" s="38"/>
      <c r="M153" s="188"/>
      <c r="N153" s="189"/>
      <c r="O153" s="71"/>
      <c r="P153" s="71"/>
      <c r="Q153" s="71"/>
      <c r="R153" s="71"/>
      <c r="S153" s="71"/>
      <c r="T153" s="72"/>
      <c r="U153" s="37"/>
      <c r="V153" s="37"/>
      <c r="W153" s="37"/>
      <c r="X153" s="37"/>
      <c r="Y153" s="37"/>
      <c r="Z153" s="37"/>
      <c r="AA153" s="37"/>
      <c r="AB153" s="37"/>
      <c r="AC153" s="37"/>
      <c r="AD153" s="37"/>
      <c r="AE153" s="37"/>
      <c r="AT153" s="18" t="s">
        <v>146</v>
      </c>
      <c r="AU153" s="18" t="s">
        <v>82</v>
      </c>
    </row>
    <row r="154" spans="1:65" s="2" customFormat="1" ht="16.5" customHeight="1">
      <c r="A154" s="37"/>
      <c r="B154" s="171"/>
      <c r="C154" s="172" t="s">
        <v>253</v>
      </c>
      <c r="D154" s="172" t="s">
        <v>140</v>
      </c>
      <c r="E154" s="173" t="s">
        <v>254</v>
      </c>
      <c r="F154" s="174" t="s">
        <v>255</v>
      </c>
      <c r="G154" s="175" t="s">
        <v>205</v>
      </c>
      <c r="H154" s="176">
        <v>104</v>
      </c>
      <c r="I154" s="177"/>
      <c r="J154" s="178">
        <f>ROUND(I154*H154,2)</f>
        <v>0</v>
      </c>
      <c r="K154" s="174" t="s">
        <v>3</v>
      </c>
      <c r="L154" s="38"/>
      <c r="M154" s="179" t="s">
        <v>3</v>
      </c>
      <c r="N154" s="180" t="s">
        <v>44</v>
      </c>
      <c r="O154" s="71"/>
      <c r="P154" s="181">
        <f>O154*H154</f>
        <v>0</v>
      </c>
      <c r="Q154" s="181">
        <v>0</v>
      </c>
      <c r="R154" s="181">
        <f>Q154*H154</f>
        <v>0</v>
      </c>
      <c r="S154" s="181">
        <v>0</v>
      </c>
      <c r="T154" s="182">
        <f>S154*H154</f>
        <v>0</v>
      </c>
      <c r="U154" s="37"/>
      <c r="V154" s="37"/>
      <c r="W154" s="37"/>
      <c r="X154" s="37"/>
      <c r="Y154" s="37"/>
      <c r="Z154" s="37"/>
      <c r="AA154" s="37"/>
      <c r="AB154" s="37"/>
      <c r="AC154" s="37"/>
      <c r="AD154" s="37"/>
      <c r="AE154" s="37"/>
      <c r="AR154" s="183" t="s">
        <v>144</v>
      </c>
      <c r="AT154" s="183" t="s">
        <v>140</v>
      </c>
      <c r="AU154" s="183" t="s">
        <v>82</v>
      </c>
      <c r="AY154" s="18" t="s">
        <v>137</v>
      </c>
      <c r="BE154" s="184">
        <f>IF(N154="základní",J154,0)</f>
        <v>0</v>
      </c>
      <c r="BF154" s="184">
        <f>IF(N154="snížená",J154,0)</f>
        <v>0</v>
      </c>
      <c r="BG154" s="184">
        <f>IF(N154="zákl. přenesená",J154,0)</f>
        <v>0</v>
      </c>
      <c r="BH154" s="184">
        <f>IF(N154="sníž. přenesená",J154,0)</f>
        <v>0</v>
      </c>
      <c r="BI154" s="184">
        <f>IF(N154="nulová",J154,0)</f>
        <v>0</v>
      </c>
      <c r="BJ154" s="18" t="s">
        <v>80</v>
      </c>
      <c r="BK154" s="184">
        <f>ROUND(I154*H154,2)</f>
        <v>0</v>
      </c>
      <c r="BL154" s="18" t="s">
        <v>144</v>
      </c>
      <c r="BM154" s="183" t="s">
        <v>256</v>
      </c>
    </row>
    <row r="155" spans="1:47" s="2" customFormat="1" ht="12">
      <c r="A155" s="37"/>
      <c r="B155" s="38"/>
      <c r="C155" s="37"/>
      <c r="D155" s="185" t="s">
        <v>146</v>
      </c>
      <c r="E155" s="37"/>
      <c r="F155" s="186" t="s">
        <v>255</v>
      </c>
      <c r="G155" s="37"/>
      <c r="H155" s="37"/>
      <c r="I155" s="187"/>
      <c r="J155" s="37"/>
      <c r="K155" s="37"/>
      <c r="L155" s="38"/>
      <c r="M155" s="188"/>
      <c r="N155" s="189"/>
      <c r="O155" s="71"/>
      <c r="P155" s="71"/>
      <c r="Q155" s="71"/>
      <c r="R155" s="71"/>
      <c r="S155" s="71"/>
      <c r="T155" s="72"/>
      <c r="U155" s="37"/>
      <c r="V155" s="37"/>
      <c r="W155" s="37"/>
      <c r="X155" s="37"/>
      <c r="Y155" s="37"/>
      <c r="Z155" s="37"/>
      <c r="AA155" s="37"/>
      <c r="AB155" s="37"/>
      <c r="AC155" s="37"/>
      <c r="AD155" s="37"/>
      <c r="AE155" s="37"/>
      <c r="AT155" s="18" t="s">
        <v>146</v>
      </c>
      <c r="AU155" s="18" t="s">
        <v>82</v>
      </c>
    </row>
    <row r="156" spans="1:51" s="13" customFormat="1" ht="12">
      <c r="A156" s="13"/>
      <c r="B156" s="190"/>
      <c r="C156" s="13"/>
      <c r="D156" s="185" t="s">
        <v>154</v>
      </c>
      <c r="E156" s="191" t="s">
        <v>3</v>
      </c>
      <c r="F156" s="192" t="s">
        <v>257</v>
      </c>
      <c r="G156" s="13"/>
      <c r="H156" s="193">
        <v>100</v>
      </c>
      <c r="I156" s="194"/>
      <c r="J156" s="13"/>
      <c r="K156" s="13"/>
      <c r="L156" s="190"/>
      <c r="M156" s="195"/>
      <c r="N156" s="196"/>
      <c r="O156" s="196"/>
      <c r="P156" s="196"/>
      <c r="Q156" s="196"/>
      <c r="R156" s="196"/>
      <c r="S156" s="196"/>
      <c r="T156" s="197"/>
      <c r="U156" s="13"/>
      <c r="V156" s="13"/>
      <c r="W156" s="13"/>
      <c r="X156" s="13"/>
      <c r="Y156" s="13"/>
      <c r="Z156" s="13"/>
      <c r="AA156" s="13"/>
      <c r="AB156" s="13"/>
      <c r="AC156" s="13"/>
      <c r="AD156" s="13"/>
      <c r="AE156" s="13"/>
      <c r="AT156" s="191" t="s">
        <v>154</v>
      </c>
      <c r="AU156" s="191" t="s">
        <v>82</v>
      </c>
      <c r="AV156" s="13" t="s">
        <v>82</v>
      </c>
      <c r="AW156" s="13" t="s">
        <v>35</v>
      </c>
      <c r="AX156" s="13" t="s">
        <v>73</v>
      </c>
      <c r="AY156" s="191" t="s">
        <v>137</v>
      </c>
    </row>
    <row r="157" spans="1:51" s="13" customFormat="1" ht="12">
      <c r="A157" s="13"/>
      <c r="B157" s="190"/>
      <c r="C157" s="13"/>
      <c r="D157" s="185" t="s">
        <v>154</v>
      </c>
      <c r="E157" s="191" t="s">
        <v>3</v>
      </c>
      <c r="F157" s="192" t="s">
        <v>258</v>
      </c>
      <c r="G157" s="13"/>
      <c r="H157" s="193">
        <v>4</v>
      </c>
      <c r="I157" s="194"/>
      <c r="J157" s="13"/>
      <c r="K157" s="13"/>
      <c r="L157" s="190"/>
      <c r="M157" s="195"/>
      <c r="N157" s="196"/>
      <c r="O157" s="196"/>
      <c r="P157" s="196"/>
      <c r="Q157" s="196"/>
      <c r="R157" s="196"/>
      <c r="S157" s="196"/>
      <c r="T157" s="197"/>
      <c r="U157" s="13"/>
      <c r="V157" s="13"/>
      <c r="W157" s="13"/>
      <c r="X157" s="13"/>
      <c r="Y157" s="13"/>
      <c r="Z157" s="13"/>
      <c r="AA157" s="13"/>
      <c r="AB157" s="13"/>
      <c r="AC157" s="13"/>
      <c r="AD157" s="13"/>
      <c r="AE157" s="13"/>
      <c r="AT157" s="191" t="s">
        <v>154</v>
      </c>
      <c r="AU157" s="191" t="s">
        <v>82</v>
      </c>
      <c r="AV157" s="13" t="s">
        <v>82</v>
      </c>
      <c r="AW157" s="13" t="s">
        <v>35</v>
      </c>
      <c r="AX157" s="13" t="s">
        <v>73</v>
      </c>
      <c r="AY157" s="191" t="s">
        <v>137</v>
      </c>
    </row>
    <row r="158" spans="1:51" s="14" customFormat="1" ht="12">
      <c r="A158" s="14"/>
      <c r="B158" s="208"/>
      <c r="C158" s="14"/>
      <c r="D158" s="185" t="s">
        <v>154</v>
      </c>
      <c r="E158" s="209" t="s">
        <v>3</v>
      </c>
      <c r="F158" s="210" t="s">
        <v>223</v>
      </c>
      <c r="G158" s="14"/>
      <c r="H158" s="211">
        <v>104</v>
      </c>
      <c r="I158" s="212"/>
      <c r="J158" s="14"/>
      <c r="K158" s="14"/>
      <c r="L158" s="208"/>
      <c r="M158" s="213"/>
      <c r="N158" s="214"/>
      <c r="O158" s="214"/>
      <c r="P158" s="214"/>
      <c r="Q158" s="214"/>
      <c r="R158" s="214"/>
      <c r="S158" s="214"/>
      <c r="T158" s="215"/>
      <c r="U158" s="14"/>
      <c r="V158" s="14"/>
      <c r="W158" s="14"/>
      <c r="X158" s="14"/>
      <c r="Y158" s="14"/>
      <c r="Z158" s="14"/>
      <c r="AA158" s="14"/>
      <c r="AB158" s="14"/>
      <c r="AC158" s="14"/>
      <c r="AD158" s="14"/>
      <c r="AE158" s="14"/>
      <c r="AT158" s="209" t="s">
        <v>154</v>
      </c>
      <c r="AU158" s="209" t="s">
        <v>82</v>
      </c>
      <c r="AV158" s="14" t="s">
        <v>144</v>
      </c>
      <c r="AW158" s="14" t="s">
        <v>35</v>
      </c>
      <c r="AX158" s="14" t="s">
        <v>80</v>
      </c>
      <c r="AY158" s="209" t="s">
        <v>137</v>
      </c>
    </row>
    <row r="159" spans="1:65" s="2" customFormat="1" ht="16.5" customHeight="1">
      <c r="A159" s="37"/>
      <c r="B159" s="171"/>
      <c r="C159" s="172" t="s">
        <v>259</v>
      </c>
      <c r="D159" s="172" t="s">
        <v>140</v>
      </c>
      <c r="E159" s="173" t="s">
        <v>260</v>
      </c>
      <c r="F159" s="174" t="s">
        <v>261</v>
      </c>
      <c r="G159" s="175" t="s">
        <v>205</v>
      </c>
      <c r="H159" s="176">
        <v>842</v>
      </c>
      <c r="I159" s="177"/>
      <c r="J159" s="178">
        <f>ROUND(I159*H159,2)</f>
        <v>0</v>
      </c>
      <c r="K159" s="174" t="s">
        <v>3</v>
      </c>
      <c r="L159" s="38"/>
      <c r="M159" s="179" t="s">
        <v>3</v>
      </c>
      <c r="N159" s="180" t="s">
        <v>44</v>
      </c>
      <c r="O159" s="71"/>
      <c r="P159" s="181">
        <f>O159*H159</f>
        <v>0</v>
      </c>
      <c r="Q159" s="181">
        <v>0</v>
      </c>
      <c r="R159" s="181">
        <f>Q159*H159</f>
        <v>0</v>
      </c>
      <c r="S159" s="181">
        <v>0</v>
      </c>
      <c r="T159" s="182">
        <f>S159*H159</f>
        <v>0</v>
      </c>
      <c r="U159" s="37"/>
      <c r="V159" s="37"/>
      <c r="W159" s="37"/>
      <c r="X159" s="37"/>
      <c r="Y159" s="37"/>
      <c r="Z159" s="37"/>
      <c r="AA159" s="37"/>
      <c r="AB159" s="37"/>
      <c r="AC159" s="37"/>
      <c r="AD159" s="37"/>
      <c r="AE159" s="37"/>
      <c r="AR159" s="183" t="s">
        <v>144</v>
      </c>
      <c r="AT159" s="183" t="s">
        <v>140</v>
      </c>
      <c r="AU159" s="183" t="s">
        <v>82</v>
      </c>
      <c r="AY159" s="18" t="s">
        <v>137</v>
      </c>
      <c r="BE159" s="184">
        <f>IF(N159="základní",J159,0)</f>
        <v>0</v>
      </c>
      <c r="BF159" s="184">
        <f>IF(N159="snížená",J159,0)</f>
        <v>0</v>
      </c>
      <c r="BG159" s="184">
        <f>IF(N159="zákl. přenesená",J159,0)</f>
        <v>0</v>
      </c>
      <c r="BH159" s="184">
        <f>IF(N159="sníž. přenesená",J159,0)</f>
        <v>0</v>
      </c>
      <c r="BI159" s="184">
        <f>IF(N159="nulová",J159,0)</f>
        <v>0</v>
      </c>
      <c r="BJ159" s="18" t="s">
        <v>80</v>
      </c>
      <c r="BK159" s="184">
        <f>ROUND(I159*H159,2)</f>
        <v>0</v>
      </c>
      <c r="BL159" s="18" t="s">
        <v>144</v>
      </c>
      <c r="BM159" s="183" t="s">
        <v>262</v>
      </c>
    </row>
    <row r="160" spans="1:47" s="2" customFormat="1" ht="12">
      <c r="A160" s="37"/>
      <c r="B160" s="38"/>
      <c r="C160" s="37"/>
      <c r="D160" s="185" t="s">
        <v>146</v>
      </c>
      <c r="E160" s="37"/>
      <c r="F160" s="186" t="s">
        <v>261</v>
      </c>
      <c r="G160" s="37"/>
      <c r="H160" s="37"/>
      <c r="I160" s="187"/>
      <c r="J160" s="37"/>
      <c r="K160" s="37"/>
      <c r="L160" s="38"/>
      <c r="M160" s="188"/>
      <c r="N160" s="189"/>
      <c r="O160" s="71"/>
      <c r="P160" s="71"/>
      <c r="Q160" s="71"/>
      <c r="R160" s="71"/>
      <c r="S160" s="71"/>
      <c r="T160" s="72"/>
      <c r="U160" s="37"/>
      <c r="V160" s="37"/>
      <c r="W160" s="37"/>
      <c r="X160" s="37"/>
      <c r="Y160" s="37"/>
      <c r="Z160" s="37"/>
      <c r="AA160" s="37"/>
      <c r="AB160" s="37"/>
      <c r="AC160" s="37"/>
      <c r="AD160" s="37"/>
      <c r="AE160" s="37"/>
      <c r="AT160" s="18" t="s">
        <v>146</v>
      </c>
      <c r="AU160" s="18" t="s">
        <v>82</v>
      </c>
    </row>
    <row r="161" spans="1:65" s="2" customFormat="1" ht="24.15" customHeight="1">
      <c r="A161" s="37"/>
      <c r="B161" s="171"/>
      <c r="C161" s="172" t="s">
        <v>263</v>
      </c>
      <c r="D161" s="172" t="s">
        <v>140</v>
      </c>
      <c r="E161" s="173" t="s">
        <v>264</v>
      </c>
      <c r="F161" s="174" t="s">
        <v>265</v>
      </c>
      <c r="G161" s="175" t="s">
        <v>205</v>
      </c>
      <c r="H161" s="176">
        <v>20</v>
      </c>
      <c r="I161" s="177"/>
      <c r="J161" s="178">
        <f>ROUND(I161*H161,2)</f>
        <v>0</v>
      </c>
      <c r="K161" s="174" t="s">
        <v>3</v>
      </c>
      <c r="L161" s="38"/>
      <c r="M161" s="179" t="s">
        <v>3</v>
      </c>
      <c r="N161" s="180" t="s">
        <v>44</v>
      </c>
      <c r="O161" s="71"/>
      <c r="P161" s="181">
        <f>O161*H161</f>
        <v>0</v>
      </c>
      <c r="Q161" s="181">
        <v>0</v>
      </c>
      <c r="R161" s="181">
        <f>Q161*H161</f>
        <v>0</v>
      </c>
      <c r="S161" s="181">
        <v>0</v>
      </c>
      <c r="T161" s="182">
        <f>S161*H161</f>
        <v>0</v>
      </c>
      <c r="U161" s="37"/>
      <c r="V161" s="37"/>
      <c r="W161" s="37"/>
      <c r="X161" s="37"/>
      <c r="Y161" s="37"/>
      <c r="Z161" s="37"/>
      <c r="AA161" s="37"/>
      <c r="AB161" s="37"/>
      <c r="AC161" s="37"/>
      <c r="AD161" s="37"/>
      <c r="AE161" s="37"/>
      <c r="AR161" s="183" t="s">
        <v>144</v>
      </c>
      <c r="AT161" s="183" t="s">
        <v>140</v>
      </c>
      <c r="AU161" s="183" t="s">
        <v>82</v>
      </c>
      <c r="AY161" s="18" t="s">
        <v>137</v>
      </c>
      <c r="BE161" s="184">
        <f>IF(N161="základní",J161,0)</f>
        <v>0</v>
      </c>
      <c r="BF161" s="184">
        <f>IF(N161="snížená",J161,0)</f>
        <v>0</v>
      </c>
      <c r="BG161" s="184">
        <f>IF(N161="zákl. přenesená",J161,0)</f>
        <v>0</v>
      </c>
      <c r="BH161" s="184">
        <f>IF(N161="sníž. přenesená",J161,0)</f>
        <v>0</v>
      </c>
      <c r="BI161" s="184">
        <f>IF(N161="nulová",J161,0)</f>
        <v>0</v>
      </c>
      <c r="BJ161" s="18" t="s">
        <v>80</v>
      </c>
      <c r="BK161" s="184">
        <f>ROUND(I161*H161,2)</f>
        <v>0</v>
      </c>
      <c r="BL161" s="18" t="s">
        <v>144</v>
      </c>
      <c r="BM161" s="183" t="s">
        <v>266</v>
      </c>
    </row>
    <row r="162" spans="1:47" s="2" customFormat="1" ht="12">
      <c r="A162" s="37"/>
      <c r="B162" s="38"/>
      <c r="C162" s="37"/>
      <c r="D162" s="185" t="s">
        <v>146</v>
      </c>
      <c r="E162" s="37"/>
      <c r="F162" s="186" t="s">
        <v>265</v>
      </c>
      <c r="G162" s="37"/>
      <c r="H162" s="37"/>
      <c r="I162" s="187"/>
      <c r="J162" s="37"/>
      <c r="K162" s="37"/>
      <c r="L162" s="38"/>
      <c r="M162" s="188"/>
      <c r="N162" s="189"/>
      <c r="O162" s="71"/>
      <c r="P162" s="71"/>
      <c r="Q162" s="71"/>
      <c r="R162" s="71"/>
      <c r="S162" s="71"/>
      <c r="T162" s="72"/>
      <c r="U162" s="37"/>
      <c r="V162" s="37"/>
      <c r="W162" s="37"/>
      <c r="X162" s="37"/>
      <c r="Y162" s="37"/>
      <c r="Z162" s="37"/>
      <c r="AA162" s="37"/>
      <c r="AB162" s="37"/>
      <c r="AC162" s="37"/>
      <c r="AD162" s="37"/>
      <c r="AE162" s="37"/>
      <c r="AT162" s="18" t="s">
        <v>146</v>
      </c>
      <c r="AU162" s="18" t="s">
        <v>82</v>
      </c>
    </row>
    <row r="163" spans="1:51" s="13" customFormat="1" ht="12">
      <c r="A163" s="13"/>
      <c r="B163" s="190"/>
      <c r="C163" s="13"/>
      <c r="D163" s="185" t="s">
        <v>154</v>
      </c>
      <c r="E163" s="191" t="s">
        <v>3</v>
      </c>
      <c r="F163" s="192" t="s">
        <v>267</v>
      </c>
      <c r="G163" s="13"/>
      <c r="H163" s="193">
        <v>20</v>
      </c>
      <c r="I163" s="194"/>
      <c r="J163" s="13"/>
      <c r="K163" s="13"/>
      <c r="L163" s="190"/>
      <c r="M163" s="195"/>
      <c r="N163" s="196"/>
      <c r="O163" s="196"/>
      <c r="P163" s="196"/>
      <c r="Q163" s="196"/>
      <c r="R163" s="196"/>
      <c r="S163" s="196"/>
      <c r="T163" s="197"/>
      <c r="U163" s="13"/>
      <c r="V163" s="13"/>
      <c r="W163" s="13"/>
      <c r="X163" s="13"/>
      <c r="Y163" s="13"/>
      <c r="Z163" s="13"/>
      <c r="AA163" s="13"/>
      <c r="AB163" s="13"/>
      <c r="AC163" s="13"/>
      <c r="AD163" s="13"/>
      <c r="AE163" s="13"/>
      <c r="AT163" s="191" t="s">
        <v>154</v>
      </c>
      <c r="AU163" s="191" t="s">
        <v>82</v>
      </c>
      <c r="AV163" s="13" t="s">
        <v>82</v>
      </c>
      <c r="AW163" s="13" t="s">
        <v>35</v>
      </c>
      <c r="AX163" s="13" t="s">
        <v>80</v>
      </c>
      <c r="AY163" s="191" t="s">
        <v>137</v>
      </c>
    </row>
    <row r="164" spans="1:65" s="2" customFormat="1" ht="16.5" customHeight="1">
      <c r="A164" s="37"/>
      <c r="B164" s="171"/>
      <c r="C164" s="172" t="s">
        <v>268</v>
      </c>
      <c r="D164" s="172" t="s">
        <v>140</v>
      </c>
      <c r="E164" s="173" t="s">
        <v>269</v>
      </c>
      <c r="F164" s="174" t="s">
        <v>270</v>
      </c>
      <c r="G164" s="175" t="s">
        <v>205</v>
      </c>
      <c r="H164" s="176">
        <v>16</v>
      </c>
      <c r="I164" s="177"/>
      <c r="J164" s="178">
        <f>ROUND(I164*H164,2)</f>
        <v>0</v>
      </c>
      <c r="K164" s="174" t="s">
        <v>3</v>
      </c>
      <c r="L164" s="38"/>
      <c r="M164" s="179" t="s">
        <v>3</v>
      </c>
      <c r="N164" s="180" t="s">
        <v>44</v>
      </c>
      <c r="O164" s="71"/>
      <c r="P164" s="181">
        <f>O164*H164</f>
        <v>0</v>
      </c>
      <c r="Q164" s="181">
        <v>0</v>
      </c>
      <c r="R164" s="181">
        <f>Q164*H164</f>
        <v>0</v>
      </c>
      <c r="S164" s="181">
        <v>0</v>
      </c>
      <c r="T164" s="182">
        <f>S164*H164</f>
        <v>0</v>
      </c>
      <c r="U164" s="37"/>
      <c r="V164" s="37"/>
      <c r="W164" s="37"/>
      <c r="X164" s="37"/>
      <c r="Y164" s="37"/>
      <c r="Z164" s="37"/>
      <c r="AA164" s="37"/>
      <c r="AB164" s="37"/>
      <c r="AC164" s="37"/>
      <c r="AD164" s="37"/>
      <c r="AE164" s="37"/>
      <c r="AR164" s="183" t="s">
        <v>144</v>
      </c>
      <c r="AT164" s="183" t="s">
        <v>140</v>
      </c>
      <c r="AU164" s="183" t="s">
        <v>82</v>
      </c>
      <c r="AY164" s="18" t="s">
        <v>137</v>
      </c>
      <c r="BE164" s="184">
        <f>IF(N164="základní",J164,0)</f>
        <v>0</v>
      </c>
      <c r="BF164" s="184">
        <f>IF(N164="snížená",J164,0)</f>
        <v>0</v>
      </c>
      <c r="BG164" s="184">
        <f>IF(N164="zákl. přenesená",J164,0)</f>
        <v>0</v>
      </c>
      <c r="BH164" s="184">
        <f>IF(N164="sníž. přenesená",J164,0)</f>
        <v>0</v>
      </c>
      <c r="BI164" s="184">
        <f>IF(N164="nulová",J164,0)</f>
        <v>0</v>
      </c>
      <c r="BJ164" s="18" t="s">
        <v>80</v>
      </c>
      <c r="BK164" s="184">
        <f>ROUND(I164*H164,2)</f>
        <v>0</v>
      </c>
      <c r="BL164" s="18" t="s">
        <v>144</v>
      </c>
      <c r="BM164" s="183" t="s">
        <v>271</v>
      </c>
    </row>
    <row r="165" spans="1:47" s="2" customFormat="1" ht="12">
      <c r="A165" s="37"/>
      <c r="B165" s="38"/>
      <c r="C165" s="37"/>
      <c r="D165" s="185" t="s">
        <v>146</v>
      </c>
      <c r="E165" s="37"/>
      <c r="F165" s="186" t="s">
        <v>270</v>
      </c>
      <c r="G165" s="37"/>
      <c r="H165" s="37"/>
      <c r="I165" s="187"/>
      <c r="J165" s="37"/>
      <c r="K165" s="37"/>
      <c r="L165" s="38"/>
      <c r="M165" s="188"/>
      <c r="N165" s="189"/>
      <c r="O165" s="71"/>
      <c r="P165" s="71"/>
      <c r="Q165" s="71"/>
      <c r="R165" s="71"/>
      <c r="S165" s="71"/>
      <c r="T165" s="72"/>
      <c r="U165" s="37"/>
      <c r="V165" s="37"/>
      <c r="W165" s="37"/>
      <c r="X165" s="37"/>
      <c r="Y165" s="37"/>
      <c r="Z165" s="37"/>
      <c r="AA165" s="37"/>
      <c r="AB165" s="37"/>
      <c r="AC165" s="37"/>
      <c r="AD165" s="37"/>
      <c r="AE165" s="37"/>
      <c r="AT165" s="18" t="s">
        <v>146</v>
      </c>
      <c r="AU165" s="18" t="s">
        <v>82</v>
      </c>
    </row>
    <row r="166" spans="1:51" s="13" customFormat="1" ht="12">
      <c r="A166" s="13"/>
      <c r="B166" s="190"/>
      <c r="C166" s="13"/>
      <c r="D166" s="185" t="s">
        <v>154</v>
      </c>
      <c r="E166" s="191" t="s">
        <v>3</v>
      </c>
      <c r="F166" s="192" t="s">
        <v>272</v>
      </c>
      <c r="G166" s="13"/>
      <c r="H166" s="193">
        <v>4</v>
      </c>
      <c r="I166" s="194"/>
      <c r="J166" s="13"/>
      <c r="K166" s="13"/>
      <c r="L166" s="190"/>
      <c r="M166" s="195"/>
      <c r="N166" s="196"/>
      <c r="O166" s="196"/>
      <c r="P166" s="196"/>
      <c r="Q166" s="196"/>
      <c r="R166" s="196"/>
      <c r="S166" s="196"/>
      <c r="T166" s="197"/>
      <c r="U166" s="13"/>
      <c r="V166" s="13"/>
      <c r="W166" s="13"/>
      <c r="X166" s="13"/>
      <c r="Y166" s="13"/>
      <c r="Z166" s="13"/>
      <c r="AA166" s="13"/>
      <c r="AB166" s="13"/>
      <c r="AC166" s="13"/>
      <c r="AD166" s="13"/>
      <c r="AE166" s="13"/>
      <c r="AT166" s="191" t="s">
        <v>154</v>
      </c>
      <c r="AU166" s="191" t="s">
        <v>82</v>
      </c>
      <c r="AV166" s="13" t="s">
        <v>82</v>
      </c>
      <c r="AW166" s="13" t="s">
        <v>35</v>
      </c>
      <c r="AX166" s="13" t="s">
        <v>73</v>
      </c>
      <c r="AY166" s="191" t="s">
        <v>137</v>
      </c>
    </row>
    <row r="167" spans="1:51" s="13" customFormat="1" ht="12">
      <c r="A167" s="13"/>
      <c r="B167" s="190"/>
      <c r="C167" s="13"/>
      <c r="D167" s="185" t="s">
        <v>154</v>
      </c>
      <c r="E167" s="191" t="s">
        <v>3</v>
      </c>
      <c r="F167" s="192" t="s">
        <v>273</v>
      </c>
      <c r="G167" s="13"/>
      <c r="H167" s="193">
        <v>4</v>
      </c>
      <c r="I167" s="194"/>
      <c r="J167" s="13"/>
      <c r="K167" s="13"/>
      <c r="L167" s="190"/>
      <c r="M167" s="195"/>
      <c r="N167" s="196"/>
      <c r="O167" s="196"/>
      <c r="P167" s="196"/>
      <c r="Q167" s="196"/>
      <c r="R167" s="196"/>
      <c r="S167" s="196"/>
      <c r="T167" s="197"/>
      <c r="U167" s="13"/>
      <c r="V167" s="13"/>
      <c r="W167" s="13"/>
      <c r="X167" s="13"/>
      <c r="Y167" s="13"/>
      <c r="Z167" s="13"/>
      <c r="AA167" s="13"/>
      <c r="AB167" s="13"/>
      <c r="AC167" s="13"/>
      <c r="AD167" s="13"/>
      <c r="AE167" s="13"/>
      <c r="AT167" s="191" t="s">
        <v>154</v>
      </c>
      <c r="AU167" s="191" t="s">
        <v>82</v>
      </c>
      <c r="AV167" s="13" t="s">
        <v>82</v>
      </c>
      <c r="AW167" s="13" t="s">
        <v>35</v>
      </c>
      <c r="AX167" s="13" t="s">
        <v>73</v>
      </c>
      <c r="AY167" s="191" t="s">
        <v>137</v>
      </c>
    </row>
    <row r="168" spans="1:51" s="13" customFormat="1" ht="12">
      <c r="A168" s="13"/>
      <c r="B168" s="190"/>
      <c r="C168" s="13"/>
      <c r="D168" s="185" t="s">
        <v>154</v>
      </c>
      <c r="E168" s="191" t="s">
        <v>3</v>
      </c>
      <c r="F168" s="192" t="s">
        <v>274</v>
      </c>
      <c r="G168" s="13"/>
      <c r="H168" s="193">
        <v>2</v>
      </c>
      <c r="I168" s="194"/>
      <c r="J168" s="13"/>
      <c r="K168" s="13"/>
      <c r="L168" s="190"/>
      <c r="M168" s="195"/>
      <c r="N168" s="196"/>
      <c r="O168" s="196"/>
      <c r="P168" s="196"/>
      <c r="Q168" s="196"/>
      <c r="R168" s="196"/>
      <c r="S168" s="196"/>
      <c r="T168" s="197"/>
      <c r="U168" s="13"/>
      <c r="V168" s="13"/>
      <c r="W168" s="13"/>
      <c r="X168" s="13"/>
      <c r="Y168" s="13"/>
      <c r="Z168" s="13"/>
      <c r="AA168" s="13"/>
      <c r="AB168" s="13"/>
      <c r="AC168" s="13"/>
      <c r="AD168" s="13"/>
      <c r="AE168" s="13"/>
      <c r="AT168" s="191" t="s">
        <v>154</v>
      </c>
      <c r="AU168" s="191" t="s">
        <v>82</v>
      </c>
      <c r="AV168" s="13" t="s">
        <v>82</v>
      </c>
      <c r="AW168" s="13" t="s">
        <v>35</v>
      </c>
      <c r="AX168" s="13" t="s">
        <v>73</v>
      </c>
      <c r="AY168" s="191" t="s">
        <v>137</v>
      </c>
    </row>
    <row r="169" spans="1:51" s="13" customFormat="1" ht="12">
      <c r="A169" s="13"/>
      <c r="B169" s="190"/>
      <c r="C169" s="13"/>
      <c r="D169" s="185" t="s">
        <v>154</v>
      </c>
      <c r="E169" s="191" t="s">
        <v>3</v>
      </c>
      <c r="F169" s="192" t="s">
        <v>275</v>
      </c>
      <c r="G169" s="13"/>
      <c r="H169" s="193">
        <v>6</v>
      </c>
      <c r="I169" s="194"/>
      <c r="J169" s="13"/>
      <c r="K169" s="13"/>
      <c r="L169" s="190"/>
      <c r="M169" s="195"/>
      <c r="N169" s="196"/>
      <c r="O169" s="196"/>
      <c r="P169" s="196"/>
      <c r="Q169" s="196"/>
      <c r="R169" s="196"/>
      <c r="S169" s="196"/>
      <c r="T169" s="197"/>
      <c r="U169" s="13"/>
      <c r="V169" s="13"/>
      <c r="W169" s="13"/>
      <c r="X169" s="13"/>
      <c r="Y169" s="13"/>
      <c r="Z169" s="13"/>
      <c r="AA169" s="13"/>
      <c r="AB169" s="13"/>
      <c r="AC169" s="13"/>
      <c r="AD169" s="13"/>
      <c r="AE169" s="13"/>
      <c r="AT169" s="191" t="s">
        <v>154</v>
      </c>
      <c r="AU169" s="191" t="s">
        <v>82</v>
      </c>
      <c r="AV169" s="13" t="s">
        <v>82</v>
      </c>
      <c r="AW169" s="13" t="s">
        <v>35</v>
      </c>
      <c r="AX169" s="13" t="s">
        <v>73</v>
      </c>
      <c r="AY169" s="191" t="s">
        <v>137</v>
      </c>
    </row>
    <row r="170" spans="1:51" s="14" customFormat="1" ht="12">
      <c r="A170" s="14"/>
      <c r="B170" s="208"/>
      <c r="C170" s="14"/>
      <c r="D170" s="185" t="s">
        <v>154</v>
      </c>
      <c r="E170" s="209" t="s">
        <v>3</v>
      </c>
      <c r="F170" s="210" t="s">
        <v>223</v>
      </c>
      <c r="G170" s="14"/>
      <c r="H170" s="211">
        <v>16</v>
      </c>
      <c r="I170" s="212"/>
      <c r="J170" s="14"/>
      <c r="K170" s="14"/>
      <c r="L170" s="208"/>
      <c r="M170" s="213"/>
      <c r="N170" s="214"/>
      <c r="O170" s="214"/>
      <c r="P170" s="214"/>
      <c r="Q170" s="214"/>
      <c r="R170" s="214"/>
      <c r="S170" s="214"/>
      <c r="T170" s="215"/>
      <c r="U170" s="14"/>
      <c r="V170" s="14"/>
      <c r="W170" s="14"/>
      <c r="X170" s="14"/>
      <c r="Y170" s="14"/>
      <c r="Z170" s="14"/>
      <c r="AA170" s="14"/>
      <c r="AB170" s="14"/>
      <c r="AC170" s="14"/>
      <c r="AD170" s="14"/>
      <c r="AE170" s="14"/>
      <c r="AT170" s="209" t="s">
        <v>154</v>
      </c>
      <c r="AU170" s="209" t="s">
        <v>82</v>
      </c>
      <c r="AV170" s="14" t="s">
        <v>144</v>
      </c>
      <c r="AW170" s="14" t="s">
        <v>35</v>
      </c>
      <c r="AX170" s="14" t="s">
        <v>80</v>
      </c>
      <c r="AY170" s="209" t="s">
        <v>137</v>
      </c>
    </row>
    <row r="171" spans="1:65" s="2" customFormat="1" ht="24.15" customHeight="1">
      <c r="A171" s="37"/>
      <c r="B171" s="171"/>
      <c r="C171" s="172" t="s">
        <v>276</v>
      </c>
      <c r="D171" s="172" t="s">
        <v>140</v>
      </c>
      <c r="E171" s="173" t="s">
        <v>277</v>
      </c>
      <c r="F171" s="174" t="s">
        <v>278</v>
      </c>
      <c r="G171" s="175" t="s">
        <v>176</v>
      </c>
      <c r="H171" s="176">
        <v>0.023</v>
      </c>
      <c r="I171" s="177"/>
      <c r="J171" s="178">
        <f>ROUND(I171*H171,2)</f>
        <v>0</v>
      </c>
      <c r="K171" s="174" t="s">
        <v>3</v>
      </c>
      <c r="L171" s="38"/>
      <c r="M171" s="179" t="s">
        <v>3</v>
      </c>
      <c r="N171" s="180" t="s">
        <v>44</v>
      </c>
      <c r="O171" s="71"/>
      <c r="P171" s="181">
        <f>O171*H171</f>
        <v>0</v>
      </c>
      <c r="Q171" s="181">
        <v>0</v>
      </c>
      <c r="R171" s="181">
        <f>Q171*H171</f>
        <v>0</v>
      </c>
      <c r="S171" s="181">
        <v>0</v>
      </c>
      <c r="T171" s="182">
        <f>S171*H171</f>
        <v>0</v>
      </c>
      <c r="U171" s="37"/>
      <c r="V171" s="37"/>
      <c r="W171" s="37"/>
      <c r="X171" s="37"/>
      <c r="Y171" s="37"/>
      <c r="Z171" s="37"/>
      <c r="AA171" s="37"/>
      <c r="AB171" s="37"/>
      <c r="AC171" s="37"/>
      <c r="AD171" s="37"/>
      <c r="AE171" s="37"/>
      <c r="AR171" s="183" t="s">
        <v>144</v>
      </c>
      <c r="AT171" s="183" t="s">
        <v>140</v>
      </c>
      <c r="AU171" s="183" t="s">
        <v>82</v>
      </c>
      <c r="AY171" s="18" t="s">
        <v>137</v>
      </c>
      <c r="BE171" s="184">
        <f>IF(N171="základní",J171,0)</f>
        <v>0</v>
      </c>
      <c r="BF171" s="184">
        <f>IF(N171="snížená",J171,0)</f>
        <v>0</v>
      </c>
      <c r="BG171" s="184">
        <f>IF(N171="zákl. přenesená",J171,0)</f>
        <v>0</v>
      </c>
      <c r="BH171" s="184">
        <f>IF(N171="sníž. přenesená",J171,0)</f>
        <v>0</v>
      </c>
      <c r="BI171" s="184">
        <f>IF(N171="nulová",J171,0)</f>
        <v>0</v>
      </c>
      <c r="BJ171" s="18" t="s">
        <v>80</v>
      </c>
      <c r="BK171" s="184">
        <f>ROUND(I171*H171,2)</f>
        <v>0</v>
      </c>
      <c r="BL171" s="18" t="s">
        <v>144</v>
      </c>
      <c r="BM171" s="183" t="s">
        <v>279</v>
      </c>
    </row>
    <row r="172" spans="1:47" s="2" customFormat="1" ht="12">
      <c r="A172" s="37"/>
      <c r="B172" s="38"/>
      <c r="C172" s="37"/>
      <c r="D172" s="185" t="s">
        <v>146</v>
      </c>
      <c r="E172" s="37"/>
      <c r="F172" s="186" t="s">
        <v>278</v>
      </c>
      <c r="G172" s="37"/>
      <c r="H172" s="37"/>
      <c r="I172" s="187"/>
      <c r="J172" s="37"/>
      <c r="K172" s="37"/>
      <c r="L172" s="38"/>
      <c r="M172" s="188"/>
      <c r="N172" s="189"/>
      <c r="O172" s="71"/>
      <c r="P172" s="71"/>
      <c r="Q172" s="71"/>
      <c r="R172" s="71"/>
      <c r="S172" s="71"/>
      <c r="T172" s="72"/>
      <c r="U172" s="37"/>
      <c r="V172" s="37"/>
      <c r="W172" s="37"/>
      <c r="X172" s="37"/>
      <c r="Y172" s="37"/>
      <c r="Z172" s="37"/>
      <c r="AA172" s="37"/>
      <c r="AB172" s="37"/>
      <c r="AC172" s="37"/>
      <c r="AD172" s="37"/>
      <c r="AE172" s="37"/>
      <c r="AT172" s="18" t="s">
        <v>146</v>
      </c>
      <c r="AU172" s="18" t="s">
        <v>82</v>
      </c>
    </row>
    <row r="173" spans="1:65" s="2" customFormat="1" ht="24.15" customHeight="1">
      <c r="A173" s="37"/>
      <c r="B173" s="171"/>
      <c r="C173" s="172" t="s">
        <v>280</v>
      </c>
      <c r="D173" s="172" t="s">
        <v>140</v>
      </c>
      <c r="E173" s="173" t="s">
        <v>281</v>
      </c>
      <c r="F173" s="174" t="s">
        <v>282</v>
      </c>
      <c r="G173" s="175" t="s">
        <v>176</v>
      </c>
      <c r="H173" s="176">
        <v>0.997</v>
      </c>
      <c r="I173" s="177"/>
      <c r="J173" s="178">
        <f>ROUND(I173*H173,2)</f>
        <v>0</v>
      </c>
      <c r="K173" s="174" t="s">
        <v>3</v>
      </c>
      <c r="L173" s="38"/>
      <c r="M173" s="179" t="s">
        <v>3</v>
      </c>
      <c r="N173" s="180" t="s">
        <v>44</v>
      </c>
      <c r="O173" s="71"/>
      <c r="P173" s="181">
        <f>O173*H173</f>
        <v>0</v>
      </c>
      <c r="Q173" s="181">
        <v>0</v>
      </c>
      <c r="R173" s="181">
        <f>Q173*H173</f>
        <v>0</v>
      </c>
      <c r="S173" s="181">
        <v>0</v>
      </c>
      <c r="T173" s="182">
        <f>S173*H173</f>
        <v>0</v>
      </c>
      <c r="U173" s="37"/>
      <c r="V173" s="37"/>
      <c r="W173" s="37"/>
      <c r="X173" s="37"/>
      <c r="Y173" s="37"/>
      <c r="Z173" s="37"/>
      <c r="AA173" s="37"/>
      <c r="AB173" s="37"/>
      <c r="AC173" s="37"/>
      <c r="AD173" s="37"/>
      <c r="AE173" s="37"/>
      <c r="AR173" s="183" t="s">
        <v>144</v>
      </c>
      <c r="AT173" s="183" t="s">
        <v>140</v>
      </c>
      <c r="AU173" s="183" t="s">
        <v>82</v>
      </c>
      <c r="AY173" s="18" t="s">
        <v>137</v>
      </c>
      <c r="BE173" s="184">
        <f>IF(N173="základní",J173,0)</f>
        <v>0</v>
      </c>
      <c r="BF173" s="184">
        <f>IF(N173="snížená",J173,0)</f>
        <v>0</v>
      </c>
      <c r="BG173" s="184">
        <f>IF(N173="zákl. přenesená",J173,0)</f>
        <v>0</v>
      </c>
      <c r="BH173" s="184">
        <f>IF(N173="sníž. přenesená",J173,0)</f>
        <v>0</v>
      </c>
      <c r="BI173" s="184">
        <f>IF(N173="nulová",J173,0)</f>
        <v>0</v>
      </c>
      <c r="BJ173" s="18" t="s">
        <v>80</v>
      </c>
      <c r="BK173" s="184">
        <f>ROUND(I173*H173,2)</f>
        <v>0</v>
      </c>
      <c r="BL173" s="18" t="s">
        <v>144</v>
      </c>
      <c r="BM173" s="183" t="s">
        <v>283</v>
      </c>
    </row>
    <row r="174" spans="1:47" s="2" customFormat="1" ht="12">
      <c r="A174" s="37"/>
      <c r="B174" s="38"/>
      <c r="C174" s="37"/>
      <c r="D174" s="185" t="s">
        <v>146</v>
      </c>
      <c r="E174" s="37"/>
      <c r="F174" s="186" t="s">
        <v>282</v>
      </c>
      <c r="G174" s="37"/>
      <c r="H174" s="37"/>
      <c r="I174" s="187"/>
      <c r="J174" s="37"/>
      <c r="K174" s="37"/>
      <c r="L174" s="38"/>
      <c r="M174" s="188"/>
      <c r="N174" s="189"/>
      <c r="O174" s="71"/>
      <c r="P174" s="71"/>
      <c r="Q174" s="71"/>
      <c r="R174" s="71"/>
      <c r="S174" s="71"/>
      <c r="T174" s="72"/>
      <c r="U174" s="37"/>
      <c r="V174" s="37"/>
      <c r="W174" s="37"/>
      <c r="X174" s="37"/>
      <c r="Y174" s="37"/>
      <c r="Z174" s="37"/>
      <c r="AA174" s="37"/>
      <c r="AB174" s="37"/>
      <c r="AC174" s="37"/>
      <c r="AD174" s="37"/>
      <c r="AE174" s="37"/>
      <c r="AT174" s="18" t="s">
        <v>146</v>
      </c>
      <c r="AU174" s="18" t="s">
        <v>82</v>
      </c>
    </row>
    <row r="175" spans="1:65" s="2" customFormat="1" ht="24.15" customHeight="1">
      <c r="A175" s="37"/>
      <c r="B175" s="171"/>
      <c r="C175" s="172" t="s">
        <v>284</v>
      </c>
      <c r="D175" s="172" t="s">
        <v>140</v>
      </c>
      <c r="E175" s="173" t="s">
        <v>285</v>
      </c>
      <c r="F175" s="174" t="s">
        <v>286</v>
      </c>
      <c r="G175" s="175" t="s">
        <v>190</v>
      </c>
      <c r="H175" s="176">
        <v>16</v>
      </c>
      <c r="I175" s="177"/>
      <c r="J175" s="178">
        <f>ROUND(I175*H175,2)</f>
        <v>0</v>
      </c>
      <c r="K175" s="174" t="s">
        <v>3</v>
      </c>
      <c r="L175" s="38"/>
      <c r="M175" s="179" t="s">
        <v>3</v>
      </c>
      <c r="N175" s="180" t="s">
        <v>44</v>
      </c>
      <c r="O175" s="71"/>
      <c r="P175" s="181">
        <f>O175*H175</f>
        <v>0</v>
      </c>
      <c r="Q175" s="181">
        <v>0</v>
      </c>
      <c r="R175" s="181">
        <f>Q175*H175</f>
        <v>0</v>
      </c>
      <c r="S175" s="181">
        <v>0</v>
      </c>
      <c r="T175" s="182">
        <f>S175*H175</f>
        <v>0</v>
      </c>
      <c r="U175" s="37"/>
      <c r="V175" s="37"/>
      <c r="W175" s="37"/>
      <c r="X175" s="37"/>
      <c r="Y175" s="37"/>
      <c r="Z175" s="37"/>
      <c r="AA175" s="37"/>
      <c r="AB175" s="37"/>
      <c r="AC175" s="37"/>
      <c r="AD175" s="37"/>
      <c r="AE175" s="37"/>
      <c r="AR175" s="183" t="s">
        <v>144</v>
      </c>
      <c r="AT175" s="183" t="s">
        <v>140</v>
      </c>
      <c r="AU175" s="183" t="s">
        <v>82</v>
      </c>
      <c r="AY175" s="18" t="s">
        <v>137</v>
      </c>
      <c r="BE175" s="184">
        <f>IF(N175="základní",J175,0)</f>
        <v>0</v>
      </c>
      <c r="BF175" s="184">
        <f>IF(N175="snížená",J175,0)</f>
        <v>0</v>
      </c>
      <c r="BG175" s="184">
        <f>IF(N175="zákl. přenesená",J175,0)</f>
        <v>0</v>
      </c>
      <c r="BH175" s="184">
        <f>IF(N175="sníž. přenesená",J175,0)</f>
        <v>0</v>
      </c>
      <c r="BI175" s="184">
        <f>IF(N175="nulová",J175,0)</f>
        <v>0</v>
      </c>
      <c r="BJ175" s="18" t="s">
        <v>80</v>
      </c>
      <c r="BK175" s="184">
        <f>ROUND(I175*H175,2)</f>
        <v>0</v>
      </c>
      <c r="BL175" s="18" t="s">
        <v>144</v>
      </c>
      <c r="BM175" s="183" t="s">
        <v>287</v>
      </c>
    </row>
    <row r="176" spans="1:47" s="2" customFormat="1" ht="12">
      <c r="A176" s="37"/>
      <c r="B176" s="38"/>
      <c r="C176" s="37"/>
      <c r="D176" s="185" t="s">
        <v>146</v>
      </c>
      <c r="E176" s="37"/>
      <c r="F176" s="186" t="s">
        <v>286</v>
      </c>
      <c r="G176" s="37"/>
      <c r="H176" s="37"/>
      <c r="I176" s="187"/>
      <c r="J176" s="37"/>
      <c r="K176" s="37"/>
      <c r="L176" s="38"/>
      <c r="M176" s="188"/>
      <c r="N176" s="189"/>
      <c r="O176" s="71"/>
      <c r="P176" s="71"/>
      <c r="Q176" s="71"/>
      <c r="R176" s="71"/>
      <c r="S176" s="71"/>
      <c r="T176" s="72"/>
      <c r="U176" s="37"/>
      <c r="V176" s="37"/>
      <c r="W176" s="37"/>
      <c r="X176" s="37"/>
      <c r="Y176" s="37"/>
      <c r="Z176" s="37"/>
      <c r="AA176" s="37"/>
      <c r="AB176" s="37"/>
      <c r="AC176" s="37"/>
      <c r="AD176" s="37"/>
      <c r="AE176" s="37"/>
      <c r="AT176" s="18" t="s">
        <v>146</v>
      </c>
      <c r="AU176" s="18" t="s">
        <v>82</v>
      </c>
    </row>
    <row r="177" spans="1:65" s="2" customFormat="1" ht="33" customHeight="1">
      <c r="A177" s="37"/>
      <c r="B177" s="171"/>
      <c r="C177" s="172" t="s">
        <v>288</v>
      </c>
      <c r="D177" s="172" t="s">
        <v>140</v>
      </c>
      <c r="E177" s="173" t="s">
        <v>289</v>
      </c>
      <c r="F177" s="174" t="s">
        <v>290</v>
      </c>
      <c r="G177" s="175" t="s">
        <v>190</v>
      </c>
      <c r="H177" s="176">
        <v>200</v>
      </c>
      <c r="I177" s="177"/>
      <c r="J177" s="178">
        <f>ROUND(I177*H177,2)</f>
        <v>0</v>
      </c>
      <c r="K177" s="174" t="s">
        <v>3</v>
      </c>
      <c r="L177" s="38"/>
      <c r="M177" s="179" t="s">
        <v>3</v>
      </c>
      <c r="N177" s="180" t="s">
        <v>44</v>
      </c>
      <c r="O177" s="71"/>
      <c r="P177" s="181">
        <f>O177*H177</f>
        <v>0</v>
      </c>
      <c r="Q177" s="181">
        <v>0</v>
      </c>
      <c r="R177" s="181">
        <f>Q177*H177</f>
        <v>0</v>
      </c>
      <c r="S177" s="181">
        <v>0</v>
      </c>
      <c r="T177" s="182">
        <f>S177*H177</f>
        <v>0</v>
      </c>
      <c r="U177" s="37"/>
      <c r="V177" s="37"/>
      <c r="W177" s="37"/>
      <c r="X177" s="37"/>
      <c r="Y177" s="37"/>
      <c r="Z177" s="37"/>
      <c r="AA177" s="37"/>
      <c r="AB177" s="37"/>
      <c r="AC177" s="37"/>
      <c r="AD177" s="37"/>
      <c r="AE177" s="37"/>
      <c r="AR177" s="183" t="s">
        <v>144</v>
      </c>
      <c r="AT177" s="183" t="s">
        <v>140</v>
      </c>
      <c r="AU177" s="183" t="s">
        <v>82</v>
      </c>
      <c r="AY177" s="18" t="s">
        <v>137</v>
      </c>
      <c r="BE177" s="184">
        <f>IF(N177="základní",J177,0)</f>
        <v>0</v>
      </c>
      <c r="BF177" s="184">
        <f>IF(N177="snížená",J177,0)</f>
        <v>0</v>
      </c>
      <c r="BG177" s="184">
        <f>IF(N177="zákl. přenesená",J177,0)</f>
        <v>0</v>
      </c>
      <c r="BH177" s="184">
        <f>IF(N177="sníž. přenesená",J177,0)</f>
        <v>0</v>
      </c>
      <c r="BI177" s="184">
        <f>IF(N177="nulová",J177,0)</f>
        <v>0</v>
      </c>
      <c r="BJ177" s="18" t="s">
        <v>80</v>
      </c>
      <c r="BK177" s="184">
        <f>ROUND(I177*H177,2)</f>
        <v>0</v>
      </c>
      <c r="BL177" s="18" t="s">
        <v>144</v>
      </c>
      <c r="BM177" s="183" t="s">
        <v>291</v>
      </c>
    </row>
    <row r="178" spans="1:47" s="2" customFormat="1" ht="12">
      <c r="A178" s="37"/>
      <c r="B178" s="38"/>
      <c r="C178" s="37"/>
      <c r="D178" s="185" t="s">
        <v>146</v>
      </c>
      <c r="E178" s="37"/>
      <c r="F178" s="186" t="s">
        <v>290</v>
      </c>
      <c r="G178" s="37"/>
      <c r="H178" s="37"/>
      <c r="I178" s="187"/>
      <c r="J178" s="37"/>
      <c r="K178" s="37"/>
      <c r="L178" s="38"/>
      <c r="M178" s="188"/>
      <c r="N178" s="189"/>
      <c r="O178" s="71"/>
      <c r="P178" s="71"/>
      <c r="Q178" s="71"/>
      <c r="R178" s="71"/>
      <c r="S178" s="71"/>
      <c r="T178" s="72"/>
      <c r="U178" s="37"/>
      <c r="V178" s="37"/>
      <c r="W178" s="37"/>
      <c r="X178" s="37"/>
      <c r="Y178" s="37"/>
      <c r="Z178" s="37"/>
      <c r="AA178" s="37"/>
      <c r="AB178" s="37"/>
      <c r="AC178" s="37"/>
      <c r="AD178" s="37"/>
      <c r="AE178" s="37"/>
      <c r="AT178" s="18" t="s">
        <v>146</v>
      </c>
      <c r="AU178" s="18" t="s">
        <v>82</v>
      </c>
    </row>
    <row r="179" spans="1:51" s="13" customFormat="1" ht="12">
      <c r="A179" s="13"/>
      <c r="B179" s="190"/>
      <c r="C179" s="13"/>
      <c r="D179" s="185" t="s">
        <v>154</v>
      </c>
      <c r="E179" s="191" t="s">
        <v>3</v>
      </c>
      <c r="F179" s="192" t="s">
        <v>292</v>
      </c>
      <c r="G179" s="13"/>
      <c r="H179" s="193">
        <v>200</v>
      </c>
      <c r="I179" s="194"/>
      <c r="J179" s="13"/>
      <c r="K179" s="13"/>
      <c r="L179" s="190"/>
      <c r="M179" s="195"/>
      <c r="N179" s="196"/>
      <c r="O179" s="196"/>
      <c r="P179" s="196"/>
      <c r="Q179" s="196"/>
      <c r="R179" s="196"/>
      <c r="S179" s="196"/>
      <c r="T179" s="197"/>
      <c r="U179" s="13"/>
      <c r="V179" s="13"/>
      <c r="W179" s="13"/>
      <c r="X179" s="13"/>
      <c r="Y179" s="13"/>
      <c r="Z179" s="13"/>
      <c r="AA179" s="13"/>
      <c r="AB179" s="13"/>
      <c r="AC179" s="13"/>
      <c r="AD179" s="13"/>
      <c r="AE179" s="13"/>
      <c r="AT179" s="191" t="s">
        <v>154</v>
      </c>
      <c r="AU179" s="191" t="s">
        <v>82</v>
      </c>
      <c r="AV179" s="13" t="s">
        <v>82</v>
      </c>
      <c r="AW179" s="13" t="s">
        <v>35</v>
      </c>
      <c r="AX179" s="13" t="s">
        <v>80</v>
      </c>
      <c r="AY179" s="191" t="s">
        <v>137</v>
      </c>
    </row>
    <row r="180" spans="1:65" s="2" customFormat="1" ht="24.15" customHeight="1">
      <c r="A180" s="37"/>
      <c r="B180" s="171"/>
      <c r="C180" s="172" t="s">
        <v>293</v>
      </c>
      <c r="D180" s="172" t="s">
        <v>140</v>
      </c>
      <c r="E180" s="173" t="s">
        <v>294</v>
      </c>
      <c r="F180" s="174" t="s">
        <v>295</v>
      </c>
      <c r="G180" s="175" t="s">
        <v>296</v>
      </c>
      <c r="H180" s="176">
        <v>2</v>
      </c>
      <c r="I180" s="177"/>
      <c r="J180" s="178">
        <f>ROUND(I180*H180,2)</f>
        <v>0</v>
      </c>
      <c r="K180" s="174" t="s">
        <v>3</v>
      </c>
      <c r="L180" s="38"/>
      <c r="M180" s="179" t="s">
        <v>3</v>
      </c>
      <c r="N180" s="180" t="s">
        <v>44</v>
      </c>
      <c r="O180" s="71"/>
      <c r="P180" s="181">
        <f>O180*H180</f>
        <v>0</v>
      </c>
      <c r="Q180" s="181">
        <v>0</v>
      </c>
      <c r="R180" s="181">
        <f>Q180*H180</f>
        <v>0</v>
      </c>
      <c r="S180" s="181">
        <v>0</v>
      </c>
      <c r="T180" s="182">
        <f>S180*H180</f>
        <v>0</v>
      </c>
      <c r="U180" s="37"/>
      <c r="V180" s="37"/>
      <c r="W180" s="37"/>
      <c r="X180" s="37"/>
      <c r="Y180" s="37"/>
      <c r="Z180" s="37"/>
      <c r="AA180" s="37"/>
      <c r="AB180" s="37"/>
      <c r="AC180" s="37"/>
      <c r="AD180" s="37"/>
      <c r="AE180" s="37"/>
      <c r="AR180" s="183" t="s">
        <v>144</v>
      </c>
      <c r="AT180" s="183" t="s">
        <v>140</v>
      </c>
      <c r="AU180" s="183" t="s">
        <v>82</v>
      </c>
      <c r="AY180" s="18" t="s">
        <v>137</v>
      </c>
      <c r="BE180" s="184">
        <f>IF(N180="základní",J180,0)</f>
        <v>0</v>
      </c>
      <c r="BF180" s="184">
        <f>IF(N180="snížená",J180,0)</f>
        <v>0</v>
      </c>
      <c r="BG180" s="184">
        <f>IF(N180="zákl. přenesená",J180,0)</f>
        <v>0</v>
      </c>
      <c r="BH180" s="184">
        <f>IF(N180="sníž. přenesená",J180,0)</f>
        <v>0</v>
      </c>
      <c r="BI180" s="184">
        <f>IF(N180="nulová",J180,0)</f>
        <v>0</v>
      </c>
      <c r="BJ180" s="18" t="s">
        <v>80</v>
      </c>
      <c r="BK180" s="184">
        <f>ROUND(I180*H180,2)</f>
        <v>0</v>
      </c>
      <c r="BL180" s="18" t="s">
        <v>144</v>
      </c>
      <c r="BM180" s="183" t="s">
        <v>297</v>
      </c>
    </row>
    <row r="181" spans="1:47" s="2" customFormat="1" ht="12">
      <c r="A181" s="37"/>
      <c r="B181" s="38"/>
      <c r="C181" s="37"/>
      <c r="D181" s="185" t="s">
        <v>146</v>
      </c>
      <c r="E181" s="37"/>
      <c r="F181" s="186" t="s">
        <v>295</v>
      </c>
      <c r="G181" s="37"/>
      <c r="H181" s="37"/>
      <c r="I181" s="187"/>
      <c r="J181" s="37"/>
      <c r="K181" s="37"/>
      <c r="L181" s="38"/>
      <c r="M181" s="188"/>
      <c r="N181" s="189"/>
      <c r="O181" s="71"/>
      <c r="P181" s="71"/>
      <c r="Q181" s="71"/>
      <c r="R181" s="71"/>
      <c r="S181" s="71"/>
      <c r="T181" s="72"/>
      <c r="U181" s="37"/>
      <c r="V181" s="37"/>
      <c r="W181" s="37"/>
      <c r="X181" s="37"/>
      <c r="Y181" s="37"/>
      <c r="Z181" s="37"/>
      <c r="AA181" s="37"/>
      <c r="AB181" s="37"/>
      <c r="AC181" s="37"/>
      <c r="AD181" s="37"/>
      <c r="AE181" s="37"/>
      <c r="AT181" s="18" t="s">
        <v>146</v>
      </c>
      <c r="AU181" s="18" t="s">
        <v>82</v>
      </c>
    </row>
    <row r="182" spans="1:65" s="2" customFormat="1" ht="21.75" customHeight="1">
      <c r="A182" s="37"/>
      <c r="B182" s="171"/>
      <c r="C182" s="198" t="s">
        <v>298</v>
      </c>
      <c r="D182" s="198" t="s">
        <v>166</v>
      </c>
      <c r="E182" s="199" t="s">
        <v>299</v>
      </c>
      <c r="F182" s="200" t="s">
        <v>300</v>
      </c>
      <c r="G182" s="201" t="s">
        <v>205</v>
      </c>
      <c r="H182" s="202">
        <v>4</v>
      </c>
      <c r="I182" s="203"/>
      <c r="J182" s="204">
        <f>ROUND(I182*H182,2)</f>
        <v>0</v>
      </c>
      <c r="K182" s="200" t="s">
        <v>3</v>
      </c>
      <c r="L182" s="205"/>
      <c r="M182" s="206" t="s">
        <v>3</v>
      </c>
      <c r="N182" s="207" t="s">
        <v>44</v>
      </c>
      <c r="O182" s="71"/>
      <c r="P182" s="181">
        <f>O182*H182</f>
        <v>0</v>
      </c>
      <c r="Q182" s="181">
        <v>0.01796</v>
      </c>
      <c r="R182" s="181">
        <f>Q182*H182</f>
        <v>0.07184</v>
      </c>
      <c r="S182" s="181">
        <v>0</v>
      </c>
      <c r="T182" s="182">
        <f>S182*H182</f>
        <v>0</v>
      </c>
      <c r="U182" s="37"/>
      <c r="V182" s="37"/>
      <c r="W182" s="37"/>
      <c r="X182" s="37"/>
      <c r="Y182" s="37"/>
      <c r="Z182" s="37"/>
      <c r="AA182" s="37"/>
      <c r="AB182" s="37"/>
      <c r="AC182" s="37"/>
      <c r="AD182" s="37"/>
      <c r="AE182" s="37"/>
      <c r="AR182" s="183" t="s">
        <v>170</v>
      </c>
      <c r="AT182" s="183" t="s">
        <v>166</v>
      </c>
      <c r="AU182" s="183" t="s">
        <v>82</v>
      </c>
      <c r="AY182" s="18" t="s">
        <v>137</v>
      </c>
      <c r="BE182" s="184">
        <f>IF(N182="základní",J182,0)</f>
        <v>0</v>
      </c>
      <c r="BF182" s="184">
        <f>IF(N182="snížená",J182,0)</f>
        <v>0</v>
      </c>
      <c r="BG182" s="184">
        <f>IF(N182="zákl. přenesená",J182,0)</f>
        <v>0</v>
      </c>
      <c r="BH182" s="184">
        <f>IF(N182="sníž. přenesená",J182,0)</f>
        <v>0</v>
      </c>
      <c r="BI182" s="184">
        <f>IF(N182="nulová",J182,0)</f>
        <v>0</v>
      </c>
      <c r="BJ182" s="18" t="s">
        <v>80</v>
      </c>
      <c r="BK182" s="184">
        <f>ROUND(I182*H182,2)</f>
        <v>0</v>
      </c>
      <c r="BL182" s="18" t="s">
        <v>144</v>
      </c>
      <c r="BM182" s="183" t="s">
        <v>301</v>
      </c>
    </row>
    <row r="183" spans="1:47" s="2" customFormat="1" ht="12">
      <c r="A183" s="37"/>
      <c r="B183" s="38"/>
      <c r="C183" s="37"/>
      <c r="D183" s="185" t="s">
        <v>146</v>
      </c>
      <c r="E183" s="37"/>
      <c r="F183" s="186" t="s">
        <v>300</v>
      </c>
      <c r="G183" s="37"/>
      <c r="H183" s="37"/>
      <c r="I183" s="187"/>
      <c r="J183" s="37"/>
      <c r="K183" s="37"/>
      <c r="L183" s="38"/>
      <c r="M183" s="188"/>
      <c r="N183" s="189"/>
      <c r="O183" s="71"/>
      <c r="P183" s="71"/>
      <c r="Q183" s="71"/>
      <c r="R183" s="71"/>
      <c r="S183" s="71"/>
      <c r="T183" s="72"/>
      <c r="U183" s="37"/>
      <c r="V183" s="37"/>
      <c r="W183" s="37"/>
      <c r="X183" s="37"/>
      <c r="Y183" s="37"/>
      <c r="Z183" s="37"/>
      <c r="AA183" s="37"/>
      <c r="AB183" s="37"/>
      <c r="AC183" s="37"/>
      <c r="AD183" s="37"/>
      <c r="AE183" s="37"/>
      <c r="AT183" s="18" t="s">
        <v>146</v>
      </c>
      <c r="AU183" s="18" t="s">
        <v>82</v>
      </c>
    </row>
    <row r="184" spans="1:51" s="13" customFormat="1" ht="12">
      <c r="A184" s="13"/>
      <c r="B184" s="190"/>
      <c r="C184" s="13"/>
      <c r="D184" s="185" t="s">
        <v>154</v>
      </c>
      <c r="E184" s="191" t="s">
        <v>3</v>
      </c>
      <c r="F184" s="192" t="s">
        <v>302</v>
      </c>
      <c r="G184" s="13"/>
      <c r="H184" s="193">
        <v>4</v>
      </c>
      <c r="I184" s="194"/>
      <c r="J184" s="13"/>
      <c r="K184" s="13"/>
      <c r="L184" s="190"/>
      <c r="M184" s="195"/>
      <c r="N184" s="196"/>
      <c r="O184" s="196"/>
      <c r="P184" s="196"/>
      <c r="Q184" s="196"/>
      <c r="R184" s="196"/>
      <c r="S184" s="196"/>
      <c r="T184" s="197"/>
      <c r="U184" s="13"/>
      <c r="V184" s="13"/>
      <c r="W184" s="13"/>
      <c r="X184" s="13"/>
      <c r="Y184" s="13"/>
      <c r="Z184" s="13"/>
      <c r="AA184" s="13"/>
      <c r="AB184" s="13"/>
      <c r="AC184" s="13"/>
      <c r="AD184" s="13"/>
      <c r="AE184" s="13"/>
      <c r="AT184" s="191" t="s">
        <v>154</v>
      </c>
      <c r="AU184" s="191" t="s">
        <v>82</v>
      </c>
      <c r="AV184" s="13" t="s">
        <v>82</v>
      </c>
      <c r="AW184" s="13" t="s">
        <v>35</v>
      </c>
      <c r="AX184" s="13" t="s">
        <v>80</v>
      </c>
      <c r="AY184" s="191" t="s">
        <v>137</v>
      </c>
    </row>
    <row r="185" spans="1:65" s="2" customFormat="1" ht="16.5" customHeight="1">
      <c r="A185" s="37"/>
      <c r="B185" s="171"/>
      <c r="C185" s="198" t="s">
        <v>303</v>
      </c>
      <c r="D185" s="198" t="s">
        <v>166</v>
      </c>
      <c r="E185" s="199" t="s">
        <v>304</v>
      </c>
      <c r="F185" s="200" t="s">
        <v>305</v>
      </c>
      <c r="G185" s="201" t="s">
        <v>205</v>
      </c>
      <c r="H185" s="202">
        <v>8</v>
      </c>
      <c r="I185" s="203"/>
      <c r="J185" s="204">
        <f>ROUND(I185*H185,2)</f>
        <v>0</v>
      </c>
      <c r="K185" s="200" t="s">
        <v>3</v>
      </c>
      <c r="L185" s="205"/>
      <c r="M185" s="206" t="s">
        <v>3</v>
      </c>
      <c r="N185" s="207" t="s">
        <v>44</v>
      </c>
      <c r="O185" s="71"/>
      <c r="P185" s="181">
        <f>O185*H185</f>
        <v>0</v>
      </c>
      <c r="Q185" s="181">
        <v>0.0006</v>
      </c>
      <c r="R185" s="181">
        <f>Q185*H185</f>
        <v>0.0048</v>
      </c>
      <c r="S185" s="181">
        <v>0</v>
      </c>
      <c r="T185" s="182">
        <f>S185*H185</f>
        <v>0</v>
      </c>
      <c r="U185" s="37"/>
      <c r="V185" s="37"/>
      <c r="W185" s="37"/>
      <c r="X185" s="37"/>
      <c r="Y185" s="37"/>
      <c r="Z185" s="37"/>
      <c r="AA185" s="37"/>
      <c r="AB185" s="37"/>
      <c r="AC185" s="37"/>
      <c r="AD185" s="37"/>
      <c r="AE185" s="37"/>
      <c r="AR185" s="183" t="s">
        <v>170</v>
      </c>
      <c r="AT185" s="183" t="s">
        <v>166</v>
      </c>
      <c r="AU185" s="183" t="s">
        <v>82</v>
      </c>
      <c r="AY185" s="18" t="s">
        <v>137</v>
      </c>
      <c r="BE185" s="184">
        <f>IF(N185="základní",J185,0)</f>
        <v>0</v>
      </c>
      <c r="BF185" s="184">
        <f>IF(N185="snížená",J185,0)</f>
        <v>0</v>
      </c>
      <c r="BG185" s="184">
        <f>IF(N185="zákl. přenesená",J185,0)</f>
        <v>0</v>
      </c>
      <c r="BH185" s="184">
        <f>IF(N185="sníž. přenesená",J185,0)</f>
        <v>0</v>
      </c>
      <c r="BI185" s="184">
        <f>IF(N185="nulová",J185,0)</f>
        <v>0</v>
      </c>
      <c r="BJ185" s="18" t="s">
        <v>80</v>
      </c>
      <c r="BK185" s="184">
        <f>ROUND(I185*H185,2)</f>
        <v>0</v>
      </c>
      <c r="BL185" s="18" t="s">
        <v>144</v>
      </c>
      <c r="BM185" s="183" t="s">
        <v>306</v>
      </c>
    </row>
    <row r="186" spans="1:47" s="2" customFormat="1" ht="12">
      <c r="A186" s="37"/>
      <c r="B186" s="38"/>
      <c r="C186" s="37"/>
      <c r="D186" s="185" t="s">
        <v>146</v>
      </c>
      <c r="E186" s="37"/>
      <c r="F186" s="186" t="s">
        <v>305</v>
      </c>
      <c r="G186" s="37"/>
      <c r="H186" s="37"/>
      <c r="I186" s="187"/>
      <c r="J186" s="37"/>
      <c r="K186" s="37"/>
      <c r="L186" s="38"/>
      <c r="M186" s="188"/>
      <c r="N186" s="189"/>
      <c r="O186" s="71"/>
      <c r="P186" s="71"/>
      <c r="Q186" s="71"/>
      <c r="R186" s="71"/>
      <c r="S186" s="71"/>
      <c r="T186" s="72"/>
      <c r="U186" s="37"/>
      <c r="V186" s="37"/>
      <c r="W186" s="37"/>
      <c r="X186" s="37"/>
      <c r="Y186" s="37"/>
      <c r="Z186" s="37"/>
      <c r="AA186" s="37"/>
      <c r="AB186" s="37"/>
      <c r="AC186" s="37"/>
      <c r="AD186" s="37"/>
      <c r="AE186" s="37"/>
      <c r="AT186" s="18" t="s">
        <v>146</v>
      </c>
      <c r="AU186" s="18" t="s">
        <v>82</v>
      </c>
    </row>
    <row r="187" spans="1:51" s="13" customFormat="1" ht="12">
      <c r="A187" s="13"/>
      <c r="B187" s="190"/>
      <c r="C187" s="13"/>
      <c r="D187" s="185" t="s">
        <v>154</v>
      </c>
      <c r="E187" s="191" t="s">
        <v>3</v>
      </c>
      <c r="F187" s="192" t="s">
        <v>307</v>
      </c>
      <c r="G187" s="13"/>
      <c r="H187" s="193">
        <v>8</v>
      </c>
      <c r="I187" s="194"/>
      <c r="J187" s="13"/>
      <c r="K187" s="13"/>
      <c r="L187" s="190"/>
      <c r="M187" s="195"/>
      <c r="N187" s="196"/>
      <c r="O187" s="196"/>
      <c r="P187" s="196"/>
      <c r="Q187" s="196"/>
      <c r="R187" s="196"/>
      <c r="S187" s="196"/>
      <c r="T187" s="197"/>
      <c r="U187" s="13"/>
      <c r="V187" s="13"/>
      <c r="W187" s="13"/>
      <c r="X187" s="13"/>
      <c r="Y187" s="13"/>
      <c r="Z187" s="13"/>
      <c r="AA187" s="13"/>
      <c r="AB187" s="13"/>
      <c r="AC187" s="13"/>
      <c r="AD187" s="13"/>
      <c r="AE187" s="13"/>
      <c r="AT187" s="191" t="s">
        <v>154</v>
      </c>
      <c r="AU187" s="191" t="s">
        <v>82</v>
      </c>
      <c r="AV187" s="13" t="s">
        <v>82</v>
      </c>
      <c r="AW187" s="13" t="s">
        <v>35</v>
      </c>
      <c r="AX187" s="13" t="s">
        <v>80</v>
      </c>
      <c r="AY187" s="191" t="s">
        <v>137</v>
      </c>
    </row>
    <row r="188" spans="1:65" s="2" customFormat="1" ht="24.15" customHeight="1">
      <c r="A188" s="37"/>
      <c r="B188" s="171"/>
      <c r="C188" s="172" t="s">
        <v>308</v>
      </c>
      <c r="D188" s="172" t="s">
        <v>140</v>
      </c>
      <c r="E188" s="173" t="s">
        <v>309</v>
      </c>
      <c r="F188" s="174" t="s">
        <v>310</v>
      </c>
      <c r="G188" s="175" t="s">
        <v>311</v>
      </c>
      <c r="H188" s="176">
        <v>166</v>
      </c>
      <c r="I188" s="177"/>
      <c r="J188" s="178">
        <f>ROUND(I188*H188,2)</f>
        <v>0</v>
      </c>
      <c r="K188" s="174" t="s">
        <v>3</v>
      </c>
      <c r="L188" s="38"/>
      <c r="M188" s="179" t="s">
        <v>3</v>
      </c>
      <c r="N188" s="180" t="s">
        <v>44</v>
      </c>
      <c r="O188" s="71"/>
      <c r="P188" s="181">
        <f>O188*H188</f>
        <v>0</v>
      </c>
      <c r="Q188" s="181">
        <v>0</v>
      </c>
      <c r="R188" s="181">
        <f>Q188*H188</f>
        <v>0</v>
      </c>
      <c r="S188" s="181">
        <v>0</v>
      </c>
      <c r="T188" s="182">
        <f>S188*H188</f>
        <v>0</v>
      </c>
      <c r="U188" s="37"/>
      <c r="V188" s="37"/>
      <c r="W188" s="37"/>
      <c r="X188" s="37"/>
      <c r="Y188" s="37"/>
      <c r="Z188" s="37"/>
      <c r="AA188" s="37"/>
      <c r="AB188" s="37"/>
      <c r="AC188" s="37"/>
      <c r="AD188" s="37"/>
      <c r="AE188" s="37"/>
      <c r="AR188" s="183" t="s">
        <v>144</v>
      </c>
      <c r="AT188" s="183" t="s">
        <v>140</v>
      </c>
      <c r="AU188" s="183" t="s">
        <v>82</v>
      </c>
      <c r="AY188" s="18" t="s">
        <v>137</v>
      </c>
      <c r="BE188" s="184">
        <f>IF(N188="základní",J188,0)</f>
        <v>0</v>
      </c>
      <c r="BF188" s="184">
        <f>IF(N188="snížená",J188,0)</f>
        <v>0</v>
      </c>
      <c r="BG188" s="184">
        <f>IF(N188="zákl. přenesená",J188,0)</f>
        <v>0</v>
      </c>
      <c r="BH188" s="184">
        <f>IF(N188="sníž. přenesená",J188,0)</f>
        <v>0</v>
      </c>
      <c r="BI188" s="184">
        <f>IF(N188="nulová",J188,0)</f>
        <v>0</v>
      </c>
      <c r="BJ188" s="18" t="s">
        <v>80</v>
      </c>
      <c r="BK188" s="184">
        <f>ROUND(I188*H188,2)</f>
        <v>0</v>
      </c>
      <c r="BL188" s="18" t="s">
        <v>144</v>
      </c>
      <c r="BM188" s="183" t="s">
        <v>312</v>
      </c>
    </row>
    <row r="189" spans="1:47" s="2" customFormat="1" ht="12">
      <c r="A189" s="37"/>
      <c r="B189" s="38"/>
      <c r="C189" s="37"/>
      <c r="D189" s="185" t="s">
        <v>146</v>
      </c>
      <c r="E189" s="37"/>
      <c r="F189" s="186" t="s">
        <v>310</v>
      </c>
      <c r="G189" s="37"/>
      <c r="H189" s="37"/>
      <c r="I189" s="187"/>
      <c r="J189" s="37"/>
      <c r="K189" s="37"/>
      <c r="L189" s="38"/>
      <c r="M189" s="188"/>
      <c r="N189" s="189"/>
      <c r="O189" s="71"/>
      <c r="P189" s="71"/>
      <c r="Q189" s="71"/>
      <c r="R189" s="71"/>
      <c r="S189" s="71"/>
      <c r="T189" s="72"/>
      <c r="U189" s="37"/>
      <c r="V189" s="37"/>
      <c r="W189" s="37"/>
      <c r="X189" s="37"/>
      <c r="Y189" s="37"/>
      <c r="Z189" s="37"/>
      <c r="AA189" s="37"/>
      <c r="AB189" s="37"/>
      <c r="AC189" s="37"/>
      <c r="AD189" s="37"/>
      <c r="AE189" s="37"/>
      <c r="AT189" s="18" t="s">
        <v>146</v>
      </c>
      <c r="AU189" s="18" t="s">
        <v>82</v>
      </c>
    </row>
    <row r="190" spans="1:51" s="15" customFormat="1" ht="12">
      <c r="A190" s="15"/>
      <c r="B190" s="216"/>
      <c r="C190" s="15"/>
      <c r="D190" s="185" t="s">
        <v>154</v>
      </c>
      <c r="E190" s="217" t="s">
        <v>3</v>
      </c>
      <c r="F190" s="218" t="s">
        <v>313</v>
      </c>
      <c r="G190" s="15"/>
      <c r="H190" s="217" t="s">
        <v>3</v>
      </c>
      <c r="I190" s="219"/>
      <c r="J190" s="15"/>
      <c r="K190" s="15"/>
      <c r="L190" s="216"/>
      <c r="M190" s="220"/>
      <c r="N190" s="221"/>
      <c r="O190" s="221"/>
      <c r="P190" s="221"/>
      <c r="Q190" s="221"/>
      <c r="R190" s="221"/>
      <c r="S190" s="221"/>
      <c r="T190" s="222"/>
      <c r="U190" s="15"/>
      <c r="V190" s="15"/>
      <c r="W190" s="15"/>
      <c r="X190" s="15"/>
      <c r="Y190" s="15"/>
      <c r="Z190" s="15"/>
      <c r="AA190" s="15"/>
      <c r="AB190" s="15"/>
      <c r="AC190" s="15"/>
      <c r="AD190" s="15"/>
      <c r="AE190" s="15"/>
      <c r="AT190" s="217" t="s">
        <v>154</v>
      </c>
      <c r="AU190" s="217" t="s">
        <v>82</v>
      </c>
      <c r="AV190" s="15" t="s">
        <v>80</v>
      </c>
      <c r="AW190" s="15" t="s">
        <v>35</v>
      </c>
      <c r="AX190" s="15" t="s">
        <v>73</v>
      </c>
      <c r="AY190" s="217" t="s">
        <v>137</v>
      </c>
    </row>
    <row r="191" spans="1:51" s="13" customFormat="1" ht="12">
      <c r="A191" s="13"/>
      <c r="B191" s="190"/>
      <c r="C191" s="13"/>
      <c r="D191" s="185" t="s">
        <v>154</v>
      </c>
      <c r="E191" s="191" t="s">
        <v>3</v>
      </c>
      <c r="F191" s="192" t="s">
        <v>314</v>
      </c>
      <c r="G191" s="13"/>
      <c r="H191" s="193">
        <v>34</v>
      </c>
      <c r="I191" s="194"/>
      <c r="J191" s="13"/>
      <c r="K191" s="13"/>
      <c r="L191" s="190"/>
      <c r="M191" s="195"/>
      <c r="N191" s="196"/>
      <c r="O191" s="196"/>
      <c r="P191" s="196"/>
      <c r="Q191" s="196"/>
      <c r="R191" s="196"/>
      <c r="S191" s="196"/>
      <c r="T191" s="197"/>
      <c r="U191" s="13"/>
      <c r="V191" s="13"/>
      <c r="W191" s="13"/>
      <c r="X191" s="13"/>
      <c r="Y191" s="13"/>
      <c r="Z191" s="13"/>
      <c r="AA191" s="13"/>
      <c r="AB191" s="13"/>
      <c r="AC191" s="13"/>
      <c r="AD191" s="13"/>
      <c r="AE191" s="13"/>
      <c r="AT191" s="191" t="s">
        <v>154</v>
      </c>
      <c r="AU191" s="191" t="s">
        <v>82</v>
      </c>
      <c r="AV191" s="13" t="s">
        <v>82</v>
      </c>
      <c r="AW191" s="13" t="s">
        <v>35</v>
      </c>
      <c r="AX191" s="13" t="s">
        <v>73</v>
      </c>
      <c r="AY191" s="191" t="s">
        <v>137</v>
      </c>
    </row>
    <row r="192" spans="1:51" s="13" customFormat="1" ht="12">
      <c r="A192" s="13"/>
      <c r="B192" s="190"/>
      <c r="C192" s="13"/>
      <c r="D192" s="185" t="s">
        <v>154</v>
      </c>
      <c r="E192" s="191" t="s">
        <v>3</v>
      </c>
      <c r="F192" s="192" t="s">
        <v>315</v>
      </c>
      <c r="G192" s="13"/>
      <c r="H192" s="193">
        <v>132</v>
      </c>
      <c r="I192" s="194"/>
      <c r="J192" s="13"/>
      <c r="K192" s="13"/>
      <c r="L192" s="190"/>
      <c r="M192" s="195"/>
      <c r="N192" s="196"/>
      <c r="O192" s="196"/>
      <c r="P192" s="196"/>
      <c r="Q192" s="196"/>
      <c r="R192" s="196"/>
      <c r="S192" s="196"/>
      <c r="T192" s="197"/>
      <c r="U192" s="13"/>
      <c r="V192" s="13"/>
      <c r="W192" s="13"/>
      <c r="X192" s="13"/>
      <c r="Y192" s="13"/>
      <c r="Z192" s="13"/>
      <c r="AA192" s="13"/>
      <c r="AB192" s="13"/>
      <c r="AC192" s="13"/>
      <c r="AD192" s="13"/>
      <c r="AE192" s="13"/>
      <c r="AT192" s="191" t="s">
        <v>154</v>
      </c>
      <c r="AU192" s="191" t="s">
        <v>82</v>
      </c>
      <c r="AV192" s="13" t="s">
        <v>82</v>
      </c>
      <c r="AW192" s="13" t="s">
        <v>35</v>
      </c>
      <c r="AX192" s="13" t="s">
        <v>73</v>
      </c>
      <c r="AY192" s="191" t="s">
        <v>137</v>
      </c>
    </row>
    <row r="193" spans="1:51" s="14" customFormat="1" ht="12">
      <c r="A193" s="14"/>
      <c r="B193" s="208"/>
      <c r="C193" s="14"/>
      <c r="D193" s="185" t="s">
        <v>154</v>
      </c>
      <c r="E193" s="209" t="s">
        <v>3</v>
      </c>
      <c r="F193" s="210" t="s">
        <v>223</v>
      </c>
      <c r="G193" s="14"/>
      <c r="H193" s="211">
        <v>166</v>
      </c>
      <c r="I193" s="212"/>
      <c r="J193" s="14"/>
      <c r="K193" s="14"/>
      <c r="L193" s="208"/>
      <c r="M193" s="213"/>
      <c r="N193" s="214"/>
      <c r="O193" s="214"/>
      <c r="P193" s="214"/>
      <c r="Q193" s="214"/>
      <c r="R193" s="214"/>
      <c r="S193" s="214"/>
      <c r="T193" s="215"/>
      <c r="U193" s="14"/>
      <c r="V193" s="14"/>
      <c r="W193" s="14"/>
      <c r="X193" s="14"/>
      <c r="Y193" s="14"/>
      <c r="Z193" s="14"/>
      <c r="AA193" s="14"/>
      <c r="AB193" s="14"/>
      <c r="AC193" s="14"/>
      <c r="AD193" s="14"/>
      <c r="AE193" s="14"/>
      <c r="AT193" s="209" t="s">
        <v>154</v>
      </c>
      <c r="AU193" s="209" t="s">
        <v>82</v>
      </c>
      <c r="AV193" s="14" t="s">
        <v>144</v>
      </c>
      <c r="AW193" s="14" t="s">
        <v>35</v>
      </c>
      <c r="AX193" s="14" t="s">
        <v>80</v>
      </c>
      <c r="AY193" s="209" t="s">
        <v>137</v>
      </c>
    </row>
    <row r="194" spans="1:65" s="2" customFormat="1" ht="16.5" customHeight="1">
      <c r="A194" s="37"/>
      <c r="B194" s="171"/>
      <c r="C194" s="172" t="s">
        <v>316</v>
      </c>
      <c r="D194" s="172" t="s">
        <v>140</v>
      </c>
      <c r="E194" s="173" t="s">
        <v>317</v>
      </c>
      <c r="F194" s="174" t="s">
        <v>318</v>
      </c>
      <c r="G194" s="175" t="s">
        <v>205</v>
      </c>
      <c r="H194" s="176">
        <v>600</v>
      </c>
      <c r="I194" s="177"/>
      <c r="J194" s="178">
        <f>ROUND(I194*H194,2)</f>
        <v>0</v>
      </c>
      <c r="K194" s="174" t="s">
        <v>3</v>
      </c>
      <c r="L194" s="38"/>
      <c r="M194" s="179" t="s">
        <v>3</v>
      </c>
      <c r="N194" s="180" t="s">
        <v>44</v>
      </c>
      <c r="O194" s="71"/>
      <c r="P194" s="181">
        <f>O194*H194</f>
        <v>0</v>
      </c>
      <c r="Q194" s="181">
        <v>0</v>
      </c>
      <c r="R194" s="181">
        <f>Q194*H194</f>
        <v>0</v>
      </c>
      <c r="S194" s="181">
        <v>0</v>
      </c>
      <c r="T194" s="182">
        <f>S194*H194</f>
        <v>0</v>
      </c>
      <c r="U194" s="37"/>
      <c r="V194" s="37"/>
      <c r="W194" s="37"/>
      <c r="X194" s="37"/>
      <c r="Y194" s="37"/>
      <c r="Z194" s="37"/>
      <c r="AA194" s="37"/>
      <c r="AB194" s="37"/>
      <c r="AC194" s="37"/>
      <c r="AD194" s="37"/>
      <c r="AE194" s="37"/>
      <c r="AR194" s="183" t="s">
        <v>144</v>
      </c>
      <c r="AT194" s="183" t="s">
        <v>140</v>
      </c>
      <c r="AU194" s="183" t="s">
        <v>82</v>
      </c>
      <c r="AY194" s="18" t="s">
        <v>137</v>
      </c>
      <c r="BE194" s="184">
        <f>IF(N194="základní",J194,0)</f>
        <v>0</v>
      </c>
      <c r="BF194" s="184">
        <f>IF(N194="snížená",J194,0)</f>
        <v>0</v>
      </c>
      <c r="BG194" s="184">
        <f>IF(N194="zákl. přenesená",J194,0)</f>
        <v>0</v>
      </c>
      <c r="BH194" s="184">
        <f>IF(N194="sníž. přenesená",J194,0)</f>
        <v>0</v>
      </c>
      <c r="BI194" s="184">
        <f>IF(N194="nulová",J194,0)</f>
        <v>0</v>
      </c>
      <c r="BJ194" s="18" t="s">
        <v>80</v>
      </c>
      <c r="BK194" s="184">
        <f>ROUND(I194*H194,2)</f>
        <v>0</v>
      </c>
      <c r="BL194" s="18" t="s">
        <v>144</v>
      </c>
      <c r="BM194" s="183" t="s">
        <v>319</v>
      </c>
    </row>
    <row r="195" spans="1:47" s="2" customFormat="1" ht="12">
      <c r="A195" s="37"/>
      <c r="B195" s="38"/>
      <c r="C195" s="37"/>
      <c r="D195" s="185" t="s">
        <v>146</v>
      </c>
      <c r="E195" s="37"/>
      <c r="F195" s="186" t="s">
        <v>318</v>
      </c>
      <c r="G195" s="37"/>
      <c r="H195" s="37"/>
      <c r="I195" s="187"/>
      <c r="J195" s="37"/>
      <c r="K195" s="37"/>
      <c r="L195" s="38"/>
      <c r="M195" s="188"/>
      <c r="N195" s="189"/>
      <c r="O195" s="71"/>
      <c r="P195" s="71"/>
      <c r="Q195" s="71"/>
      <c r="R195" s="71"/>
      <c r="S195" s="71"/>
      <c r="T195" s="72"/>
      <c r="U195" s="37"/>
      <c r="V195" s="37"/>
      <c r="W195" s="37"/>
      <c r="X195" s="37"/>
      <c r="Y195" s="37"/>
      <c r="Z195" s="37"/>
      <c r="AA195" s="37"/>
      <c r="AB195" s="37"/>
      <c r="AC195" s="37"/>
      <c r="AD195" s="37"/>
      <c r="AE195" s="37"/>
      <c r="AT195" s="18" t="s">
        <v>146</v>
      </c>
      <c r="AU195" s="18" t="s">
        <v>82</v>
      </c>
    </row>
    <row r="196" spans="1:51" s="13" customFormat="1" ht="12">
      <c r="A196" s="13"/>
      <c r="B196" s="190"/>
      <c r="C196" s="13"/>
      <c r="D196" s="185" t="s">
        <v>154</v>
      </c>
      <c r="E196" s="191" t="s">
        <v>3</v>
      </c>
      <c r="F196" s="192" t="s">
        <v>320</v>
      </c>
      <c r="G196" s="13"/>
      <c r="H196" s="193">
        <v>600</v>
      </c>
      <c r="I196" s="194"/>
      <c r="J196" s="13"/>
      <c r="K196" s="13"/>
      <c r="L196" s="190"/>
      <c r="M196" s="195"/>
      <c r="N196" s="196"/>
      <c r="O196" s="196"/>
      <c r="P196" s="196"/>
      <c r="Q196" s="196"/>
      <c r="R196" s="196"/>
      <c r="S196" s="196"/>
      <c r="T196" s="197"/>
      <c r="U196" s="13"/>
      <c r="V196" s="13"/>
      <c r="W196" s="13"/>
      <c r="X196" s="13"/>
      <c r="Y196" s="13"/>
      <c r="Z196" s="13"/>
      <c r="AA196" s="13"/>
      <c r="AB196" s="13"/>
      <c r="AC196" s="13"/>
      <c r="AD196" s="13"/>
      <c r="AE196" s="13"/>
      <c r="AT196" s="191" t="s">
        <v>154</v>
      </c>
      <c r="AU196" s="191" t="s">
        <v>82</v>
      </c>
      <c r="AV196" s="13" t="s">
        <v>82</v>
      </c>
      <c r="AW196" s="13" t="s">
        <v>35</v>
      </c>
      <c r="AX196" s="13" t="s">
        <v>80</v>
      </c>
      <c r="AY196" s="191" t="s">
        <v>137</v>
      </c>
    </row>
    <row r="197" spans="1:65" s="2" customFormat="1" ht="24.15" customHeight="1">
      <c r="A197" s="37"/>
      <c r="B197" s="171"/>
      <c r="C197" s="198" t="s">
        <v>321</v>
      </c>
      <c r="D197" s="198" t="s">
        <v>166</v>
      </c>
      <c r="E197" s="199" t="s">
        <v>322</v>
      </c>
      <c r="F197" s="200" t="s">
        <v>323</v>
      </c>
      <c r="G197" s="201" t="s">
        <v>205</v>
      </c>
      <c r="H197" s="202">
        <v>392</v>
      </c>
      <c r="I197" s="203"/>
      <c r="J197" s="204">
        <f>ROUND(I197*H197,2)</f>
        <v>0</v>
      </c>
      <c r="K197" s="200" t="s">
        <v>3</v>
      </c>
      <c r="L197" s="205"/>
      <c r="M197" s="206" t="s">
        <v>3</v>
      </c>
      <c r="N197" s="207" t="s">
        <v>44</v>
      </c>
      <c r="O197" s="71"/>
      <c r="P197" s="181">
        <f>O197*H197</f>
        <v>0</v>
      </c>
      <c r="Q197" s="181">
        <v>9E-05</v>
      </c>
      <c r="R197" s="181">
        <f>Q197*H197</f>
        <v>0.03528</v>
      </c>
      <c r="S197" s="181">
        <v>0</v>
      </c>
      <c r="T197" s="182">
        <f>S197*H197</f>
        <v>0</v>
      </c>
      <c r="U197" s="37"/>
      <c r="V197" s="37"/>
      <c r="W197" s="37"/>
      <c r="X197" s="37"/>
      <c r="Y197" s="37"/>
      <c r="Z197" s="37"/>
      <c r="AA197" s="37"/>
      <c r="AB197" s="37"/>
      <c r="AC197" s="37"/>
      <c r="AD197" s="37"/>
      <c r="AE197" s="37"/>
      <c r="AR197" s="183" t="s">
        <v>170</v>
      </c>
      <c r="AT197" s="183" t="s">
        <v>166</v>
      </c>
      <c r="AU197" s="183" t="s">
        <v>82</v>
      </c>
      <c r="AY197" s="18" t="s">
        <v>137</v>
      </c>
      <c r="BE197" s="184">
        <f>IF(N197="základní",J197,0)</f>
        <v>0</v>
      </c>
      <c r="BF197" s="184">
        <f>IF(N197="snížená",J197,0)</f>
        <v>0</v>
      </c>
      <c r="BG197" s="184">
        <f>IF(N197="zákl. přenesená",J197,0)</f>
        <v>0</v>
      </c>
      <c r="BH197" s="184">
        <f>IF(N197="sníž. přenesená",J197,0)</f>
        <v>0</v>
      </c>
      <c r="BI197" s="184">
        <f>IF(N197="nulová",J197,0)</f>
        <v>0</v>
      </c>
      <c r="BJ197" s="18" t="s">
        <v>80</v>
      </c>
      <c r="BK197" s="184">
        <f>ROUND(I197*H197,2)</f>
        <v>0</v>
      </c>
      <c r="BL197" s="18" t="s">
        <v>144</v>
      </c>
      <c r="BM197" s="183" t="s">
        <v>324</v>
      </c>
    </row>
    <row r="198" spans="1:47" s="2" customFormat="1" ht="12">
      <c r="A198" s="37"/>
      <c r="B198" s="38"/>
      <c r="C198" s="37"/>
      <c r="D198" s="185" t="s">
        <v>146</v>
      </c>
      <c r="E198" s="37"/>
      <c r="F198" s="186" t="s">
        <v>323</v>
      </c>
      <c r="G198" s="37"/>
      <c r="H198" s="37"/>
      <c r="I198" s="187"/>
      <c r="J198" s="37"/>
      <c r="K198" s="37"/>
      <c r="L198" s="38"/>
      <c r="M198" s="188"/>
      <c r="N198" s="189"/>
      <c r="O198" s="71"/>
      <c r="P198" s="71"/>
      <c r="Q198" s="71"/>
      <c r="R198" s="71"/>
      <c r="S198" s="71"/>
      <c r="T198" s="72"/>
      <c r="U198" s="37"/>
      <c r="V198" s="37"/>
      <c r="W198" s="37"/>
      <c r="X198" s="37"/>
      <c r="Y198" s="37"/>
      <c r="Z198" s="37"/>
      <c r="AA198" s="37"/>
      <c r="AB198" s="37"/>
      <c r="AC198" s="37"/>
      <c r="AD198" s="37"/>
      <c r="AE198" s="37"/>
      <c r="AT198" s="18" t="s">
        <v>146</v>
      </c>
      <c r="AU198" s="18" t="s">
        <v>82</v>
      </c>
    </row>
    <row r="199" spans="1:51" s="13" customFormat="1" ht="12">
      <c r="A199" s="13"/>
      <c r="B199" s="190"/>
      <c r="C199" s="13"/>
      <c r="D199" s="185" t="s">
        <v>154</v>
      </c>
      <c r="E199" s="191" t="s">
        <v>3</v>
      </c>
      <c r="F199" s="192" t="s">
        <v>325</v>
      </c>
      <c r="G199" s="13"/>
      <c r="H199" s="193">
        <v>56</v>
      </c>
      <c r="I199" s="194"/>
      <c r="J199" s="13"/>
      <c r="K199" s="13"/>
      <c r="L199" s="190"/>
      <c r="M199" s="195"/>
      <c r="N199" s="196"/>
      <c r="O199" s="196"/>
      <c r="P199" s="196"/>
      <c r="Q199" s="196"/>
      <c r="R199" s="196"/>
      <c r="S199" s="196"/>
      <c r="T199" s="197"/>
      <c r="U199" s="13"/>
      <c r="V199" s="13"/>
      <c r="W199" s="13"/>
      <c r="X199" s="13"/>
      <c r="Y199" s="13"/>
      <c r="Z199" s="13"/>
      <c r="AA199" s="13"/>
      <c r="AB199" s="13"/>
      <c r="AC199" s="13"/>
      <c r="AD199" s="13"/>
      <c r="AE199" s="13"/>
      <c r="AT199" s="191" t="s">
        <v>154</v>
      </c>
      <c r="AU199" s="191" t="s">
        <v>82</v>
      </c>
      <c r="AV199" s="13" t="s">
        <v>82</v>
      </c>
      <c r="AW199" s="13" t="s">
        <v>35</v>
      </c>
      <c r="AX199" s="13" t="s">
        <v>73</v>
      </c>
      <c r="AY199" s="191" t="s">
        <v>137</v>
      </c>
    </row>
    <row r="200" spans="1:51" s="13" customFormat="1" ht="12">
      <c r="A200" s="13"/>
      <c r="B200" s="190"/>
      <c r="C200" s="13"/>
      <c r="D200" s="185" t="s">
        <v>154</v>
      </c>
      <c r="E200" s="191" t="s">
        <v>3</v>
      </c>
      <c r="F200" s="192" t="s">
        <v>326</v>
      </c>
      <c r="G200" s="13"/>
      <c r="H200" s="193">
        <v>24</v>
      </c>
      <c r="I200" s="194"/>
      <c r="J200" s="13"/>
      <c r="K200" s="13"/>
      <c r="L200" s="190"/>
      <c r="M200" s="195"/>
      <c r="N200" s="196"/>
      <c r="O200" s="196"/>
      <c r="P200" s="196"/>
      <c r="Q200" s="196"/>
      <c r="R200" s="196"/>
      <c r="S200" s="196"/>
      <c r="T200" s="197"/>
      <c r="U200" s="13"/>
      <c r="V200" s="13"/>
      <c r="W200" s="13"/>
      <c r="X200" s="13"/>
      <c r="Y200" s="13"/>
      <c r="Z200" s="13"/>
      <c r="AA200" s="13"/>
      <c r="AB200" s="13"/>
      <c r="AC200" s="13"/>
      <c r="AD200" s="13"/>
      <c r="AE200" s="13"/>
      <c r="AT200" s="191" t="s">
        <v>154</v>
      </c>
      <c r="AU200" s="191" t="s">
        <v>82</v>
      </c>
      <c r="AV200" s="13" t="s">
        <v>82</v>
      </c>
      <c r="AW200" s="13" t="s">
        <v>35</v>
      </c>
      <c r="AX200" s="13" t="s">
        <v>73</v>
      </c>
      <c r="AY200" s="191" t="s">
        <v>137</v>
      </c>
    </row>
    <row r="201" spans="1:51" s="13" customFormat="1" ht="12">
      <c r="A201" s="13"/>
      <c r="B201" s="190"/>
      <c r="C201" s="13"/>
      <c r="D201" s="185" t="s">
        <v>154</v>
      </c>
      <c r="E201" s="191" t="s">
        <v>3</v>
      </c>
      <c r="F201" s="192" t="s">
        <v>327</v>
      </c>
      <c r="G201" s="13"/>
      <c r="H201" s="193">
        <v>22</v>
      </c>
      <c r="I201" s="194"/>
      <c r="J201" s="13"/>
      <c r="K201" s="13"/>
      <c r="L201" s="190"/>
      <c r="M201" s="195"/>
      <c r="N201" s="196"/>
      <c r="O201" s="196"/>
      <c r="P201" s="196"/>
      <c r="Q201" s="196"/>
      <c r="R201" s="196"/>
      <c r="S201" s="196"/>
      <c r="T201" s="197"/>
      <c r="U201" s="13"/>
      <c r="V201" s="13"/>
      <c r="W201" s="13"/>
      <c r="X201" s="13"/>
      <c r="Y201" s="13"/>
      <c r="Z201" s="13"/>
      <c r="AA201" s="13"/>
      <c r="AB201" s="13"/>
      <c r="AC201" s="13"/>
      <c r="AD201" s="13"/>
      <c r="AE201" s="13"/>
      <c r="AT201" s="191" t="s">
        <v>154</v>
      </c>
      <c r="AU201" s="191" t="s">
        <v>82</v>
      </c>
      <c r="AV201" s="13" t="s">
        <v>82</v>
      </c>
      <c r="AW201" s="13" t="s">
        <v>35</v>
      </c>
      <c r="AX201" s="13" t="s">
        <v>73</v>
      </c>
      <c r="AY201" s="191" t="s">
        <v>137</v>
      </c>
    </row>
    <row r="202" spans="1:51" s="13" customFormat="1" ht="12">
      <c r="A202" s="13"/>
      <c r="B202" s="190"/>
      <c r="C202" s="13"/>
      <c r="D202" s="185" t="s">
        <v>154</v>
      </c>
      <c r="E202" s="191" t="s">
        <v>3</v>
      </c>
      <c r="F202" s="192" t="s">
        <v>328</v>
      </c>
      <c r="G202" s="13"/>
      <c r="H202" s="193">
        <v>46</v>
      </c>
      <c r="I202" s="194"/>
      <c r="J202" s="13"/>
      <c r="K202" s="13"/>
      <c r="L202" s="190"/>
      <c r="M202" s="195"/>
      <c r="N202" s="196"/>
      <c r="O202" s="196"/>
      <c r="P202" s="196"/>
      <c r="Q202" s="196"/>
      <c r="R202" s="196"/>
      <c r="S202" s="196"/>
      <c r="T202" s="197"/>
      <c r="U202" s="13"/>
      <c r="V202" s="13"/>
      <c r="W202" s="13"/>
      <c r="X202" s="13"/>
      <c r="Y202" s="13"/>
      <c r="Z202" s="13"/>
      <c r="AA202" s="13"/>
      <c r="AB202" s="13"/>
      <c r="AC202" s="13"/>
      <c r="AD202" s="13"/>
      <c r="AE202" s="13"/>
      <c r="AT202" s="191" t="s">
        <v>154</v>
      </c>
      <c r="AU202" s="191" t="s">
        <v>82</v>
      </c>
      <c r="AV202" s="13" t="s">
        <v>82</v>
      </c>
      <c r="AW202" s="13" t="s">
        <v>35</v>
      </c>
      <c r="AX202" s="13" t="s">
        <v>73</v>
      </c>
      <c r="AY202" s="191" t="s">
        <v>137</v>
      </c>
    </row>
    <row r="203" spans="1:51" s="13" customFormat="1" ht="12">
      <c r="A203" s="13"/>
      <c r="B203" s="190"/>
      <c r="C203" s="13"/>
      <c r="D203" s="185" t="s">
        <v>154</v>
      </c>
      <c r="E203" s="191" t="s">
        <v>3</v>
      </c>
      <c r="F203" s="192" t="s">
        <v>329</v>
      </c>
      <c r="G203" s="13"/>
      <c r="H203" s="193">
        <v>4</v>
      </c>
      <c r="I203" s="194"/>
      <c r="J203" s="13"/>
      <c r="K203" s="13"/>
      <c r="L203" s="190"/>
      <c r="M203" s="195"/>
      <c r="N203" s="196"/>
      <c r="O203" s="196"/>
      <c r="P203" s="196"/>
      <c r="Q203" s="196"/>
      <c r="R203" s="196"/>
      <c r="S203" s="196"/>
      <c r="T203" s="197"/>
      <c r="U203" s="13"/>
      <c r="V203" s="13"/>
      <c r="W203" s="13"/>
      <c r="X203" s="13"/>
      <c r="Y203" s="13"/>
      <c r="Z203" s="13"/>
      <c r="AA203" s="13"/>
      <c r="AB203" s="13"/>
      <c r="AC203" s="13"/>
      <c r="AD203" s="13"/>
      <c r="AE203" s="13"/>
      <c r="AT203" s="191" t="s">
        <v>154</v>
      </c>
      <c r="AU203" s="191" t="s">
        <v>82</v>
      </c>
      <c r="AV203" s="13" t="s">
        <v>82</v>
      </c>
      <c r="AW203" s="13" t="s">
        <v>35</v>
      </c>
      <c r="AX203" s="13" t="s">
        <v>73</v>
      </c>
      <c r="AY203" s="191" t="s">
        <v>137</v>
      </c>
    </row>
    <row r="204" spans="1:51" s="13" customFormat="1" ht="12">
      <c r="A204" s="13"/>
      <c r="B204" s="190"/>
      <c r="C204" s="13"/>
      <c r="D204" s="185" t="s">
        <v>154</v>
      </c>
      <c r="E204" s="191" t="s">
        <v>3</v>
      </c>
      <c r="F204" s="192" t="s">
        <v>330</v>
      </c>
      <c r="G204" s="13"/>
      <c r="H204" s="193">
        <v>240</v>
      </c>
      <c r="I204" s="194"/>
      <c r="J204" s="13"/>
      <c r="K204" s="13"/>
      <c r="L204" s="190"/>
      <c r="M204" s="195"/>
      <c r="N204" s="196"/>
      <c r="O204" s="196"/>
      <c r="P204" s="196"/>
      <c r="Q204" s="196"/>
      <c r="R204" s="196"/>
      <c r="S204" s="196"/>
      <c r="T204" s="197"/>
      <c r="U204" s="13"/>
      <c r="V204" s="13"/>
      <c r="W204" s="13"/>
      <c r="X204" s="13"/>
      <c r="Y204" s="13"/>
      <c r="Z204" s="13"/>
      <c r="AA204" s="13"/>
      <c r="AB204" s="13"/>
      <c r="AC204" s="13"/>
      <c r="AD204" s="13"/>
      <c r="AE204" s="13"/>
      <c r="AT204" s="191" t="s">
        <v>154</v>
      </c>
      <c r="AU204" s="191" t="s">
        <v>82</v>
      </c>
      <c r="AV204" s="13" t="s">
        <v>82</v>
      </c>
      <c r="AW204" s="13" t="s">
        <v>35</v>
      </c>
      <c r="AX204" s="13" t="s">
        <v>73</v>
      </c>
      <c r="AY204" s="191" t="s">
        <v>137</v>
      </c>
    </row>
    <row r="205" spans="1:51" s="14" customFormat="1" ht="12">
      <c r="A205" s="14"/>
      <c r="B205" s="208"/>
      <c r="C205" s="14"/>
      <c r="D205" s="185" t="s">
        <v>154</v>
      </c>
      <c r="E205" s="209" t="s">
        <v>3</v>
      </c>
      <c r="F205" s="210" t="s">
        <v>223</v>
      </c>
      <c r="G205" s="14"/>
      <c r="H205" s="211">
        <v>392</v>
      </c>
      <c r="I205" s="212"/>
      <c r="J205" s="14"/>
      <c r="K205" s="14"/>
      <c r="L205" s="208"/>
      <c r="M205" s="213"/>
      <c r="N205" s="214"/>
      <c r="O205" s="214"/>
      <c r="P205" s="214"/>
      <c r="Q205" s="214"/>
      <c r="R205" s="214"/>
      <c r="S205" s="214"/>
      <c r="T205" s="215"/>
      <c r="U205" s="14"/>
      <c r="V205" s="14"/>
      <c r="W205" s="14"/>
      <c r="X205" s="14"/>
      <c r="Y205" s="14"/>
      <c r="Z205" s="14"/>
      <c r="AA205" s="14"/>
      <c r="AB205" s="14"/>
      <c r="AC205" s="14"/>
      <c r="AD205" s="14"/>
      <c r="AE205" s="14"/>
      <c r="AT205" s="209" t="s">
        <v>154</v>
      </c>
      <c r="AU205" s="209" t="s">
        <v>82</v>
      </c>
      <c r="AV205" s="14" t="s">
        <v>144</v>
      </c>
      <c r="AW205" s="14" t="s">
        <v>35</v>
      </c>
      <c r="AX205" s="14" t="s">
        <v>80</v>
      </c>
      <c r="AY205" s="209" t="s">
        <v>137</v>
      </c>
    </row>
    <row r="206" spans="1:65" s="2" customFormat="1" ht="16.5" customHeight="1">
      <c r="A206" s="37"/>
      <c r="B206" s="171"/>
      <c r="C206" s="198" t="s">
        <v>331</v>
      </c>
      <c r="D206" s="198" t="s">
        <v>166</v>
      </c>
      <c r="E206" s="199" t="s">
        <v>332</v>
      </c>
      <c r="F206" s="200" t="s">
        <v>333</v>
      </c>
      <c r="G206" s="201" t="s">
        <v>205</v>
      </c>
      <c r="H206" s="202">
        <v>144</v>
      </c>
      <c r="I206" s="203"/>
      <c r="J206" s="204">
        <f>ROUND(I206*H206,2)</f>
        <v>0</v>
      </c>
      <c r="K206" s="200" t="s">
        <v>3</v>
      </c>
      <c r="L206" s="205"/>
      <c r="M206" s="206" t="s">
        <v>3</v>
      </c>
      <c r="N206" s="207" t="s">
        <v>44</v>
      </c>
      <c r="O206" s="71"/>
      <c r="P206" s="181">
        <f>O206*H206</f>
        <v>0</v>
      </c>
      <c r="Q206" s="181">
        <v>0.00852</v>
      </c>
      <c r="R206" s="181">
        <f>Q206*H206</f>
        <v>1.22688</v>
      </c>
      <c r="S206" s="181">
        <v>0</v>
      </c>
      <c r="T206" s="182">
        <f>S206*H206</f>
        <v>0</v>
      </c>
      <c r="U206" s="37"/>
      <c r="V206" s="37"/>
      <c r="W206" s="37"/>
      <c r="X206" s="37"/>
      <c r="Y206" s="37"/>
      <c r="Z206" s="37"/>
      <c r="AA206" s="37"/>
      <c r="AB206" s="37"/>
      <c r="AC206" s="37"/>
      <c r="AD206" s="37"/>
      <c r="AE206" s="37"/>
      <c r="AR206" s="183" t="s">
        <v>170</v>
      </c>
      <c r="AT206" s="183" t="s">
        <v>166</v>
      </c>
      <c r="AU206" s="183" t="s">
        <v>82</v>
      </c>
      <c r="AY206" s="18" t="s">
        <v>137</v>
      </c>
      <c r="BE206" s="184">
        <f>IF(N206="základní",J206,0)</f>
        <v>0</v>
      </c>
      <c r="BF206" s="184">
        <f>IF(N206="snížená",J206,0)</f>
        <v>0</v>
      </c>
      <c r="BG206" s="184">
        <f>IF(N206="zákl. přenesená",J206,0)</f>
        <v>0</v>
      </c>
      <c r="BH206" s="184">
        <f>IF(N206="sníž. přenesená",J206,0)</f>
        <v>0</v>
      </c>
      <c r="BI206" s="184">
        <f>IF(N206="nulová",J206,0)</f>
        <v>0</v>
      </c>
      <c r="BJ206" s="18" t="s">
        <v>80</v>
      </c>
      <c r="BK206" s="184">
        <f>ROUND(I206*H206,2)</f>
        <v>0</v>
      </c>
      <c r="BL206" s="18" t="s">
        <v>144</v>
      </c>
      <c r="BM206" s="183" t="s">
        <v>334</v>
      </c>
    </row>
    <row r="207" spans="1:47" s="2" customFormat="1" ht="12">
      <c r="A207" s="37"/>
      <c r="B207" s="38"/>
      <c r="C207" s="37"/>
      <c r="D207" s="185" t="s">
        <v>146</v>
      </c>
      <c r="E207" s="37"/>
      <c r="F207" s="186" t="s">
        <v>333</v>
      </c>
      <c r="G207" s="37"/>
      <c r="H207" s="37"/>
      <c r="I207" s="187"/>
      <c r="J207" s="37"/>
      <c r="K207" s="37"/>
      <c r="L207" s="38"/>
      <c r="M207" s="188"/>
      <c r="N207" s="189"/>
      <c r="O207" s="71"/>
      <c r="P207" s="71"/>
      <c r="Q207" s="71"/>
      <c r="R207" s="71"/>
      <c r="S207" s="71"/>
      <c r="T207" s="72"/>
      <c r="U207" s="37"/>
      <c r="V207" s="37"/>
      <c r="W207" s="37"/>
      <c r="X207" s="37"/>
      <c r="Y207" s="37"/>
      <c r="Z207" s="37"/>
      <c r="AA207" s="37"/>
      <c r="AB207" s="37"/>
      <c r="AC207" s="37"/>
      <c r="AD207" s="37"/>
      <c r="AE207" s="37"/>
      <c r="AT207" s="18" t="s">
        <v>146</v>
      </c>
      <c r="AU207" s="18" t="s">
        <v>82</v>
      </c>
    </row>
    <row r="208" spans="1:51" s="15" customFormat="1" ht="12">
      <c r="A208" s="15"/>
      <c r="B208" s="216"/>
      <c r="C208" s="15"/>
      <c r="D208" s="185" t="s">
        <v>154</v>
      </c>
      <c r="E208" s="217" t="s">
        <v>3</v>
      </c>
      <c r="F208" s="218" t="s">
        <v>335</v>
      </c>
      <c r="G208" s="15"/>
      <c r="H208" s="217" t="s">
        <v>3</v>
      </c>
      <c r="I208" s="219"/>
      <c r="J208" s="15"/>
      <c r="K208" s="15"/>
      <c r="L208" s="216"/>
      <c r="M208" s="220"/>
      <c r="N208" s="221"/>
      <c r="O208" s="221"/>
      <c r="P208" s="221"/>
      <c r="Q208" s="221"/>
      <c r="R208" s="221"/>
      <c r="S208" s="221"/>
      <c r="T208" s="222"/>
      <c r="U208" s="15"/>
      <c r="V208" s="15"/>
      <c r="W208" s="15"/>
      <c r="X208" s="15"/>
      <c r="Y208" s="15"/>
      <c r="Z208" s="15"/>
      <c r="AA208" s="15"/>
      <c r="AB208" s="15"/>
      <c r="AC208" s="15"/>
      <c r="AD208" s="15"/>
      <c r="AE208" s="15"/>
      <c r="AT208" s="217" t="s">
        <v>154</v>
      </c>
      <c r="AU208" s="217" t="s">
        <v>82</v>
      </c>
      <c r="AV208" s="15" t="s">
        <v>80</v>
      </c>
      <c r="AW208" s="15" t="s">
        <v>35</v>
      </c>
      <c r="AX208" s="15" t="s">
        <v>73</v>
      </c>
      <c r="AY208" s="217" t="s">
        <v>137</v>
      </c>
    </row>
    <row r="209" spans="1:51" s="13" customFormat="1" ht="12">
      <c r="A209" s="13"/>
      <c r="B209" s="190"/>
      <c r="C209" s="13"/>
      <c r="D209" s="185" t="s">
        <v>154</v>
      </c>
      <c r="E209" s="191" t="s">
        <v>3</v>
      </c>
      <c r="F209" s="192" t="s">
        <v>325</v>
      </c>
      <c r="G209" s="13"/>
      <c r="H209" s="193">
        <v>56</v>
      </c>
      <c r="I209" s="194"/>
      <c r="J209" s="13"/>
      <c r="K209" s="13"/>
      <c r="L209" s="190"/>
      <c r="M209" s="195"/>
      <c r="N209" s="196"/>
      <c r="O209" s="196"/>
      <c r="P209" s="196"/>
      <c r="Q209" s="196"/>
      <c r="R209" s="196"/>
      <c r="S209" s="196"/>
      <c r="T209" s="197"/>
      <c r="U209" s="13"/>
      <c r="V209" s="13"/>
      <c r="W209" s="13"/>
      <c r="X209" s="13"/>
      <c r="Y209" s="13"/>
      <c r="Z209" s="13"/>
      <c r="AA209" s="13"/>
      <c r="AB209" s="13"/>
      <c r="AC209" s="13"/>
      <c r="AD209" s="13"/>
      <c r="AE209" s="13"/>
      <c r="AT209" s="191" t="s">
        <v>154</v>
      </c>
      <c r="AU209" s="191" t="s">
        <v>82</v>
      </c>
      <c r="AV209" s="13" t="s">
        <v>82</v>
      </c>
      <c r="AW209" s="13" t="s">
        <v>35</v>
      </c>
      <c r="AX209" s="13" t="s">
        <v>73</v>
      </c>
      <c r="AY209" s="191" t="s">
        <v>137</v>
      </c>
    </row>
    <row r="210" spans="1:51" s="13" customFormat="1" ht="12">
      <c r="A210" s="13"/>
      <c r="B210" s="190"/>
      <c r="C210" s="13"/>
      <c r="D210" s="185" t="s">
        <v>154</v>
      </c>
      <c r="E210" s="191" t="s">
        <v>3</v>
      </c>
      <c r="F210" s="192" t="s">
        <v>336</v>
      </c>
      <c r="G210" s="13"/>
      <c r="H210" s="193">
        <v>16</v>
      </c>
      <c r="I210" s="194"/>
      <c r="J210" s="13"/>
      <c r="K210" s="13"/>
      <c r="L210" s="190"/>
      <c r="M210" s="195"/>
      <c r="N210" s="196"/>
      <c r="O210" s="196"/>
      <c r="P210" s="196"/>
      <c r="Q210" s="196"/>
      <c r="R210" s="196"/>
      <c r="S210" s="196"/>
      <c r="T210" s="197"/>
      <c r="U210" s="13"/>
      <c r="V210" s="13"/>
      <c r="W210" s="13"/>
      <c r="X210" s="13"/>
      <c r="Y210" s="13"/>
      <c r="Z210" s="13"/>
      <c r="AA210" s="13"/>
      <c r="AB210" s="13"/>
      <c r="AC210" s="13"/>
      <c r="AD210" s="13"/>
      <c r="AE210" s="13"/>
      <c r="AT210" s="191" t="s">
        <v>154</v>
      </c>
      <c r="AU210" s="191" t="s">
        <v>82</v>
      </c>
      <c r="AV210" s="13" t="s">
        <v>82</v>
      </c>
      <c r="AW210" s="13" t="s">
        <v>35</v>
      </c>
      <c r="AX210" s="13" t="s">
        <v>73</v>
      </c>
      <c r="AY210" s="191" t="s">
        <v>137</v>
      </c>
    </row>
    <row r="211" spans="1:51" s="13" customFormat="1" ht="12">
      <c r="A211" s="13"/>
      <c r="B211" s="190"/>
      <c r="C211" s="13"/>
      <c r="D211" s="185" t="s">
        <v>154</v>
      </c>
      <c r="E211" s="191" t="s">
        <v>3</v>
      </c>
      <c r="F211" s="192" t="s">
        <v>327</v>
      </c>
      <c r="G211" s="13"/>
      <c r="H211" s="193">
        <v>22</v>
      </c>
      <c r="I211" s="194"/>
      <c r="J211" s="13"/>
      <c r="K211" s="13"/>
      <c r="L211" s="190"/>
      <c r="M211" s="195"/>
      <c r="N211" s="196"/>
      <c r="O211" s="196"/>
      <c r="P211" s="196"/>
      <c r="Q211" s="196"/>
      <c r="R211" s="196"/>
      <c r="S211" s="196"/>
      <c r="T211" s="197"/>
      <c r="U211" s="13"/>
      <c r="V211" s="13"/>
      <c r="W211" s="13"/>
      <c r="X211" s="13"/>
      <c r="Y211" s="13"/>
      <c r="Z211" s="13"/>
      <c r="AA211" s="13"/>
      <c r="AB211" s="13"/>
      <c r="AC211" s="13"/>
      <c r="AD211" s="13"/>
      <c r="AE211" s="13"/>
      <c r="AT211" s="191" t="s">
        <v>154</v>
      </c>
      <c r="AU211" s="191" t="s">
        <v>82</v>
      </c>
      <c r="AV211" s="13" t="s">
        <v>82</v>
      </c>
      <c r="AW211" s="13" t="s">
        <v>35</v>
      </c>
      <c r="AX211" s="13" t="s">
        <v>73</v>
      </c>
      <c r="AY211" s="191" t="s">
        <v>137</v>
      </c>
    </row>
    <row r="212" spans="1:51" s="13" customFormat="1" ht="12">
      <c r="A212" s="13"/>
      <c r="B212" s="190"/>
      <c r="C212" s="13"/>
      <c r="D212" s="185" t="s">
        <v>154</v>
      </c>
      <c r="E212" s="191" t="s">
        <v>3</v>
      </c>
      <c r="F212" s="192" t="s">
        <v>328</v>
      </c>
      <c r="G212" s="13"/>
      <c r="H212" s="193">
        <v>46</v>
      </c>
      <c r="I212" s="194"/>
      <c r="J212" s="13"/>
      <c r="K212" s="13"/>
      <c r="L212" s="190"/>
      <c r="M212" s="195"/>
      <c r="N212" s="196"/>
      <c r="O212" s="196"/>
      <c r="P212" s="196"/>
      <c r="Q212" s="196"/>
      <c r="R212" s="196"/>
      <c r="S212" s="196"/>
      <c r="T212" s="197"/>
      <c r="U212" s="13"/>
      <c r="V212" s="13"/>
      <c r="W212" s="13"/>
      <c r="X212" s="13"/>
      <c r="Y212" s="13"/>
      <c r="Z212" s="13"/>
      <c r="AA212" s="13"/>
      <c r="AB212" s="13"/>
      <c r="AC212" s="13"/>
      <c r="AD212" s="13"/>
      <c r="AE212" s="13"/>
      <c r="AT212" s="191" t="s">
        <v>154</v>
      </c>
      <c r="AU212" s="191" t="s">
        <v>82</v>
      </c>
      <c r="AV212" s="13" t="s">
        <v>82</v>
      </c>
      <c r="AW212" s="13" t="s">
        <v>35</v>
      </c>
      <c r="AX212" s="13" t="s">
        <v>73</v>
      </c>
      <c r="AY212" s="191" t="s">
        <v>137</v>
      </c>
    </row>
    <row r="213" spans="1:51" s="13" customFormat="1" ht="12">
      <c r="A213" s="13"/>
      <c r="B213" s="190"/>
      <c r="C213" s="13"/>
      <c r="D213" s="185" t="s">
        <v>154</v>
      </c>
      <c r="E213" s="191" t="s">
        <v>3</v>
      </c>
      <c r="F213" s="192" t="s">
        <v>329</v>
      </c>
      <c r="G213" s="13"/>
      <c r="H213" s="193">
        <v>4</v>
      </c>
      <c r="I213" s="194"/>
      <c r="J213" s="13"/>
      <c r="K213" s="13"/>
      <c r="L213" s="190"/>
      <c r="M213" s="195"/>
      <c r="N213" s="196"/>
      <c r="O213" s="196"/>
      <c r="P213" s="196"/>
      <c r="Q213" s="196"/>
      <c r="R213" s="196"/>
      <c r="S213" s="196"/>
      <c r="T213" s="197"/>
      <c r="U213" s="13"/>
      <c r="V213" s="13"/>
      <c r="W213" s="13"/>
      <c r="X213" s="13"/>
      <c r="Y213" s="13"/>
      <c r="Z213" s="13"/>
      <c r="AA213" s="13"/>
      <c r="AB213" s="13"/>
      <c r="AC213" s="13"/>
      <c r="AD213" s="13"/>
      <c r="AE213" s="13"/>
      <c r="AT213" s="191" t="s">
        <v>154</v>
      </c>
      <c r="AU213" s="191" t="s">
        <v>82</v>
      </c>
      <c r="AV213" s="13" t="s">
        <v>82</v>
      </c>
      <c r="AW213" s="13" t="s">
        <v>35</v>
      </c>
      <c r="AX213" s="13" t="s">
        <v>73</v>
      </c>
      <c r="AY213" s="191" t="s">
        <v>137</v>
      </c>
    </row>
    <row r="214" spans="1:51" s="15" customFormat="1" ht="12">
      <c r="A214" s="15"/>
      <c r="B214" s="216"/>
      <c r="C214" s="15"/>
      <c r="D214" s="185" t="s">
        <v>154</v>
      </c>
      <c r="E214" s="217" t="s">
        <v>3</v>
      </c>
      <c r="F214" s="218" t="s">
        <v>337</v>
      </c>
      <c r="G214" s="15"/>
      <c r="H214" s="217" t="s">
        <v>3</v>
      </c>
      <c r="I214" s="219"/>
      <c r="J214" s="15"/>
      <c r="K214" s="15"/>
      <c r="L214" s="216"/>
      <c r="M214" s="220"/>
      <c r="N214" s="221"/>
      <c r="O214" s="221"/>
      <c r="P214" s="221"/>
      <c r="Q214" s="221"/>
      <c r="R214" s="221"/>
      <c r="S214" s="221"/>
      <c r="T214" s="222"/>
      <c r="U214" s="15"/>
      <c r="V214" s="15"/>
      <c r="W214" s="15"/>
      <c r="X214" s="15"/>
      <c r="Y214" s="15"/>
      <c r="Z214" s="15"/>
      <c r="AA214" s="15"/>
      <c r="AB214" s="15"/>
      <c r="AC214" s="15"/>
      <c r="AD214" s="15"/>
      <c r="AE214" s="15"/>
      <c r="AT214" s="217" t="s">
        <v>154</v>
      </c>
      <c r="AU214" s="217" t="s">
        <v>82</v>
      </c>
      <c r="AV214" s="15" t="s">
        <v>80</v>
      </c>
      <c r="AW214" s="15" t="s">
        <v>35</v>
      </c>
      <c r="AX214" s="15" t="s">
        <v>73</v>
      </c>
      <c r="AY214" s="217" t="s">
        <v>137</v>
      </c>
    </row>
    <row r="215" spans="1:51" s="14" customFormat="1" ht="12">
      <c r="A215" s="14"/>
      <c r="B215" s="208"/>
      <c r="C215" s="14"/>
      <c r="D215" s="185" t="s">
        <v>154</v>
      </c>
      <c r="E215" s="209" t="s">
        <v>3</v>
      </c>
      <c r="F215" s="210" t="s">
        <v>223</v>
      </c>
      <c r="G215" s="14"/>
      <c r="H215" s="211">
        <v>144</v>
      </c>
      <c r="I215" s="212"/>
      <c r="J215" s="14"/>
      <c r="K215" s="14"/>
      <c r="L215" s="208"/>
      <c r="M215" s="213"/>
      <c r="N215" s="214"/>
      <c r="O215" s="214"/>
      <c r="P215" s="214"/>
      <c r="Q215" s="214"/>
      <c r="R215" s="214"/>
      <c r="S215" s="214"/>
      <c r="T215" s="215"/>
      <c r="U215" s="14"/>
      <c r="V215" s="14"/>
      <c r="W215" s="14"/>
      <c r="X215" s="14"/>
      <c r="Y215" s="14"/>
      <c r="Z215" s="14"/>
      <c r="AA215" s="14"/>
      <c r="AB215" s="14"/>
      <c r="AC215" s="14"/>
      <c r="AD215" s="14"/>
      <c r="AE215" s="14"/>
      <c r="AT215" s="209" t="s">
        <v>154</v>
      </c>
      <c r="AU215" s="209" t="s">
        <v>82</v>
      </c>
      <c r="AV215" s="14" t="s">
        <v>144</v>
      </c>
      <c r="AW215" s="14" t="s">
        <v>35</v>
      </c>
      <c r="AX215" s="14" t="s">
        <v>80</v>
      </c>
      <c r="AY215" s="209" t="s">
        <v>137</v>
      </c>
    </row>
    <row r="216" spans="1:65" s="2" customFormat="1" ht="16.5" customHeight="1">
      <c r="A216" s="37"/>
      <c r="B216" s="171"/>
      <c r="C216" s="198" t="s">
        <v>338</v>
      </c>
      <c r="D216" s="198" t="s">
        <v>166</v>
      </c>
      <c r="E216" s="199" t="s">
        <v>339</v>
      </c>
      <c r="F216" s="200" t="s">
        <v>340</v>
      </c>
      <c r="G216" s="201" t="s">
        <v>205</v>
      </c>
      <c r="H216" s="202">
        <v>3740</v>
      </c>
      <c r="I216" s="203"/>
      <c r="J216" s="204">
        <f>ROUND(I216*H216,2)</f>
        <v>0</v>
      </c>
      <c r="K216" s="200" t="s">
        <v>3</v>
      </c>
      <c r="L216" s="205"/>
      <c r="M216" s="206" t="s">
        <v>3</v>
      </c>
      <c r="N216" s="207" t="s">
        <v>44</v>
      </c>
      <c r="O216" s="71"/>
      <c r="P216" s="181">
        <f>O216*H216</f>
        <v>0</v>
      </c>
      <c r="Q216" s="181">
        <v>9E-05</v>
      </c>
      <c r="R216" s="181">
        <f>Q216*H216</f>
        <v>0.3366</v>
      </c>
      <c r="S216" s="181">
        <v>0</v>
      </c>
      <c r="T216" s="182">
        <f>S216*H216</f>
        <v>0</v>
      </c>
      <c r="U216" s="37"/>
      <c r="V216" s="37"/>
      <c r="W216" s="37"/>
      <c r="X216" s="37"/>
      <c r="Y216" s="37"/>
      <c r="Z216" s="37"/>
      <c r="AA216" s="37"/>
      <c r="AB216" s="37"/>
      <c r="AC216" s="37"/>
      <c r="AD216" s="37"/>
      <c r="AE216" s="37"/>
      <c r="AR216" s="183" t="s">
        <v>170</v>
      </c>
      <c r="AT216" s="183" t="s">
        <v>166</v>
      </c>
      <c r="AU216" s="183" t="s">
        <v>82</v>
      </c>
      <c r="AY216" s="18" t="s">
        <v>137</v>
      </c>
      <c r="BE216" s="184">
        <f>IF(N216="základní",J216,0)</f>
        <v>0</v>
      </c>
      <c r="BF216" s="184">
        <f>IF(N216="snížená",J216,0)</f>
        <v>0</v>
      </c>
      <c r="BG216" s="184">
        <f>IF(N216="zákl. přenesená",J216,0)</f>
        <v>0</v>
      </c>
      <c r="BH216" s="184">
        <f>IF(N216="sníž. přenesená",J216,0)</f>
        <v>0</v>
      </c>
      <c r="BI216" s="184">
        <f>IF(N216="nulová",J216,0)</f>
        <v>0</v>
      </c>
      <c r="BJ216" s="18" t="s">
        <v>80</v>
      </c>
      <c r="BK216" s="184">
        <f>ROUND(I216*H216,2)</f>
        <v>0</v>
      </c>
      <c r="BL216" s="18" t="s">
        <v>144</v>
      </c>
      <c r="BM216" s="183" t="s">
        <v>341</v>
      </c>
    </row>
    <row r="217" spans="1:47" s="2" customFormat="1" ht="12">
      <c r="A217" s="37"/>
      <c r="B217" s="38"/>
      <c r="C217" s="37"/>
      <c r="D217" s="185" t="s">
        <v>146</v>
      </c>
      <c r="E217" s="37"/>
      <c r="F217" s="186" t="s">
        <v>340</v>
      </c>
      <c r="G217" s="37"/>
      <c r="H217" s="37"/>
      <c r="I217" s="187"/>
      <c r="J217" s="37"/>
      <c r="K217" s="37"/>
      <c r="L217" s="38"/>
      <c r="M217" s="188"/>
      <c r="N217" s="189"/>
      <c r="O217" s="71"/>
      <c r="P217" s="71"/>
      <c r="Q217" s="71"/>
      <c r="R217" s="71"/>
      <c r="S217" s="71"/>
      <c r="T217" s="72"/>
      <c r="U217" s="37"/>
      <c r="V217" s="37"/>
      <c r="W217" s="37"/>
      <c r="X217" s="37"/>
      <c r="Y217" s="37"/>
      <c r="Z217" s="37"/>
      <c r="AA217" s="37"/>
      <c r="AB217" s="37"/>
      <c r="AC217" s="37"/>
      <c r="AD217" s="37"/>
      <c r="AE217" s="37"/>
      <c r="AT217" s="18" t="s">
        <v>146</v>
      </c>
      <c r="AU217" s="18" t="s">
        <v>82</v>
      </c>
    </row>
    <row r="218" spans="1:51" s="13" customFormat="1" ht="12">
      <c r="A218" s="13"/>
      <c r="B218" s="190"/>
      <c r="C218" s="13"/>
      <c r="D218" s="185" t="s">
        <v>154</v>
      </c>
      <c r="E218" s="191" t="s">
        <v>3</v>
      </c>
      <c r="F218" s="192" t="s">
        <v>342</v>
      </c>
      <c r="G218" s="13"/>
      <c r="H218" s="193">
        <v>1604</v>
      </c>
      <c r="I218" s="194"/>
      <c r="J218" s="13"/>
      <c r="K218" s="13"/>
      <c r="L218" s="190"/>
      <c r="M218" s="195"/>
      <c r="N218" s="196"/>
      <c r="O218" s="196"/>
      <c r="P218" s="196"/>
      <c r="Q218" s="196"/>
      <c r="R218" s="196"/>
      <c r="S218" s="196"/>
      <c r="T218" s="197"/>
      <c r="U218" s="13"/>
      <c r="V218" s="13"/>
      <c r="W218" s="13"/>
      <c r="X218" s="13"/>
      <c r="Y218" s="13"/>
      <c r="Z218" s="13"/>
      <c r="AA218" s="13"/>
      <c r="AB218" s="13"/>
      <c r="AC218" s="13"/>
      <c r="AD218" s="13"/>
      <c r="AE218" s="13"/>
      <c r="AT218" s="191" t="s">
        <v>154</v>
      </c>
      <c r="AU218" s="191" t="s">
        <v>82</v>
      </c>
      <c r="AV218" s="13" t="s">
        <v>82</v>
      </c>
      <c r="AW218" s="13" t="s">
        <v>35</v>
      </c>
      <c r="AX218" s="13" t="s">
        <v>73</v>
      </c>
      <c r="AY218" s="191" t="s">
        <v>137</v>
      </c>
    </row>
    <row r="219" spans="1:51" s="13" customFormat="1" ht="12">
      <c r="A219" s="13"/>
      <c r="B219" s="190"/>
      <c r="C219" s="13"/>
      <c r="D219" s="185" t="s">
        <v>154</v>
      </c>
      <c r="E219" s="191" t="s">
        <v>3</v>
      </c>
      <c r="F219" s="192" t="s">
        <v>343</v>
      </c>
      <c r="G219" s="13"/>
      <c r="H219" s="193">
        <v>224</v>
      </c>
      <c r="I219" s="194"/>
      <c r="J219" s="13"/>
      <c r="K219" s="13"/>
      <c r="L219" s="190"/>
      <c r="M219" s="195"/>
      <c r="N219" s="196"/>
      <c r="O219" s="196"/>
      <c r="P219" s="196"/>
      <c r="Q219" s="196"/>
      <c r="R219" s="196"/>
      <c r="S219" s="196"/>
      <c r="T219" s="197"/>
      <c r="U219" s="13"/>
      <c r="V219" s="13"/>
      <c r="W219" s="13"/>
      <c r="X219" s="13"/>
      <c r="Y219" s="13"/>
      <c r="Z219" s="13"/>
      <c r="AA219" s="13"/>
      <c r="AB219" s="13"/>
      <c r="AC219" s="13"/>
      <c r="AD219" s="13"/>
      <c r="AE219" s="13"/>
      <c r="AT219" s="191" t="s">
        <v>154</v>
      </c>
      <c r="AU219" s="191" t="s">
        <v>82</v>
      </c>
      <c r="AV219" s="13" t="s">
        <v>82</v>
      </c>
      <c r="AW219" s="13" t="s">
        <v>35</v>
      </c>
      <c r="AX219" s="13" t="s">
        <v>73</v>
      </c>
      <c r="AY219" s="191" t="s">
        <v>137</v>
      </c>
    </row>
    <row r="220" spans="1:51" s="13" customFormat="1" ht="12">
      <c r="A220" s="13"/>
      <c r="B220" s="190"/>
      <c r="C220" s="13"/>
      <c r="D220" s="185" t="s">
        <v>154</v>
      </c>
      <c r="E220" s="191" t="s">
        <v>3</v>
      </c>
      <c r="F220" s="192" t="s">
        <v>344</v>
      </c>
      <c r="G220" s="13"/>
      <c r="H220" s="193">
        <v>96</v>
      </c>
      <c r="I220" s="194"/>
      <c r="J220" s="13"/>
      <c r="K220" s="13"/>
      <c r="L220" s="190"/>
      <c r="M220" s="195"/>
      <c r="N220" s="196"/>
      <c r="O220" s="196"/>
      <c r="P220" s="196"/>
      <c r="Q220" s="196"/>
      <c r="R220" s="196"/>
      <c r="S220" s="196"/>
      <c r="T220" s="197"/>
      <c r="U220" s="13"/>
      <c r="V220" s="13"/>
      <c r="W220" s="13"/>
      <c r="X220" s="13"/>
      <c r="Y220" s="13"/>
      <c r="Z220" s="13"/>
      <c r="AA220" s="13"/>
      <c r="AB220" s="13"/>
      <c r="AC220" s="13"/>
      <c r="AD220" s="13"/>
      <c r="AE220" s="13"/>
      <c r="AT220" s="191" t="s">
        <v>154</v>
      </c>
      <c r="AU220" s="191" t="s">
        <v>82</v>
      </c>
      <c r="AV220" s="13" t="s">
        <v>82</v>
      </c>
      <c r="AW220" s="13" t="s">
        <v>35</v>
      </c>
      <c r="AX220" s="13" t="s">
        <v>73</v>
      </c>
      <c r="AY220" s="191" t="s">
        <v>137</v>
      </c>
    </row>
    <row r="221" spans="1:51" s="13" customFormat="1" ht="12">
      <c r="A221" s="13"/>
      <c r="B221" s="190"/>
      <c r="C221" s="13"/>
      <c r="D221" s="185" t="s">
        <v>154</v>
      </c>
      <c r="E221" s="191" t="s">
        <v>3</v>
      </c>
      <c r="F221" s="192" t="s">
        <v>345</v>
      </c>
      <c r="G221" s="13"/>
      <c r="H221" s="193">
        <v>88</v>
      </c>
      <c r="I221" s="194"/>
      <c r="J221" s="13"/>
      <c r="K221" s="13"/>
      <c r="L221" s="190"/>
      <c r="M221" s="195"/>
      <c r="N221" s="196"/>
      <c r="O221" s="196"/>
      <c r="P221" s="196"/>
      <c r="Q221" s="196"/>
      <c r="R221" s="196"/>
      <c r="S221" s="196"/>
      <c r="T221" s="197"/>
      <c r="U221" s="13"/>
      <c r="V221" s="13"/>
      <c r="W221" s="13"/>
      <c r="X221" s="13"/>
      <c r="Y221" s="13"/>
      <c r="Z221" s="13"/>
      <c r="AA221" s="13"/>
      <c r="AB221" s="13"/>
      <c r="AC221" s="13"/>
      <c r="AD221" s="13"/>
      <c r="AE221" s="13"/>
      <c r="AT221" s="191" t="s">
        <v>154</v>
      </c>
      <c r="AU221" s="191" t="s">
        <v>82</v>
      </c>
      <c r="AV221" s="13" t="s">
        <v>82</v>
      </c>
      <c r="AW221" s="13" t="s">
        <v>35</v>
      </c>
      <c r="AX221" s="13" t="s">
        <v>73</v>
      </c>
      <c r="AY221" s="191" t="s">
        <v>137</v>
      </c>
    </row>
    <row r="222" spans="1:51" s="13" customFormat="1" ht="12">
      <c r="A222" s="13"/>
      <c r="B222" s="190"/>
      <c r="C222" s="13"/>
      <c r="D222" s="185" t="s">
        <v>154</v>
      </c>
      <c r="E222" s="191" t="s">
        <v>3</v>
      </c>
      <c r="F222" s="192" t="s">
        <v>346</v>
      </c>
      <c r="G222" s="13"/>
      <c r="H222" s="193">
        <v>184</v>
      </c>
      <c r="I222" s="194"/>
      <c r="J222" s="13"/>
      <c r="K222" s="13"/>
      <c r="L222" s="190"/>
      <c r="M222" s="195"/>
      <c r="N222" s="196"/>
      <c r="O222" s="196"/>
      <c r="P222" s="196"/>
      <c r="Q222" s="196"/>
      <c r="R222" s="196"/>
      <c r="S222" s="196"/>
      <c r="T222" s="197"/>
      <c r="U222" s="13"/>
      <c r="V222" s="13"/>
      <c r="W222" s="13"/>
      <c r="X222" s="13"/>
      <c r="Y222" s="13"/>
      <c r="Z222" s="13"/>
      <c r="AA222" s="13"/>
      <c r="AB222" s="13"/>
      <c r="AC222" s="13"/>
      <c r="AD222" s="13"/>
      <c r="AE222" s="13"/>
      <c r="AT222" s="191" t="s">
        <v>154</v>
      </c>
      <c r="AU222" s="191" t="s">
        <v>82</v>
      </c>
      <c r="AV222" s="13" t="s">
        <v>82</v>
      </c>
      <c r="AW222" s="13" t="s">
        <v>35</v>
      </c>
      <c r="AX222" s="13" t="s">
        <v>73</v>
      </c>
      <c r="AY222" s="191" t="s">
        <v>137</v>
      </c>
    </row>
    <row r="223" spans="1:51" s="13" customFormat="1" ht="12">
      <c r="A223" s="13"/>
      <c r="B223" s="190"/>
      <c r="C223" s="13"/>
      <c r="D223" s="185" t="s">
        <v>154</v>
      </c>
      <c r="E223" s="191" t="s">
        <v>3</v>
      </c>
      <c r="F223" s="192" t="s">
        <v>347</v>
      </c>
      <c r="G223" s="13"/>
      <c r="H223" s="193">
        <v>16</v>
      </c>
      <c r="I223" s="194"/>
      <c r="J223" s="13"/>
      <c r="K223" s="13"/>
      <c r="L223" s="190"/>
      <c r="M223" s="195"/>
      <c r="N223" s="196"/>
      <c r="O223" s="196"/>
      <c r="P223" s="196"/>
      <c r="Q223" s="196"/>
      <c r="R223" s="196"/>
      <c r="S223" s="196"/>
      <c r="T223" s="197"/>
      <c r="U223" s="13"/>
      <c r="V223" s="13"/>
      <c r="W223" s="13"/>
      <c r="X223" s="13"/>
      <c r="Y223" s="13"/>
      <c r="Z223" s="13"/>
      <c r="AA223" s="13"/>
      <c r="AB223" s="13"/>
      <c r="AC223" s="13"/>
      <c r="AD223" s="13"/>
      <c r="AE223" s="13"/>
      <c r="AT223" s="191" t="s">
        <v>154</v>
      </c>
      <c r="AU223" s="191" t="s">
        <v>82</v>
      </c>
      <c r="AV223" s="13" t="s">
        <v>82</v>
      </c>
      <c r="AW223" s="13" t="s">
        <v>35</v>
      </c>
      <c r="AX223" s="13" t="s">
        <v>73</v>
      </c>
      <c r="AY223" s="191" t="s">
        <v>137</v>
      </c>
    </row>
    <row r="224" spans="1:51" s="13" customFormat="1" ht="12">
      <c r="A224" s="13"/>
      <c r="B224" s="190"/>
      <c r="C224" s="13"/>
      <c r="D224" s="185" t="s">
        <v>154</v>
      </c>
      <c r="E224" s="191" t="s">
        <v>3</v>
      </c>
      <c r="F224" s="192" t="s">
        <v>348</v>
      </c>
      <c r="G224" s="13"/>
      <c r="H224" s="193">
        <v>1520</v>
      </c>
      <c r="I224" s="194"/>
      <c r="J224" s="13"/>
      <c r="K224" s="13"/>
      <c r="L224" s="190"/>
      <c r="M224" s="195"/>
      <c r="N224" s="196"/>
      <c r="O224" s="196"/>
      <c r="P224" s="196"/>
      <c r="Q224" s="196"/>
      <c r="R224" s="196"/>
      <c r="S224" s="196"/>
      <c r="T224" s="197"/>
      <c r="U224" s="13"/>
      <c r="V224" s="13"/>
      <c r="W224" s="13"/>
      <c r="X224" s="13"/>
      <c r="Y224" s="13"/>
      <c r="Z224" s="13"/>
      <c r="AA224" s="13"/>
      <c r="AB224" s="13"/>
      <c r="AC224" s="13"/>
      <c r="AD224" s="13"/>
      <c r="AE224" s="13"/>
      <c r="AT224" s="191" t="s">
        <v>154</v>
      </c>
      <c r="AU224" s="191" t="s">
        <v>82</v>
      </c>
      <c r="AV224" s="13" t="s">
        <v>82</v>
      </c>
      <c r="AW224" s="13" t="s">
        <v>35</v>
      </c>
      <c r="AX224" s="13" t="s">
        <v>73</v>
      </c>
      <c r="AY224" s="191" t="s">
        <v>137</v>
      </c>
    </row>
    <row r="225" spans="1:51" s="13" customFormat="1" ht="12">
      <c r="A225" s="13"/>
      <c r="B225" s="190"/>
      <c r="C225" s="13"/>
      <c r="D225" s="185" t="s">
        <v>154</v>
      </c>
      <c r="E225" s="191" t="s">
        <v>3</v>
      </c>
      <c r="F225" s="192" t="s">
        <v>349</v>
      </c>
      <c r="G225" s="13"/>
      <c r="H225" s="193">
        <v>8</v>
      </c>
      <c r="I225" s="194"/>
      <c r="J225" s="13"/>
      <c r="K225" s="13"/>
      <c r="L225" s="190"/>
      <c r="M225" s="195"/>
      <c r="N225" s="196"/>
      <c r="O225" s="196"/>
      <c r="P225" s="196"/>
      <c r="Q225" s="196"/>
      <c r="R225" s="196"/>
      <c r="S225" s="196"/>
      <c r="T225" s="197"/>
      <c r="U225" s="13"/>
      <c r="V225" s="13"/>
      <c r="W225" s="13"/>
      <c r="X225" s="13"/>
      <c r="Y225" s="13"/>
      <c r="Z225" s="13"/>
      <c r="AA225" s="13"/>
      <c r="AB225" s="13"/>
      <c r="AC225" s="13"/>
      <c r="AD225" s="13"/>
      <c r="AE225" s="13"/>
      <c r="AT225" s="191" t="s">
        <v>154</v>
      </c>
      <c r="AU225" s="191" t="s">
        <v>82</v>
      </c>
      <c r="AV225" s="13" t="s">
        <v>82</v>
      </c>
      <c r="AW225" s="13" t="s">
        <v>35</v>
      </c>
      <c r="AX225" s="13" t="s">
        <v>73</v>
      </c>
      <c r="AY225" s="191" t="s">
        <v>137</v>
      </c>
    </row>
    <row r="226" spans="1:51" s="14" customFormat="1" ht="12">
      <c r="A226" s="14"/>
      <c r="B226" s="208"/>
      <c r="C226" s="14"/>
      <c r="D226" s="185" t="s">
        <v>154</v>
      </c>
      <c r="E226" s="209" t="s">
        <v>3</v>
      </c>
      <c r="F226" s="210" t="s">
        <v>223</v>
      </c>
      <c r="G226" s="14"/>
      <c r="H226" s="211">
        <v>3740</v>
      </c>
      <c r="I226" s="212"/>
      <c r="J226" s="14"/>
      <c r="K226" s="14"/>
      <c r="L226" s="208"/>
      <c r="M226" s="213"/>
      <c r="N226" s="214"/>
      <c r="O226" s="214"/>
      <c r="P226" s="214"/>
      <c r="Q226" s="214"/>
      <c r="R226" s="214"/>
      <c r="S226" s="214"/>
      <c r="T226" s="215"/>
      <c r="U226" s="14"/>
      <c r="V226" s="14"/>
      <c r="W226" s="14"/>
      <c r="X226" s="14"/>
      <c r="Y226" s="14"/>
      <c r="Z226" s="14"/>
      <c r="AA226" s="14"/>
      <c r="AB226" s="14"/>
      <c r="AC226" s="14"/>
      <c r="AD226" s="14"/>
      <c r="AE226" s="14"/>
      <c r="AT226" s="209" t="s">
        <v>154</v>
      </c>
      <c r="AU226" s="209" t="s">
        <v>82</v>
      </c>
      <c r="AV226" s="14" t="s">
        <v>144</v>
      </c>
      <c r="AW226" s="14" t="s">
        <v>35</v>
      </c>
      <c r="AX226" s="14" t="s">
        <v>80</v>
      </c>
      <c r="AY226" s="209" t="s">
        <v>137</v>
      </c>
    </row>
    <row r="227" spans="1:65" s="2" customFormat="1" ht="16.5" customHeight="1">
      <c r="A227" s="37"/>
      <c r="B227" s="171"/>
      <c r="C227" s="198" t="s">
        <v>350</v>
      </c>
      <c r="D227" s="198" t="s">
        <v>166</v>
      </c>
      <c r="E227" s="199" t="s">
        <v>351</v>
      </c>
      <c r="F227" s="200" t="s">
        <v>352</v>
      </c>
      <c r="G227" s="201" t="s">
        <v>205</v>
      </c>
      <c r="H227" s="202">
        <v>1488</v>
      </c>
      <c r="I227" s="203"/>
      <c r="J227" s="204">
        <f>ROUND(I227*H227,2)</f>
        <v>0</v>
      </c>
      <c r="K227" s="200" t="s">
        <v>3</v>
      </c>
      <c r="L227" s="205"/>
      <c r="M227" s="206" t="s">
        <v>3</v>
      </c>
      <c r="N227" s="207" t="s">
        <v>44</v>
      </c>
      <c r="O227" s="71"/>
      <c r="P227" s="181">
        <f>O227*H227</f>
        <v>0</v>
      </c>
      <c r="Q227" s="181">
        <v>0.00052</v>
      </c>
      <c r="R227" s="181">
        <f>Q227*H227</f>
        <v>0.7737599999999999</v>
      </c>
      <c r="S227" s="181">
        <v>0</v>
      </c>
      <c r="T227" s="182">
        <f>S227*H227</f>
        <v>0</v>
      </c>
      <c r="U227" s="37"/>
      <c r="V227" s="37"/>
      <c r="W227" s="37"/>
      <c r="X227" s="37"/>
      <c r="Y227" s="37"/>
      <c r="Z227" s="37"/>
      <c r="AA227" s="37"/>
      <c r="AB227" s="37"/>
      <c r="AC227" s="37"/>
      <c r="AD227" s="37"/>
      <c r="AE227" s="37"/>
      <c r="AR227" s="183" t="s">
        <v>170</v>
      </c>
      <c r="AT227" s="183" t="s">
        <v>166</v>
      </c>
      <c r="AU227" s="183" t="s">
        <v>82</v>
      </c>
      <c r="AY227" s="18" t="s">
        <v>137</v>
      </c>
      <c r="BE227" s="184">
        <f>IF(N227="základní",J227,0)</f>
        <v>0</v>
      </c>
      <c r="BF227" s="184">
        <f>IF(N227="snížená",J227,0)</f>
        <v>0</v>
      </c>
      <c r="BG227" s="184">
        <f>IF(N227="zákl. přenesená",J227,0)</f>
        <v>0</v>
      </c>
      <c r="BH227" s="184">
        <f>IF(N227="sníž. přenesená",J227,0)</f>
        <v>0</v>
      </c>
      <c r="BI227" s="184">
        <f>IF(N227="nulová",J227,0)</f>
        <v>0</v>
      </c>
      <c r="BJ227" s="18" t="s">
        <v>80</v>
      </c>
      <c r="BK227" s="184">
        <f>ROUND(I227*H227,2)</f>
        <v>0</v>
      </c>
      <c r="BL227" s="18" t="s">
        <v>144</v>
      </c>
      <c r="BM227" s="183" t="s">
        <v>353</v>
      </c>
    </row>
    <row r="228" spans="1:47" s="2" customFormat="1" ht="12">
      <c r="A228" s="37"/>
      <c r="B228" s="38"/>
      <c r="C228" s="37"/>
      <c r="D228" s="185" t="s">
        <v>146</v>
      </c>
      <c r="E228" s="37"/>
      <c r="F228" s="186" t="s">
        <v>352</v>
      </c>
      <c r="G228" s="37"/>
      <c r="H228" s="37"/>
      <c r="I228" s="187"/>
      <c r="J228" s="37"/>
      <c r="K228" s="37"/>
      <c r="L228" s="38"/>
      <c r="M228" s="188"/>
      <c r="N228" s="189"/>
      <c r="O228" s="71"/>
      <c r="P228" s="71"/>
      <c r="Q228" s="71"/>
      <c r="R228" s="71"/>
      <c r="S228" s="71"/>
      <c r="T228" s="72"/>
      <c r="U228" s="37"/>
      <c r="V228" s="37"/>
      <c r="W228" s="37"/>
      <c r="X228" s="37"/>
      <c r="Y228" s="37"/>
      <c r="Z228" s="37"/>
      <c r="AA228" s="37"/>
      <c r="AB228" s="37"/>
      <c r="AC228" s="37"/>
      <c r="AD228" s="37"/>
      <c r="AE228" s="37"/>
      <c r="AT228" s="18" t="s">
        <v>146</v>
      </c>
      <c r="AU228" s="18" t="s">
        <v>82</v>
      </c>
    </row>
    <row r="229" spans="1:51" s="13" customFormat="1" ht="12">
      <c r="A229" s="13"/>
      <c r="B229" s="190"/>
      <c r="C229" s="13"/>
      <c r="D229" s="185" t="s">
        <v>154</v>
      </c>
      <c r="E229" s="191" t="s">
        <v>3</v>
      </c>
      <c r="F229" s="192" t="s">
        <v>343</v>
      </c>
      <c r="G229" s="13"/>
      <c r="H229" s="193">
        <v>224</v>
      </c>
      <c r="I229" s="194"/>
      <c r="J229" s="13"/>
      <c r="K229" s="13"/>
      <c r="L229" s="190"/>
      <c r="M229" s="195"/>
      <c r="N229" s="196"/>
      <c r="O229" s="196"/>
      <c r="P229" s="196"/>
      <c r="Q229" s="196"/>
      <c r="R229" s="196"/>
      <c r="S229" s="196"/>
      <c r="T229" s="197"/>
      <c r="U229" s="13"/>
      <c r="V229" s="13"/>
      <c r="W229" s="13"/>
      <c r="X229" s="13"/>
      <c r="Y229" s="13"/>
      <c r="Z229" s="13"/>
      <c r="AA229" s="13"/>
      <c r="AB229" s="13"/>
      <c r="AC229" s="13"/>
      <c r="AD229" s="13"/>
      <c r="AE229" s="13"/>
      <c r="AT229" s="191" t="s">
        <v>154</v>
      </c>
      <c r="AU229" s="191" t="s">
        <v>82</v>
      </c>
      <c r="AV229" s="13" t="s">
        <v>82</v>
      </c>
      <c r="AW229" s="13" t="s">
        <v>35</v>
      </c>
      <c r="AX229" s="13" t="s">
        <v>73</v>
      </c>
      <c r="AY229" s="191" t="s">
        <v>137</v>
      </c>
    </row>
    <row r="230" spans="1:51" s="13" customFormat="1" ht="12">
      <c r="A230" s="13"/>
      <c r="B230" s="190"/>
      <c r="C230" s="13"/>
      <c r="D230" s="185" t="s">
        <v>154</v>
      </c>
      <c r="E230" s="191" t="s">
        <v>3</v>
      </c>
      <c r="F230" s="192" t="s">
        <v>344</v>
      </c>
      <c r="G230" s="13"/>
      <c r="H230" s="193">
        <v>96</v>
      </c>
      <c r="I230" s="194"/>
      <c r="J230" s="13"/>
      <c r="K230" s="13"/>
      <c r="L230" s="190"/>
      <c r="M230" s="195"/>
      <c r="N230" s="196"/>
      <c r="O230" s="196"/>
      <c r="P230" s="196"/>
      <c r="Q230" s="196"/>
      <c r="R230" s="196"/>
      <c r="S230" s="196"/>
      <c r="T230" s="197"/>
      <c r="U230" s="13"/>
      <c r="V230" s="13"/>
      <c r="W230" s="13"/>
      <c r="X230" s="13"/>
      <c r="Y230" s="13"/>
      <c r="Z230" s="13"/>
      <c r="AA230" s="13"/>
      <c r="AB230" s="13"/>
      <c r="AC230" s="13"/>
      <c r="AD230" s="13"/>
      <c r="AE230" s="13"/>
      <c r="AT230" s="191" t="s">
        <v>154</v>
      </c>
      <c r="AU230" s="191" t="s">
        <v>82</v>
      </c>
      <c r="AV230" s="13" t="s">
        <v>82</v>
      </c>
      <c r="AW230" s="13" t="s">
        <v>35</v>
      </c>
      <c r="AX230" s="13" t="s">
        <v>73</v>
      </c>
      <c r="AY230" s="191" t="s">
        <v>137</v>
      </c>
    </row>
    <row r="231" spans="1:51" s="13" customFormat="1" ht="12">
      <c r="A231" s="13"/>
      <c r="B231" s="190"/>
      <c r="C231" s="13"/>
      <c r="D231" s="185" t="s">
        <v>154</v>
      </c>
      <c r="E231" s="191" t="s">
        <v>3</v>
      </c>
      <c r="F231" s="192" t="s">
        <v>345</v>
      </c>
      <c r="G231" s="13"/>
      <c r="H231" s="193">
        <v>88</v>
      </c>
      <c r="I231" s="194"/>
      <c r="J231" s="13"/>
      <c r="K231" s="13"/>
      <c r="L231" s="190"/>
      <c r="M231" s="195"/>
      <c r="N231" s="196"/>
      <c r="O231" s="196"/>
      <c r="P231" s="196"/>
      <c r="Q231" s="196"/>
      <c r="R231" s="196"/>
      <c r="S231" s="196"/>
      <c r="T231" s="197"/>
      <c r="U231" s="13"/>
      <c r="V231" s="13"/>
      <c r="W231" s="13"/>
      <c r="X231" s="13"/>
      <c r="Y231" s="13"/>
      <c r="Z231" s="13"/>
      <c r="AA231" s="13"/>
      <c r="AB231" s="13"/>
      <c r="AC231" s="13"/>
      <c r="AD231" s="13"/>
      <c r="AE231" s="13"/>
      <c r="AT231" s="191" t="s">
        <v>154</v>
      </c>
      <c r="AU231" s="191" t="s">
        <v>82</v>
      </c>
      <c r="AV231" s="13" t="s">
        <v>82</v>
      </c>
      <c r="AW231" s="13" t="s">
        <v>35</v>
      </c>
      <c r="AX231" s="13" t="s">
        <v>73</v>
      </c>
      <c r="AY231" s="191" t="s">
        <v>137</v>
      </c>
    </row>
    <row r="232" spans="1:51" s="13" customFormat="1" ht="12">
      <c r="A232" s="13"/>
      <c r="B232" s="190"/>
      <c r="C232" s="13"/>
      <c r="D232" s="185" t="s">
        <v>154</v>
      </c>
      <c r="E232" s="191" t="s">
        <v>3</v>
      </c>
      <c r="F232" s="192" t="s">
        <v>346</v>
      </c>
      <c r="G232" s="13"/>
      <c r="H232" s="193">
        <v>184</v>
      </c>
      <c r="I232" s="194"/>
      <c r="J232" s="13"/>
      <c r="K232" s="13"/>
      <c r="L232" s="190"/>
      <c r="M232" s="195"/>
      <c r="N232" s="196"/>
      <c r="O232" s="196"/>
      <c r="P232" s="196"/>
      <c r="Q232" s="196"/>
      <c r="R232" s="196"/>
      <c r="S232" s="196"/>
      <c r="T232" s="197"/>
      <c r="U232" s="13"/>
      <c r="V232" s="13"/>
      <c r="W232" s="13"/>
      <c r="X232" s="13"/>
      <c r="Y232" s="13"/>
      <c r="Z232" s="13"/>
      <c r="AA232" s="13"/>
      <c r="AB232" s="13"/>
      <c r="AC232" s="13"/>
      <c r="AD232" s="13"/>
      <c r="AE232" s="13"/>
      <c r="AT232" s="191" t="s">
        <v>154</v>
      </c>
      <c r="AU232" s="191" t="s">
        <v>82</v>
      </c>
      <c r="AV232" s="13" t="s">
        <v>82</v>
      </c>
      <c r="AW232" s="13" t="s">
        <v>35</v>
      </c>
      <c r="AX232" s="13" t="s">
        <v>73</v>
      </c>
      <c r="AY232" s="191" t="s">
        <v>137</v>
      </c>
    </row>
    <row r="233" spans="1:51" s="13" customFormat="1" ht="12">
      <c r="A233" s="13"/>
      <c r="B233" s="190"/>
      <c r="C233" s="13"/>
      <c r="D233" s="185" t="s">
        <v>154</v>
      </c>
      <c r="E233" s="191" t="s">
        <v>3</v>
      </c>
      <c r="F233" s="192" t="s">
        <v>347</v>
      </c>
      <c r="G233" s="13"/>
      <c r="H233" s="193">
        <v>16</v>
      </c>
      <c r="I233" s="194"/>
      <c r="J233" s="13"/>
      <c r="K233" s="13"/>
      <c r="L233" s="190"/>
      <c r="M233" s="195"/>
      <c r="N233" s="196"/>
      <c r="O233" s="196"/>
      <c r="P233" s="196"/>
      <c r="Q233" s="196"/>
      <c r="R233" s="196"/>
      <c r="S233" s="196"/>
      <c r="T233" s="197"/>
      <c r="U233" s="13"/>
      <c r="V233" s="13"/>
      <c r="W233" s="13"/>
      <c r="X233" s="13"/>
      <c r="Y233" s="13"/>
      <c r="Z233" s="13"/>
      <c r="AA233" s="13"/>
      <c r="AB233" s="13"/>
      <c r="AC233" s="13"/>
      <c r="AD233" s="13"/>
      <c r="AE233" s="13"/>
      <c r="AT233" s="191" t="s">
        <v>154</v>
      </c>
      <c r="AU233" s="191" t="s">
        <v>82</v>
      </c>
      <c r="AV233" s="13" t="s">
        <v>82</v>
      </c>
      <c r="AW233" s="13" t="s">
        <v>35</v>
      </c>
      <c r="AX233" s="13" t="s">
        <v>73</v>
      </c>
      <c r="AY233" s="191" t="s">
        <v>137</v>
      </c>
    </row>
    <row r="234" spans="1:51" s="13" customFormat="1" ht="12">
      <c r="A234" s="13"/>
      <c r="B234" s="190"/>
      <c r="C234" s="13"/>
      <c r="D234" s="185" t="s">
        <v>154</v>
      </c>
      <c r="E234" s="191" t="s">
        <v>3</v>
      </c>
      <c r="F234" s="192" t="s">
        <v>354</v>
      </c>
      <c r="G234" s="13"/>
      <c r="H234" s="193">
        <v>880</v>
      </c>
      <c r="I234" s="194"/>
      <c r="J234" s="13"/>
      <c r="K234" s="13"/>
      <c r="L234" s="190"/>
      <c r="M234" s="195"/>
      <c r="N234" s="196"/>
      <c r="O234" s="196"/>
      <c r="P234" s="196"/>
      <c r="Q234" s="196"/>
      <c r="R234" s="196"/>
      <c r="S234" s="196"/>
      <c r="T234" s="197"/>
      <c r="U234" s="13"/>
      <c r="V234" s="13"/>
      <c r="W234" s="13"/>
      <c r="X234" s="13"/>
      <c r="Y234" s="13"/>
      <c r="Z234" s="13"/>
      <c r="AA234" s="13"/>
      <c r="AB234" s="13"/>
      <c r="AC234" s="13"/>
      <c r="AD234" s="13"/>
      <c r="AE234" s="13"/>
      <c r="AT234" s="191" t="s">
        <v>154</v>
      </c>
      <c r="AU234" s="191" t="s">
        <v>82</v>
      </c>
      <c r="AV234" s="13" t="s">
        <v>82</v>
      </c>
      <c r="AW234" s="13" t="s">
        <v>35</v>
      </c>
      <c r="AX234" s="13" t="s">
        <v>73</v>
      </c>
      <c r="AY234" s="191" t="s">
        <v>137</v>
      </c>
    </row>
    <row r="235" spans="1:51" s="14" customFormat="1" ht="12">
      <c r="A235" s="14"/>
      <c r="B235" s="208"/>
      <c r="C235" s="14"/>
      <c r="D235" s="185" t="s">
        <v>154</v>
      </c>
      <c r="E235" s="209" t="s">
        <v>3</v>
      </c>
      <c r="F235" s="210" t="s">
        <v>223</v>
      </c>
      <c r="G235" s="14"/>
      <c r="H235" s="211">
        <v>1488</v>
      </c>
      <c r="I235" s="212"/>
      <c r="J235" s="14"/>
      <c r="K235" s="14"/>
      <c r="L235" s="208"/>
      <c r="M235" s="213"/>
      <c r="N235" s="214"/>
      <c r="O235" s="214"/>
      <c r="P235" s="214"/>
      <c r="Q235" s="214"/>
      <c r="R235" s="214"/>
      <c r="S235" s="214"/>
      <c r="T235" s="215"/>
      <c r="U235" s="14"/>
      <c r="V235" s="14"/>
      <c r="W235" s="14"/>
      <c r="X235" s="14"/>
      <c r="Y235" s="14"/>
      <c r="Z235" s="14"/>
      <c r="AA235" s="14"/>
      <c r="AB235" s="14"/>
      <c r="AC235" s="14"/>
      <c r="AD235" s="14"/>
      <c r="AE235" s="14"/>
      <c r="AT235" s="209" t="s">
        <v>154</v>
      </c>
      <c r="AU235" s="209" t="s">
        <v>82</v>
      </c>
      <c r="AV235" s="14" t="s">
        <v>144</v>
      </c>
      <c r="AW235" s="14" t="s">
        <v>35</v>
      </c>
      <c r="AX235" s="14" t="s">
        <v>80</v>
      </c>
      <c r="AY235" s="209" t="s">
        <v>137</v>
      </c>
    </row>
    <row r="236" spans="1:65" s="2" customFormat="1" ht="21.75" customHeight="1">
      <c r="A236" s="37"/>
      <c r="B236" s="171"/>
      <c r="C236" s="198" t="s">
        <v>355</v>
      </c>
      <c r="D236" s="198" t="s">
        <v>166</v>
      </c>
      <c r="E236" s="199" t="s">
        <v>356</v>
      </c>
      <c r="F236" s="200" t="s">
        <v>357</v>
      </c>
      <c r="G236" s="201" t="s">
        <v>205</v>
      </c>
      <c r="H236" s="202">
        <v>4672</v>
      </c>
      <c r="I236" s="203"/>
      <c r="J236" s="204">
        <f>ROUND(I236*H236,2)</f>
        <v>0</v>
      </c>
      <c r="K236" s="200" t="s">
        <v>3</v>
      </c>
      <c r="L236" s="205"/>
      <c r="M236" s="206" t="s">
        <v>3</v>
      </c>
      <c r="N236" s="207" t="s">
        <v>44</v>
      </c>
      <c r="O236" s="71"/>
      <c r="P236" s="181">
        <f>O236*H236</f>
        <v>0</v>
      </c>
      <c r="Q236" s="181">
        <v>0.00018</v>
      </c>
      <c r="R236" s="181">
        <f>Q236*H236</f>
        <v>0.84096</v>
      </c>
      <c r="S236" s="181">
        <v>0</v>
      </c>
      <c r="T236" s="182">
        <f>S236*H236</f>
        <v>0</v>
      </c>
      <c r="U236" s="37"/>
      <c r="V236" s="37"/>
      <c r="W236" s="37"/>
      <c r="X236" s="37"/>
      <c r="Y236" s="37"/>
      <c r="Z236" s="37"/>
      <c r="AA236" s="37"/>
      <c r="AB236" s="37"/>
      <c r="AC236" s="37"/>
      <c r="AD236" s="37"/>
      <c r="AE236" s="37"/>
      <c r="AR236" s="183" t="s">
        <v>170</v>
      </c>
      <c r="AT236" s="183" t="s">
        <v>166</v>
      </c>
      <c r="AU236" s="183" t="s">
        <v>82</v>
      </c>
      <c r="AY236" s="18" t="s">
        <v>137</v>
      </c>
      <c r="BE236" s="184">
        <f>IF(N236="základní",J236,0)</f>
        <v>0</v>
      </c>
      <c r="BF236" s="184">
        <f>IF(N236="snížená",J236,0)</f>
        <v>0</v>
      </c>
      <c r="BG236" s="184">
        <f>IF(N236="zákl. přenesená",J236,0)</f>
        <v>0</v>
      </c>
      <c r="BH236" s="184">
        <f>IF(N236="sníž. přenesená",J236,0)</f>
        <v>0</v>
      </c>
      <c r="BI236" s="184">
        <f>IF(N236="nulová",J236,0)</f>
        <v>0</v>
      </c>
      <c r="BJ236" s="18" t="s">
        <v>80</v>
      </c>
      <c r="BK236" s="184">
        <f>ROUND(I236*H236,2)</f>
        <v>0</v>
      </c>
      <c r="BL236" s="18" t="s">
        <v>144</v>
      </c>
      <c r="BM236" s="183" t="s">
        <v>358</v>
      </c>
    </row>
    <row r="237" spans="1:47" s="2" customFormat="1" ht="12">
      <c r="A237" s="37"/>
      <c r="B237" s="38"/>
      <c r="C237" s="37"/>
      <c r="D237" s="185" t="s">
        <v>146</v>
      </c>
      <c r="E237" s="37"/>
      <c r="F237" s="186" t="s">
        <v>357</v>
      </c>
      <c r="G237" s="37"/>
      <c r="H237" s="37"/>
      <c r="I237" s="187"/>
      <c r="J237" s="37"/>
      <c r="K237" s="37"/>
      <c r="L237" s="38"/>
      <c r="M237" s="188"/>
      <c r="N237" s="189"/>
      <c r="O237" s="71"/>
      <c r="P237" s="71"/>
      <c r="Q237" s="71"/>
      <c r="R237" s="71"/>
      <c r="S237" s="71"/>
      <c r="T237" s="72"/>
      <c r="U237" s="37"/>
      <c r="V237" s="37"/>
      <c r="W237" s="37"/>
      <c r="X237" s="37"/>
      <c r="Y237" s="37"/>
      <c r="Z237" s="37"/>
      <c r="AA237" s="37"/>
      <c r="AB237" s="37"/>
      <c r="AC237" s="37"/>
      <c r="AD237" s="37"/>
      <c r="AE237" s="37"/>
      <c r="AT237" s="18" t="s">
        <v>146</v>
      </c>
      <c r="AU237" s="18" t="s">
        <v>82</v>
      </c>
    </row>
    <row r="238" spans="1:51" s="13" customFormat="1" ht="12">
      <c r="A238" s="13"/>
      <c r="B238" s="190"/>
      <c r="C238" s="13"/>
      <c r="D238" s="185" t="s">
        <v>154</v>
      </c>
      <c r="E238" s="191" t="s">
        <v>3</v>
      </c>
      <c r="F238" s="192" t="s">
        <v>359</v>
      </c>
      <c r="G238" s="13"/>
      <c r="H238" s="193">
        <v>600</v>
      </c>
      <c r="I238" s="194"/>
      <c r="J238" s="13"/>
      <c r="K238" s="13"/>
      <c r="L238" s="190"/>
      <c r="M238" s="195"/>
      <c r="N238" s="196"/>
      <c r="O238" s="196"/>
      <c r="P238" s="196"/>
      <c r="Q238" s="196"/>
      <c r="R238" s="196"/>
      <c r="S238" s="196"/>
      <c r="T238" s="197"/>
      <c r="U238" s="13"/>
      <c r="V238" s="13"/>
      <c r="W238" s="13"/>
      <c r="X238" s="13"/>
      <c r="Y238" s="13"/>
      <c r="Z238" s="13"/>
      <c r="AA238" s="13"/>
      <c r="AB238" s="13"/>
      <c r="AC238" s="13"/>
      <c r="AD238" s="13"/>
      <c r="AE238" s="13"/>
      <c r="AT238" s="191" t="s">
        <v>154</v>
      </c>
      <c r="AU238" s="191" t="s">
        <v>82</v>
      </c>
      <c r="AV238" s="13" t="s">
        <v>82</v>
      </c>
      <c r="AW238" s="13" t="s">
        <v>35</v>
      </c>
      <c r="AX238" s="13" t="s">
        <v>73</v>
      </c>
      <c r="AY238" s="191" t="s">
        <v>137</v>
      </c>
    </row>
    <row r="239" spans="1:51" s="13" customFormat="1" ht="12">
      <c r="A239" s="13"/>
      <c r="B239" s="190"/>
      <c r="C239" s="13"/>
      <c r="D239" s="185" t="s">
        <v>154</v>
      </c>
      <c r="E239" s="191" t="s">
        <v>3</v>
      </c>
      <c r="F239" s="192" t="s">
        <v>360</v>
      </c>
      <c r="G239" s="13"/>
      <c r="H239" s="193">
        <v>200</v>
      </c>
      <c r="I239" s="194"/>
      <c r="J239" s="13"/>
      <c r="K239" s="13"/>
      <c r="L239" s="190"/>
      <c r="M239" s="195"/>
      <c r="N239" s="196"/>
      <c r="O239" s="196"/>
      <c r="P239" s="196"/>
      <c r="Q239" s="196"/>
      <c r="R239" s="196"/>
      <c r="S239" s="196"/>
      <c r="T239" s="197"/>
      <c r="U239" s="13"/>
      <c r="V239" s="13"/>
      <c r="W239" s="13"/>
      <c r="X239" s="13"/>
      <c r="Y239" s="13"/>
      <c r="Z239" s="13"/>
      <c r="AA239" s="13"/>
      <c r="AB239" s="13"/>
      <c r="AC239" s="13"/>
      <c r="AD239" s="13"/>
      <c r="AE239" s="13"/>
      <c r="AT239" s="191" t="s">
        <v>154</v>
      </c>
      <c r="AU239" s="191" t="s">
        <v>82</v>
      </c>
      <c r="AV239" s="13" t="s">
        <v>82</v>
      </c>
      <c r="AW239" s="13" t="s">
        <v>35</v>
      </c>
      <c r="AX239" s="13" t="s">
        <v>73</v>
      </c>
      <c r="AY239" s="191" t="s">
        <v>137</v>
      </c>
    </row>
    <row r="240" spans="1:51" s="13" customFormat="1" ht="12">
      <c r="A240" s="13"/>
      <c r="B240" s="190"/>
      <c r="C240" s="13"/>
      <c r="D240" s="185" t="s">
        <v>154</v>
      </c>
      <c r="E240" s="191" t="s">
        <v>3</v>
      </c>
      <c r="F240" s="192" t="s">
        <v>325</v>
      </c>
      <c r="G240" s="13"/>
      <c r="H240" s="193">
        <v>56</v>
      </c>
      <c r="I240" s="194"/>
      <c r="J240" s="13"/>
      <c r="K240" s="13"/>
      <c r="L240" s="190"/>
      <c r="M240" s="195"/>
      <c r="N240" s="196"/>
      <c r="O240" s="196"/>
      <c r="P240" s="196"/>
      <c r="Q240" s="196"/>
      <c r="R240" s="196"/>
      <c r="S240" s="196"/>
      <c r="T240" s="197"/>
      <c r="U240" s="13"/>
      <c r="V240" s="13"/>
      <c r="W240" s="13"/>
      <c r="X240" s="13"/>
      <c r="Y240" s="13"/>
      <c r="Z240" s="13"/>
      <c r="AA240" s="13"/>
      <c r="AB240" s="13"/>
      <c r="AC240" s="13"/>
      <c r="AD240" s="13"/>
      <c r="AE240" s="13"/>
      <c r="AT240" s="191" t="s">
        <v>154</v>
      </c>
      <c r="AU240" s="191" t="s">
        <v>82</v>
      </c>
      <c r="AV240" s="13" t="s">
        <v>82</v>
      </c>
      <c r="AW240" s="13" t="s">
        <v>35</v>
      </c>
      <c r="AX240" s="13" t="s">
        <v>73</v>
      </c>
      <c r="AY240" s="191" t="s">
        <v>137</v>
      </c>
    </row>
    <row r="241" spans="1:51" s="13" customFormat="1" ht="12">
      <c r="A241" s="13"/>
      <c r="B241" s="190"/>
      <c r="C241" s="13"/>
      <c r="D241" s="185" t="s">
        <v>154</v>
      </c>
      <c r="E241" s="191" t="s">
        <v>3</v>
      </c>
      <c r="F241" s="192" t="s">
        <v>336</v>
      </c>
      <c r="G241" s="13"/>
      <c r="H241" s="193">
        <v>16</v>
      </c>
      <c r="I241" s="194"/>
      <c r="J241" s="13"/>
      <c r="K241" s="13"/>
      <c r="L241" s="190"/>
      <c r="M241" s="195"/>
      <c r="N241" s="196"/>
      <c r="O241" s="196"/>
      <c r="P241" s="196"/>
      <c r="Q241" s="196"/>
      <c r="R241" s="196"/>
      <c r="S241" s="196"/>
      <c r="T241" s="197"/>
      <c r="U241" s="13"/>
      <c r="V241" s="13"/>
      <c r="W241" s="13"/>
      <c r="X241" s="13"/>
      <c r="Y241" s="13"/>
      <c r="Z241" s="13"/>
      <c r="AA241" s="13"/>
      <c r="AB241" s="13"/>
      <c r="AC241" s="13"/>
      <c r="AD241" s="13"/>
      <c r="AE241" s="13"/>
      <c r="AT241" s="191" t="s">
        <v>154</v>
      </c>
      <c r="AU241" s="191" t="s">
        <v>82</v>
      </c>
      <c r="AV241" s="13" t="s">
        <v>82</v>
      </c>
      <c r="AW241" s="13" t="s">
        <v>35</v>
      </c>
      <c r="AX241" s="13" t="s">
        <v>73</v>
      </c>
      <c r="AY241" s="191" t="s">
        <v>137</v>
      </c>
    </row>
    <row r="242" spans="1:51" s="13" customFormat="1" ht="12">
      <c r="A242" s="13"/>
      <c r="B242" s="190"/>
      <c r="C242" s="13"/>
      <c r="D242" s="185" t="s">
        <v>154</v>
      </c>
      <c r="E242" s="191" t="s">
        <v>3</v>
      </c>
      <c r="F242" s="192" t="s">
        <v>327</v>
      </c>
      <c r="G242" s="13"/>
      <c r="H242" s="193">
        <v>22</v>
      </c>
      <c r="I242" s="194"/>
      <c r="J242" s="13"/>
      <c r="K242" s="13"/>
      <c r="L242" s="190"/>
      <c r="M242" s="195"/>
      <c r="N242" s="196"/>
      <c r="O242" s="196"/>
      <c r="P242" s="196"/>
      <c r="Q242" s="196"/>
      <c r="R242" s="196"/>
      <c r="S242" s="196"/>
      <c r="T242" s="197"/>
      <c r="U242" s="13"/>
      <c r="V242" s="13"/>
      <c r="W242" s="13"/>
      <c r="X242" s="13"/>
      <c r="Y242" s="13"/>
      <c r="Z242" s="13"/>
      <c r="AA242" s="13"/>
      <c r="AB242" s="13"/>
      <c r="AC242" s="13"/>
      <c r="AD242" s="13"/>
      <c r="AE242" s="13"/>
      <c r="AT242" s="191" t="s">
        <v>154</v>
      </c>
      <c r="AU242" s="191" t="s">
        <v>82</v>
      </c>
      <c r="AV242" s="13" t="s">
        <v>82</v>
      </c>
      <c r="AW242" s="13" t="s">
        <v>35</v>
      </c>
      <c r="AX242" s="13" t="s">
        <v>73</v>
      </c>
      <c r="AY242" s="191" t="s">
        <v>137</v>
      </c>
    </row>
    <row r="243" spans="1:51" s="13" customFormat="1" ht="12">
      <c r="A243" s="13"/>
      <c r="B243" s="190"/>
      <c r="C243" s="13"/>
      <c r="D243" s="185" t="s">
        <v>154</v>
      </c>
      <c r="E243" s="191" t="s">
        <v>3</v>
      </c>
      <c r="F243" s="192" t="s">
        <v>328</v>
      </c>
      <c r="G243" s="13"/>
      <c r="H243" s="193">
        <v>46</v>
      </c>
      <c r="I243" s="194"/>
      <c r="J243" s="13"/>
      <c r="K243" s="13"/>
      <c r="L243" s="190"/>
      <c r="M243" s="195"/>
      <c r="N243" s="196"/>
      <c r="O243" s="196"/>
      <c r="P243" s="196"/>
      <c r="Q243" s="196"/>
      <c r="R243" s="196"/>
      <c r="S243" s="196"/>
      <c r="T243" s="197"/>
      <c r="U243" s="13"/>
      <c r="V243" s="13"/>
      <c r="W243" s="13"/>
      <c r="X243" s="13"/>
      <c r="Y243" s="13"/>
      <c r="Z243" s="13"/>
      <c r="AA243" s="13"/>
      <c r="AB243" s="13"/>
      <c r="AC243" s="13"/>
      <c r="AD243" s="13"/>
      <c r="AE243" s="13"/>
      <c r="AT243" s="191" t="s">
        <v>154</v>
      </c>
      <c r="AU243" s="191" t="s">
        <v>82</v>
      </c>
      <c r="AV243" s="13" t="s">
        <v>82</v>
      </c>
      <c r="AW243" s="13" t="s">
        <v>35</v>
      </c>
      <c r="AX243" s="13" t="s">
        <v>73</v>
      </c>
      <c r="AY243" s="191" t="s">
        <v>137</v>
      </c>
    </row>
    <row r="244" spans="1:51" s="13" customFormat="1" ht="12">
      <c r="A244" s="13"/>
      <c r="B244" s="190"/>
      <c r="C244" s="13"/>
      <c r="D244" s="185" t="s">
        <v>154</v>
      </c>
      <c r="E244" s="191" t="s">
        <v>3</v>
      </c>
      <c r="F244" s="192" t="s">
        <v>329</v>
      </c>
      <c r="G244" s="13"/>
      <c r="H244" s="193">
        <v>4</v>
      </c>
      <c r="I244" s="194"/>
      <c r="J244" s="13"/>
      <c r="K244" s="13"/>
      <c r="L244" s="190"/>
      <c r="M244" s="195"/>
      <c r="N244" s="196"/>
      <c r="O244" s="196"/>
      <c r="P244" s="196"/>
      <c r="Q244" s="196"/>
      <c r="R244" s="196"/>
      <c r="S244" s="196"/>
      <c r="T244" s="197"/>
      <c r="U244" s="13"/>
      <c r="V244" s="13"/>
      <c r="W244" s="13"/>
      <c r="X244" s="13"/>
      <c r="Y244" s="13"/>
      <c r="Z244" s="13"/>
      <c r="AA244" s="13"/>
      <c r="AB244" s="13"/>
      <c r="AC244" s="13"/>
      <c r="AD244" s="13"/>
      <c r="AE244" s="13"/>
      <c r="AT244" s="191" t="s">
        <v>154</v>
      </c>
      <c r="AU244" s="191" t="s">
        <v>82</v>
      </c>
      <c r="AV244" s="13" t="s">
        <v>82</v>
      </c>
      <c r="AW244" s="13" t="s">
        <v>35</v>
      </c>
      <c r="AX244" s="13" t="s">
        <v>73</v>
      </c>
      <c r="AY244" s="191" t="s">
        <v>137</v>
      </c>
    </row>
    <row r="245" spans="1:51" s="13" customFormat="1" ht="12">
      <c r="A245" s="13"/>
      <c r="B245" s="190"/>
      <c r="C245" s="13"/>
      <c r="D245" s="185" t="s">
        <v>154</v>
      </c>
      <c r="E245" s="191" t="s">
        <v>3</v>
      </c>
      <c r="F245" s="192" t="s">
        <v>361</v>
      </c>
      <c r="G245" s="13"/>
      <c r="H245" s="193">
        <v>2</v>
      </c>
      <c r="I245" s="194"/>
      <c r="J245" s="13"/>
      <c r="K245" s="13"/>
      <c r="L245" s="190"/>
      <c r="M245" s="195"/>
      <c r="N245" s="196"/>
      <c r="O245" s="196"/>
      <c r="P245" s="196"/>
      <c r="Q245" s="196"/>
      <c r="R245" s="196"/>
      <c r="S245" s="196"/>
      <c r="T245" s="197"/>
      <c r="U245" s="13"/>
      <c r="V245" s="13"/>
      <c r="W245" s="13"/>
      <c r="X245" s="13"/>
      <c r="Y245" s="13"/>
      <c r="Z245" s="13"/>
      <c r="AA245" s="13"/>
      <c r="AB245" s="13"/>
      <c r="AC245" s="13"/>
      <c r="AD245" s="13"/>
      <c r="AE245" s="13"/>
      <c r="AT245" s="191" t="s">
        <v>154</v>
      </c>
      <c r="AU245" s="191" t="s">
        <v>82</v>
      </c>
      <c r="AV245" s="13" t="s">
        <v>82</v>
      </c>
      <c r="AW245" s="13" t="s">
        <v>35</v>
      </c>
      <c r="AX245" s="13" t="s">
        <v>73</v>
      </c>
      <c r="AY245" s="191" t="s">
        <v>137</v>
      </c>
    </row>
    <row r="246" spans="1:51" s="13" customFormat="1" ht="12">
      <c r="A246" s="13"/>
      <c r="B246" s="190"/>
      <c r="C246" s="13"/>
      <c r="D246" s="185" t="s">
        <v>154</v>
      </c>
      <c r="E246" s="191" t="s">
        <v>3</v>
      </c>
      <c r="F246" s="192" t="s">
        <v>362</v>
      </c>
      <c r="G246" s="13"/>
      <c r="H246" s="193">
        <v>3272</v>
      </c>
      <c r="I246" s="194"/>
      <c r="J246" s="13"/>
      <c r="K246" s="13"/>
      <c r="L246" s="190"/>
      <c r="M246" s="195"/>
      <c r="N246" s="196"/>
      <c r="O246" s="196"/>
      <c r="P246" s="196"/>
      <c r="Q246" s="196"/>
      <c r="R246" s="196"/>
      <c r="S246" s="196"/>
      <c r="T246" s="197"/>
      <c r="U246" s="13"/>
      <c r="V246" s="13"/>
      <c r="W246" s="13"/>
      <c r="X246" s="13"/>
      <c r="Y246" s="13"/>
      <c r="Z246" s="13"/>
      <c r="AA246" s="13"/>
      <c r="AB246" s="13"/>
      <c r="AC246" s="13"/>
      <c r="AD246" s="13"/>
      <c r="AE246" s="13"/>
      <c r="AT246" s="191" t="s">
        <v>154</v>
      </c>
      <c r="AU246" s="191" t="s">
        <v>82</v>
      </c>
      <c r="AV246" s="13" t="s">
        <v>82</v>
      </c>
      <c r="AW246" s="13" t="s">
        <v>35</v>
      </c>
      <c r="AX246" s="13" t="s">
        <v>73</v>
      </c>
      <c r="AY246" s="191" t="s">
        <v>137</v>
      </c>
    </row>
    <row r="247" spans="1:51" s="13" customFormat="1" ht="12">
      <c r="A247" s="13"/>
      <c r="B247" s="190"/>
      <c r="C247" s="13"/>
      <c r="D247" s="185" t="s">
        <v>154</v>
      </c>
      <c r="E247" s="191" t="s">
        <v>3</v>
      </c>
      <c r="F247" s="192" t="s">
        <v>363</v>
      </c>
      <c r="G247" s="13"/>
      <c r="H247" s="193">
        <v>454</v>
      </c>
      <c r="I247" s="194"/>
      <c r="J247" s="13"/>
      <c r="K247" s="13"/>
      <c r="L247" s="190"/>
      <c r="M247" s="195"/>
      <c r="N247" s="196"/>
      <c r="O247" s="196"/>
      <c r="P247" s="196"/>
      <c r="Q247" s="196"/>
      <c r="R247" s="196"/>
      <c r="S247" s="196"/>
      <c r="T247" s="197"/>
      <c r="U247" s="13"/>
      <c r="V247" s="13"/>
      <c r="W247" s="13"/>
      <c r="X247" s="13"/>
      <c r="Y247" s="13"/>
      <c r="Z247" s="13"/>
      <c r="AA247" s="13"/>
      <c r="AB247" s="13"/>
      <c r="AC247" s="13"/>
      <c r="AD247" s="13"/>
      <c r="AE247" s="13"/>
      <c r="AT247" s="191" t="s">
        <v>154</v>
      </c>
      <c r="AU247" s="191" t="s">
        <v>82</v>
      </c>
      <c r="AV247" s="13" t="s">
        <v>82</v>
      </c>
      <c r="AW247" s="13" t="s">
        <v>35</v>
      </c>
      <c r="AX247" s="13" t="s">
        <v>73</v>
      </c>
      <c r="AY247" s="191" t="s">
        <v>137</v>
      </c>
    </row>
    <row r="248" spans="1:51" s="14" customFormat="1" ht="12">
      <c r="A248" s="14"/>
      <c r="B248" s="208"/>
      <c r="C248" s="14"/>
      <c r="D248" s="185" t="s">
        <v>154</v>
      </c>
      <c r="E248" s="209" t="s">
        <v>3</v>
      </c>
      <c r="F248" s="210" t="s">
        <v>223</v>
      </c>
      <c r="G248" s="14"/>
      <c r="H248" s="211">
        <v>4672</v>
      </c>
      <c r="I248" s="212"/>
      <c r="J248" s="14"/>
      <c r="K248" s="14"/>
      <c r="L248" s="208"/>
      <c r="M248" s="213"/>
      <c r="N248" s="214"/>
      <c r="O248" s="214"/>
      <c r="P248" s="214"/>
      <c r="Q248" s="214"/>
      <c r="R248" s="214"/>
      <c r="S248" s="214"/>
      <c r="T248" s="215"/>
      <c r="U248" s="14"/>
      <c r="V248" s="14"/>
      <c r="W248" s="14"/>
      <c r="X248" s="14"/>
      <c r="Y248" s="14"/>
      <c r="Z248" s="14"/>
      <c r="AA248" s="14"/>
      <c r="AB248" s="14"/>
      <c r="AC248" s="14"/>
      <c r="AD248" s="14"/>
      <c r="AE248" s="14"/>
      <c r="AT248" s="209" t="s">
        <v>154</v>
      </c>
      <c r="AU248" s="209" t="s">
        <v>82</v>
      </c>
      <c r="AV248" s="14" t="s">
        <v>144</v>
      </c>
      <c r="AW248" s="14" t="s">
        <v>35</v>
      </c>
      <c r="AX248" s="14" t="s">
        <v>80</v>
      </c>
      <c r="AY248" s="209" t="s">
        <v>137</v>
      </c>
    </row>
    <row r="249" spans="1:65" s="2" customFormat="1" ht="24.15" customHeight="1">
      <c r="A249" s="37"/>
      <c r="B249" s="171"/>
      <c r="C249" s="198" t="s">
        <v>364</v>
      </c>
      <c r="D249" s="198" t="s">
        <v>166</v>
      </c>
      <c r="E249" s="199" t="s">
        <v>365</v>
      </c>
      <c r="F249" s="200" t="s">
        <v>366</v>
      </c>
      <c r="G249" s="201" t="s">
        <v>205</v>
      </c>
      <c r="H249" s="202">
        <v>148</v>
      </c>
      <c r="I249" s="203"/>
      <c r="J249" s="204">
        <f>ROUND(I249*H249,2)</f>
        <v>0</v>
      </c>
      <c r="K249" s="200" t="s">
        <v>3</v>
      </c>
      <c r="L249" s="205"/>
      <c r="M249" s="206" t="s">
        <v>3</v>
      </c>
      <c r="N249" s="207" t="s">
        <v>44</v>
      </c>
      <c r="O249" s="71"/>
      <c r="P249" s="181">
        <f>O249*H249</f>
        <v>0</v>
      </c>
      <c r="Q249" s="181">
        <v>0.00123</v>
      </c>
      <c r="R249" s="181">
        <f>Q249*H249</f>
        <v>0.18204</v>
      </c>
      <c r="S249" s="181">
        <v>0</v>
      </c>
      <c r="T249" s="182">
        <f>S249*H249</f>
        <v>0</v>
      </c>
      <c r="U249" s="37"/>
      <c r="V249" s="37"/>
      <c r="W249" s="37"/>
      <c r="X249" s="37"/>
      <c r="Y249" s="37"/>
      <c r="Z249" s="37"/>
      <c r="AA249" s="37"/>
      <c r="AB249" s="37"/>
      <c r="AC249" s="37"/>
      <c r="AD249" s="37"/>
      <c r="AE249" s="37"/>
      <c r="AR249" s="183" t="s">
        <v>170</v>
      </c>
      <c r="AT249" s="183" t="s">
        <v>166</v>
      </c>
      <c r="AU249" s="183" t="s">
        <v>82</v>
      </c>
      <c r="AY249" s="18" t="s">
        <v>137</v>
      </c>
      <c r="BE249" s="184">
        <f>IF(N249="základní",J249,0)</f>
        <v>0</v>
      </c>
      <c r="BF249" s="184">
        <f>IF(N249="snížená",J249,0)</f>
        <v>0</v>
      </c>
      <c r="BG249" s="184">
        <f>IF(N249="zákl. přenesená",J249,0)</f>
        <v>0</v>
      </c>
      <c r="BH249" s="184">
        <f>IF(N249="sníž. přenesená",J249,0)</f>
        <v>0</v>
      </c>
      <c r="BI249" s="184">
        <f>IF(N249="nulová",J249,0)</f>
        <v>0</v>
      </c>
      <c r="BJ249" s="18" t="s">
        <v>80</v>
      </c>
      <c r="BK249" s="184">
        <f>ROUND(I249*H249,2)</f>
        <v>0</v>
      </c>
      <c r="BL249" s="18" t="s">
        <v>144</v>
      </c>
      <c r="BM249" s="183" t="s">
        <v>367</v>
      </c>
    </row>
    <row r="250" spans="1:47" s="2" customFormat="1" ht="12">
      <c r="A250" s="37"/>
      <c r="B250" s="38"/>
      <c r="C250" s="37"/>
      <c r="D250" s="185" t="s">
        <v>146</v>
      </c>
      <c r="E250" s="37"/>
      <c r="F250" s="186" t="s">
        <v>366</v>
      </c>
      <c r="G250" s="37"/>
      <c r="H250" s="37"/>
      <c r="I250" s="187"/>
      <c r="J250" s="37"/>
      <c r="K250" s="37"/>
      <c r="L250" s="38"/>
      <c r="M250" s="188"/>
      <c r="N250" s="189"/>
      <c r="O250" s="71"/>
      <c r="P250" s="71"/>
      <c r="Q250" s="71"/>
      <c r="R250" s="71"/>
      <c r="S250" s="71"/>
      <c r="T250" s="72"/>
      <c r="U250" s="37"/>
      <c r="V250" s="37"/>
      <c r="W250" s="37"/>
      <c r="X250" s="37"/>
      <c r="Y250" s="37"/>
      <c r="Z250" s="37"/>
      <c r="AA250" s="37"/>
      <c r="AB250" s="37"/>
      <c r="AC250" s="37"/>
      <c r="AD250" s="37"/>
      <c r="AE250" s="37"/>
      <c r="AT250" s="18" t="s">
        <v>146</v>
      </c>
      <c r="AU250" s="18" t="s">
        <v>82</v>
      </c>
    </row>
    <row r="251" spans="1:51" s="13" customFormat="1" ht="12">
      <c r="A251" s="13"/>
      <c r="B251" s="190"/>
      <c r="C251" s="13"/>
      <c r="D251" s="185" t="s">
        <v>154</v>
      </c>
      <c r="E251" s="191" t="s">
        <v>3</v>
      </c>
      <c r="F251" s="192" t="s">
        <v>368</v>
      </c>
      <c r="G251" s="13"/>
      <c r="H251" s="193">
        <v>148</v>
      </c>
      <c r="I251" s="194"/>
      <c r="J251" s="13"/>
      <c r="K251" s="13"/>
      <c r="L251" s="190"/>
      <c r="M251" s="195"/>
      <c r="N251" s="196"/>
      <c r="O251" s="196"/>
      <c r="P251" s="196"/>
      <c r="Q251" s="196"/>
      <c r="R251" s="196"/>
      <c r="S251" s="196"/>
      <c r="T251" s="197"/>
      <c r="U251" s="13"/>
      <c r="V251" s="13"/>
      <c r="W251" s="13"/>
      <c r="X251" s="13"/>
      <c r="Y251" s="13"/>
      <c r="Z251" s="13"/>
      <c r="AA251" s="13"/>
      <c r="AB251" s="13"/>
      <c r="AC251" s="13"/>
      <c r="AD251" s="13"/>
      <c r="AE251" s="13"/>
      <c r="AT251" s="191" t="s">
        <v>154</v>
      </c>
      <c r="AU251" s="191" t="s">
        <v>82</v>
      </c>
      <c r="AV251" s="13" t="s">
        <v>82</v>
      </c>
      <c r="AW251" s="13" t="s">
        <v>35</v>
      </c>
      <c r="AX251" s="13" t="s">
        <v>80</v>
      </c>
      <c r="AY251" s="191" t="s">
        <v>137</v>
      </c>
    </row>
    <row r="252" spans="1:65" s="2" customFormat="1" ht="24.15" customHeight="1">
      <c r="A252" s="37"/>
      <c r="B252" s="171"/>
      <c r="C252" s="198" t="s">
        <v>369</v>
      </c>
      <c r="D252" s="198" t="s">
        <v>166</v>
      </c>
      <c r="E252" s="199" t="s">
        <v>370</v>
      </c>
      <c r="F252" s="200" t="s">
        <v>371</v>
      </c>
      <c r="G252" s="201" t="s">
        <v>205</v>
      </c>
      <c r="H252" s="202">
        <v>7854</v>
      </c>
      <c r="I252" s="203"/>
      <c r="J252" s="204">
        <f>ROUND(I252*H252,2)</f>
        <v>0</v>
      </c>
      <c r="K252" s="200" t="s">
        <v>3</v>
      </c>
      <c r="L252" s="205"/>
      <c r="M252" s="206" t="s">
        <v>3</v>
      </c>
      <c r="N252" s="207" t="s">
        <v>44</v>
      </c>
      <c r="O252" s="71"/>
      <c r="P252" s="181">
        <f>O252*H252</f>
        <v>0</v>
      </c>
      <c r="Q252" s="181">
        <v>0.00123</v>
      </c>
      <c r="R252" s="181">
        <f>Q252*H252</f>
        <v>9.66042</v>
      </c>
      <c r="S252" s="181">
        <v>0</v>
      </c>
      <c r="T252" s="182">
        <f>S252*H252</f>
        <v>0</v>
      </c>
      <c r="U252" s="37"/>
      <c r="V252" s="37"/>
      <c r="W252" s="37"/>
      <c r="X252" s="37"/>
      <c r="Y252" s="37"/>
      <c r="Z252" s="37"/>
      <c r="AA252" s="37"/>
      <c r="AB252" s="37"/>
      <c r="AC252" s="37"/>
      <c r="AD252" s="37"/>
      <c r="AE252" s="37"/>
      <c r="AR252" s="183" t="s">
        <v>170</v>
      </c>
      <c r="AT252" s="183" t="s">
        <v>166</v>
      </c>
      <c r="AU252" s="183" t="s">
        <v>82</v>
      </c>
      <c r="AY252" s="18" t="s">
        <v>137</v>
      </c>
      <c r="BE252" s="184">
        <f>IF(N252="základní",J252,0)</f>
        <v>0</v>
      </c>
      <c r="BF252" s="184">
        <f>IF(N252="snížená",J252,0)</f>
        <v>0</v>
      </c>
      <c r="BG252" s="184">
        <f>IF(N252="zákl. přenesená",J252,0)</f>
        <v>0</v>
      </c>
      <c r="BH252" s="184">
        <f>IF(N252="sníž. přenesená",J252,0)</f>
        <v>0</v>
      </c>
      <c r="BI252" s="184">
        <f>IF(N252="nulová",J252,0)</f>
        <v>0</v>
      </c>
      <c r="BJ252" s="18" t="s">
        <v>80</v>
      </c>
      <c r="BK252" s="184">
        <f>ROUND(I252*H252,2)</f>
        <v>0</v>
      </c>
      <c r="BL252" s="18" t="s">
        <v>144</v>
      </c>
      <c r="BM252" s="183" t="s">
        <v>372</v>
      </c>
    </row>
    <row r="253" spans="1:47" s="2" customFormat="1" ht="12">
      <c r="A253" s="37"/>
      <c r="B253" s="38"/>
      <c r="C253" s="37"/>
      <c r="D253" s="185" t="s">
        <v>146</v>
      </c>
      <c r="E253" s="37"/>
      <c r="F253" s="186" t="s">
        <v>371</v>
      </c>
      <c r="G253" s="37"/>
      <c r="H253" s="37"/>
      <c r="I253" s="187"/>
      <c r="J253" s="37"/>
      <c r="K253" s="37"/>
      <c r="L253" s="38"/>
      <c r="M253" s="188"/>
      <c r="N253" s="189"/>
      <c r="O253" s="71"/>
      <c r="P253" s="71"/>
      <c r="Q253" s="71"/>
      <c r="R253" s="71"/>
      <c r="S253" s="71"/>
      <c r="T253" s="72"/>
      <c r="U253" s="37"/>
      <c r="V253" s="37"/>
      <c r="W253" s="37"/>
      <c r="X253" s="37"/>
      <c r="Y253" s="37"/>
      <c r="Z253" s="37"/>
      <c r="AA253" s="37"/>
      <c r="AB253" s="37"/>
      <c r="AC253" s="37"/>
      <c r="AD253" s="37"/>
      <c r="AE253" s="37"/>
      <c r="AT253" s="18" t="s">
        <v>146</v>
      </c>
      <c r="AU253" s="18" t="s">
        <v>82</v>
      </c>
    </row>
    <row r="254" spans="1:51" s="13" customFormat="1" ht="12">
      <c r="A254" s="13"/>
      <c r="B254" s="190"/>
      <c r="C254" s="13"/>
      <c r="D254" s="185" t="s">
        <v>154</v>
      </c>
      <c r="E254" s="191" t="s">
        <v>3</v>
      </c>
      <c r="F254" s="192" t="s">
        <v>373</v>
      </c>
      <c r="G254" s="13"/>
      <c r="H254" s="193">
        <v>6944</v>
      </c>
      <c r="I254" s="194"/>
      <c r="J254" s="13"/>
      <c r="K254" s="13"/>
      <c r="L254" s="190"/>
      <c r="M254" s="195"/>
      <c r="N254" s="196"/>
      <c r="O254" s="196"/>
      <c r="P254" s="196"/>
      <c r="Q254" s="196"/>
      <c r="R254" s="196"/>
      <c r="S254" s="196"/>
      <c r="T254" s="197"/>
      <c r="U254" s="13"/>
      <c r="V254" s="13"/>
      <c r="W254" s="13"/>
      <c r="X254" s="13"/>
      <c r="Y254" s="13"/>
      <c r="Z254" s="13"/>
      <c r="AA254" s="13"/>
      <c r="AB254" s="13"/>
      <c r="AC254" s="13"/>
      <c r="AD254" s="13"/>
      <c r="AE254" s="13"/>
      <c r="AT254" s="191" t="s">
        <v>154</v>
      </c>
      <c r="AU254" s="191" t="s">
        <v>82</v>
      </c>
      <c r="AV254" s="13" t="s">
        <v>82</v>
      </c>
      <c r="AW254" s="13" t="s">
        <v>35</v>
      </c>
      <c r="AX254" s="13" t="s">
        <v>73</v>
      </c>
      <c r="AY254" s="191" t="s">
        <v>137</v>
      </c>
    </row>
    <row r="255" spans="1:51" s="13" customFormat="1" ht="12">
      <c r="A255" s="13"/>
      <c r="B255" s="190"/>
      <c r="C255" s="13"/>
      <c r="D255" s="185" t="s">
        <v>154</v>
      </c>
      <c r="E255" s="191" t="s">
        <v>3</v>
      </c>
      <c r="F255" s="192" t="s">
        <v>374</v>
      </c>
      <c r="G255" s="13"/>
      <c r="H255" s="193">
        <v>8</v>
      </c>
      <c r="I255" s="194"/>
      <c r="J255" s="13"/>
      <c r="K255" s="13"/>
      <c r="L255" s="190"/>
      <c r="M255" s="195"/>
      <c r="N255" s="196"/>
      <c r="O255" s="196"/>
      <c r="P255" s="196"/>
      <c r="Q255" s="196"/>
      <c r="R255" s="196"/>
      <c r="S255" s="196"/>
      <c r="T255" s="197"/>
      <c r="U255" s="13"/>
      <c r="V255" s="13"/>
      <c r="W255" s="13"/>
      <c r="X255" s="13"/>
      <c r="Y255" s="13"/>
      <c r="Z255" s="13"/>
      <c r="AA255" s="13"/>
      <c r="AB255" s="13"/>
      <c r="AC255" s="13"/>
      <c r="AD255" s="13"/>
      <c r="AE255" s="13"/>
      <c r="AT255" s="191" t="s">
        <v>154</v>
      </c>
      <c r="AU255" s="191" t="s">
        <v>82</v>
      </c>
      <c r="AV255" s="13" t="s">
        <v>82</v>
      </c>
      <c r="AW255" s="13" t="s">
        <v>35</v>
      </c>
      <c r="AX255" s="13" t="s">
        <v>73</v>
      </c>
      <c r="AY255" s="191" t="s">
        <v>137</v>
      </c>
    </row>
    <row r="256" spans="1:51" s="13" customFormat="1" ht="12">
      <c r="A256" s="13"/>
      <c r="B256" s="190"/>
      <c r="C256" s="13"/>
      <c r="D256" s="185" t="s">
        <v>154</v>
      </c>
      <c r="E256" s="191" t="s">
        <v>3</v>
      </c>
      <c r="F256" s="192" t="s">
        <v>375</v>
      </c>
      <c r="G256" s="13"/>
      <c r="H256" s="193">
        <v>902</v>
      </c>
      <c r="I256" s="194"/>
      <c r="J256" s="13"/>
      <c r="K256" s="13"/>
      <c r="L256" s="190"/>
      <c r="M256" s="195"/>
      <c r="N256" s="196"/>
      <c r="O256" s="196"/>
      <c r="P256" s="196"/>
      <c r="Q256" s="196"/>
      <c r="R256" s="196"/>
      <c r="S256" s="196"/>
      <c r="T256" s="197"/>
      <c r="U256" s="13"/>
      <c r="V256" s="13"/>
      <c r="W256" s="13"/>
      <c r="X256" s="13"/>
      <c r="Y256" s="13"/>
      <c r="Z256" s="13"/>
      <c r="AA256" s="13"/>
      <c r="AB256" s="13"/>
      <c r="AC256" s="13"/>
      <c r="AD256" s="13"/>
      <c r="AE256" s="13"/>
      <c r="AT256" s="191" t="s">
        <v>154</v>
      </c>
      <c r="AU256" s="191" t="s">
        <v>82</v>
      </c>
      <c r="AV256" s="13" t="s">
        <v>82</v>
      </c>
      <c r="AW256" s="13" t="s">
        <v>35</v>
      </c>
      <c r="AX256" s="13" t="s">
        <v>73</v>
      </c>
      <c r="AY256" s="191" t="s">
        <v>137</v>
      </c>
    </row>
    <row r="257" spans="1:51" s="14" customFormat="1" ht="12">
      <c r="A257" s="14"/>
      <c r="B257" s="208"/>
      <c r="C257" s="14"/>
      <c r="D257" s="185" t="s">
        <v>154</v>
      </c>
      <c r="E257" s="209" t="s">
        <v>3</v>
      </c>
      <c r="F257" s="210" t="s">
        <v>223</v>
      </c>
      <c r="G257" s="14"/>
      <c r="H257" s="211">
        <v>7854</v>
      </c>
      <c r="I257" s="212"/>
      <c r="J257" s="14"/>
      <c r="K257" s="14"/>
      <c r="L257" s="208"/>
      <c r="M257" s="213"/>
      <c r="N257" s="214"/>
      <c r="O257" s="214"/>
      <c r="P257" s="214"/>
      <c r="Q257" s="214"/>
      <c r="R257" s="214"/>
      <c r="S257" s="214"/>
      <c r="T257" s="215"/>
      <c r="U257" s="14"/>
      <c r="V257" s="14"/>
      <c r="W257" s="14"/>
      <c r="X257" s="14"/>
      <c r="Y257" s="14"/>
      <c r="Z257" s="14"/>
      <c r="AA257" s="14"/>
      <c r="AB257" s="14"/>
      <c r="AC257" s="14"/>
      <c r="AD257" s="14"/>
      <c r="AE257" s="14"/>
      <c r="AT257" s="209" t="s">
        <v>154</v>
      </c>
      <c r="AU257" s="209" t="s">
        <v>82</v>
      </c>
      <c r="AV257" s="14" t="s">
        <v>144</v>
      </c>
      <c r="AW257" s="14" t="s">
        <v>35</v>
      </c>
      <c r="AX257" s="14" t="s">
        <v>80</v>
      </c>
      <c r="AY257" s="209" t="s">
        <v>137</v>
      </c>
    </row>
    <row r="258" spans="1:65" s="2" customFormat="1" ht="24.15" customHeight="1">
      <c r="A258" s="37"/>
      <c r="B258" s="171"/>
      <c r="C258" s="172" t="s">
        <v>376</v>
      </c>
      <c r="D258" s="172" t="s">
        <v>140</v>
      </c>
      <c r="E258" s="173" t="s">
        <v>377</v>
      </c>
      <c r="F258" s="174" t="s">
        <v>378</v>
      </c>
      <c r="G258" s="175" t="s">
        <v>176</v>
      </c>
      <c r="H258" s="176">
        <v>0.013</v>
      </c>
      <c r="I258" s="177"/>
      <c r="J258" s="178">
        <f>ROUND(I258*H258,2)</f>
        <v>0</v>
      </c>
      <c r="K258" s="174" t="s">
        <v>3</v>
      </c>
      <c r="L258" s="38"/>
      <c r="M258" s="179" t="s">
        <v>3</v>
      </c>
      <c r="N258" s="180" t="s">
        <v>44</v>
      </c>
      <c r="O258" s="71"/>
      <c r="P258" s="181">
        <f>O258*H258</f>
        <v>0</v>
      </c>
      <c r="Q258" s="181">
        <v>0</v>
      </c>
      <c r="R258" s="181">
        <f>Q258*H258</f>
        <v>0</v>
      </c>
      <c r="S258" s="181">
        <v>0</v>
      </c>
      <c r="T258" s="182">
        <f>S258*H258</f>
        <v>0</v>
      </c>
      <c r="U258" s="37"/>
      <c r="V258" s="37"/>
      <c r="W258" s="37"/>
      <c r="X258" s="37"/>
      <c r="Y258" s="37"/>
      <c r="Z258" s="37"/>
      <c r="AA258" s="37"/>
      <c r="AB258" s="37"/>
      <c r="AC258" s="37"/>
      <c r="AD258" s="37"/>
      <c r="AE258" s="37"/>
      <c r="AR258" s="183" t="s">
        <v>144</v>
      </c>
      <c r="AT258" s="183" t="s">
        <v>140</v>
      </c>
      <c r="AU258" s="183" t="s">
        <v>82</v>
      </c>
      <c r="AY258" s="18" t="s">
        <v>137</v>
      </c>
      <c r="BE258" s="184">
        <f>IF(N258="základní",J258,0)</f>
        <v>0</v>
      </c>
      <c r="BF258" s="184">
        <f>IF(N258="snížená",J258,0)</f>
        <v>0</v>
      </c>
      <c r="BG258" s="184">
        <f>IF(N258="zákl. přenesená",J258,0)</f>
        <v>0</v>
      </c>
      <c r="BH258" s="184">
        <f>IF(N258="sníž. přenesená",J258,0)</f>
        <v>0</v>
      </c>
      <c r="BI258" s="184">
        <f>IF(N258="nulová",J258,0)</f>
        <v>0</v>
      </c>
      <c r="BJ258" s="18" t="s">
        <v>80</v>
      </c>
      <c r="BK258" s="184">
        <f>ROUND(I258*H258,2)</f>
        <v>0</v>
      </c>
      <c r="BL258" s="18" t="s">
        <v>144</v>
      </c>
      <c r="BM258" s="183" t="s">
        <v>379</v>
      </c>
    </row>
    <row r="259" spans="1:47" s="2" customFormat="1" ht="12">
      <c r="A259" s="37"/>
      <c r="B259" s="38"/>
      <c r="C259" s="37"/>
      <c r="D259" s="185" t="s">
        <v>146</v>
      </c>
      <c r="E259" s="37"/>
      <c r="F259" s="186" t="s">
        <v>378</v>
      </c>
      <c r="G259" s="37"/>
      <c r="H259" s="37"/>
      <c r="I259" s="187"/>
      <c r="J259" s="37"/>
      <c r="K259" s="37"/>
      <c r="L259" s="38"/>
      <c r="M259" s="188"/>
      <c r="N259" s="189"/>
      <c r="O259" s="71"/>
      <c r="P259" s="71"/>
      <c r="Q259" s="71"/>
      <c r="R259" s="71"/>
      <c r="S259" s="71"/>
      <c r="T259" s="72"/>
      <c r="U259" s="37"/>
      <c r="V259" s="37"/>
      <c r="W259" s="37"/>
      <c r="X259" s="37"/>
      <c r="Y259" s="37"/>
      <c r="Z259" s="37"/>
      <c r="AA259" s="37"/>
      <c r="AB259" s="37"/>
      <c r="AC259" s="37"/>
      <c r="AD259" s="37"/>
      <c r="AE259" s="37"/>
      <c r="AT259" s="18" t="s">
        <v>146</v>
      </c>
      <c r="AU259" s="18" t="s">
        <v>82</v>
      </c>
    </row>
    <row r="260" spans="1:65" s="2" customFormat="1" ht="24.15" customHeight="1">
      <c r="A260" s="37"/>
      <c r="B260" s="171"/>
      <c r="C260" s="172" t="s">
        <v>380</v>
      </c>
      <c r="D260" s="172" t="s">
        <v>140</v>
      </c>
      <c r="E260" s="173" t="s">
        <v>381</v>
      </c>
      <c r="F260" s="174" t="s">
        <v>382</v>
      </c>
      <c r="G260" s="175" t="s">
        <v>176</v>
      </c>
      <c r="H260" s="176">
        <v>0.453</v>
      </c>
      <c r="I260" s="177"/>
      <c r="J260" s="178">
        <f>ROUND(I260*H260,2)</f>
        <v>0</v>
      </c>
      <c r="K260" s="174" t="s">
        <v>3</v>
      </c>
      <c r="L260" s="38"/>
      <c r="M260" s="179" t="s">
        <v>3</v>
      </c>
      <c r="N260" s="180" t="s">
        <v>44</v>
      </c>
      <c r="O260" s="71"/>
      <c r="P260" s="181">
        <f>O260*H260</f>
        <v>0</v>
      </c>
      <c r="Q260" s="181">
        <v>0</v>
      </c>
      <c r="R260" s="181">
        <f>Q260*H260</f>
        <v>0</v>
      </c>
      <c r="S260" s="181">
        <v>0</v>
      </c>
      <c r="T260" s="182">
        <f>S260*H260</f>
        <v>0</v>
      </c>
      <c r="U260" s="37"/>
      <c r="V260" s="37"/>
      <c r="W260" s="37"/>
      <c r="X260" s="37"/>
      <c r="Y260" s="37"/>
      <c r="Z260" s="37"/>
      <c r="AA260" s="37"/>
      <c r="AB260" s="37"/>
      <c r="AC260" s="37"/>
      <c r="AD260" s="37"/>
      <c r="AE260" s="37"/>
      <c r="AR260" s="183" t="s">
        <v>144</v>
      </c>
      <c r="AT260" s="183" t="s">
        <v>140</v>
      </c>
      <c r="AU260" s="183" t="s">
        <v>82</v>
      </c>
      <c r="AY260" s="18" t="s">
        <v>137</v>
      </c>
      <c r="BE260" s="184">
        <f>IF(N260="základní",J260,0)</f>
        <v>0</v>
      </c>
      <c r="BF260" s="184">
        <f>IF(N260="snížená",J260,0)</f>
        <v>0</v>
      </c>
      <c r="BG260" s="184">
        <f>IF(N260="zákl. přenesená",J260,0)</f>
        <v>0</v>
      </c>
      <c r="BH260" s="184">
        <f>IF(N260="sníž. přenesená",J260,0)</f>
        <v>0</v>
      </c>
      <c r="BI260" s="184">
        <f>IF(N260="nulová",J260,0)</f>
        <v>0</v>
      </c>
      <c r="BJ260" s="18" t="s">
        <v>80</v>
      </c>
      <c r="BK260" s="184">
        <f>ROUND(I260*H260,2)</f>
        <v>0</v>
      </c>
      <c r="BL260" s="18" t="s">
        <v>144</v>
      </c>
      <c r="BM260" s="183" t="s">
        <v>383</v>
      </c>
    </row>
    <row r="261" spans="1:47" s="2" customFormat="1" ht="12">
      <c r="A261" s="37"/>
      <c r="B261" s="38"/>
      <c r="C261" s="37"/>
      <c r="D261" s="185" t="s">
        <v>146</v>
      </c>
      <c r="E261" s="37"/>
      <c r="F261" s="186" t="s">
        <v>382</v>
      </c>
      <c r="G261" s="37"/>
      <c r="H261" s="37"/>
      <c r="I261" s="187"/>
      <c r="J261" s="37"/>
      <c r="K261" s="37"/>
      <c r="L261" s="38"/>
      <c r="M261" s="188"/>
      <c r="N261" s="189"/>
      <c r="O261" s="71"/>
      <c r="P261" s="71"/>
      <c r="Q261" s="71"/>
      <c r="R261" s="71"/>
      <c r="S261" s="71"/>
      <c r="T261" s="72"/>
      <c r="U261" s="37"/>
      <c r="V261" s="37"/>
      <c r="W261" s="37"/>
      <c r="X261" s="37"/>
      <c r="Y261" s="37"/>
      <c r="Z261" s="37"/>
      <c r="AA261" s="37"/>
      <c r="AB261" s="37"/>
      <c r="AC261" s="37"/>
      <c r="AD261" s="37"/>
      <c r="AE261" s="37"/>
      <c r="AT261" s="18" t="s">
        <v>146</v>
      </c>
      <c r="AU261" s="18" t="s">
        <v>82</v>
      </c>
    </row>
    <row r="262" spans="1:65" s="2" customFormat="1" ht="24.15" customHeight="1">
      <c r="A262" s="37"/>
      <c r="B262" s="171"/>
      <c r="C262" s="172" t="s">
        <v>384</v>
      </c>
      <c r="D262" s="172" t="s">
        <v>140</v>
      </c>
      <c r="E262" s="173" t="s">
        <v>385</v>
      </c>
      <c r="F262" s="174" t="s">
        <v>386</v>
      </c>
      <c r="G262" s="175" t="s">
        <v>176</v>
      </c>
      <c r="H262" s="176">
        <v>0.554</v>
      </c>
      <c r="I262" s="177"/>
      <c r="J262" s="178">
        <f>ROUND(I262*H262,2)</f>
        <v>0</v>
      </c>
      <c r="K262" s="174" t="s">
        <v>3</v>
      </c>
      <c r="L262" s="38"/>
      <c r="M262" s="179" t="s">
        <v>3</v>
      </c>
      <c r="N262" s="180" t="s">
        <v>44</v>
      </c>
      <c r="O262" s="71"/>
      <c r="P262" s="181">
        <f>O262*H262</f>
        <v>0</v>
      </c>
      <c r="Q262" s="181">
        <v>0</v>
      </c>
      <c r="R262" s="181">
        <f>Q262*H262</f>
        <v>0</v>
      </c>
      <c r="S262" s="181">
        <v>0</v>
      </c>
      <c r="T262" s="182">
        <f>S262*H262</f>
        <v>0</v>
      </c>
      <c r="U262" s="37"/>
      <c r="V262" s="37"/>
      <c r="W262" s="37"/>
      <c r="X262" s="37"/>
      <c r="Y262" s="37"/>
      <c r="Z262" s="37"/>
      <c r="AA262" s="37"/>
      <c r="AB262" s="37"/>
      <c r="AC262" s="37"/>
      <c r="AD262" s="37"/>
      <c r="AE262" s="37"/>
      <c r="AR262" s="183" t="s">
        <v>144</v>
      </c>
      <c r="AT262" s="183" t="s">
        <v>140</v>
      </c>
      <c r="AU262" s="183" t="s">
        <v>82</v>
      </c>
      <c r="AY262" s="18" t="s">
        <v>137</v>
      </c>
      <c r="BE262" s="184">
        <f>IF(N262="základní",J262,0)</f>
        <v>0</v>
      </c>
      <c r="BF262" s="184">
        <f>IF(N262="snížená",J262,0)</f>
        <v>0</v>
      </c>
      <c r="BG262" s="184">
        <f>IF(N262="zákl. přenesená",J262,0)</f>
        <v>0</v>
      </c>
      <c r="BH262" s="184">
        <f>IF(N262="sníž. přenesená",J262,0)</f>
        <v>0</v>
      </c>
      <c r="BI262" s="184">
        <f>IF(N262="nulová",J262,0)</f>
        <v>0</v>
      </c>
      <c r="BJ262" s="18" t="s">
        <v>80</v>
      </c>
      <c r="BK262" s="184">
        <f>ROUND(I262*H262,2)</f>
        <v>0</v>
      </c>
      <c r="BL262" s="18" t="s">
        <v>144</v>
      </c>
      <c r="BM262" s="183" t="s">
        <v>387</v>
      </c>
    </row>
    <row r="263" spans="1:47" s="2" customFormat="1" ht="12">
      <c r="A263" s="37"/>
      <c r="B263" s="38"/>
      <c r="C263" s="37"/>
      <c r="D263" s="185" t="s">
        <v>146</v>
      </c>
      <c r="E263" s="37"/>
      <c r="F263" s="186" t="s">
        <v>386</v>
      </c>
      <c r="G263" s="37"/>
      <c r="H263" s="37"/>
      <c r="I263" s="187"/>
      <c r="J263" s="37"/>
      <c r="K263" s="37"/>
      <c r="L263" s="38"/>
      <c r="M263" s="188"/>
      <c r="N263" s="189"/>
      <c r="O263" s="71"/>
      <c r="P263" s="71"/>
      <c r="Q263" s="71"/>
      <c r="R263" s="71"/>
      <c r="S263" s="71"/>
      <c r="T263" s="72"/>
      <c r="U263" s="37"/>
      <c r="V263" s="37"/>
      <c r="W263" s="37"/>
      <c r="X263" s="37"/>
      <c r="Y263" s="37"/>
      <c r="Z263" s="37"/>
      <c r="AA263" s="37"/>
      <c r="AB263" s="37"/>
      <c r="AC263" s="37"/>
      <c r="AD263" s="37"/>
      <c r="AE263" s="37"/>
      <c r="AT263" s="18" t="s">
        <v>146</v>
      </c>
      <c r="AU263" s="18" t="s">
        <v>82</v>
      </c>
    </row>
    <row r="264" spans="1:65" s="2" customFormat="1" ht="24.15" customHeight="1">
      <c r="A264" s="37"/>
      <c r="B264" s="171"/>
      <c r="C264" s="172" t="s">
        <v>388</v>
      </c>
      <c r="D264" s="172" t="s">
        <v>140</v>
      </c>
      <c r="E264" s="173" t="s">
        <v>389</v>
      </c>
      <c r="F264" s="174" t="s">
        <v>390</v>
      </c>
      <c r="G264" s="175" t="s">
        <v>205</v>
      </c>
      <c r="H264" s="176">
        <v>86</v>
      </c>
      <c r="I264" s="177"/>
      <c r="J264" s="178">
        <f>ROUND(I264*H264,2)</f>
        <v>0</v>
      </c>
      <c r="K264" s="174" t="s">
        <v>3</v>
      </c>
      <c r="L264" s="38"/>
      <c r="M264" s="179" t="s">
        <v>3</v>
      </c>
      <c r="N264" s="180" t="s">
        <v>44</v>
      </c>
      <c r="O264" s="71"/>
      <c r="P264" s="181">
        <f>O264*H264</f>
        <v>0</v>
      </c>
      <c r="Q264" s="181">
        <v>0</v>
      </c>
      <c r="R264" s="181">
        <f>Q264*H264</f>
        <v>0</v>
      </c>
      <c r="S264" s="181">
        <v>0</v>
      </c>
      <c r="T264" s="182">
        <f>S264*H264</f>
        <v>0</v>
      </c>
      <c r="U264" s="37"/>
      <c r="V264" s="37"/>
      <c r="W264" s="37"/>
      <c r="X264" s="37"/>
      <c r="Y264" s="37"/>
      <c r="Z264" s="37"/>
      <c r="AA264" s="37"/>
      <c r="AB264" s="37"/>
      <c r="AC264" s="37"/>
      <c r="AD264" s="37"/>
      <c r="AE264" s="37"/>
      <c r="AR264" s="183" t="s">
        <v>144</v>
      </c>
      <c r="AT264" s="183" t="s">
        <v>140</v>
      </c>
      <c r="AU264" s="183" t="s">
        <v>82</v>
      </c>
      <c r="AY264" s="18" t="s">
        <v>137</v>
      </c>
      <c r="BE264" s="184">
        <f>IF(N264="základní",J264,0)</f>
        <v>0</v>
      </c>
      <c r="BF264" s="184">
        <f>IF(N264="snížená",J264,0)</f>
        <v>0</v>
      </c>
      <c r="BG264" s="184">
        <f>IF(N264="zákl. přenesená",J264,0)</f>
        <v>0</v>
      </c>
      <c r="BH264" s="184">
        <f>IF(N264="sníž. přenesená",J264,0)</f>
        <v>0</v>
      </c>
      <c r="BI264" s="184">
        <f>IF(N264="nulová",J264,0)</f>
        <v>0</v>
      </c>
      <c r="BJ264" s="18" t="s">
        <v>80</v>
      </c>
      <c r="BK264" s="184">
        <f>ROUND(I264*H264,2)</f>
        <v>0</v>
      </c>
      <c r="BL264" s="18" t="s">
        <v>144</v>
      </c>
      <c r="BM264" s="183" t="s">
        <v>391</v>
      </c>
    </row>
    <row r="265" spans="1:47" s="2" customFormat="1" ht="12">
      <c r="A265" s="37"/>
      <c r="B265" s="38"/>
      <c r="C265" s="37"/>
      <c r="D265" s="185" t="s">
        <v>146</v>
      </c>
      <c r="E265" s="37"/>
      <c r="F265" s="186" t="s">
        <v>390</v>
      </c>
      <c r="G265" s="37"/>
      <c r="H265" s="37"/>
      <c r="I265" s="187"/>
      <c r="J265" s="37"/>
      <c r="K265" s="37"/>
      <c r="L265" s="38"/>
      <c r="M265" s="188"/>
      <c r="N265" s="189"/>
      <c r="O265" s="71"/>
      <c r="P265" s="71"/>
      <c r="Q265" s="71"/>
      <c r="R265" s="71"/>
      <c r="S265" s="71"/>
      <c r="T265" s="72"/>
      <c r="U265" s="37"/>
      <c r="V265" s="37"/>
      <c r="W265" s="37"/>
      <c r="X265" s="37"/>
      <c r="Y265" s="37"/>
      <c r="Z265" s="37"/>
      <c r="AA265" s="37"/>
      <c r="AB265" s="37"/>
      <c r="AC265" s="37"/>
      <c r="AD265" s="37"/>
      <c r="AE265" s="37"/>
      <c r="AT265" s="18" t="s">
        <v>146</v>
      </c>
      <c r="AU265" s="18" t="s">
        <v>82</v>
      </c>
    </row>
    <row r="266" spans="1:65" s="2" customFormat="1" ht="21.75" customHeight="1">
      <c r="A266" s="37"/>
      <c r="B266" s="171"/>
      <c r="C266" s="172" t="s">
        <v>392</v>
      </c>
      <c r="D266" s="172" t="s">
        <v>140</v>
      </c>
      <c r="E266" s="173" t="s">
        <v>393</v>
      </c>
      <c r="F266" s="174" t="s">
        <v>394</v>
      </c>
      <c r="G266" s="175" t="s">
        <v>296</v>
      </c>
      <c r="H266" s="176">
        <v>156</v>
      </c>
      <c r="I266" s="177"/>
      <c r="J266" s="178">
        <f>ROUND(I266*H266,2)</f>
        <v>0</v>
      </c>
      <c r="K266" s="174" t="s">
        <v>3</v>
      </c>
      <c r="L266" s="38"/>
      <c r="M266" s="179" t="s">
        <v>3</v>
      </c>
      <c r="N266" s="180" t="s">
        <v>44</v>
      </c>
      <c r="O266" s="71"/>
      <c r="P266" s="181">
        <f>O266*H266</f>
        <v>0</v>
      </c>
      <c r="Q266" s="181">
        <v>0</v>
      </c>
      <c r="R266" s="181">
        <f>Q266*H266</f>
        <v>0</v>
      </c>
      <c r="S266" s="181">
        <v>0</v>
      </c>
      <c r="T266" s="182">
        <f>S266*H266</f>
        <v>0</v>
      </c>
      <c r="U266" s="37"/>
      <c r="V266" s="37"/>
      <c r="W266" s="37"/>
      <c r="X266" s="37"/>
      <c r="Y266" s="37"/>
      <c r="Z266" s="37"/>
      <c r="AA266" s="37"/>
      <c r="AB266" s="37"/>
      <c r="AC266" s="37"/>
      <c r="AD266" s="37"/>
      <c r="AE266" s="37"/>
      <c r="AR266" s="183" t="s">
        <v>144</v>
      </c>
      <c r="AT266" s="183" t="s">
        <v>140</v>
      </c>
      <c r="AU266" s="183" t="s">
        <v>82</v>
      </c>
      <c r="AY266" s="18" t="s">
        <v>137</v>
      </c>
      <c r="BE266" s="184">
        <f>IF(N266="základní",J266,0)</f>
        <v>0</v>
      </c>
      <c r="BF266" s="184">
        <f>IF(N266="snížená",J266,0)</f>
        <v>0</v>
      </c>
      <c r="BG266" s="184">
        <f>IF(N266="zákl. přenesená",J266,0)</f>
        <v>0</v>
      </c>
      <c r="BH266" s="184">
        <f>IF(N266="sníž. přenesená",J266,0)</f>
        <v>0</v>
      </c>
      <c r="BI266" s="184">
        <f>IF(N266="nulová",J266,0)</f>
        <v>0</v>
      </c>
      <c r="BJ266" s="18" t="s">
        <v>80</v>
      </c>
      <c r="BK266" s="184">
        <f>ROUND(I266*H266,2)</f>
        <v>0</v>
      </c>
      <c r="BL266" s="18" t="s">
        <v>144</v>
      </c>
      <c r="BM266" s="183" t="s">
        <v>395</v>
      </c>
    </row>
    <row r="267" spans="1:47" s="2" customFormat="1" ht="12">
      <c r="A267" s="37"/>
      <c r="B267" s="38"/>
      <c r="C267" s="37"/>
      <c r="D267" s="185" t="s">
        <v>146</v>
      </c>
      <c r="E267" s="37"/>
      <c r="F267" s="186" t="s">
        <v>394</v>
      </c>
      <c r="G267" s="37"/>
      <c r="H267" s="37"/>
      <c r="I267" s="187"/>
      <c r="J267" s="37"/>
      <c r="K267" s="37"/>
      <c r="L267" s="38"/>
      <c r="M267" s="188"/>
      <c r="N267" s="189"/>
      <c r="O267" s="71"/>
      <c r="P267" s="71"/>
      <c r="Q267" s="71"/>
      <c r="R267" s="71"/>
      <c r="S267" s="71"/>
      <c r="T267" s="72"/>
      <c r="U267" s="37"/>
      <c r="V267" s="37"/>
      <c r="W267" s="37"/>
      <c r="X267" s="37"/>
      <c r="Y267" s="37"/>
      <c r="Z267" s="37"/>
      <c r="AA267" s="37"/>
      <c r="AB267" s="37"/>
      <c r="AC267" s="37"/>
      <c r="AD267" s="37"/>
      <c r="AE267" s="37"/>
      <c r="AT267" s="18" t="s">
        <v>146</v>
      </c>
      <c r="AU267" s="18" t="s">
        <v>82</v>
      </c>
    </row>
    <row r="268" spans="1:51" s="13" customFormat="1" ht="12">
      <c r="A268" s="13"/>
      <c r="B268" s="190"/>
      <c r="C268" s="13"/>
      <c r="D268" s="185" t="s">
        <v>154</v>
      </c>
      <c r="E268" s="191" t="s">
        <v>3</v>
      </c>
      <c r="F268" s="192" t="s">
        <v>396</v>
      </c>
      <c r="G268" s="13"/>
      <c r="H268" s="193">
        <v>156</v>
      </c>
      <c r="I268" s="194"/>
      <c r="J268" s="13"/>
      <c r="K268" s="13"/>
      <c r="L268" s="190"/>
      <c r="M268" s="195"/>
      <c r="N268" s="196"/>
      <c r="O268" s="196"/>
      <c r="P268" s="196"/>
      <c r="Q268" s="196"/>
      <c r="R268" s="196"/>
      <c r="S268" s="196"/>
      <c r="T268" s="197"/>
      <c r="U268" s="13"/>
      <c r="V268" s="13"/>
      <c r="W268" s="13"/>
      <c r="X268" s="13"/>
      <c r="Y268" s="13"/>
      <c r="Z268" s="13"/>
      <c r="AA268" s="13"/>
      <c r="AB268" s="13"/>
      <c r="AC268" s="13"/>
      <c r="AD268" s="13"/>
      <c r="AE268" s="13"/>
      <c r="AT268" s="191" t="s">
        <v>154</v>
      </c>
      <c r="AU268" s="191" t="s">
        <v>82</v>
      </c>
      <c r="AV268" s="13" t="s">
        <v>82</v>
      </c>
      <c r="AW268" s="13" t="s">
        <v>35</v>
      </c>
      <c r="AX268" s="13" t="s">
        <v>80</v>
      </c>
      <c r="AY268" s="191" t="s">
        <v>137</v>
      </c>
    </row>
    <row r="269" spans="1:65" s="2" customFormat="1" ht="24.15" customHeight="1">
      <c r="A269" s="37"/>
      <c r="B269" s="171"/>
      <c r="C269" s="172" t="s">
        <v>397</v>
      </c>
      <c r="D269" s="172" t="s">
        <v>140</v>
      </c>
      <c r="E269" s="173" t="s">
        <v>398</v>
      </c>
      <c r="F269" s="174" t="s">
        <v>399</v>
      </c>
      <c r="G269" s="175" t="s">
        <v>176</v>
      </c>
      <c r="H269" s="176">
        <v>0.096</v>
      </c>
      <c r="I269" s="177"/>
      <c r="J269" s="178">
        <f>ROUND(I269*H269,2)</f>
        <v>0</v>
      </c>
      <c r="K269" s="174" t="s">
        <v>3</v>
      </c>
      <c r="L269" s="38"/>
      <c r="M269" s="179" t="s">
        <v>3</v>
      </c>
      <c r="N269" s="180" t="s">
        <v>44</v>
      </c>
      <c r="O269" s="71"/>
      <c r="P269" s="181">
        <f>O269*H269</f>
        <v>0</v>
      </c>
      <c r="Q269" s="181">
        <v>0</v>
      </c>
      <c r="R269" s="181">
        <f>Q269*H269</f>
        <v>0</v>
      </c>
      <c r="S269" s="181">
        <v>0</v>
      </c>
      <c r="T269" s="182">
        <f>S269*H269</f>
        <v>0</v>
      </c>
      <c r="U269" s="37"/>
      <c r="V269" s="37"/>
      <c r="W269" s="37"/>
      <c r="X269" s="37"/>
      <c r="Y269" s="37"/>
      <c r="Z269" s="37"/>
      <c r="AA269" s="37"/>
      <c r="AB269" s="37"/>
      <c r="AC269" s="37"/>
      <c r="AD269" s="37"/>
      <c r="AE269" s="37"/>
      <c r="AR269" s="183" t="s">
        <v>144</v>
      </c>
      <c r="AT269" s="183" t="s">
        <v>140</v>
      </c>
      <c r="AU269" s="183" t="s">
        <v>82</v>
      </c>
      <c r="AY269" s="18" t="s">
        <v>137</v>
      </c>
      <c r="BE269" s="184">
        <f>IF(N269="základní",J269,0)</f>
        <v>0</v>
      </c>
      <c r="BF269" s="184">
        <f>IF(N269="snížená",J269,0)</f>
        <v>0</v>
      </c>
      <c r="BG269" s="184">
        <f>IF(N269="zákl. přenesená",J269,0)</f>
        <v>0</v>
      </c>
      <c r="BH269" s="184">
        <f>IF(N269="sníž. přenesená",J269,0)</f>
        <v>0</v>
      </c>
      <c r="BI269" s="184">
        <f>IF(N269="nulová",J269,0)</f>
        <v>0</v>
      </c>
      <c r="BJ269" s="18" t="s">
        <v>80</v>
      </c>
      <c r="BK269" s="184">
        <f>ROUND(I269*H269,2)</f>
        <v>0</v>
      </c>
      <c r="BL269" s="18" t="s">
        <v>144</v>
      </c>
      <c r="BM269" s="183" t="s">
        <v>400</v>
      </c>
    </row>
    <row r="270" spans="1:47" s="2" customFormat="1" ht="12">
      <c r="A270" s="37"/>
      <c r="B270" s="38"/>
      <c r="C270" s="37"/>
      <c r="D270" s="185" t="s">
        <v>146</v>
      </c>
      <c r="E270" s="37"/>
      <c r="F270" s="186" t="s">
        <v>399</v>
      </c>
      <c r="G270" s="37"/>
      <c r="H270" s="37"/>
      <c r="I270" s="187"/>
      <c r="J270" s="37"/>
      <c r="K270" s="37"/>
      <c r="L270" s="38"/>
      <c r="M270" s="188"/>
      <c r="N270" s="189"/>
      <c r="O270" s="71"/>
      <c r="P270" s="71"/>
      <c r="Q270" s="71"/>
      <c r="R270" s="71"/>
      <c r="S270" s="71"/>
      <c r="T270" s="72"/>
      <c r="U270" s="37"/>
      <c r="V270" s="37"/>
      <c r="W270" s="37"/>
      <c r="X270" s="37"/>
      <c r="Y270" s="37"/>
      <c r="Z270" s="37"/>
      <c r="AA270" s="37"/>
      <c r="AB270" s="37"/>
      <c r="AC270" s="37"/>
      <c r="AD270" s="37"/>
      <c r="AE270" s="37"/>
      <c r="AT270" s="18" t="s">
        <v>146</v>
      </c>
      <c r="AU270" s="18" t="s">
        <v>82</v>
      </c>
    </row>
    <row r="271" spans="1:51" s="13" customFormat="1" ht="12">
      <c r="A271" s="13"/>
      <c r="B271" s="190"/>
      <c r="C271" s="13"/>
      <c r="D271" s="185" t="s">
        <v>154</v>
      </c>
      <c r="E271" s="191" t="s">
        <v>3</v>
      </c>
      <c r="F271" s="192" t="s">
        <v>401</v>
      </c>
      <c r="G271" s="13"/>
      <c r="H271" s="193">
        <v>0.096</v>
      </c>
      <c r="I271" s="194"/>
      <c r="J271" s="13"/>
      <c r="K271" s="13"/>
      <c r="L271" s="190"/>
      <c r="M271" s="195"/>
      <c r="N271" s="196"/>
      <c r="O271" s="196"/>
      <c r="P271" s="196"/>
      <c r="Q271" s="196"/>
      <c r="R271" s="196"/>
      <c r="S271" s="196"/>
      <c r="T271" s="197"/>
      <c r="U271" s="13"/>
      <c r="V271" s="13"/>
      <c r="W271" s="13"/>
      <c r="X271" s="13"/>
      <c r="Y271" s="13"/>
      <c r="Z271" s="13"/>
      <c r="AA271" s="13"/>
      <c r="AB271" s="13"/>
      <c r="AC271" s="13"/>
      <c r="AD271" s="13"/>
      <c r="AE271" s="13"/>
      <c r="AT271" s="191" t="s">
        <v>154</v>
      </c>
      <c r="AU271" s="191" t="s">
        <v>82</v>
      </c>
      <c r="AV271" s="13" t="s">
        <v>82</v>
      </c>
      <c r="AW271" s="13" t="s">
        <v>35</v>
      </c>
      <c r="AX271" s="13" t="s">
        <v>80</v>
      </c>
      <c r="AY271" s="191" t="s">
        <v>137</v>
      </c>
    </row>
    <row r="272" spans="1:65" s="2" customFormat="1" ht="24.15" customHeight="1">
      <c r="A272" s="37"/>
      <c r="B272" s="171"/>
      <c r="C272" s="172" t="s">
        <v>402</v>
      </c>
      <c r="D272" s="172" t="s">
        <v>140</v>
      </c>
      <c r="E272" s="173" t="s">
        <v>403</v>
      </c>
      <c r="F272" s="174" t="s">
        <v>404</v>
      </c>
      <c r="G272" s="175" t="s">
        <v>176</v>
      </c>
      <c r="H272" s="176">
        <v>1.414</v>
      </c>
      <c r="I272" s="177"/>
      <c r="J272" s="178">
        <f>ROUND(I272*H272,2)</f>
        <v>0</v>
      </c>
      <c r="K272" s="174" t="s">
        <v>3</v>
      </c>
      <c r="L272" s="38"/>
      <c r="M272" s="179" t="s">
        <v>3</v>
      </c>
      <c r="N272" s="180" t="s">
        <v>44</v>
      </c>
      <c r="O272" s="71"/>
      <c r="P272" s="181">
        <f>O272*H272</f>
        <v>0</v>
      </c>
      <c r="Q272" s="181">
        <v>0</v>
      </c>
      <c r="R272" s="181">
        <f>Q272*H272</f>
        <v>0</v>
      </c>
      <c r="S272" s="181">
        <v>0</v>
      </c>
      <c r="T272" s="182">
        <f>S272*H272</f>
        <v>0</v>
      </c>
      <c r="U272" s="37"/>
      <c r="V272" s="37"/>
      <c r="W272" s="37"/>
      <c r="X272" s="37"/>
      <c r="Y272" s="37"/>
      <c r="Z272" s="37"/>
      <c r="AA272" s="37"/>
      <c r="AB272" s="37"/>
      <c r="AC272" s="37"/>
      <c r="AD272" s="37"/>
      <c r="AE272" s="37"/>
      <c r="AR272" s="183" t="s">
        <v>144</v>
      </c>
      <c r="AT272" s="183" t="s">
        <v>140</v>
      </c>
      <c r="AU272" s="183" t="s">
        <v>82</v>
      </c>
      <c r="AY272" s="18" t="s">
        <v>137</v>
      </c>
      <c r="BE272" s="184">
        <f>IF(N272="základní",J272,0)</f>
        <v>0</v>
      </c>
      <c r="BF272" s="184">
        <f>IF(N272="snížená",J272,0)</f>
        <v>0</v>
      </c>
      <c r="BG272" s="184">
        <f>IF(N272="zákl. přenesená",J272,0)</f>
        <v>0</v>
      </c>
      <c r="BH272" s="184">
        <f>IF(N272="sníž. přenesená",J272,0)</f>
        <v>0</v>
      </c>
      <c r="BI272" s="184">
        <f>IF(N272="nulová",J272,0)</f>
        <v>0</v>
      </c>
      <c r="BJ272" s="18" t="s">
        <v>80</v>
      </c>
      <c r="BK272" s="184">
        <f>ROUND(I272*H272,2)</f>
        <v>0</v>
      </c>
      <c r="BL272" s="18" t="s">
        <v>144</v>
      </c>
      <c r="BM272" s="183" t="s">
        <v>405</v>
      </c>
    </row>
    <row r="273" spans="1:47" s="2" customFormat="1" ht="12">
      <c r="A273" s="37"/>
      <c r="B273" s="38"/>
      <c r="C273" s="37"/>
      <c r="D273" s="185" t="s">
        <v>146</v>
      </c>
      <c r="E273" s="37"/>
      <c r="F273" s="186" t="s">
        <v>404</v>
      </c>
      <c r="G273" s="37"/>
      <c r="H273" s="37"/>
      <c r="I273" s="187"/>
      <c r="J273" s="37"/>
      <c r="K273" s="37"/>
      <c r="L273" s="38"/>
      <c r="M273" s="188"/>
      <c r="N273" s="189"/>
      <c r="O273" s="71"/>
      <c r="P273" s="71"/>
      <c r="Q273" s="71"/>
      <c r="R273" s="71"/>
      <c r="S273" s="71"/>
      <c r="T273" s="72"/>
      <c r="U273" s="37"/>
      <c r="V273" s="37"/>
      <c r="W273" s="37"/>
      <c r="X273" s="37"/>
      <c r="Y273" s="37"/>
      <c r="Z273" s="37"/>
      <c r="AA273" s="37"/>
      <c r="AB273" s="37"/>
      <c r="AC273" s="37"/>
      <c r="AD273" s="37"/>
      <c r="AE273" s="37"/>
      <c r="AT273" s="18" t="s">
        <v>146</v>
      </c>
      <c r="AU273" s="18" t="s">
        <v>82</v>
      </c>
    </row>
    <row r="274" spans="1:51" s="13" customFormat="1" ht="12">
      <c r="A274" s="13"/>
      <c r="B274" s="190"/>
      <c r="C274" s="13"/>
      <c r="D274" s="185" t="s">
        <v>154</v>
      </c>
      <c r="E274" s="191" t="s">
        <v>3</v>
      </c>
      <c r="F274" s="192" t="s">
        <v>406</v>
      </c>
      <c r="G274" s="13"/>
      <c r="H274" s="193">
        <v>1.414</v>
      </c>
      <c r="I274" s="194"/>
      <c r="J274" s="13"/>
      <c r="K274" s="13"/>
      <c r="L274" s="190"/>
      <c r="M274" s="195"/>
      <c r="N274" s="196"/>
      <c r="O274" s="196"/>
      <c r="P274" s="196"/>
      <c r="Q274" s="196"/>
      <c r="R274" s="196"/>
      <c r="S274" s="196"/>
      <c r="T274" s="197"/>
      <c r="U274" s="13"/>
      <c r="V274" s="13"/>
      <c r="W274" s="13"/>
      <c r="X274" s="13"/>
      <c r="Y274" s="13"/>
      <c r="Z274" s="13"/>
      <c r="AA274" s="13"/>
      <c r="AB274" s="13"/>
      <c r="AC274" s="13"/>
      <c r="AD274" s="13"/>
      <c r="AE274" s="13"/>
      <c r="AT274" s="191" t="s">
        <v>154</v>
      </c>
      <c r="AU274" s="191" t="s">
        <v>82</v>
      </c>
      <c r="AV274" s="13" t="s">
        <v>82</v>
      </c>
      <c r="AW274" s="13" t="s">
        <v>35</v>
      </c>
      <c r="AX274" s="13" t="s">
        <v>80</v>
      </c>
      <c r="AY274" s="191" t="s">
        <v>137</v>
      </c>
    </row>
    <row r="275" spans="1:65" s="2" customFormat="1" ht="24.15" customHeight="1">
      <c r="A275" s="37"/>
      <c r="B275" s="171"/>
      <c r="C275" s="172" t="s">
        <v>407</v>
      </c>
      <c r="D275" s="172" t="s">
        <v>140</v>
      </c>
      <c r="E275" s="173" t="s">
        <v>408</v>
      </c>
      <c r="F275" s="174" t="s">
        <v>409</v>
      </c>
      <c r="G275" s="175" t="s">
        <v>190</v>
      </c>
      <c r="H275" s="176">
        <v>133.648</v>
      </c>
      <c r="I275" s="177"/>
      <c r="J275" s="178">
        <f>ROUND(I275*H275,2)</f>
        <v>0</v>
      </c>
      <c r="K275" s="174" t="s">
        <v>3</v>
      </c>
      <c r="L275" s="38"/>
      <c r="M275" s="179" t="s">
        <v>3</v>
      </c>
      <c r="N275" s="180" t="s">
        <v>44</v>
      </c>
      <c r="O275" s="71"/>
      <c r="P275" s="181">
        <f>O275*H275</f>
        <v>0</v>
      </c>
      <c r="Q275" s="181">
        <v>0</v>
      </c>
      <c r="R275" s="181">
        <f>Q275*H275</f>
        <v>0</v>
      </c>
      <c r="S275" s="181">
        <v>0</v>
      </c>
      <c r="T275" s="182">
        <f>S275*H275</f>
        <v>0</v>
      </c>
      <c r="U275" s="37"/>
      <c r="V275" s="37"/>
      <c r="W275" s="37"/>
      <c r="X275" s="37"/>
      <c r="Y275" s="37"/>
      <c r="Z275" s="37"/>
      <c r="AA275" s="37"/>
      <c r="AB275" s="37"/>
      <c r="AC275" s="37"/>
      <c r="AD275" s="37"/>
      <c r="AE275" s="37"/>
      <c r="AR275" s="183" t="s">
        <v>144</v>
      </c>
      <c r="AT275" s="183" t="s">
        <v>140</v>
      </c>
      <c r="AU275" s="183" t="s">
        <v>82</v>
      </c>
      <c r="AY275" s="18" t="s">
        <v>137</v>
      </c>
      <c r="BE275" s="184">
        <f>IF(N275="základní",J275,0)</f>
        <v>0</v>
      </c>
      <c r="BF275" s="184">
        <f>IF(N275="snížená",J275,0)</f>
        <v>0</v>
      </c>
      <c r="BG275" s="184">
        <f>IF(N275="zákl. přenesená",J275,0)</f>
        <v>0</v>
      </c>
      <c r="BH275" s="184">
        <f>IF(N275="sníž. přenesená",J275,0)</f>
        <v>0</v>
      </c>
      <c r="BI275" s="184">
        <f>IF(N275="nulová",J275,0)</f>
        <v>0</v>
      </c>
      <c r="BJ275" s="18" t="s">
        <v>80</v>
      </c>
      <c r="BK275" s="184">
        <f>ROUND(I275*H275,2)</f>
        <v>0</v>
      </c>
      <c r="BL275" s="18" t="s">
        <v>144</v>
      </c>
      <c r="BM275" s="183" t="s">
        <v>410</v>
      </c>
    </row>
    <row r="276" spans="1:47" s="2" customFormat="1" ht="12">
      <c r="A276" s="37"/>
      <c r="B276" s="38"/>
      <c r="C276" s="37"/>
      <c r="D276" s="185" t="s">
        <v>146</v>
      </c>
      <c r="E276" s="37"/>
      <c r="F276" s="186" t="s">
        <v>409</v>
      </c>
      <c r="G276" s="37"/>
      <c r="H276" s="37"/>
      <c r="I276" s="187"/>
      <c r="J276" s="37"/>
      <c r="K276" s="37"/>
      <c r="L276" s="38"/>
      <c r="M276" s="188"/>
      <c r="N276" s="189"/>
      <c r="O276" s="71"/>
      <c r="P276" s="71"/>
      <c r="Q276" s="71"/>
      <c r="R276" s="71"/>
      <c r="S276" s="71"/>
      <c r="T276" s="72"/>
      <c r="U276" s="37"/>
      <c r="V276" s="37"/>
      <c r="W276" s="37"/>
      <c r="X276" s="37"/>
      <c r="Y276" s="37"/>
      <c r="Z276" s="37"/>
      <c r="AA276" s="37"/>
      <c r="AB276" s="37"/>
      <c r="AC276" s="37"/>
      <c r="AD276" s="37"/>
      <c r="AE276" s="37"/>
      <c r="AT276" s="18" t="s">
        <v>146</v>
      </c>
      <c r="AU276" s="18" t="s">
        <v>82</v>
      </c>
    </row>
    <row r="277" spans="1:65" s="2" customFormat="1" ht="24.15" customHeight="1">
      <c r="A277" s="37"/>
      <c r="B277" s="171"/>
      <c r="C277" s="172" t="s">
        <v>411</v>
      </c>
      <c r="D277" s="172" t="s">
        <v>140</v>
      </c>
      <c r="E277" s="173" t="s">
        <v>412</v>
      </c>
      <c r="F277" s="174" t="s">
        <v>413</v>
      </c>
      <c r="G277" s="175" t="s">
        <v>414</v>
      </c>
      <c r="H277" s="176">
        <v>134</v>
      </c>
      <c r="I277" s="177"/>
      <c r="J277" s="178">
        <f>ROUND(I277*H277,2)</f>
        <v>0</v>
      </c>
      <c r="K277" s="174" t="s">
        <v>3</v>
      </c>
      <c r="L277" s="38"/>
      <c r="M277" s="179" t="s">
        <v>3</v>
      </c>
      <c r="N277" s="180" t="s">
        <v>44</v>
      </c>
      <c r="O277" s="71"/>
      <c r="P277" s="181">
        <f>O277*H277</f>
        <v>0</v>
      </c>
      <c r="Q277" s="181">
        <v>0</v>
      </c>
      <c r="R277" s="181">
        <f>Q277*H277</f>
        <v>0</v>
      </c>
      <c r="S277" s="181">
        <v>0</v>
      </c>
      <c r="T277" s="182">
        <f>S277*H277</f>
        <v>0</v>
      </c>
      <c r="U277" s="37"/>
      <c r="V277" s="37"/>
      <c r="W277" s="37"/>
      <c r="X277" s="37"/>
      <c r="Y277" s="37"/>
      <c r="Z277" s="37"/>
      <c r="AA277" s="37"/>
      <c r="AB277" s="37"/>
      <c r="AC277" s="37"/>
      <c r="AD277" s="37"/>
      <c r="AE277" s="37"/>
      <c r="AR277" s="183" t="s">
        <v>144</v>
      </c>
      <c r="AT277" s="183" t="s">
        <v>140</v>
      </c>
      <c r="AU277" s="183" t="s">
        <v>82</v>
      </c>
      <c r="AY277" s="18" t="s">
        <v>137</v>
      </c>
      <c r="BE277" s="184">
        <f>IF(N277="základní",J277,0)</f>
        <v>0</v>
      </c>
      <c r="BF277" s="184">
        <f>IF(N277="snížená",J277,0)</f>
        <v>0</v>
      </c>
      <c r="BG277" s="184">
        <f>IF(N277="zákl. přenesená",J277,0)</f>
        <v>0</v>
      </c>
      <c r="BH277" s="184">
        <f>IF(N277="sníž. přenesená",J277,0)</f>
        <v>0</v>
      </c>
      <c r="BI277" s="184">
        <f>IF(N277="nulová",J277,0)</f>
        <v>0</v>
      </c>
      <c r="BJ277" s="18" t="s">
        <v>80</v>
      </c>
      <c r="BK277" s="184">
        <f>ROUND(I277*H277,2)</f>
        <v>0</v>
      </c>
      <c r="BL277" s="18" t="s">
        <v>144</v>
      </c>
      <c r="BM277" s="183" t="s">
        <v>415</v>
      </c>
    </row>
    <row r="278" spans="1:47" s="2" customFormat="1" ht="12">
      <c r="A278" s="37"/>
      <c r="B278" s="38"/>
      <c r="C278" s="37"/>
      <c r="D278" s="185" t="s">
        <v>146</v>
      </c>
      <c r="E278" s="37"/>
      <c r="F278" s="186" t="s">
        <v>413</v>
      </c>
      <c r="G278" s="37"/>
      <c r="H278" s="37"/>
      <c r="I278" s="187"/>
      <c r="J278" s="37"/>
      <c r="K278" s="37"/>
      <c r="L278" s="38"/>
      <c r="M278" s="188"/>
      <c r="N278" s="189"/>
      <c r="O278" s="71"/>
      <c r="P278" s="71"/>
      <c r="Q278" s="71"/>
      <c r="R278" s="71"/>
      <c r="S278" s="71"/>
      <c r="T278" s="72"/>
      <c r="U278" s="37"/>
      <c r="V278" s="37"/>
      <c r="W278" s="37"/>
      <c r="X278" s="37"/>
      <c r="Y278" s="37"/>
      <c r="Z278" s="37"/>
      <c r="AA278" s="37"/>
      <c r="AB278" s="37"/>
      <c r="AC278" s="37"/>
      <c r="AD278" s="37"/>
      <c r="AE278" s="37"/>
      <c r="AT278" s="18" t="s">
        <v>146</v>
      </c>
      <c r="AU278" s="18" t="s">
        <v>82</v>
      </c>
    </row>
    <row r="279" spans="1:51" s="13" customFormat="1" ht="12">
      <c r="A279" s="13"/>
      <c r="B279" s="190"/>
      <c r="C279" s="13"/>
      <c r="D279" s="185" t="s">
        <v>154</v>
      </c>
      <c r="E279" s="191" t="s">
        <v>3</v>
      </c>
      <c r="F279" s="192" t="s">
        <v>416</v>
      </c>
      <c r="G279" s="13"/>
      <c r="H279" s="193">
        <v>134</v>
      </c>
      <c r="I279" s="194"/>
      <c r="J279" s="13"/>
      <c r="K279" s="13"/>
      <c r="L279" s="190"/>
      <c r="M279" s="195"/>
      <c r="N279" s="196"/>
      <c r="O279" s="196"/>
      <c r="P279" s="196"/>
      <c r="Q279" s="196"/>
      <c r="R279" s="196"/>
      <c r="S279" s="196"/>
      <c r="T279" s="197"/>
      <c r="U279" s="13"/>
      <c r="V279" s="13"/>
      <c r="W279" s="13"/>
      <c r="X279" s="13"/>
      <c r="Y279" s="13"/>
      <c r="Z279" s="13"/>
      <c r="AA279" s="13"/>
      <c r="AB279" s="13"/>
      <c r="AC279" s="13"/>
      <c r="AD279" s="13"/>
      <c r="AE279" s="13"/>
      <c r="AT279" s="191" t="s">
        <v>154</v>
      </c>
      <c r="AU279" s="191" t="s">
        <v>82</v>
      </c>
      <c r="AV279" s="13" t="s">
        <v>82</v>
      </c>
      <c r="AW279" s="13" t="s">
        <v>35</v>
      </c>
      <c r="AX279" s="13" t="s">
        <v>80</v>
      </c>
      <c r="AY279" s="191" t="s">
        <v>137</v>
      </c>
    </row>
    <row r="280" spans="1:65" s="2" customFormat="1" ht="24.15" customHeight="1">
      <c r="A280" s="37"/>
      <c r="B280" s="171"/>
      <c r="C280" s="172" t="s">
        <v>417</v>
      </c>
      <c r="D280" s="172" t="s">
        <v>140</v>
      </c>
      <c r="E280" s="173" t="s">
        <v>418</v>
      </c>
      <c r="F280" s="174" t="s">
        <v>419</v>
      </c>
      <c r="G280" s="175" t="s">
        <v>414</v>
      </c>
      <c r="H280" s="176">
        <v>22</v>
      </c>
      <c r="I280" s="177"/>
      <c r="J280" s="178">
        <f>ROUND(I280*H280,2)</f>
        <v>0</v>
      </c>
      <c r="K280" s="174" t="s">
        <v>3</v>
      </c>
      <c r="L280" s="38"/>
      <c r="M280" s="179" t="s">
        <v>3</v>
      </c>
      <c r="N280" s="180" t="s">
        <v>44</v>
      </c>
      <c r="O280" s="71"/>
      <c r="P280" s="181">
        <f>O280*H280</f>
        <v>0</v>
      </c>
      <c r="Q280" s="181">
        <v>0</v>
      </c>
      <c r="R280" s="181">
        <f>Q280*H280</f>
        <v>0</v>
      </c>
      <c r="S280" s="181">
        <v>0</v>
      </c>
      <c r="T280" s="182">
        <f>S280*H280</f>
        <v>0</v>
      </c>
      <c r="U280" s="37"/>
      <c r="V280" s="37"/>
      <c r="W280" s="37"/>
      <c r="X280" s="37"/>
      <c r="Y280" s="37"/>
      <c r="Z280" s="37"/>
      <c r="AA280" s="37"/>
      <c r="AB280" s="37"/>
      <c r="AC280" s="37"/>
      <c r="AD280" s="37"/>
      <c r="AE280" s="37"/>
      <c r="AR280" s="183" t="s">
        <v>144</v>
      </c>
      <c r="AT280" s="183" t="s">
        <v>140</v>
      </c>
      <c r="AU280" s="183" t="s">
        <v>82</v>
      </c>
      <c r="AY280" s="18" t="s">
        <v>137</v>
      </c>
      <c r="BE280" s="184">
        <f>IF(N280="základní",J280,0)</f>
        <v>0</v>
      </c>
      <c r="BF280" s="184">
        <f>IF(N280="snížená",J280,0)</f>
        <v>0</v>
      </c>
      <c r="BG280" s="184">
        <f>IF(N280="zákl. přenesená",J280,0)</f>
        <v>0</v>
      </c>
      <c r="BH280" s="184">
        <f>IF(N280="sníž. přenesená",J280,0)</f>
        <v>0</v>
      </c>
      <c r="BI280" s="184">
        <f>IF(N280="nulová",J280,0)</f>
        <v>0</v>
      </c>
      <c r="BJ280" s="18" t="s">
        <v>80</v>
      </c>
      <c r="BK280" s="184">
        <f>ROUND(I280*H280,2)</f>
        <v>0</v>
      </c>
      <c r="BL280" s="18" t="s">
        <v>144</v>
      </c>
      <c r="BM280" s="183" t="s">
        <v>420</v>
      </c>
    </row>
    <row r="281" spans="1:47" s="2" customFormat="1" ht="12">
      <c r="A281" s="37"/>
      <c r="B281" s="38"/>
      <c r="C281" s="37"/>
      <c r="D281" s="185" t="s">
        <v>146</v>
      </c>
      <c r="E281" s="37"/>
      <c r="F281" s="186" t="s">
        <v>419</v>
      </c>
      <c r="G281" s="37"/>
      <c r="H281" s="37"/>
      <c r="I281" s="187"/>
      <c r="J281" s="37"/>
      <c r="K281" s="37"/>
      <c r="L281" s="38"/>
      <c r="M281" s="188"/>
      <c r="N281" s="189"/>
      <c r="O281" s="71"/>
      <c r="P281" s="71"/>
      <c r="Q281" s="71"/>
      <c r="R281" s="71"/>
      <c r="S281" s="71"/>
      <c r="T281" s="72"/>
      <c r="U281" s="37"/>
      <c r="V281" s="37"/>
      <c r="W281" s="37"/>
      <c r="X281" s="37"/>
      <c r="Y281" s="37"/>
      <c r="Z281" s="37"/>
      <c r="AA281" s="37"/>
      <c r="AB281" s="37"/>
      <c r="AC281" s="37"/>
      <c r="AD281" s="37"/>
      <c r="AE281" s="37"/>
      <c r="AT281" s="18" t="s">
        <v>146</v>
      </c>
      <c r="AU281" s="18" t="s">
        <v>82</v>
      </c>
    </row>
    <row r="282" spans="1:51" s="13" customFormat="1" ht="12">
      <c r="A282" s="13"/>
      <c r="B282" s="190"/>
      <c r="C282" s="13"/>
      <c r="D282" s="185" t="s">
        <v>154</v>
      </c>
      <c r="E282" s="191" t="s">
        <v>3</v>
      </c>
      <c r="F282" s="192" t="s">
        <v>421</v>
      </c>
      <c r="G282" s="13"/>
      <c r="H282" s="193">
        <v>22</v>
      </c>
      <c r="I282" s="194"/>
      <c r="J282" s="13"/>
      <c r="K282" s="13"/>
      <c r="L282" s="190"/>
      <c r="M282" s="195"/>
      <c r="N282" s="196"/>
      <c r="O282" s="196"/>
      <c r="P282" s="196"/>
      <c r="Q282" s="196"/>
      <c r="R282" s="196"/>
      <c r="S282" s="196"/>
      <c r="T282" s="197"/>
      <c r="U282" s="13"/>
      <c r="V282" s="13"/>
      <c r="W282" s="13"/>
      <c r="X282" s="13"/>
      <c r="Y282" s="13"/>
      <c r="Z282" s="13"/>
      <c r="AA282" s="13"/>
      <c r="AB282" s="13"/>
      <c r="AC282" s="13"/>
      <c r="AD282" s="13"/>
      <c r="AE282" s="13"/>
      <c r="AT282" s="191" t="s">
        <v>154</v>
      </c>
      <c r="AU282" s="191" t="s">
        <v>82</v>
      </c>
      <c r="AV282" s="13" t="s">
        <v>82</v>
      </c>
      <c r="AW282" s="13" t="s">
        <v>35</v>
      </c>
      <c r="AX282" s="13" t="s">
        <v>80</v>
      </c>
      <c r="AY282" s="191" t="s">
        <v>137</v>
      </c>
    </row>
    <row r="283" spans="1:65" s="2" customFormat="1" ht="24.15" customHeight="1">
      <c r="A283" s="37"/>
      <c r="B283" s="171"/>
      <c r="C283" s="172" t="s">
        <v>422</v>
      </c>
      <c r="D283" s="172" t="s">
        <v>140</v>
      </c>
      <c r="E283" s="173" t="s">
        <v>423</v>
      </c>
      <c r="F283" s="174" t="s">
        <v>424</v>
      </c>
      <c r="G283" s="175" t="s">
        <v>414</v>
      </c>
      <c r="H283" s="176">
        <v>14</v>
      </c>
      <c r="I283" s="177"/>
      <c r="J283" s="178">
        <f>ROUND(I283*H283,2)</f>
        <v>0</v>
      </c>
      <c r="K283" s="174" t="s">
        <v>3</v>
      </c>
      <c r="L283" s="38"/>
      <c r="M283" s="179" t="s">
        <v>3</v>
      </c>
      <c r="N283" s="180" t="s">
        <v>44</v>
      </c>
      <c r="O283" s="71"/>
      <c r="P283" s="181">
        <f>O283*H283</f>
        <v>0</v>
      </c>
      <c r="Q283" s="181">
        <v>0</v>
      </c>
      <c r="R283" s="181">
        <f>Q283*H283</f>
        <v>0</v>
      </c>
      <c r="S283" s="181">
        <v>0</v>
      </c>
      <c r="T283" s="182">
        <f>S283*H283</f>
        <v>0</v>
      </c>
      <c r="U283" s="37"/>
      <c r="V283" s="37"/>
      <c r="W283" s="37"/>
      <c r="X283" s="37"/>
      <c r="Y283" s="37"/>
      <c r="Z283" s="37"/>
      <c r="AA283" s="37"/>
      <c r="AB283" s="37"/>
      <c r="AC283" s="37"/>
      <c r="AD283" s="37"/>
      <c r="AE283" s="37"/>
      <c r="AR283" s="183" t="s">
        <v>144</v>
      </c>
      <c r="AT283" s="183" t="s">
        <v>140</v>
      </c>
      <c r="AU283" s="183" t="s">
        <v>82</v>
      </c>
      <c r="AY283" s="18" t="s">
        <v>137</v>
      </c>
      <c r="BE283" s="184">
        <f>IF(N283="základní",J283,0)</f>
        <v>0</v>
      </c>
      <c r="BF283" s="184">
        <f>IF(N283="snížená",J283,0)</f>
        <v>0</v>
      </c>
      <c r="BG283" s="184">
        <f>IF(N283="zákl. přenesená",J283,0)</f>
        <v>0</v>
      </c>
      <c r="BH283" s="184">
        <f>IF(N283="sníž. přenesená",J283,0)</f>
        <v>0</v>
      </c>
      <c r="BI283" s="184">
        <f>IF(N283="nulová",J283,0)</f>
        <v>0</v>
      </c>
      <c r="BJ283" s="18" t="s">
        <v>80</v>
      </c>
      <c r="BK283" s="184">
        <f>ROUND(I283*H283,2)</f>
        <v>0</v>
      </c>
      <c r="BL283" s="18" t="s">
        <v>144</v>
      </c>
      <c r="BM283" s="183" t="s">
        <v>425</v>
      </c>
    </row>
    <row r="284" spans="1:47" s="2" customFormat="1" ht="12">
      <c r="A284" s="37"/>
      <c r="B284" s="38"/>
      <c r="C284" s="37"/>
      <c r="D284" s="185" t="s">
        <v>146</v>
      </c>
      <c r="E284" s="37"/>
      <c r="F284" s="186" t="s">
        <v>424</v>
      </c>
      <c r="G284" s="37"/>
      <c r="H284" s="37"/>
      <c r="I284" s="187"/>
      <c r="J284" s="37"/>
      <c r="K284" s="37"/>
      <c r="L284" s="38"/>
      <c r="M284" s="188"/>
      <c r="N284" s="189"/>
      <c r="O284" s="71"/>
      <c r="P284" s="71"/>
      <c r="Q284" s="71"/>
      <c r="R284" s="71"/>
      <c r="S284" s="71"/>
      <c r="T284" s="72"/>
      <c r="U284" s="37"/>
      <c r="V284" s="37"/>
      <c r="W284" s="37"/>
      <c r="X284" s="37"/>
      <c r="Y284" s="37"/>
      <c r="Z284" s="37"/>
      <c r="AA284" s="37"/>
      <c r="AB284" s="37"/>
      <c r="AC284" s="37"/>
      <c r="AD284" s="37"/>
      <c r="AE284" s="37"/>
      <c r="AT284" s="18" t="s">
        <v>146</v>
      </c>
      <c r="AU284" s="18" t="s">
        <v>82</v>
      </c>
    </row>
    <row r="285" spans="1:65" s="2" customFormat="1" ht="33" customHeight="1">
      <c r="A285" s="37"/>
      <c r="B285" s="171"/>
      <c r="C285" s="172" t="s">
        <v>426</v>
      </c>
      <c r="D285" s="172" t="s">
        <v>140</v>
      </c>
      <c r="E285" s="173" t="s">
        <v>427</v>
      </c>
      <c r="F285" s="174" t="s">
        <v>428</v>
      </c>
      <c r="G285" s="175" t="s">
        <v>414</v>
      </c>
      <c r="H285" s="176">
        <v>8</v>
      </c>
      <c r="I285" s="177"/>
      <c r="J285" s="178">
        <f>ROUND(I285*H285,2)</f>
        <v>0</v>
      </c>
      <c r="K285" s="174" t="s">
        <v>3</v>
      </c>
      <c r="L285" s="38"/>
      <c r="M285" s="179" t="s">
        <v>3</v>
      </c>
      <c r="N285" s="180" t="s">
        <v>44</v>
      </c>
      <c r="O285" s="71"/>
      <c r="P285" s="181">
        <f>O285*H285</f>
        <v>0</v>
      </c>
      <c r="Q285" s="181">
        <v>0</v>
      </c>
      <c r="R285" s="181">
        <f>Q285*H285</f>
        <v>0</v>
      </c>
      <c r="S285" s="181">
        <v>0</v>
      </c>
      <c r="T285" s="182">
        <f>S285*H285</f>
        <v>0</v>
      </c>
      <c r="U285" s="37"/>
      <c r="V285" s="37"/>
      <c r="W285" s="37"/>
      <c r="X285" s="37"/>
      <c r="Y285" s="37"/>
      <c r="Z285" s="37"/>
      <c r="AA285" s="37"/>
      <c r="AB285" s="37"/>
      <c r="AC285" s="37"/>
      <c r="AD285" s="37"/>
      <c r="AE285" s="37"/>
      <c r="AR285" s="183" t="s">
        <v>144</v>
      </c>
      <c r="AT285" s="183" t="s">
        <v>140</v>
      </c>
      <c r="AU285" s="183" t="s">
        <v>82</v>
      </c>
      <c r="AY285" s="18" t="s">
        <v>137</v>
      </c>
      <c r="BE285" s="184">
        <f>IF(N285="základní",J285,0)</f>
        <v>0</v>
      </c>
      <c r="BF285" s="184">
        <f>IF(N285="snížená",J285,0)</f>
        <v>0</v>
      </c>
      <c r="BG285" s="184">
        <f>IF(N285="zákl. přenesená",J285,0)</f>
        <v>0</v>
      </c>
      <c r="BH285" s="184">
        <f>IF(N285="sníž. přenesená",J285,0)</f>
        <v>0</v>
      </c>
      <c r="BI285" s="184">
        <f>IF(N285="nulová",J285,0)</f>
        <v>0</v>
      </c>
      <c r="BJ285" s="18" t="s">
        <v>80</v>
      </c>
      <c r="BK285" s="184">
        <f>ROUND(I285*H285,2)</f>
        <v>0</v>
      </c>
      <c r="BL285" s="18" t="s">
        <v>144</v>
      </c>
      <c r="BM285" s="183" t="s">
        <v>429</v>
      </c>
    </row>
    <row r="286" spans="1:47" s="2" customFormat="1" ht="12">
      <c r="A286" s="37"/>
      <c r="B286" s="38"/>
      <c r="C286" s="37"/>
      <c r="D286" s="185" t="s">
        <v>146</v>
      </c>
      <c r="E286" s="37"/>
      <c r="F286" s="186" t="s">
        <v>428</v>
      </c>
      <c r="G286" s="37"/>
      <c r="H286" s="37"/>
      <c r="I286" s="187"/>
      <c r="J286" s="37"/>
      <c r="K286" s="37"/>
      <c r="L286" s="38"/>
      <c r="M286" s="188"/>
      <c r="N286" s="189"/>
      <c r="O286" s="71"/>
      <c r="P286" s="71"/>
      <c r="Q286" s="71"/>
      <c r="R286" s="71"/>
      <c r="S286" s="71"/>
      <c r="T286" s="72"/>
      <c r="U286" s="37"/>
      <c r="V286" s="37"/>
      <c r="W286" s="37"/>
      <c r="X286" s="37"/>
      <c r="Y286" s="37"/>
      <c r="Z286" s="37"/>
      <c r="AA286" s="37"/>
      <c r="AB286" s="37"/>
      <c r="AC286" s="37"/>
      <c r="AD286" s="37"/>
      <c r="AE286" s="37"/>
      <c r="AT286" s="18" t="s">
        <v>146</v>
      </c>
      <c r="AU286" s="18" t="s">
        <v>82</v>
      </c>
    </row>
    <row r="287" spans="1:65" s="2" customFormat="1" ht="37.8" customHeight="1">
      <c r="A287" s="37"/>
      <c r="B287" s="171"/>
      <c r="C287" s="172" t="s">
        <v>430</v>
      </c>
      <c r="D287" s="172" t="s">
        <v>140</v>
      </c>
      <c r="E287" s="173" t="s">
        <v>431</v>
      </c>
      <c r="F287" s="174" t="s">
        <v>432</v>
      </c>
      <c r="G287" s="175" t="s">
        <v>190</v>
      </c>
      <c r="H287" s="176">
        <v>2442.2</v>
      </c>
      <c r="I287" s="177"/>
      <c r="J287" s="178">
        <f>ROUND(I287*H287,2)</f>
        <v>0</v>
      </c>
      <c r="K287" s="174" t="s">
        <v>3</v>
      </c>
      <c r="L287" s="38"/>
      <c r="M287" s="179" t="s">
        <v>3</v>
      </c>
      <c r="N287" s="180" t="s">
        <v>44</v>
      </c>
      <c r="O287" s="71"/>
      <c r="P287" s="181">
        <f>O287*H287</f>
        <v>0</v>
      </c>
      <c r="Q287" s="181">
        <v>0</v>
      </c>
      <c r="R287" s="181">
        <f>Q287*H287</f>
        <v>0</v>
      </c>
      <c r="S287" s="181">
        <v>0</v>
      </c>
      <c r="T287" s="182">
        <f>S287*H287</f>
        <v>0</v>
      </c>
      <c r="U287" s="37"/>
      <c r="V287" s="37"/>
      <c r="W287" s="37"/>
      <c r="X287" s="37"/>
      <c r="Y287" s="37"/>
      <c r="Z287" s="37"/>
      <c r="AA287" s="37"/>
      <c r="AB287" s="37"/>
      <c r="AC287" s="37"/>
      <c r="AD287" s="37"/>
      <c r="AE287" s="37"/>
      <c r="AR287" s="183" t="s">
        <v>144</v>
      </c>
      <c r="AT287" s="183" t="s">
        <v>140</v>
      </c>
      <c r="AU287" s="183" t="s">
        <v>82</v>
      </c>
      <c r="AY287" s="18" t="s">
        <v>137</v>
      </c>
      <c r="BE287" s="184">
        <f>IF(N287="základní",J287,0)</f>
        <v>0</v>
      </c>
      <c r="BF287" s="184">
        <f>IF(N287="snížená",J287,0)</f>
        <v>0</v>
      </c>
      <c r="BG287" s="184">
        <f>IF(N287="zákl. přenesená",J287,0)</f>
        <v>0</v>
      </c>
      <c r="BH287" s="184">
        <f>IF(N287="sníž. přenesená",J287,0)</f>
        <v>0</v>
      </c>
      <c r="BI287" s="184">
        <f>IF(N287="nulová",J287,0)</f>
        <v>0</v>
      </c>
      <c r="BJ287" s="18" t="s">
        <v>80</v>
      </c>
      <c r="BK287" s="184">
        <f>ROUND(I287*H287,2)</f>
        <v>0</v>
      </c>
      <c r="BL287" s="18" t="s">
        <v>144</v>
      </c>
      <c r="BM287" s="183" t="s">
        <v>433</v>
      </c>
    </row>
    <row r="288" spans="1:47" s="2" customFormat="1" ht="12">
      <c r="A288" s="37"/>
      <c r="B288" s="38"/>
      <c r="C288" s="37"/>
      <c r="D288" s="185" t="s">
        <v>146</v>
      </c>
      <c r="E288" s="37"/>
      <c r="F288" s="186" t="s">
        <v>432</v>
      </c>
      <c r="G288" s="37"/>
      <c r="H288" s="37"/>
      <c r="I288" s="187"/>
      <c r="J288" s="37"/>
      <c r="K288" s="37"/>
      <c r="L288" s="38"/>
      <c r="M288" s="188"/>
      <c r="N288" s="189"/>
      <c r="O288" s="71"/>
      <c r="P288" s="71"/>
      <c r="Q288" s="71"/>
      <c r="R288" s="71"/>
      <c r="S288" s="71"/>
      <c r="T288" s="72"/>
      <c r="U288" s="37"/>
      <c r="V288" s="37"/>
      <c r="W288" s="37"/>
      <c r="X288" s="37"/>
      <c r="Y288" s="37"/>
      <c r="Z288" s="37"/>
      <c r="AA288" s="37"/>
      <c r="AB288" s="37"/>
      <c r="AC288" s="37"/>
      <c r="AD288" s="37"/>
      <c r="AE288" s="37"/>
      <c r="AT288" s="18" t="s">
        <v>146</v>
      </c>
      <c r="AU288" s="18" t="s">
        <v>82</v>
      </c>
    </row>
    <row r="289" spans="1:51" s="13" customFormat="1" ht="12">
      <c r="A289" s="13"/>
      <c r="B289" s="190"/>
      <c r="C289" s="13"/>
      <c r="D289" s="185" t="s">
        <v>154</v>
      </c>
      <c r="E289" s="191" t="s">
        <v>3</v>
      </c>
      <c r="F289" s="192" t="s">
        <v>434</v>
      </c>
      <c r="G289" s="13"/>
      <c r="H289" s="193">
        <v>2442.2</v>
      </c>
      <c r="I289" s="194"/>
      <c r="J289" s="13"/>
      <c r="K289" s="13"/>
      <c r="L289" s="190"/>
      <c r="M289" s="195"/>
      <c r="N289" s="196"/>
      <c r="O289" s="196"/>
      <c r="P289" s="196"/>
      <c r="Q289" s="196"/>
      <c r="R289" s="196"/>
      <c r="S289" s="196"/>
      <c r="T289" s="197"/>
      <c r="U289" s="13"/>
      <c r="V289" s="13"/>
      <c r="W289" s="13"/>
      <c r="X289" s="13"/>
      <c r="Y289" s="13"/>
      <c r="Z289" s="13"/>
      <c r="AA289" s="13"/>
      <c r="AB289" s="13"/>
      <c r="AC289" s="13"/>
      <c r="AD289" s="13"/>
      <c r="AE289" s="13"/>
      <c r="AT289" s="191" t="s">
        <v>154</v>
      </c>
      <c r="AU289" s="191" t="s">
        <v>82</v>
      </c>
      <c r="AV289" s="13" t="s">
        <v>82</v>
      </c>
      <c r="AW289" s="13" t="s">
        <v>35</v>
      </c>
      <c r="AX289" s="13" t="s">
        <v>80</v>
      </c>
      <c r="AY289" s="191" t="s">
        <v>137</v>
      </c>
    </row>
    <row r="290" spans="1:65" s="2" customFormat="1" ht="37.8" customHeight="1">
      <c r="A290" s="37"/>
      <c r="B290" s="171"/>
      <c r="C290" s="172" t="s">
        <v>435</v>
      </c>
      <c r="D290" s="172" t="s">
        <v>140</v>
      </c>
      <c r="E290" s="173" t="s">
        <v>436</v>
      </c>
      <c r="F290" s="174" t="s">
        <v>437</v>
      </c>
      <c r="G290" s="175" t="s">
        <v>190</v>
      </c>
      <c r="H290" s="176">
        <v>2442.2</v>
      </c>
      <c r="I290" s="177"/>
      <c r="J290" s="178">
        <f>ROUND(I290*H290,2)</f>
        <v>0</v>
      </c>
      <c r="K290" s="174" t="s">
        <v>3</v>
      </c>
      <c r="L290" s="38"/>
      <c r="M290" s="179" t="s">
        <v>3</v>
      </c>
      <c r="N290" s="180" t="s">
        <v>44</v>
      </c>
      <c r="O290" s="71"/>
      <c r="P290" s="181">
        <f>O290*H290</f>
        <v>0</v>
      </c>
      <c r="Q290" s="181">
        <v>0</v>
      </c>
      <c r="R290" s="181">
        <f>Q290*H290</f>
        <v>0</v>
      </c>
      <c r="S290" s="181">
        <v>0</v>
      </c>
      <c r="T290" s="182">
        <f>S290*H290</f>
        <v>0</v>
      </c>
      <c r="U290" s="37"/>
      <c r="V290" s="37"/>
      <c r="W290" s="37"/>
      <c r="X290" s="37"/>
      <c r="Y290" s="37"/>
      <c r="Z290" s="37"/>
      <c r="AA290" s="37"/>
      <c r="AB290" s="37"/>
      <c r="AC290" s="37"/>
      <c r="AD290" s="37"/>
      <c r="AE290" s="37"/>
      <c r="AR290" s="183" t="s">
        <v>144</v>
      </c>
      <c r="AT290" s="183" t="s">
        <v>140</v>
      </c>
      <c r="AU290" s="183" t="s">
        <v>82</v>
      </c>
      <c r="AY290" s="18" t="s">
        <v>137</v>
      </c>
      <c r="BE290" s="184">
        <f>IF(N290="základní",J290,0)</f>
        <v>0</v>
      </c>
      <c r="BF290" s="184">
        <f>IF(N290="snížená",J290,0)</f>
        <v>0</v>
      </c>
      <c r="BG290" s="184">
        <f>IF(N290="zákl. přenesená",J290,0)</f>
        <v>0</v>
      </c>
      <c r="BH290" s="184">
        <f>IF(N290="sníž. přenesená",J290,0)</f>
        <v>0</v>
      </c>
      <c r="BI290" s="184">
        <f>IF(N290="nulová",J290,0)</f>
        <v>0</v>
      </c>
      <c r="BJ290" s="18" t="s">
        <v>80</v>
      </c>
      <c r="BK290" s="184">
        <f>ROUND(I290*H290,2)</f>
        <v>0</v>
      </c>
      <c r="BL290" s="18" t="s">
        <v>144</v>
      </c>
      <c r="BM290" s="183" t="s">
        <v>438</v>
      </c>
    </row>
    <row r="291" spans="1:47" s="2" customFormat="1" ht="12">
      <c r="A291" s="37"/>
      <c r="B291" s="38"/>
      <c r="C291" s="37"/>
      <c r="D291" s="185" t="s">
        <v>146</v>
      </c>
      <c r="E291" s="37"/>
      <c r="F291" s="186" t="s">
        <v>437</v>
      </c>
      <c r="G291" s="37"/>
      <c r="H291" s="37"/>
      <c r="I291" s="187"/>
      <c r="J291" s="37"/>
      <c r="K291" s="37"/>
      <c r="L291" s="38"/>
      <c r="M291" s="188"/>
      <c r="N291" s="189"/>
      <c r="O291" s="71"/>
      <c r="P291" s="71"/>
      <c r="Q291" s="71"/>
      <c r="R291" s="71"/>
      <c r="S291" s="71"/>
      <c r="T291" s="72"/>
      <c r="U291" s="37"/>
      <c r="V291" s="37"/>
      <c r="W291" s="37"/>
      <c r="X291" s="37"/>
      <c r="Y291" s="37"/>
      <c r="Z291" s="37"/>
      <c r="AA291" s="37"/>
      <c r="AB291" s="37"/>
      <c r="AC291" s="37"/>
      <c r="AD291" s="37"/>
      <c r="AE291" s="37"/>
      <c r="AT291" s="18" t="s">
        <v>146</v>
      </c>
      <c r="AU291" s="18" t="s">
        <v>82</v>
      </c>
    </row>
    <row r="292" spans="1:65" s="2" customFormat="1" ht="24.15" customHeight="1">
      <c r="A292" s="37"/>
      <c r="B292" s="171"/>
      <c r="C292" s="172" t="s">
        <v>439</v>
      </c>
      <c r="D292" s="172" t="s">
        <v>140</v>
      </c>
      <c r="E292" s="173" t="s">
        <v>440</v>
      </c>
      <c r="F292" s="174" t="s">
        <v>441</v>
      </c>
      <c r="G292" s="175" t="s">
        <v>190</v>
      </c>
      <c r="H292" s="176">
        <v>187.371</v>
      </c>
      <c r="I292" s="177"/>
      <c r="J292" s="178">
        <f>ROUND(I292*H292,2)</f>
        <v>0</v>
      </c>
      <c r="K292" s="174" t="s">
        <v>3</v>
      </c>
      <c r="L292" s="38"/>
      <c r="M292" s="179" t="s">
        <v>3</v>
      </c>
      <c r="N292" s="180" t="s">
        <v>44</v>
      </c>
      <c r="O292" s="71"/>
      <c r="P292" s="181">
        <f>O292*H292</f>
        <v>0</v>
      </c>
      <c r="Q292" s="181">
        <v>0</v>
      </c>
      <c r="R292" s="181">
        <f>Q292*H292</f>
        <v>0</v>
      </c>
      <c r="S292" s="181">
        <v>0</v>
      </c>
      <c r="T292" s="182">
        <f>S292*H292</f>
        <v>0</v>
      </c>
      <c r="U292" s="37"/>
      <c r="V292" s="37"/>
      <c r="W292" s="37"/>
      <c r="X292" s="37"/>
      <c r="Y292" s="37"/>
      <c r="Z292" s="37"/>
      <c r="AA292" s="37"/>
      <c r="AB292" s="37"/>
      <c r="AC292" s="37"/>
      <c r="AD292" s="37"/>
      <c r="AE292" s="37"/>
      <c r="AR292" s="183" t="s">
        <v>144</v>
      </c>
      <c r="AT292" s="183" t="s">
        <v>140</v>
      </c>
      <c r="AU292" s="183" t="s">
        <v>82</v>
      </c>
      <c r="AY292" s="18" t="s">
        <v>137</v>
      </c>
      <c r="BE292" s="184">
        <f>IF(N292="základní",J292,0)</f>
        <v>0</v>
      </c>
      <c r="BF292" s="184">
        <f>IF(N292="snížená",J292,0)</f>
        <v>0</v>
      </c>
      <c r="BG292" s="184">
        <f>IF(N292="zákl. přenesená",J292,0)</f>
        <v>0</v>
      </c>
      <c r="BH292" s="184">
        <f>IF(N292="sníž. přenesená",J292,0)</f>
        <v>0</v>
      </c>
      <c r="BI292" s="184">
        <f>IF(N292="nulová",J292,0)</f>
        <v>0</v>
      </c>
      <c r="BJ292" s="18" t="s">
        <v>80</v>
      </c>
      <c r="BK292" s="184">
        <f>ROUND(I292*H292,2)</f>
        <v>0</v>
      </c>
      <c r="BL292" s="18" t="s">
        <v>144</v>
      </c>
      <c r="BM292" s="183" t="s">
        <v>442</v>
      </c>
    </row>
    <row r="293" spans="1:47" s="2" customFormat="1" ht="12">
      <c r="A293" s="37"/>
      <c r="B293" s="38"/>
      <c r="C293" s="37"/>
      <c r="D293" s="185" t="s">
        <v>146</v>
      </c>
      <c r="E293" s="37"/>
      <c r="F293" s="186" t="s">
        <v>441</v>
      </c>
      <c r="G293" s="37"/>
      <c r="H293" s="37"/>
      <c r="I293" s="187"/>
      <c r="J293" s="37"/>
      <c r="K293" s="37"/>
      <c r="L293" s="38"/>
      <c r="M293" s="188"/>
      <c r="N293" s="189"/>
      <c r="O293" s="71"/>
      <c r="P293" s="71"/>
      <c r="Q293" s="71"/>
      <c r="R293" s="71"/>
      <c r="S293" s="71"/>
      <c r="T293" s="72"/>
      <c r="U293" s="37"/>
      <c r="V293" s="37"/>
      <c r="W293" s="37"/>
      <c r="X293" s="37"/>
      <c r="Y293" s="37"/>
      <c r="Z293" s="37"/>
      <c r="AA293" s="37"/>
      <c r="AB293" s="37"/>
      <c r="AC293" s="37"/>
      <c r="AD293" s="37"/>
      <c r="AE293" s="37"/>
      <c r="AT293" s="18" t="s">
        <v>146</v>
      </c>
      <c r="AU293" s="18" t="s">
        <v>82</v>
      </c>
    </row>
    <row r="294" spans="1:65" s="2" customFormat="1" ht="24.15" customHeight="1">
      <c r="A294" s="37"/>
      <c r="B294" s="171"/>
      <c r="C294" s="172" t="s">
        <v>443</v>
      </c>
      <c r="D294" s="172" t="s">
        <v>140</v>
      </c>
      <c r="E294" s="173" t="s">
        <v>444</v>
      </c>
      <c r="F294" s="174" t="s">
        <v>445</v>
      </c>
      <c r="G294" s="175" t="s">
        <v>190</v>
      </c>
      <c r="H294" s="176">
        <v>187.371</v>
      </c>
      <c r="I294" s="177"/>
      <c r="J294" s="178">
        <f>ROUND(I294*H294,2)</f>
        <v>0</v>
      </c>
      <c r="K294" s="174" t="s">
        <v>3</v>
      </c>
      <c r="L294" s="38"/>
      <c r="M294" s="179" t="s">
        <v>3</v>
      </c>
      <c r="N294" s="180" t="s">
        <v>44</v>
      </c>
      <c r="O294" s="71"/>
      <c r="P294" s="181">
        <f>O294*H294</f>
        <v>0</v>
      </c>
      <c r="Q294" s="181">
        <v>0</v>
      </c>
      <c r="R294" s="181">
        <f>Q294*H294</f>
        <v>0</v>
      </c>
      <c r="S294" s="181">
        <v>0</v>
      </c>
      <c r="T294" s="182">
        <f>S294*H294</f>
        <v>0</v>
      </c>
      <c r="U294" s="37"/>
      <c r="V294" s="37"/>
      <c r="W294" s="37"/>
      <c r="X294" s="37"/>
      <c r="Y294" s="37"/>
      <c r="Z294" s="37"/>
      <c r="AA294" s="37"/>
      <c r="AB294" s="37"/>
      <c r="AC294" s="37"/>
      <c r="AD294" s="37"/>
      <c r="AE294" s="37"/>
      <c r="AR294" s="183" t="s">
        <v>144</v>
      </c>
      <c r="AT294" s="183" t="s">
        <v>140</v>
      </c>
      <c r="AU294" s="183" t="s">
        <v>82</v>
      </c>
      <c r="AY294" s="18" t="s">
        <v>137</v>
      </c>
      <c r="BE294" s="184">
        <f>IF(N294="základní",J294,0)</f>
        <v>0</v>
      </c>
      <c r="BF294" s="184">
        <f>IF(N294="snížená",J294,0)</f>
        <v>0</v>
      </c>
      <c r="BG294" s="184">
        <f>IF(N294="zákl. přenesená",J294,0)</f>
        <v>0</v>
      </c>
      <c r="BH294" s="184">
        <f>IF(N294="sníž. přenesená",J294,0)</f>
        <v>0</v>
      </c>
      <c r="BI294" s="184">
        <f>IF(N294="nulová",J294,0)</f>
        <v>0</v>
      </c>
      <c r="BJ294" s="18" t="s">
        <v>80</v>
      </c>
      <c r="BK294" s="184">
        <f>ROUND(I294*H294,2)</f>
        <v>0</v>
      </c>
      <c r="BL294" s="18" t="s">
        <v>144</v>
      </c>
      <c r="BM294" s="183" t="s">
        <v>446</v>
      </c>
    </row>
    <row r="295" spans="1:47" s="2" customFormat="1" ht="12">
      <c r="A295" s="37"/>
      <c r="B295" s="38"/>
      <c r="C295" s="37"/>
      <c r="D295" s="185" t="s">
        <v>146</v>
      </c>
      <c r="E295" s="37"/>
      <c r="F295" s="186" t="s">
        <v>445</v>
      </c>
      <c r="G295" s="37"/>
      <c r="H295" s="37"/>
      <c r="I295" s="187"/>
      <c r="J295" s="37"/>
      <c r="K295" s="37"/>
      <c r="L295" s="38"/>
      <c r="M295" s="188"/>
      <c r="N295" s="189"/>
      <c r="O295" s="71"/>
      <c r="P295" s="71"/>
      <c r="Q295" s="71"/>
      <c r="R295" s="71"/>
      <c r="S295" s="71"/>
      <c r="T295" s="72"/>
      <c r="U295" s="37"/>
      <c r="V295" s="37"/>
      <c r="W295" s="37"/>
      <c r="X295" s="37"/>
      <c r="Y295" s="37"/>
      <c r="Z295" s="37"/>
      <c r="AA295" s="37"/>
      <c r="AB295" s="37"/>
      <c r="AC295" s="37"/>
      <c r="AD295" s="37"/>
      <c r="AE295" s="37"/>
      <c r="AT295" s="18" t="s">
        <v>146</v>
      </c>
      <c r="AU295" s="18" t="s">
        <v>82</v>
      </c>
    </row>
    <row r="296" spans="1:65" s="2" customFormat="1" ht="16.5" customHeight="1">
      <c r="A296" s="37"/>
      <c r="B296" s="171"/>
      <c r="C296" s="172" t="s">
        <v>447</v>
      </c>
      <c r="D296" s="172" t="s">
        <v>140</v>
      </c>
      <c r="E296" s="173" t="s">
        <v>448</v>
      </c>
      <c r="F296" s="174" t="s">
        <v>449</v>
      </c>
      <c r="G296" s="175" t="s">
        <v>450</v>
      </c>
      <c r="H296" s="176">
        <v>8</v>
      </c>
      <c r="I296" s="177"/>
      <c r="J296" s="178">
        <f>ROUND(I296*H296,2)</f>
        <v>0</v>
      </c>
      <c r="K296" s="174" t="s">
        <v>3</v>
      </c>
      <c r="L296" s="38"/>
      <c r="M296" s="179" t="s">
        <v>3</v>
      </c>
      <c r="N296" s="180" t="s">
        <v>44</v>
      </c>
      <c r="O296" s="71"/>
      <c r="P296" s="181">
        <f>O296*H296</f>
        <v>0</v>
      </c>
      <c r="Q296" s="181">
        <v>0</v>
      </c>
      <c r="R296" s="181">
        <f>Q296*H296</f>
        <v>0</v>
      </c>
      <c r="S296" s="181">
        <v>0</v>
      </c>
      <c r="T296" s="182">
        <f>S296*H296</f>
        <v>0</v>
      </c>
      <c r="U296" s="37"/>
      <c r="V296" s="37"/>
      <c r="W296" s="37"/>
      <c r="X296" s="37"/>
      <c r="Y296" s="37"/>
      <c r="Z296" s="37"/>
      <c r="AA296" s="37"/>
      <c r="AB296" s="37"/>
      <c r="AC296" s="37"/>
      <c r="AD296" s="37"/>
      <c r="AE296" s="37"/>
      <c r="AR296" s="183" t="s">
        <v>144</v>
      </c>
      <c r="AT296" s="183" t="s">
        <v>140</v>
      </c>
      <c r="AU296" s="183" t="s">
        <v>82</v>
      </c>
      <c r="AY296" s="18" t="s">
        <v>137</v>
      </c>
      <c r="BE296" s="184">
        <f>IF(N296="základní",J296,0)</f>
        <v>0</v>
      </c>
      <c r="BF296" s="184">
        <f>IF(N296="snížená",J296,0)</f>
        <v>0</v>
      </c>
      <c r="BG296" s="184">
        <f>IF(N296="zákl. přenesená",J296,0)</f>
        <v>0</v>
      </c>
      <c r="BH296" s="184">
        <f>IF(N296="sníž. přenesená",J296,0)</f>
        <v>0</v>
      </c>
      <c r="BI296" s="184">
        <f>IF(N296="nulová",J296,0)</f>
        <v>0</v>
      </c>
      <c r="BJ296" s="18" t="s">
        <v>80</v>
      </c>
      <c r="BK296" s="184">
        <f>ROUND(I296*H296,2)</f>
        <v>0</v>
      </c>
      <c r="BL296" s="18" t="s">
        <v>144</v>
      </c>
      <c r="BM296" s="183" t="s">
        <v>451</v>
      </c>
    </row>
    <row r="297" spans="1:47" s="2" customFormat="1" ht="12">
      <c r="A297" s="37"/>
      <c r="B297" s="38"/>
      <c r="C297" s="37"/>
      <c r="D297" s="185" t="s">
        <v>146</v>
      </c>
      <c r="E297" s="37"/>
      <c r="F297" s="186" t="s">
        <v>449</v>
      </c>
      <c r="G297" s="37"/>
      <c r="H297" s="37"/>
      <c r="I297" s="187"/>
      <c r="J297" s="37"/>
      <c r="K297" s="37"/>
      <c r="L297" s="38"/>
      <c r="M297" s="188"/>
      <c r="N297" s="189"/>
      <c r="O297" s="71"/>
      <c r="P297" s="71"/>
      <c r="Q297" s="71"/>
      <c r="R297" s="71"/>
      <c r="S297" s="71"/>
      <c r="T297" s="72"/>
      <c r="U297" s="37"/>
      <c r="V297" s="37"/>
      <c r="W297" s="37"/>
      <c r="X297" s="37"/>
      <c r="Y297" s="37"/>
      <c r="Z297" s="37"/>
      <c r="AA297" s="37"/>
      <c r="AB297" s="37"/>
      <c r="AC297" s="37"/>
      <c r="AD297" s="37"/>
      <c r="AE297" s="37"/>
      <c r="AT297" s="18" t="s">
        <v>146</v>
      </c>
      <c r="AU297" s="18" t="s">
        <v>82</v>
      </c>
    </row>
    <row r="298" spans="1:51" s="13" customFormat="1" ht="12">
      <c r="A298" s="13"/>
      <c r="B298" s="190"/>
      <c r="C298" s="13"/>
      <c r="D298" s="185" t="s">
        <v>154</v>
      </c>
      <c r="E298" s="191" t="s">
        <v>3</v>
      </c>
      <c r="F298" s="192" t="s">
        <v>452</v>
      </c>
      <c r="G298" s="13"/>
      <c r="H298" s="193">
        <v>8</v>
      </c>
      <c r="I298" s="194"/>
      <c r="J298" s="13"/>
      <c r="K298" s="13"/>
      <c r="L298" s="190"/>
      <c r="M298" s="195"/>
      <c r="N298" s="196"/>
      <c r="O298" s="196"/>
      <c r="P298" s="196"/>
      <c r="Q298" s="196"/>
      <c r="R298" s="196"/>
      <c r="S298" s="196"/>
      <c r="T298" s="197"/>
      <c r="U298" s="13"/>
      <c r="V298" s="13"/>
      <c r="W298" s="13"/>
      <c r="X298" s="13"/>
      <c r="Y298" s="13"/>
      <c r="Z298" s="13"/>
      <c r="AA298" s="13"/>
      <c r="AB298" s="13"/>
      <c r="AC298" s="13"/>
      <c r="AD298" s="13"/>
      <c r="AE298" s="13"/>
      <c r="AT298" s="191" t="s">
        <v>154</v>
      </c>
      <c r="AU298" s="191" t="s">
        <v>82</v>
      </c>
      <c r="AV298" s="13" t="s">
        <v>82</v>
      </c>
      <c r="AW298" s="13" t="s">
        <v>35</v>
      </c>
      <c r="AX298" s="13" t="s">
        <v>80</v>
      </c>
      <c r="AY298" s="191" t="s">
        <v>137</v>
      </c>
    </row>
    <row r="299" spans="1:65" s="2" customFormat="1" ht="24.15" customHeight="1">
      <c r="A299" s="37"/>
      <c r="B299" s="171"/>
      <c r="C299" s="198" t="s">
        <v>453</v>
      </c>
      <c r="D299" s="198" t="s">
        <v>166</v>
      </c>
      <c r="E299" s="199" t="s">
        <v>454</v>
      </c>
      <c r="F299" s="200" t="s">
        <v>455</v>
      </c>
      <c r="G299" s="201" t="s">
        <v>205</v>
      </c>
      <c r="H299" s="202">
        <v>2</v>
      </c>
      <c r="I299" s="203"/>
      <c r="J299" s="204">
        <f>ROUND(I299*H299,2)</f>
        <v>0</v>
      </c>
      <c r="K299" s="200" t="s">
        <v>3</v>
      </c>
      <c r="L299" s="205"/>
      <c r="M299" s="206" t="s">
        <v>3</v>
      </c>
      <c r="N299" s="207" t="s">
        <v>44</v>
      </c>
      <c r="O299" s="71"/>
      <c r="P299" s="181">
        <f>O299*H299</f>
        <v>0</v>
      </c>
      <c r="Q299" s="181">
        <v>0.03429</v>
      </c>
      <c r="R299" s="181">
        <f>Q299*H299</f>
        <v>0.06858</v>
      </c>
      <c r="S299" s="181">
        <v>0</v>
      </c>
      <c r="T299" s="182">
        <f>S299*H299</f>
        <v>0</v>
      </c>
      <c r="U299" s="37"/>
      <c r="V299" s="37"/>
      <c r="W299" s="37"/>
      <c r="X299" s="37"/>
      <c r="Y299" s="37"/>
      <c r="Z299" s="37"/>
      <c r="AA299" s="37"/>
      <c r="AB299" s="37"/>
      <c r="AC299" s="37"/>
      <c r="AD299" s="37"/>
      <c r="AE299" s="37"/>
      <c r="AR299" s="183" t="s">
        <v>170</v>
      </c>
      <c r="AT299" s="183" t="s">
        <v>166</v>
      </c>
      <c r="AU299" s="183" t="s">
        <v>82</v>
      </c>
      <c r="AY299" s="18" t="s">
        <v>137</v>
      </c>
      <c r="BE299" s="184">
        <f>IF(N299="základní",J299,0)</f>
        <v>0</v>
      </c>
      <c r="BF299" s="184">
        <f>IF(N299="snížená",J299,0)</f>
        <v>0</v>
      </c>
      <c r="BG299" s="184">
        <f>IF(N299="zákl. přenesená",J299,0)</f>
        <v>0</v>
      </c>
      <c r="BH299" s="184">
        <f>IF(N299="sníž. přenesená",J299,0)</f>
        <v>0</v>
      </c>
      <c r="BI299" s="184">
        <f>IF(N299="nulová",J299,0)</f>
        <v>0</v>
      </c>
      <c r="BJ299" s="18" t="s">
        <v>80</v>
      </c>
      <c r="BK299" s="184">
        <f>ROUND(I299*H299,2)</f>
        <v>0</v>
      </c>
      <c r="BL299" s="18" t="s">
        <v>144</v>
      </c>
      <c r="BM299" s="183" t="s">
        <v>456</v>
      </c>
    </row>
    <row r="300" spans="1:47" s="2" customFormat="1" ht="12">
      <c r="A300" s="37"/>
      <c r="B300" s="38"/>
      <c r="C300" s="37"/>
      <c r="D300" s="185" t="s">
        <v>146</v>
      </c>
      <c r="E300" s="37"/>
      <c r="F300" s="186" t="s">
        <v>455</v>
      </c>
      <c r="G300" s="37"/>
      <c r="H300" s="37"/>
      <c r="I300" s="187"/>
      <c r="J300" s="37"/>
      <c r="K300" s="37"/>
      <c r="L300" s="38"/>
      <c r="M300" s="188"/>
      <c r="N300" s="189"/>
      <c r="O300" s="71"/>
      <c r="P300" s="71"/>
      <c r="Q300" s="71"/>
      <c r="R300" s="71"/>
      <c r="S300" s="71"/>
      <c r="T300" s="72"/>
      <c r="U300" s="37"/>
      <c r="V300" s="37"/>
      <c r="W300" s="37"/>
      <c r="X300" s="37"/>
      <c r="Y300" s="37"/>
      <c r="Z300" s="37"/>
      <c r="AA300" s="37"/>
      <c r="AB300" s="37"/>
      <c r="AC300" s="37"/>
      <c r="AD300" s="37"/>
      <c r="AE300" s="37"/>
      <c r="AT300" s="18" t="s">
        <v>146</v>
      </c>
      <c r="AU300" s="18" t="s">
        <v>82</v>
      </c>
    </row>
    <row r="301" spans="1:65" s="2" customFormat="1" ht="24.15" customHeight="1">
      <c r="A301" s="37"/>
      <c r="B301" s="171"/>
      <c r="C301" s="198" t="s">
        <v>457</v>
      </c>
      <c r="D301" s="198" t="s">
        <v>166</v>
      </c>
      <c r="E301" s="199" t="s">
        <v>458</v>
      </c>
      <c r="F301" s="200" t="s">
        <v>459</v>
      </c>
      <c r="G301" s="201" t="s">
        <v>205</v>
      </c>
      <c r="H301" s="202">
        <v>2</v>
      </c>
      <c r="I301" s="203"/>
      <c r="J301" s="204">
        <f>ROUND(I301*H301,2)</f>
        <v>0</v>
      </c>
      <c r="K301" s="200" t="s">
        <v>3</v>
      </c>
      <c r="L301" s="205"/>
      <c r="M301" s="206" t="s">
        <v>3</v>
      </c>
      <c r="N301" s="207" t="s">
        <v>44</v>
      </c>
      <c r="O301" s="71"/>
      <c r="P301" s="181">
        <f>O301*H301</f>
        <v>0</v>
      </c>
      <c r="Q301" s="181">
        <v>0.03482</v>
      </c>
      <c r="R301" s="181">
        <f>Q301*H301</f>
        <v>0.06964</v>
      </c>
      <c r="S301" s="181">
        <v>0</v>
      </c>
      <c r="T301" s="182">
        <f>S301*H301</f>
        <v>0</v>
      </c>
      <c r="U301" s="37"/>
      <c r="V301" s="37"/>
      <c r="W301" s="37"/>
      <c r="X301" s="37"/>
      <c r="Y301" s="37"/>
      <c r="Z301" s="37"/>
      <c r="AA301" s="37"/>
      <c r="AB301" s="37"/>
      <c r="AC301" s="37"/>
      <c r="AD301" s="37"/>
      <c r="AE301" s="37"/>
      <c r="AR301" s="183" t="s">
        <v>170</v>
      </c>
      <c r="AT301" s="183" t="s">
        <v>166</v>
      </c>
      <c r="AU301" s="183" t="s">
        <v>82</v>
      </c>
      <c r="AY301" s="18" t="s">
        <v>137</v>
      </c>
      <c r="BE301" s="184">
        <f>IF(N301="základní",J301,0)</f>
        <v>0</v>
      </c>
      <c r="BF301" s="184">
        <f>IF(N301="snížená",J301,0)</f>
        <v>0</v>
      </c>
      <c r="BG301" s="184">
        <f>IF(N301="zákl. přenesená",J301,0)</f>
        <v>0</v>
      </c>
      <c r="BH301" s="184">
        <f>IF(N301="sníž. přenesená",J301,0)</f>
        <v>0</v>
      </c>
      <c r="BI301" s="184">
        <f>IF(N301="nulová",J301,0)</f>
        <v>0</v>
      </c>
      <c r="BJ301" s="18" t="s">
        <v>80</v>
      </c>
      <c r="BK301" s="184">
        <f>ROUND(I301*H301,2)</f>
        <v>0</v>
      </c>
      <c r="BL301" s="18" t="s">
        <v>144</v>
      </c>
      <c r="BM301" s="183" t="s">
        <v>460</v>
      </c>
    </row>
    <row r="302" spans="1:47" s="2" customFormat="1" ht="12">
      <c r="A302" s="37"/>
      <c r="B302" s="38"/>
      <c r="C302" s="37"/>
      <c r="D302" s="185" t="s">
        <v>146</v>
      </c>
      <c r="E302" s="37"/>
      <c r="F302" s="186" t="s">
        <v>459</v>
      </c>
      <c r="G302" s="37"/>
      <c r="H302" s="37"/>
      <c r="I302" s="187"/>
      <c r="J302" s="37"/>
      <c r="K302" s="37"/>
      <c r="L302" s="38"/>
      <c r="M302" s="188"/>
      <c r="N302" s="189"/>
      <c r="O302" s="71"/>
      <c r="P302" s="71"/>
      <c r="Q302" s="71"/>
      <c r="R302" s="71"/>
      <c r="S302" s="71"/>
      <c r="T302" s="72"/>
      <c r="U302" s="37"/>
      <c r="V302" s="37"/>
      <c r="W302" s="37"/>
      <c r="X302" s="37"/>
      <c r="Y302" s="37"/>
      <c r="Z302" s="37"/>
      <c r="AA302" s="37"/>
      <c r="AB302" s="37"/>
      <c r="AC302" s="37"/>
      <c r="AD302" s="37"/>
      <c r="AE302" s="37"/>
      <c r="AT302" s="18" t="s">
        <v>146</v>
      </c>
      <c r="AU302" s="18" t="s">
        <v>82</v>
      </c>
    </row>
    <row r="303" spans="1:65" s="2" customFormat="1" ht="24.15" customHeight="1">
      <c r="A303" s="37"/>
      <c r="B303" s="171"/>
      <c r="C303" s="198" t="s">
        <v>461</v>
      </c>
      <c r="D303" s="198" t="s">
        <v>166</v>
      </c>
      <c r="E303" s="199" t="s">
        <v>462</v>
      </c>
      <c r="F303" s="200" t="s">
        <v>463</v>
      </c>
      <c r="G303" s="201" t="s">
        <v>205</v>
      </c>
      <c r="H303" s="202">
        <v>4</v>
      </c>
      <c r="I303" s="203"/>
      <c r="J303" s="204">
        <f>ROUND(I303*H303,2)</f>
        <v>0</v>
      </c>
      <c r="K303" s="200" t="s">
        <v>3</v>
      </c>
      <c r="L303" s="205"/>
      <c r="M303" s="206" t="s">
        <v>3</v>
      </c>
      <c r="N303" s="207" t="s">
        <v>44</v>
      </c>
      <c r="O303" s="71"/>
      <c r="P303" s="181">
        <f>O303*H303</f>
        <v>0</v>
      </c>
      <c r="Q303" s="181">
        <v>0.03277</v>
      </c>
      <c r="R303" s="181">
        <f>Q303*H303</f>
        <v>0.13108</v>
      </c>
      <c r="S303" s="181">
        <v>0</v>
      </c>
      <c r="T303" s="182">
        <f>S303*H303</f>
        <v>0</v>
      </c>
      <c r="U303" s="37"/>
      <c r="V303" s="37"/>
      <c r="W303" s="37"/>
      <c r="X303" s="37"/>
      <c r="Y303" s="37"/>
      <c r="Z303" s="37"/>
      <c r="AA303" s="37"/>
      <c r="AB303" s="37"/>
      <c r="AC303" s="37"/>
      <c r="AD303" s="37"/>
      <c r="AE303" s="37"/>
      <c r="AR303" s="183" t="s">
        <v>170</v>
      </c>
      <c r="AT303" s="183" t="s">
        <v>166</v>
      </c>
      <c r="AU303" s="183" t="s">
        <v>82</v>
      </c>
      <c r="AY303" s="18" t="s">
        <v>137</v>
      </c>
      <c r="BE303" s="184">
        <f>IF(N303="základní",J303,0)</f>
        <v>0</v>
      </c>
      <c r="BF303" s="184">
        <f>IF(N303="snížená",J303,0)</f>
        <v>0</v>
      </c>
      <c r="BG303" s="184">
        <f>IF(N303="zákl. přenesená",J303,0)</f>
        <v>0</v>
      </c>
      <c r="BH303" s="184">
        <f>IF(N303="sníž. přenesená",J303,0)</f>
        <v>0</v>
      </c>
      <c r="BI303" s="184">
        <f>IF(N303="nulová",J303,0)</f>
        <v>0</v>
      </c>
      <c r="BJ303" s="18" t="s">
        <v>80</v>
      </c>
      <c r="BK303" s="184">
        <f>ROUND(I303*H303,2)</f>
        <v>0</v>
      </c>
      <c r="BL303" s="18" t="s">
        <v>144</v>
      </c>
      <c r="BM303" s="183" t="s">
        <v>464</v>
      </c>
    </row>
    <row r="304" spans="1:47" s="2" customFormat="1" ht="12">
      <c r="A304" s="37"/>
      <c r="B304" s="38"/>
      <c r="C304" s="37"/>
      <c r="D304" s="185" t="s">
        <v>146</v>
      </c>
      <c r="E304" s="37"/>
      <c r="F304" s="186" t="s">
        <v>463</v>
      </c>
      <c r="G304" s="37"/>
      <c r="H304" s="37"/>
      <c r="I304" s="187"/>
      <c r="J304" s="37"/>
      <c r="K304" s="37"/>
      <c r="L304" s="38"/>
      <c r="M304" s="188"/>
      <c r="N304" s="189"/>
      <c r="O304" s="71"/>
      <c r="P304" s="71"/>
      <c r="Q304" s="71"/>
      <c r="R304" s="71"/>
      <c r="S304" s="71"/>
      <c r="T304" s="72"/>
      <c r="U304" s="37"/>
      <c r="V304" s="37"/>
      <c r="W304" s="37"/>
      <c r="X304" s="37"/>
      <c r="Y304" s="37"/>
      <c r="Z304" s="37"/>
      <c r="AA304" s="37"/>
      <c r="AB304" s="37"/>
      <c r="AC304" s="37"/>
      <c r="AD304" s="37"/>
      <c r="AE304" s="37"/>
      <c r="AT304" s="18" t="s">
        <v>146</v>
      </c>
      <c r="AU304" s="18" t="s">
        <v>82</v>
      </c>
    </row>
    <row r="305" spans="1:65" s="2" customFormat="1" ht="16.5" customHeight="1">
      <c r="A305" s="37"/>
      <c r="B305" s="171"/>
      <c r="C305" s="172" t="s">
        <v>465</v>
      </c>
      <c r="D305" s="172" t="s">
        <v>140</v>
      </c>
      <c r="E305" s="173" t="s">
        <v>466</v>
      </c>
      <c r="F305" s="174" t="s">
        <v>467</v>
      </c>
      <c r="G305" s="175" t="s">
        <v>205</v>
      </c>
      <c r="H305" s="176">
        <v>63</v>
      </c>
      <c r="I305" s="177"/>
      <c r="J305" s="178">
        <f>ROUND(I305*H305,2)</f>
        <v>0</v>
      </c>
      <c r="K305" s="174" t="s">
        <v>3</v>
      </c>
      <c r="L305" s="38"/>
      <c r="M305" s="179" t="s">
        <v>3</v>
      </c>
      <c r="N305" s="180" t="s">
        <v>44</v>
      </c>
      <c r="O305" s="71"/>
      <c r="P305" s="181">
        <f>O305*H305</f>
        <v>0</v>
      </c>
      <c r="Q305" s="181">
        <v>0</v>
      </c>
      <c r="R305" s="181">
        <f>Q305*H305</f>
        <v>0</v>
      </c>
      <c r="S305" s="181">
        <v>0</v>
      </c>
      <c r="T305" s="182">
        <f>S305*H305</f>
        <v>0</v>
      </c>
      <c r="U305" s="37"/>
      <c r="V305" s="37"/>
      <c r="W305" s="37"/>
      <c r="X305" s="37"/>
      <c r="Y305" s="37"/>
      <c r="Z305" s="37"/>
      <c r="AA305" s="37"/>
      <c r="AB305" s="37"/>
      <c r="AC305" s="37"/>
      <c r="AD305" s="37"/>
      <c r="AE305" s="37"/>
      <c r="AR305" s="183" t="s">
        <v>144</v>
      </c>
      <c r="AT305" s="183" t="s">
        <v>140</v>
      </c>
      <c r="AU305" s="183" t="s">
        <v>82</v>
      </c>
      <c r="AY305" s="18" t="s">
        <v>137</v>
      </c>
      <c r="BE305" s="184">
        <f>IF(N305="základní",J305,0)</f>
        <v>0</v>
      </c>
      <c r="BF305" s="184">
        <f>IF(N305="snížená",J305,0)</f>
        <v>0</v>
      </c>
      <c r="BG305" s="184">
        <f>IF(N305="zákl. přenesená",J305,0)</f>
        <v>0</v>
      </c>
      <c r="BH305" s="184">
        <f>IF(N305="sníž. přenesená",J305,0)</f>
        <v>0</v>
      </c>
      <c r="BI305" s="184">
        <f>IF(N305="nulová",J305,0)</f>
        <v>0</v>
      </c>
      <c r="BJ305" s="18" t="s">
        <v>80</v>
      </c>
      <c r="BK305" s="184">
        <f>ROUND(I305*H305,2)</f>
        <v>0</v>
      </c>
      <c r="BL305" s="18" t="s">
        <v>144</v>
      </c>
      <c r="BM305" s="183" t="s">
        <v>468</v>
      </c>
    </row>
    <row r="306" spans="1:47" s="2" customFormat="1" ht="12">
      <c r="A306" s="37"/>
      <c r="B306" s="38"/>
      <c r="C306" s="37"/>
      <c r="D306" s="185" t="s">
        <v>146</v>
      </c>
      <c r="E306" s="37"/>
      <c r="F306" s="186" t="s">
        <v>467</v>
      </c>
      <c r="G306" s="37"/>
      <c r="H306" s="37"/>
      <c r="I306" s="187"/>
      <c r="J306" s="37"/>
      <c r="K306" s="37"/>
      <c r="L306" s="38"/>
      <c r="M306" s="188"/>
      <c r="N306" s="189"/>
      <c r="O306" s="71"/>
      <c r="P306" s="71"/>
      <c r="Q306" s="71"/>
      <c r="R306" s="71"/>
      <c r="S306" s="71"/>
      <c r="T306" s="72"/>
      <c r="U306" s="37"/>
      <c r="V306" s="37"/>
      <c r="W306" s="37"/>
      <c r="X306" s="37"/>
      <c r="Y306" s="37"/>
      <c r="Z306" s="37"/>
      <c r="AA306" s="37"/>
      <c r="AB306" s="37"/>
      <c r="AC306" s="37"/>
      <c r="AD306" s="37"/>
      <c r="AE306" s="37"/>
      <c r="AT306" s="18" t="s">
        <v>146</v>
      </c>
      <c r="AU306" s="18" t="s">
        <v>82</v>
      </c>
    </row>
    <row r="307" spans="1:65" s="2" customFormat="1" ht="24.15" customHeight="1">
      <c r="A307" s="37"/>
      <c r="B307" s="171"/>
      <c r="C307" s="172" t="s">
        <v>469</v>
      </c>
      <c r="D307" s="172" t="s">
        <v>140</v>
      </c>
      <c r="E307" s="173" t="s">
        <v>470</v>
      </c>
      <c r="F307" s="174" t="s">
        <v>471</v>
      </c>
      <c r="G307" s="175" t="s">
        <v>205</v>
      </c>
      <c r="H307" s="176">
        <v>2</v>
      </c>
      <c r="I307" s="177"/>
      <c r="J307" s="178">
        <f>ROUND(I307*H307,2)</f>
        <v>0</v>
      </c>
      <c r="K307" s="174" t="s">
        <v>3</v>
      </c>
      <c r="L307" s="38"/>
      <c r="M307" s="179" t="s">
        <v>3</v>
      </c>
      <c r="N307" s="180" t="s">
        <v>44</v>
      </c>
      <c r="O307" s="71"/>
      <c r="P307" s="181">
        <f>O307*H307</f>
        <v>0</v>
      </c>
      <c r="Q307" s="181">
        <v>0</v>
      </c>
      <c r="R307" s="181">
        <f>Q307*H307</f>
        <v>0</v>
      </c>
      <c r="S307" s="181">
        <v>0</v>
      </c>
      <c r="T307" s="182">
        <f>S307*H307</f>
        <v>0</v>
      </c>
      <c r="U307" s="37"/>
      <c r="V307" s="37"/>
      <c r="W307" s="37"/>
      <c r="X307" s="37"/>
      <c r="Y307" s="37"/>
      <c r="Z307" s="37"/>
      <c r="AA307" s="37"/>
      <c r="AB307" s="37"/>
      <c r="AC307" s="37"/>
      <c r="AD307" s="37"/>
      <c r="AE307" s="37"/>
      <c r="AR307" s="183" t="s">
        <v>144</v>
      </c>
      <c r="AT307" s="183" t="s">
        <v>140</v>
      </c>
      <c r="AU307" s="183" t="s">
        <v>82</v>
      </c>
      <c r="AY307" s="18" t="s">
        <v>137</v>
      </c>
      <c r="BE307" s="184">
        <f>IF(N307="základní",J307,0)</f>
        <v>0</v>
      </c>
      <c r="BF307" s="184">
        <f>IF(N307="snížená",J307,0)</f>
        <v>0</v>
      </c>
      <c r="BG307" s="184">
        <f>IF(N307="zákl. přenesená",J307,0)</f>
        <v>0</v>
      </c>
      <c r="BH307" s="184">
        <f>IF(N307="sníž. přenesená",J307,0)</f>
        <v>0</v>
      </c>
      <c r="BI307" s="184">
        <f>IF(N307="nulová",J307,0)</f>
        <v>0</v>
      </c>
      <c r="BJ307" s="18" t="s">
        <v>80</v>
      </c>
      <c r="BK307" s="184">
        <f>ROUND(I307*H307,2)</f>
        <v>0</v>
      </c>
      <c r="BL307" s="18" t="s">
        <v>144</v>
      </c>
      <c r="BM307" s="183" t="s">
        <v>472</v>
      </c>
    </row>
    <row r="308" spans="1:47" s="2" customFormat="1" ht="12">
      <c r="A308" s="37"/>
      <c r="B308" s="38"/>
      <c r="C308" s="37"/>
      <c r="D308" s="185" t="s">
        <v>146</v>
      </c>
      <c r="E308" s="37"/>
      <c r="F308" s="186" t="s">
        <v>471</v>
      </c>
      <c r="G308" s="37"/>
      <c r="H308" s="37"/>
      <c r="I308" s="187"/>
      <c r="J308" s="37"/>
      <c r="K308" s="37"/>
      <c r="L308" s="38"/>
      <c r="M308" s="188"/>
      <c r="N308" s="189"/>
      <c r="O308" s="71"/>
      <c r="P308" s="71"/>
      <c r="Q308" s="71"/>
      <c r="R308" s="71"/>
      <c r="S308" s="71"/>
      <c r="T308" s="72"/>
      <c r="U308" s="37"/>
      <c r="V308" s="37"/>
      <c r="W308" s="37"/>
      <c r="X308" s="37"/>
      <c r="Y308" s="37"/>
      <c r="Z308" s="37"/>
      <c r="AA308" s="37"/>
      <c r="AB308" s="37"/>
      <c r="AC308" s="37"/>
      <c r="AD308" s="37"/>
      <c r="AE308" s="37"/>
      <c r="AT308" s="18" t="s">
        <v>146</v>
      </c>
      <c r="AU308" s="18" t="s">
        <v>82</v>
      </c>
    </row>
    <row r="309" spans="1:51" s="13" customFormat="1" ht="12">
      <c r="A309" s="13"/>
      <c r="B309" s="190"/>
      <c r="C309" s="13"/>
      <c r="D309" s="185" t="s">
        <v>154</v>
      </c>
      <c r="E309" s="191" t="s">
        <v>3</v>
      </c>
      <c r="F309" s="192" t="s">
        <v>473</v>
      </c>
      <c r="G309" s="13"/>
      <c r="H309" s="193">
        <v>2</v>
      </c>
      <c r="I309" s="194"/>
      <c r="J309" s="13"/>
      <c r="K309" s="13"/>
      <c r="L309" s="190"/>
      <c r="M309" s="195"/>
      <c r="N309" s="196"/>
      <c r="O309" s="196"/>
      <c r="P309" s="196"/>
      <c r="Q309" s="196"/>
      <c r="R309" s="196"/>
      <c r="S309" s="196"/>
      <c r="T309" s="197"/>
      <c r="U309" s="13"/>
      <c r="V309" s="13"/>
      <c r="W309" s="13"/>
      <c r="X309" s="13"/>
      <c r="Y309" s="13"/>
      <c r="Z309" s="13"/>
      <c r="AA309" s="13"/>
      <c r="AB309" s="13"/>
      <c r="AC309" s="13"/>
      <c r="AD309" s="13"/>
      <c r="AE309" s="13"/>
      <c r="AT309" s="191" t="s">
        <v>154</v>
      </c>
      <c r="AU309" s="191" t="s">
        <v>82</v>
      </c>
      <c r="AV309" s="13" t="s">
        <v>82</v>
      </c>
      <c r="AW309" s="13" t="s">
        <v>35</v>
      </c>
      <c r="AX309" s="13" t="s">
        <v>80</v>
      </c>
      <c r="AY309" s="191" t="s">
        <v>137</v>
      </c>
    </row>
    <row r="310" spans="1:65" s="2" customFormat="1" ht="24.15" customHeight="1">
      <c r="A310" s="37"/>
      <c r="B310" s="171"/>
      <c r="C310" s="172" t="s">
        <v>474</v>
      </c>
      <c r="D310" s="172" t="s">
        <v>140</v>
      </c>
      <c r="E310" s="173" t="s">
        <v>475</v>
      </c>
      <c r="F310" s="174" t="s">
        <v>476</v>
      </c>
      <c r="G310" s="175" t="s">
        <v>205</v>
      </c>
      <c r="H310" s="176">
        <v>2</v>
      </c>
      <c r="I310" s="177"/>
      <c r="J310" s="178">
        <f>ROUND(I310*H310,2)</f>
        <v>0</v>
      </c>
      <c r="K310" s="174" t="s">
        <v>3</v>
      </c>
      <c r="L310" s="38"/>
      <c r="M310" s="179" t="s">
        <v>3</v>
      </c>
      <c r="N310" s="180" t="s">
        <v>44</v>
      </c>
      <c r="O310" s="71"/>
      <c r="P310" s="181">
        <f>O310*H310</f>
        <v>0</v>
      </c>
      <c r="Q310" s="181">
        <v>0</v>
      </c>
      <c r="R310" s="181">
        <f>Q310*H310</f>
        <v>0</v>
      </c>
      <c r="S310" s="181">
        <v>0</v>
      </c>
      <c r="T310" s="182">
        <f>S310*H310</f>
        <v>0</v>
      </c>
      <c r="U310" s="37"/>
      <c r="V310" s="37"/>
      <c r="W310" s="37"/>
      <c r="X310" s="37"/>
      <c r="Y310" s="37"/>
      <c r="Z310" s="37"/>
      <c r="AA310" s="37"/>
      <c r="AB310" s="37"/>
      <c r="AC310" s="37"/>
      <c r="AD310" s="37"/>
      <c r="AE310" s="37"/>
      <c r="AR310" s="183" t="s">
        <v>144</v>
      </c>
      <c r="AT310" s="183" t="s">
        <v>140</v>
      </c>
      <c r="AU310" s="183" t="s">
        <v>82</v>
      </c>
      <c r="AY310" s="18" t="s">
        <v>137</v>
      </c>
      <c r="BE310" s="184">
        <f>IF(N310="základní",J310,0)</f>
        <v>0</v>
      </c>
      <c r="BF310" s="184">
        <f>IF(N310="snížená",J310,0)</f>
        <v>0</v>
      </c>
      <c r="BG310" s="184">
        <f>IF(N310="zákl. přenesená",J310,0)</f>
        <v>0</v>
      </c>
      <c r="BH310" s="184">
        <f>IF(N310="sníž. přenesená",J310,0)</f>
        <v>0</v>
      </c>
      <c r="BI310" s="184">
        <f>IF(N310="nulová",J310,0)</f>
        <v>0</v>
      </c>
      <c r="BJ310" s="18" t="s">
        <v>80</v>
      </c>
      <c r="BK310" s="184">
        <f>ROUND(I310*H310,2)</f>
        <v>0</v>
      </c>
      <c r="BL310" s="18" t="s">
        <v>144</v>
      </c>
      <c r="BM310" s="183" t="s">
        <v>477</v>
      </c>
    </row>
    <row r="311" spans="1:47" s="2" customFormat="1" ht="12">
      <c r="A311" s="37"/>
      <c r="B311" s="38"/>
      <c r="C311" s="37"/>
      <c r="D311" s="185" t="s">
        <v>146</v>
      </c>
      <c r="E311" s="37"/>
      <c r="F311" s="186" t="s">
        <v>476</v>
      </c>
      <c r="G311" s="37"/>
      <c r="H311" s="37"/>
      <c r="I311" s="187"/>
      <c r="J311" s="37"/>
      <c r="K311" s="37"/>
      <c r="L311" s="38"/>
      <c r="M311" s="188"/>
      <c r="N311" s="189"/>
      <c r="O311" s="71"/>
      <c r="P311" s="71"/>
      <c r="Q311" s="71"/>
      <c r="R311" s="71"/>
      <c r="S311" s="71"/>
      <c r="T311" s="72"/>
      <c r="U311" s="37"/>
      <c r="V311" s="37"/>
      <c r="W311" s="37"/>
      <c r="X311" s="37"/>
      <c r="Y311" s="37"/>
      <c r="Z311" s="37"/>
      <c r="AA311" s="37"/>
      <c r="AB311" s="37"/>
      <c r="AC311" s="37"/>
      <c r="AD311" s="37"/>
      <c r="AE311" s="37"/>
      <c r="AT311" s="18" t="s">
        <v>146</v>
      </c>
      <c r="AU311" s="18" t="s">
        <v>82</v>
      </c>
    </row>
    <row r="312" spans="1:65" s="2" customFormat="1" ht="24.15" customHeight="1">
      <c r="A312" s="37"/>
      <c r="B312" s="171"/>
      <c r="C312" s="172" t="s">
        <v>478</v>
      </c>
      <c r="D312" s="172" t="s">
        <v>140</v>
      </c>
      <c r="E312" s="173" t="s">
        <v>479</v>
      </c>
      <c r="F312" s="174" t="s">
        <v>480</v>
      </c>
      <c r="G312" s="175" t="s">
        <v>190</v>
      </c>
      <c r="H312" s="176">
        <v>47.432</v>
      </c>
      <c r="I312" s="177"/>
      <c r="J312" s="178">
        <f>ROUND(I312*H312,2)</f>
        <v>0</v>
      </c>
      <c r="K312" s="174" t="s">
        <v>3</v>
      </c>
      <c r="L312" s="38"/>
      <c r="M312" s="179" t="s">
        <v>3</v>
      </c>
      <c r="N312" s="180" t="s">
        <v>44</v>
      </c>
      <c r="O312" s="71"/>
      <c r="P312" s="181">
        <f>O312*H312</f>
        <v>0</v>
      </c>
      <c r="Q312" s="181">
        <v>0</v>
      </c>
      <c r="R312" s="181">
        <f>Q312*H312</f>
        <v>0</v>
      </c>
      <c r="S312" s="181">
        <v>0</v>
      </c>
      <c r="T312" s="182">
        <f>S312*H312</f>
        <v>0</v>
      </c>
      <c r="U312" s="37"/>
      <c r="V312" s="37"/>
      <c r="W312" s="37"/>
      <c r="X312" s="37"/>
      <c r="Y312" s="37"/>
      <c r="Z312" s="37"/>
      <c r="AA312" s="37"/>
      <c r="AB312" s="37"/>
      <c r="AC312" s="37"/>
      <c r="AD312" s="37"/>
      <c r="AE312" s="37"/>
      <c r="AR312" s="183" t="s">
        <v>144</v>
      </c>
      <c r="AT312" s="183" t="s">
        <v>140</v>
      </c>
      <c r="AU312" s="183" t="s">
        <v>82</v>
      </c>
      <c r="AY312" s="18" t="s">
        <v>137</v>
      </c>
      <c r="BE312" s="184">
        <f>IF(N312="základní",J312,0)</f>
        <v>0</v>
      </c>
      <c r="BF312" s="184">
        <f>IF(N312="snížená",J312,0)</f>
        <v>0</v>
      </c>
      <c r="BG312" s="184">
        <f>IF(N312="zákl. přenesená",J312,0)</f>
        <v>0</v>
      </c>
      <c r="BH312" s="184">
        <f>IF(N312="sníž. přenesená",J312,0)</f>
        <v>0</v>
      </c>
      <c r="BI312" s="184">
        <f>IF(N312="nulová",J312,0)</f>
        <v>0</v>
      </c>
      <c r="BJ312" s="18" t="s">
        <v>80</v>
      </c>
      <c r="BK312" s="184">
        <f>ROUND(I312*H312,2)</f>
        <v>0</v>
      </c>
      <c r="BL312" s="18" t="s">
        <v>144</v>
      </c>
      <c r="BM312" s="183" t="s">
        <v>481</v>
      </c>
    </row>
    <row r="313" spans="1:47" s="2" customFormat="1" ht="12">
      <c r="A313" s="37"/>
      <c r="B313" s="38"/>
      <c r="C313" s="37"/>
      <c r="D313" s="185" t="s">
        <v>146</v>
      </c>
      <c r="E313" s="37"/>
      <c r="F313" s="186" t="s">
        <v>480</v>
      </c>
      <c r="G313" s="37"/>
      <c r="H313" s="37"/>
      <c r="I313" s="187"/>
      <c r="J313" s="37"/>
      <c r="K313" s="37"/>
      <c r="L313" s="38"/>
      <c r="M313" s="188"/>
      <c r="N313" s="189"/>
      <c r="O313" s="71"/>
      <c r="P313" s="71"/>
      <c r="Q313" s="71"/>
      <c r="R313" s="71"/>
      <c r="S313" s="71"/>
      <c r="T313" s="72"/>
      <c r="U313" s="37"/>
      <c r="V313" s="37"/>
      <c r="W313" s="37"/>
      <c r="X313" s="37"/>
      <c r="Y313" s="37"/>
      <c r="Z313" s="37"/>
      <c r="AA313" s="37"/>
      <c r="AB313" s="37"/>
      <c r="AC313" s="37"/>
      <c r="AD313" s="37"/>
      <c r="AE313" s="37"/>
      <c r="AT313" s="18" t="s">
        <v>146</v>
      </c>
      <c r="AU313" s="18" t="s">
        <v>82</v>
      </c>
    </row>
    <row r="314" spans="1:51" s="13" customFormat="1" ht="12">
      <c r="A314" s="13"/>
      <c r="B314" s="190"/>
      <c r="C314" s="13"/>
      <c r="D314" s="185" t="s">
        <v>154</v>
      </c>
      <c r="E314" s="191" t="s">
        <v>3</v>
      </c>
      <c r="F314" s="192" t="s">
        <v>482</v>
      </c>
      <c r="G314" s="13"/>
      <c r="H314" s="193">
        <v>47.432</v>
      </c>
      <c r="I314" s="194"/>
      <c r="J314" s="13"/>
      <c r="K314" s="13"/>
      <c r="L314" s="190"/>
      <c r="M314" s="195"/>
      <c r="N314" s="196"/>
      <c r="O314" s="196"/>
      <c r="P314" s="196"/>
      <c r="Q314" s="196"/>
      <c r="R314" s="196"/>
      <c r="S314" s="196"/>
      <c r="T314" s="197"/>
      <c r="U314" s="13"/>
      <c r="V314" s="13"/>
      <c r="W314" s="13"/>
      <c r="X314" s="13"/>
      <c r="Y314" s="13"/>
      <c r="Z314" s="13"/>
      <c r="AA314" s="13"/>
      <c r="AB314" s="13"/>
      <c r="AC314" s="13"/>
      <c r="AD314" s="13"/>
      <c r="AE314" s="13"/>
      <c r="AT314" s="191" t="s">
        <v>154</v>
      </c>
      <c r="AU314" s="191" t="s">
        <v>82</v>
      </c>
      <c r="AV314" s="13" t="s">
        <v>82</v>
      </c>
      <c r="AW314" s="13" t="s">
        <v>35</v>
      </c>
      <c r="AX314" s="13" t="s">
        <v>80</v>
      </c>
      <c r="AY314" s="191" t="s">
        <v>137</v>
      </c>
    </row>
    <row r="315" spans="1:65" s="2" customFormat="1" ht="24.15" customHeight="1">
      <c r="A315" s="37"/>
      <c r="B315" s="171"/>
      <c r="C315" s="172" t="s">
        <v>483</v>
      </c>
      <c r="D315" s="172" t="s">
        <v>140</v>
      </c>
      <c r="E315" s="173" t="s">
        <v>484</v>
      </c>
      <c r="F315" s="174" t="s">
        <v>485</v>
      </c>
      <c r="G315" s="175" t="s">
        <v>205</v>
      </c>
      <c r="H315" s="176">
        <v>1</v>
      </c>
      <c r="I315" s="177"/>
      <c r="J315" s="178">
        <f>ROUND(I315*H315,2)</f>
        <v>0</v>
      </c>
      <c r="K315" s="174" t="s">
        <v>3</v>
      </c>
      <c r="L315" s="38"/>
      <c r="M315" s="179" t="s">
        <v>3</v>
      </c>
      <c r="N315" s="180" t="s">
        <v>44</v>
      </c>
      <c r="O315" s="71"/>
      <c r="P315" s="181">
        <f>O315*H315</f>
        <v>0</v>
      </c>
      <c r="Q315" s="181">
        <v>0</v>
      </c>
      <c r="R315" s="181">
        <f>Q315*H315</f>
        <v>0</v>
      </c>
      <c r="S315" s="181">
        <v>0</v>
      </c>
      <c r="T315" s="182">
        <f>S315*H315</f>
        <v>0</v>
      </c>
      <c r="U315" s="37"/>
      <c r="V315" s="37"/>
      <c r="W315" s="37"/>
      <c r="X315" s="37"/>
      <c r="Y315" s="37"/>
      <c r="Z315" s="37"/>
      <c r="AA315" s="37"/>
      <c r="AB315" s="37"/>
      <c r="AC315" s="37"/>
      <c r="AD315" s="37"/>
      <c r="AE315" s="37"/>
      <c r="AR315" s="183" t="s">
        <v>144</v>
      </c>
      <c r="AT315" s="183" t="s">
        <v>140</v>
      </c>
      <c r="AU315" s="183" t="s">
        <v>82</v>
      </c>
      <c r="AY315" s="18" t="s">
        <v>137</v>
      </c>
      <c r="BE315" s="184">
        <f>IF(N315="základní",J315,0)</f>
        <v>0</v>
      </c>
      <c r="BF315" s="184">
        <f>IF(N315="snížená",J315,0)</f>
        <v>0</v>
      </c>
      <c r="BG315" s="184">
        <f>IF(N315="zákl. přenesená",J315,0)</f>
        <v>0</v>
      </c>
      <c r="BH315" s="184">
        <f>IF(N315="sníž. přenesená",J315,0)</f>
        <v>0</v>
      </c>
      <c r="BI315" s="184">
        <f>IF(N315="nulová",J315,0)</f>
        <v>0</v>
      </c>
      <c r="BJ315" s="18" t="s">
        <v>80</v>
      </c>
      <c r="BK315" s="184">
        <f>ROUND(I315*H315,2)</f>
        <v>0</v>
      </c>
      <c r="BL315" s="18" t="s">
        <v>144</v>
      </c>
      <c r="BM315" s="183" t="s">
        <v>486</v>
      </c>
    </row>
    <row r="316" spans="1:47" s="2" customFormat="1" ht="12">
      <c r="A316" s="37"/>
      <c r="B316" s="38"/>
      <c r="C316" s="37"/>
      <c r="D316" s="185" t="s">
        <v>146</v>
      </c>
      <c r="E316" s="37"/>
      <c r="F316" s="186" t="s">
        <v>485</v>
      </c>
      <c r="G316" s="37"/>
      <c r="H316" s="37"/>
      <c r="I316" s="187"/>
      <c r="J316" s="37"/>
      <c r="K316" s="37"/>
      <c r="L316" s="38"/>
      <c r="M316" s="188"/>
      <c r="N316" s="189"/>
      <c r="O316" s="71"/>
      <c r="P316" s="71"/>
      <c r="Q316" s="71"/>
      <c r="R316" s="71"/>
      <c r="S316" s="71"/>
      <c r="T316" s="72"/>
      <c r="U316" s="37"/>
      <c r="V316" s="37"/>
      <c r="W316" s="37"/>
      <c r="X316" s="37"/>
      <c r="Y316" s="37"/>
      <c r="Z316" s="37"/>
      <c r="AA316" s="37"/>
      <c r="AB316" s="37"/>
      <c r="AC316" s="37"/>
      <c r="AD316" s="37"/>
      <c r="AE316" s="37"/>
      <c r="AT316" s="18" t="s">
        <v>146</v>
      </c>
      <c r="AU316" s="18" t="s">
        <v>82</v>
      </c>
    </row>
    <row r="317" spans="1:65" s="2" customFormat="1" ht="24.15" customHeight="1">
      <c r="A317" s="37"/>
      <c r="B317" s="171"/>
      <c r="C317" s="172" t="s">
        <v>487</v>
      </c>
      <c r="D317" s="172" t="s">
        <v>140</v>
      </c>
      <c r="E317" s="173" t="s">
        <v>488</v>
      </c>
      <c r="F317" s="174" t="s">
        <v>489</v>
      </c>
      <c r="G317" s="175" t="s">
        <v>205</v>
      </c>
      <c r="H317" s="176">
        <v>1</v>
      </c>
      <c r="I317" s="177"/>
      <c r="J317" s="178">
        <f>ROUND(I317*H317,2)</f>
        <v>0</v>
      </c>
      <c r="K317" s="174" t="s">
        <v>3</v>
      </c>
      <c r="L317" s="38"/>
      <c r="M317" s="179" t="s">
        <v>3</v>
      </c>
      <c r="N317" s="180" t="s">
        <v>44</v>
      </c>
      <c r="O317" s="71"/>
      <c r="P317" s="181">
        <f>O317*H317</f>
        <v>0</v>
      </c>
      <c r="Q317" s="181">
        <v>0</v>
      </c>
      <c r="R317" s="181">
        <f>Q317*H317</f>
        <v>0</v>
      </c>
      <c r="S317" s="181">
        <v>0</v>
      </c>
      <c r="T317" s="182">
        <f>S317*H317</f>
        <v>0</v>
      </c>
      <c r="U317" s="37"/>
      <c r="V317" s="37"/>
      <c r="W317" s="37"/>
      <c r="X317" s="37"/>
      <c r="Y317" s="37"/>
      <c r="Z317" s="37"/>
      <c r="AA317" s="37"/>
      <c r="AB317" s="37"/>
      <c r="AC317" s="37"/>
      <c r="AD317" s="37"/>
      <c r="AE317" s="37"/>
      <c r="AR317" s="183" t="s">
        <v>144</v>
      </c>
      <c r="AT317" s="183" t="s">
        <v>140</v>
      </c>
      <c r="AU317" s="183" t="s">
        <v>82</v>
      </c>
      <c r="AY317" s="18" t="s">
        <v>137</v>
      </c>
      <c r="BE317" s="184">
        <f>IF(N317="základní",J317,0)</f>
        <v>0</v>
      </c>
      <c r="BF317" s="184">
        <f>IF(N317="snížená",J317,0)</f>
        <v>0</v>
      </c>
      <c r="BG317" s="184">
        <f>IF(N317="zákl. přenesená",J317,0)</f>
        <v>0</v>
      </c>
      <c r="BH317" s="184">
        <f>IF(N317="sníž. přenesená",J317,0)</f>
        <v>0</v>
      </c>
      <c r="BI317" s="184">
        <f>IF(N317="nulová",J317,0)</f>
        <v>0</v>
      </c>
      <c r="BJ317" s="18" t="s">
        <v>80</v>
      </c>
      <c r="BK317" s="184">
        <f>ROUND(I317*H317,2)</f>
        <v>0</v>
      </c>
      <c r="BL317" s="18" t="s">
        <v>144</v>
      </c>
      <c r="BM317" s="183" t="s">
        <v>490</v>
      </c>
    </row>
    <row r="318" spans="1:47" s="2" customFormat="1" ht="12">
      <c r="A318" s="37"/>
      <c r="B318" s="38"/>
      <c r="C318" s="37"/>
      <c r="D318" s="185" t="s">
        <v>146</v>
      </c>
      <c r="E318" s="37"/>
      <c r="F318" s="186" t="s">
        <v>489</v>
      </c>
      <c r="G318" s="37"/>
      <c r="H318" s="37"/>
      <c r="I318" s="187"/>
      <c r="J318" s="37"/>
      <c r="K318" s="37"/>
      <c r="L318" s="38"/>
      <c r="M318" s="188"/>
      <c r="N318" s="189"/>
      <c r="O318" s="71"/>
      <c r="P318" s="71"/>
      <c r="Q318" s="71"/>
      <c r="R318" s="71"/>
      <c r="S318" s="71"/>
      <c r="T318" s="72"/>
      <c r="U318" s="37"/>
      <c r="V318" s="37"/>
      <c r="W318" s="37"/>
      <c r="X318" s="37"/>
      <c r="Y318" s="37"/>
      <c r="Z318" s="37"/>
      <c r="AA318" s="37"/>
      <c r="AB318" s="37"/>
      <c r="AC318" s="37"/>
      <c r="AD318" s="37"/>
      <c r="AE318" s="37"/>
      <c r="AT318" s="18" t="s">
        <v>146</v>
      </c>
      <c r="AU318" s="18" t="s">
        <v>82</v>
      </c>
    </row>
    <row r="319" spans="1:65" s="2" customFormat="1" ht="24.15" customHeight="1">
      <c r="A319" s="37"/>
      <c r="B319" s="171"/>
      <c r="C319" s="198" t="s">
        <v>491</v>
      </c>
      <c r="D319" s="198" t="s">
        <v>166</v>
      </c>
      <c r="E319" s="199" t="s">
        <v>492</v>
      </c>
      <c r="F319" s="200" t="s">
        <v>493</v>
      </c>
      <c r="G319" s="201" t="s">
        <v>205</v>
      </c>
      <c r="H319" s="202">
        <v>2</v>
      </c>
      <c r="I319" s="203"/>
      <c r="J319" s="204">
        <f>ROUND(I319*H319,2)</f>
        <v>0</v>
      </c>
      <c r="K319" s="200" t="s">
        <v>3</v>
      </c>
      <c r="L319" s="205"/>
      <c r="M319" s="206" t="s">
        <v>3</v>
      </c>
      <c r="N319" s="207" t="s">
        <v>44</v>
      </c>
      <c r="O319" s="71"/>
      <c r="P319" s="181">
        <f>O319*H319</f>
        <v>0</v>
      </c>
      <c r="Q319" s="181">
        <v>0</v>
      </c>
      <c r="R319" s="181">
        <f>Q319*H319</f>
        <v>0</v>
      </c>
      <c r="S319" s="181">
        <v>0</v>
      </c>
      <c r="T319" s="182">
        <f>S319*H319</f>
        <v>0</v>
      </c>
      <c r="U319" s="37"/>
      <c r="V319" s="37"/>
      <c r="W319" s="37"/>
      <c r="X319" s="37"/>
      <c r="Y319" s="37"/>
      <c r="Z319" s="37"/>
      <c r="AA319" s="37"/>
      <c r="AB319" s="37"/>
      <c r="AC319" s="37"/>
      <c r="AD319" s="37"/>
      <c r="AE319" s="37"/>
      <c r="AR319" s="183" t="s">
        <v>170</v>
      </c>
      <c r="AT319" s="183" t="s">
        <v>166</v>
      </c>
      <c r="AU319" s="183" t="s">
        <v>82</v>
      </c>
      <c r="AY319" s="18" t="s">
        <v>137</v>
      </c>
      <c r="BE319" s="184">
        <f>IF(N319="základní",J319,0)</f>
        <v>0</v>
      </c>
      <c r="BF319" s="184">
        <f>IF(N319="snížená",J319,0)</f>
        <v>0</v>
      </c>
      <c r="BG319" s="184">
        <f>IF(N319="zákl. přenesená",J319,0)</f>
        <v>0</v>
      </c>
      <c r="BH319" s="184">
        <f>IF(N319="sníž. přenesená",J319,0)</f>
        <v>0</v>
      </c>
      <c r="BI319" s="184">
        <f>IF(N319="nulová",J319,0)</f>
        <v>0</v>
      </c>
      <c r="BJ319" s="18" t="s">
        <v>80</v>
      </c>
      <c r="BK319" s="184">
        <f>ROUND(I319*H319,2)</f>
        <v>0</v>
      </c>
      <c r="BL319" s="18" t="s">
        <v>144</v>
      </c>
      <c r="BM319" s="183" t="s">
        <v>494</v>
      </c>
    </row>
    <row r="320" spans="1:47" s="2" customFormat="1" ht="12">
      <c r="A320" s="37"/>
      <c r="B320" s="38"/>
      <c r="C320" s="37"/>
      <c r="D320" s="185" t="s">
        <v>146</v>
      </c>
      <c r="E320" s="37"/>
      <c r="F320" s="186" t="s">
        <v>493</v>
      </c>
      <c r="G320" s="37"/>
      <c r="H320" s="37"/>
      <c r="I320" s="187"/>
      <c r="J320" s="37"/>
      <c r="K320" s="37"/>
      <c r="L320" s="38"/>
      <c r="M320" s="188"/>
      <c r="N320" s="189"/>
      <c r="O320" s="71"/>
      <c r="P320" s="71"/>
      <c r="Q320" s="71"/>
      <c r="R320" s="71"/>
      <c r="S320" s="71"/>
      <c r="T320" s="72"/>
      <c r="U320" s="37"/>
      <c r="V320" s="37"/>
      <c r="W320" s="37"/>
      <c r="X320" s="37"/>
      <c r="Y320" s="37"/>
      <c r="Z320" s="37"/>
      <c r="AA320" s="37"/>
      <c r="AB320" s="37"/>
      <c r="AC320" s="37"/>
      <c r="AD320" s="37"/>
      <c r="AE320" s="37"/>
      <c r="AT320" s="18" t="s">
        <v>146</v>
      </c>
      <c r="AU320" s="18" t="s">
        <v>82</v>
      </c>
    </row>
    <row r="321" spans="1:65" s="2" customFormat="1" ht="44.25" customHeight="1">
      <c r="A321" s="37"/>
      <c r="B321" s="171"/>
      <c r="C321" s="198" t="s">
        <v>495</v>
      </c>
      <c r="D321" s="198" t="s">
        <v>166</v>
      </c>
      <c r="E321" s="199" t="s">
        <v>496</v>
      </c>
      <c r="F321" s="200" t="s">
        <v>497</v>
      </c>
      <c r="G321" s="201" t="s">
        <v>205</v>
      </c>
      <c r="H321" s="202">
        <v>1</v>
      </c>
      <c r="I321" s="203"/>
      <c r="J321" s="204">
        <f>ROUND(I321*H321,2)</f>
        <v>0</v>
      </c>
      <c r="K321" s="200" t="s">
        <v>3</v>
      </c>
      <c r="L321" s="205"/>
      <c r="M321" s="206" t="s">
        <v>3</v>
      </c>
      <c r="N321" s="207" t="s">
        <v>44</v>
      </c>
      <c r="O321" s="71"/>
      <c r="P321" s="181">
        <f>O321*H321</f>
        <v>0</v>
      </c>
      <c r="Q321" s="181">
        <v>0.00116</v>
      </c>
      <c r="R321" s="181">
        <f>Q321*H321</f>
        <v>0.00116</v>
      </c>
      <c r="S321" s="181">
        <v>0</v>
      </c>
      <c r="T321" s="182">
        <f>S321*H321</f>
        <v>0</v>
      </c>
      <c r="U321" s="37"/>
      <c r="V321" s="37"/>
      <c r="W321" s="37"/>
      <c r="X321" s="37"/>
      <c r="Y321" s="37"/>
      <c r="Z321" s="37"/>
      <c r="AA321" s="37"/>
      <c r="AB321" s="37"/>
      <c r="AC321" s="37"/>
      <c r="AD321" s="37"/>
      <c r="AE321" s="37"/>
      <c r="AR321" s="183" t="s">
        <v>170</v>
      </c>
      <c r="AT321" s="183" t="s">
        <v>166</v>
      </c>
      <c r="AU321" s="183" t="s">
        <v>82</v>
      </c>
      <c r="AY321" s="18" t="s">
        <v>137</v>
      </c>
      <c r="BE321" s="184">
        <f>IF(N321="základní",J321,0)</f>
        <v>0</v>
      </c>
      <c r="BF321" s="184">
        <f>IF(N321="snížená",J321,0)</f>
        <v>0</v>
      </c>
      <c r="BG321" s="184">
        <f>IF(N321="zákl. přenesená",J321,0)</f>
        <v>0</v>
      </c>
      <c r="BH321" s="184">
        <f>IF(N321="sníž. přenesená",J321,0)</f>
        <v>0</v>
      </c>
      <c r="BI321" s="184">
        <f>IF(N321="nulová",J321,0)</f>
        <v>0</v>
      </c>
      <c r="BJ321" s="18" t="s">
        <v>80</v>
      </c>
      <c r="BK321" s="184">
        <f>ROUND(I321*H321,2)</f>
        <v>0</v>
      </c>
      <c r="BL321" s="18" t="s">
        <v>144</v>
      </c>
      <c r="BM321" s="183" t="s">
        <v>498</v>
      </c>
    </row>
    <row r="322" spans="1:47" s="2" customFormat="1" ht="12">
      <c r="A322" s="37"/>
      <c r="B322" s="38"/>
      <c r="C322" s="37"/>
      <c r="D322" s="185" t="s">
        <v>146</v>
      </c>
      <c r="E322" s="37"/>
      <c r="F322" s="186" t="s">
        <v>497</v>
      </c>
      <c r="G322" s="37"/>
      <c r="H322" s="37"/>
      <c r="I322" s="187"/>
      <c r="J322" s="37"/>
      <c r="K322" s="37"/>
      <c r="L322" s="38"/>
      <c r="M322" s="188"/>
      <c r="N322" s="189"/>
      <c r="O322" s="71"/>
      <c r="P322" s="71"/>
      <c r="Q322" s="71"/>
      <c r="R322" s="71"/>
      <c r="S322" s="71"/>
      <c r="T322" s="72"/>
      <c r="U322" s="37"/>
      <c r="V322" s="37"/>
      <c r="W322" s="37"/>
      <c r="X322" s="37"/>
      <c r="Y322" s="37"/>
      <c r="Z322" s="37"/>
      <c r="AA322" s="37"/>
      <c r="AB322" s="37"/>
      <c r="AC322" s="37"/>
      <c r="AD322" s="37"/>
      <c r="AE322" s="37"/>
      <c r="AT322" s="18" t="s">
        <v>146</v>
      </c>
      <c r="AU322" s="18" t="s">
        <v>82</v>
      </c>
    </row>
    <row r="323" spans="1:65" s="2" customFormat="1" ht="24.15" customHeight="1">
      <c r="A323" s="37"/>
      <c r="B323" s="171"/>
      <c r="C323" s="172" t="s">
        <v>499</v>
      </c>
      <c r="D323" s="172" t="s">
        <v>140</v>
      </c>
      <c r="E323" s="173" t="s">
        <v>500</v>
      </c>
      <c r="F323" s="174" t="s">
        <v>501</v>
      </c>
      <c r="G323" s="175" t="s">
        <v>205</v>
      </c>
      <c r="H323" s="176">
        <v>5</v>
      </c>
      <c r="I323" s="177"/>
      <c r="J323" s="178">
        <f>ROUND(I323*H323,2)</f>
        <v>0</v>
      </c>
      <c r="K323" s="174" t="s">
        <v>3</v>
      </c>
      <c r="L323" s="38"/>
      <c r="M323" s="179" t="s">
        <v>3</v>
      </c>
      <c r="N323" s="180" t="s">
        <v>44</v>
      </c>
      <c r="O323" s="71"/>
      <c r="P323" s="181">
        <f>O323*H323</f>
        <v>0</v>
      </c>
      <c r="Q323" s="181">
        <v>0</v>
      </c>
      <c r="R323" s="181">
        <f>Q323*H323</f>
        <v>0</v>
      </c>
      <c r="S323" s="181">
        <v>0</v>
      </c>
      <c r="T323" s="182">
        <f>S323*H323</f>
        <v>0</v>
      </c>
      <c r="U323" s="37"/>
      <c r="V323" s="37"/>
      <c r="W323" s="37"/>
      <c r="X323" s="37"/>
      <c r="Y323" s="37"/>
      <c r="Z323" s="37"/>
      <c r="AA323" s="37"/>
      <c r="AB323" s="37"/>
      <c r="AC323" s="37"/>
      <c r="AD323" s="37"/>
      <c r="AE323" s="37"/>
      <c r="AR323" s="183" t="s">
        <v>144</v>
      </c>
      <c r="AT323" s="183" t="s">
        <v>140</v>
      </c>
      <c r="AU323" s="183" t="s">
        <v>82</v>
      </c>
      <c r="AY323" s="18" t="s">
        <v>137</v>
      </c>
      <c r="BE323" s="184">
        <f>IF(N323="základní",J323,0)</f>
        <v>0</v>
      </c>
      <c r="BF323" s="184">
        <f>IF(N323="snížená",J323,0)</f>
        <v>0</v>
      </c>
      <c r="BG323" s="184">
        <f>IF(N323="zákl. přenesená",J323,0)</f>
        <v>0</v>
      </c>
      <c r="BH323" s="184">
        <f>IF(N323="sníž. přenesená",J323,0)</f>
        <v>0</v>
      </c>
      <c r="BI323" s="184">
        <f>IF(N323="nulová",J323,0)</f>
        <v>0</v>
      </c>
      <c r="BJ323" s="18" t="s">
        <v>80</v>
      </c>
      <c r="BK323" s="184">
        <f>ROUND(I323*H323,2)</f>
        <v>0</v>
      </c>
      <c r="BL323" s="18" t="s">
        <v>144</v>
      </c>
      <c r="BM323" s="183" t="s">
        <v>502</v>
      </c>
    </row>
    <row r="324" spans="1:47" s="2" customFormat="1" ht="12">
      <c r="A324" s="37"/>
      <c r="B324" s="38"/>
      <c r="C324" s="37"/>
      <c r="D324" s="185" t="s">
        <v>146</v>
      </c>
      <c r="E324" s="37"/>
      <c r="F324" s="186" t="s">
        <v>501</v>
      </c>
      <c r="G324" s="37"/>
      <c r="H324" s="37"/>
      <c r="I324" s="187"/>
      <c r="J324" s="37"/>
      <c r="K324" s="37"/>
      <c r="L324" s="38"/>
      <c r="M324" s="188"/>
      <c r="N324" s="189"/>
      <c r="O324" s="71"/>
      <c r="P324" s="71"/>
      <c r="Q324" s="71"/>
      <c r="R324" s="71"/>
      <c r="S324" s="71"/>
      <c r="T324" s="72"/>
      <c r="U324" s="37"/>
      <c r="V324" s="37"/>
      <c r="W324" s="37"/>
      <c r="X324" s="37"/>
      <c r="Y324" s="37"/>
      <c r="Z324" s="37"/>
      <c r="AA324" s="37"/>
      <c r="AB324" s="37"/>
      <c r="AC324" s="37"/>
      <c r="AD324" s="37"/>
      <c r="AE324" s="37"/>
      <c r="AT324" s="18" t="s">
        <v>146</v>
      </c>
      <c r="AU324" s="18" t="s">
        <v>82</v>
      </c>
    </row>
    <row r="325" spans="1:65" s="2" customFormat="1" ht="24.15" customHeight="1">
      <c r="A325" s="37"/>
      <c r="B325" s="171"/>
      <c r="C325" s="172" t="s">
        <v>503</v>
      </c>
      <c r="D325" s="172" t="s">
        <v>140</v>
      </c>
      <c r="E325" s="173" t="s">
        <v>504</v>
      </c>
      <c r="F325" s="174" t="s">
        <v>505</v>
      </c>
      <c r="G325" s="175" t="s">
        <v>205</v>
      </c>
      <c r="H325" s="176">
        <v>5</v>
      </c>
      <c r="I325" s="177"/>
      <c r="J325" s="178">
        <f>ROUND(I325*H325,2)</f>
        <v>0</v>
      </c>
      <c r="K325" s="174" t="s">
        <v>3</v>
      </c>
      <c r="L325" s="38"/>
      <c r="M325" s="179" t="s">
        <v>3</v>
      </c>
      <c r="N325" s="180" t="s">
        <v>44</v>
      </c>
      <c r="O325" s="71"/>
      <c r="P325" s="181">
        <f>O325*H325</f>
        <v>0</v>
      </c>
      <c r="Q325" s="181">
        <v>0</v>
      </c>
      <c r="R325" s="181">
        <f>Q325*H325</f>
        <v>0</v>
      </c>
      <c r="S325" s="181">
        <v>0</v>
      </c>
      <c r="T325" s="182">
        <f>S325*H325</f>
        <v>0</v>
      </c>
      <c r="U325" s="37"/>
      <c r="V325" s="37"/>
      <c r="W325" s="37"/>
      <c r="X325" s="37"/>
      <c r="Y325" s="37"/>
      <c r="Z325" s="37"/>
      <c r="AA325" s="37"/>
      <c r="AB325" s="37"/>
      <c r="AC325" s="37"/>
      <c r="AD325" s="37"/>
      <c r="AE325" s="37"/>
      <c r="AR325" s="183" t="s">
        <v>144</v>
      </c>
      <c r="AT325" s="183" t="s">
        <v>140</v>
      </c>
      <c r="AU325" s="183" t="s">
        <v>82</v>
      </c>
      <c r="AY325" s="18" t="s">
        <v>137</v>
      </c>
      <c r="BE325" s="184">
        <f>IF(N325="základní",J325,0)</f>
        <v>0</v>
      </c>
      <c r="BF325" s="184">
        <f>IF(N325="snížená",J325,0)</f>
        <v>0</v>
      </c>
      <c r="BG325" s="184">
        <f>IF(N325="zákl. přenesená",J325,0)</f>
        <v>0</v>
      </c>
      <c r="BH325" s="184">
        <f>IF(N325="sníž. přenesená",J325,0)</f>
        <v>0</v>
      </c>
      <c r="BI325" s="184">
        <f>IF(N325="nulová",J325,0)</f>
        <v>0</v>
      </c>
      <c r="BJ325" s="18" t="s">
        <v>80</v>
      </c>
      <c r="BK325" s="184">
        <f>ROUND(I325*H325,2)</f>
        <v>0</v>
      </c>
      <c r="BL325" s="18" t="s">
        <v>144</v>
      </c>
      <c r="BM325" s="183" t="s">
        <v>506</v>
      </c>
    </row>
    <row r="326" spans="1:47" s="2" customFormat="1" ht="12">
      <c r="A326" s="37"/>
      <c r="B326" s="38"/>
      <c r="C326" s="37"/>
      <c r="D326" s="185" t="s">
        <v>146</v>
      </c>
      <c r="E326" s="37"/>
      <c r="F326" s="186" t="s">
        <v>505</v>
      </c>
      <c r="G326" s="37"/>
      <c r="H326" s="37"/>
      <c r="I326" s="187"/>
      <c r="J326" s="37"/>
      <c r="K326" s="37"/>
      <c r="L326" s="38"/>
      <c r="M326" s="188"/>
      <c r="N326" s="189"/>
      <c r="O326" s="71"/>
      <c r="P326" s="71"/>
      <c r="Q326" s="71"/>
      <c r="R326" s="71"/>
      <c r="S326" s="71"/>
      <c r="T326" s="72"/>
      <c r="U326" s="37"/>
      <c r="V326" s="37"/>
      <c r="W326" s="37"/>
      <c r="X326" s="37"/>
      <c r="Y326" s="37"/>
      <c r="Z326" s="37"/>
      <c r="AA326" s="37"/>
      <c r="AB326" s="37"/>
      <c r="AC326" s="37"/>
      <c r="AD326" s="37"/>
      <c r="AE326" s="37"/>
      <c r="AT326" s="18" t="s">
        <v>146</v>
      </c>
      <c r="AU326" s="18" t="s">
        <v>82</v>
      </c>
    </row>
    <row r="327" spans="1:65" s="2" customFormat="1" ht="24.15" customHeight="1">
      <c r="A327" s="37"/>
      <c r="B327" s="171"/>
      <c r="C327" s="172" t="s">
        <v>507</v>
      </c>
      <c r="D327" s="172" t="s">
        <v>140</v>
      </c>
      <c r="E327" s="173" t="s">
        <v>508</v>
      </c>
      <c r="F327" s="174" t="s">
        <v>509</v>
      </c>
      <c r="G327" s="175" t="s">
        <v>190</v>
      </c>
      <c r="H327" s="176">
        <v>99.692</v>
      </c>
      <c r="I327" s="177"/>
      <c r="J327" s="178">
        <f>ROUND(I327*H327,2)</f>
        <v>0</v>
      </c>
      <c r="K327" s="174" t="s">
        <v>3</v>
      </c>
      <c r="L327" s="38"/>
      <c r="M327" s="179" t="s">
        <v>3</v>
      </c>
      <c r="N327" s="180" t="s">
        <v>44</v>
      </c>
      <c r="O327" s="71"/>
      <c r="P327" s="181">
        <f>O327*H327</f>
        <v>0</v>
      </c>
      <c r="Q327" s="181">
        <v>0</v>
      </c>
      <c r="R327" s="181">
        <f>Q327*H327</f>
        <v>0</v>
      </c>
      <c r="S327" s="181">
        <v>0</v>
      </c>
      <c r="T327" s="182">
        <f>S327*H327</f>
        <v>0</v>
      </c>
      <c r="U327" s="37"/>
      <c r="V327" s="37"/>
      <c r="W327" s="37"/>
      <c r="X327" s="37"/>
      <c r="Y327" s="37"/>
      <c r="Z327" s="37"/>
      <c r="AA327" s="37"/>
      <c r="AB327" s="37"/>
      <c r="AC327" s="37"/>
      <c r="AD327" s="37"/>
      <c r="AE327" s="37"/>
      <c r="AR327" s="183" t="s">
        <v>144</v>
      </c>
      <c r="AT327" s="183" t="s">
        <v>140</v>
      </c>
      <c r="AU327" s="183" t="s">
        <v>82</v>
      </c>
      <c r="AY327" s="18" t="s">
        <v>137</v>
      </c>
      <c r="BE327" s="184">
        <f>IF(N327="základní",J327,0)</f>
        <v>0</v>
      </c>
      <c r="BF327" s="184">
        <f>IF(N327="snížená",J327,0)</f>
        <v>0</v>
      </c>
      <c r="BG327" s="184">
        <f>IF(N327="zákl. přenesená",J327,0)</f>
        <v>0</v>
      </c>
      <c r="BH327" s="184">
        <f>IF(N327="sníž. přenesená",J327,0)</f>
        <v>0</v>
      </c>
      <c r="BI327" s="184">
        <f>IF(N327="nulová",J327,0)</f>
        <v>0</v>
      </c>
      <c r="BJ327" s="18" t="s">
        <v>80</v>
      </c>
      <c r="BK327" s="184">
        <f>ROUND(I327*H327,2)</f>
        <v>0</v>
      </c>
      <c r="BL327" s="18" t="s">
        <v>144</v>
      </c>
      <c r="BM327" s="183" t="s">
        <v>510</v>
      </c>
    </row>
    <row r="328" spans="1:47" s="2" customFormat="1" ht="12">
      <c r="A328" s="37"/>
      <c r="B328" s="38"/>
      <c r="C328" s="37"/>
      <c r="D328" s="185" t="s">
        <v>146</v>
      </c>
      <c r="E328" s="37"/>
      <c r="F328" s="186" t="s">
        <v>509</v>
      </c>
      <c r="G328" s="37"/>
      <c r="H328" s="37"/>
      <c r="I328" s="187"/>
      <c r="J328" s="37"/>
      <c r="K328" s="37"/>
      <c r="L328" s="38"/>
      <c r="M328" s="188"/>
      <c r="N328" s="189"/>
      <c r="O328" s="71"/>
      <c r="P328" s="71"/>
      <c r="Q328" s="71"/>
      <c r="R328" s="71"/>
      <c r="S328" s="71"/>
      <c r="T328" s="72"/>
      <c r="U328" s="37"/>
      <c r="V328" s="37"/>
      <c r="W328" s="37"/>
      <c r="X328" s="37"/>
      <c r="Y328" s="37"/>
      <c r="Z328" s="37"/>
      <c r="AA328" s="37"/>
      <c r="AB328" s="37"/>
      <c r="AC328" s="37"/>
      <c r="AD328" s="37"/>
      <c r="AE328" s="37"/>
      <c r="AT328" s="18" t="s">
        <v>146</v>
      </c>
      <c r="AU328" s="18" t="s">
        <v>82</v>
      </c>
    </row>
    <row r="329" spans="1:51" s="13" customFormat="1" ht="12">
      <c r="A329" s="13"/>
      <c r="B329" s="190"/>
      <c r="C329" s="13"/>
      <c r="D329" s="185" t="s">
        <v>154</v>
      </c>
      <c r="E329" s="191" t="s">
        <v>3</v>
      </c>
      <c r="F329" s="192" t="s">
        <v>192</v>
      </c>
      <c r="G329" s="13"/>
      <c r="H329" s="193">
        <v>99.692</v>
      </c>
      <c r="I329" s="194"/>
      <c r="J329" s="13"/>
      <c r="K329" s="13"/>
      <c r="L329" s="190"/>
      <c r="M329" s="195"/>
      <c r="N329" s="196"/>
      <c r="O329" s="196"/>
      <c r="P329" s="196"/>
      <c r="Q329" s="196"/>
      <c r="R329" s="196"/>
      <c r="S329" s="196"/>
      <c r="T329" s="197"/>
      <c r="U329" s="13"/>
      <c r="V329" s="13"/>
      <c r="W329" s="13"/>
      <c r="X329" s="13"/>
      <c r="Y329" s="13"/>
      <c r="Z329" s="13"/>
      <c r="AA329" s="13"/>
      <c r="AB329" s="13"/>
      <c r="AC329" s="13"/>
      <c r="AD329" s="13"/>
      <c r="AE329" s="13"/>
      <c r="AT329" s="191" t="s">
        <v>154</v>
      </c>
      <c r="AU329" s="191" t="s">
        <v>82</v>
      </c>
      <c r="AV329" s="13" t="s">
        <v>82</v>
      </c>
      <c r="AW329" s="13" t="s">
        <v>35</v>
      </c>
      <c r="AX329" s="13" t="s">
        <v>80</v>
      </c>
      <c r="AY329" s="191" t="s">
        <v>137</v>
      </c>
    </row>
    <row r="330" spans="1:65" s="2" customFormat="1" ht="24.15" customHeight="1">
      <c r="A330" s="37"/>
      <c r="B330" s="171"/>
      <c r="C330" s="198" t="s">
        <v>511</v>
      </c>
      <c r="D330" s="198" t="s">
        <v>166</v>
      </c>
      <c r="E330" s="199" t="s">
        <v>512</v>
      </c>
      <c r="F330" s="200" t="s">
        <v>513</v>
      </c>
      <c r="G330" s="201" t="s">
        <v>205</v>
      </c>
      <c r="H330" s="202">
        <v>16</v>
      </c>
      <c r="I330" s="203"/>
      <c r="J330" s="204">
        <f>ROUND(I330*H330,2)</f>
        <v>0</v>
      </c>
      <c r="K330" s="200" t="s">
        <v>3</v>
      </c>
      <c r="L330" s="205"/>
      <c r="M330" s="206" t="s">
        <v>3</v>
      </c>
      <c r="N330" s="207" t="s">
        <v>44</v>
      </c>
      <c r="O330" s="71"/>
      <c r="P330" s="181">
        <f>O330*H330</f>
        <v>0</v>
      </c>
      <c r="Q330" s="181">
        <v>0.00026</v>
      </c>
      <c r="R330" s="181">
        <f>Q330*H330</f>
        <v>0.00416</v>
      </c>
      <c r="S330" s="181">
        <v>0</v>
      </c>
      <c r="T330" s="182">
        <f>S330*H330</f>
        <v>0</v>
      </c>
      <c r="U330" s="37"/>
      <c r="V330" s="37"/>
      <c r="W330" s="37"/>
      <c r="X330" s="37"/>
      <c r="Y330" s="37"/>
      <c r="Z330" s="37"/>
      <c r="AA330" s="37"/>
      <c r="AB330" s="37"/>
      <c r="AC330" s="37"/>
      <c r="AD330" s="37"/>
      <c r="AE330" s="37"/>
      <c r="AR330" s="183" t="s">
        <v>170</v>
      </c>
      <c r="AT330" s="183" t="s">
        <v>166</v>
      </c>
      <c r="AU330" s="183" t="s">
        <v>82</v>
      </c>
      <c r="AY330" s="18" t="s">
        <v>137</v>
      </c>
      <c r="BE330" s="184">
        <f>IF(N330="základní",J330,0)</f>
        <v>0</v>
      </c>
      <c r="BF330" s="184">
        <f>IF(N330="snížená",J330,0)</f>
        <v>0</v>
      </c>
      <c r="BG330" s="184">
        <f>IF(N330="zákl. přenesená",J330,0)</f>
        <v>0</v>
      </c>
      <c r="BH330" s="184">
        <f>IF(N330="sníž. přenesená",J330,0)</f>
        <v>0</v>
      </c>
      <c r="BI330" s="184">
        <f>IF(N330="nulová",J330,0)</f>
        <v>0</v>
      </c>
      <c r="BJ330" s="18" t="s">
        <v>80</v>
      </c>
      <c r="BK330" s="184">
        <f>ROUND(I330*H330,2)</f>
        <v>0</v>
      </c>
      <c r="BL330" s="18" t="s">
        <v>144</v>
      </c>
      <c r="BM330" s="183" t="s">
        <v>514</v>
      </c>
    </row>
    <row r="331" spans="1:47" s="2" customFormat="1" ht="12">
      <c r="A331" s="37"/>
      <c r="B331" s="38"/>
      <c r="C331" s="37"/>
      <c r="D331" s="185" t="s">
        <v>146</v>
      </c>
      <c r="E331" s="37"/>
      <c r="F331" s="186" t="s">
        <v>513</v>
      </c>
      <c r="G331" s="37"/>
      <c r="H331" s="37"/>
      <c r="I331" s="187"/>
      <c r="J331" s="37"/>
      <c r="K331" s="37"/>
      <c r="L331" s="38"/>
      <c r="M331" s="188"/>
      <c r="N331" s="189"/>
      <c r="O331" s="71"/>
      <c r="P331" s="71"/>
      <c r="Q331" s="71"/>
      <c r="R331" s="71"/>
      <c r="S331" s="71"/>
      <c r="T331" s="72"/>
      <c r="U331" s="37"/>
      <c r="V331" s="37"/>
      <c r="W331" s="37"/>
      <c r="X331" s="37"/>
      <c r="Y331" s="37"/>
      <c r="Z331" s="37"/>
      <c r="AA331" s="37"/>
      <c r="AB331" s="37"/>
      <c r="AC331" s="37"/>
      <c r="AD331" s="37"/>
      <c r="AE331" s="37"/>
      <c r="AT331" s="18" t="s">
        <v>146</v>
      </c>
      <c r="AU331" s="18" t="s">
        <v>82</v>
      </c>
    </row>
    <row r="332" spans="1:65" s="2" customFormat="1" ht="21.75" customHeight="1">
      <c r="A332" s="37"/>
      <c r="B332" s="171"/>
      <c r="C332" s="198" t="s">
        <v>515</v>
      </c>
      <c r="D332" s="198" t="s">
        <v>166</v>
      </c>
      <c r="E332" s="199" t="s">
        <v>516</v>
      </c>
      <c r="F332" s="200" t="s">
        <v>517</v>
      </c>
      <c r="G332" s="201" t="s">
        <v>162</v>
      </c>
      <c r="H332" s="202">
        <v>20.43</v>
      </c>
      <c r="I332" s="203"/>
      <c r="J332" s="204">
        <f>ROUND(I332*H332,2)</f>
        <v>0</v>
      </c>
      <c r="K332" s="200" t="s">
        <v>3</v>
      </c>
      <c r="L332" s="205"/>
      <c r="M332" s="206" t="s">
        <v>3</v>
      </c>
      <c r="N332" s="207" t="s">
        <v>44</v>
      </c>
      <c r="O332" s="71"/>
      <c r="P332" s="181">
        <f>O332*H332</f>
        <v>0</v>
      </c>
      <c r="Q332" s="181">
        <v>0.955</v>
      </c>
      <c r="R332" s="181">
        <f>Q332*H332</f>
        <v>19.51065</v>
      </c>
      <c r="S332" s="181">
        <v>0</v>
      </c>
      <c r="T332" s="182">
        <f>S332*H332</f>
        <v>0</v>
      </c>
      <c r="U332" s="37"/>
      <c r="V332" s="37"/>
      <c r="W332" s="37"/>
      <c r="X332" s="37"/>
      <c r="Y332" s="37"/>
      <c r="Z332" s="37"/>
      <c r="AA332" s="37"/>
      <c r="AB332" s="37"/>
      <c r="AC332" s="37"/>
      <c r="AD332" s="37"/>
      <c r="AE332" s="37"/>
      <c r="AR332" s="183" t="s">
        <v>170</v>
      </c>
      <c r="AT332" s="183" t="s">
        <v>166</v>
      </c>
      <c r="AU332" s="183" t="s">
        <v>82</v>
      </c>
      <c r="AY332" s="18" t="s">
        <v>137</v>
      </c>
      <c r="BE332" s="184">
        <f>IF(N332="základní",J332,0)</f>
        <v>0</v>
      </c>
      <c r="BF332" s="184">
        <f>IF(N332="snížená",J332,0)</f>
        <v>0</v>
      </c>
      <c r="BG332" s="184">
        <f>IF(N332="zákl. přenesená",J332,0)</f>
        <v>0</v>
      </c>
      <c r="BH332" s="184">
        <f>IF(N332="sníž. přenesená",J332,0)</f>
        <v>0</v>
      </c>
      <c r="BI332" s="184">
        <f>IF(N332="nulová",J332,0)</f>
        <v>0</v>
      </c>
      <c r="BJ332" s="18" t="s">
        <v>80</v>
      </c>
      <c r="BK332" s="184">
        <f>ROUND(I332*H332,2)</f>
        <v>0</v>
      </c>
      <c r="BL332" s="18" t="s">
        <v>144</v>
      </c>
      <c r="BM332" s="183" t="s">
        <v>518</v>
      </c>
    </row>
    <row r="333" spans="1:47" s="2" customFormat="1" ht="12">
      <c r="A333" s="37"/>
      <c r="B333" s="38"/>
      <c r="C333" s="37"/>
      <c r="D333" s="185" t="s">
        <v>146</v>
      </c>
      <c r="E333" s="37"/>
      <c r="F333" s="186" t="s">
        <v>517</v>
      </c>
      <c r="G333" s="37"/>
      <c r="H333" s="37"/>
      <c r="I333" s="187"/>
      <c r="J333" s="37"/>
      <c r="K333" s="37"/>
      <c r="L333" s="38"/>
      <c r="M333" s="188"/>
      <c r="N333" s="189"/>
      <c r="O333" s="71"/>
      <c r="P333" s="71"/>
      <c r="Q333" s="71"/>
      <c r="R333" s="71"/>
      <c r="S333" s="71"/>
      <c r="T333" s="72"/>
      <c r="U333" s="37"/>
      <c r="V333" s="37"/>
      <c r="W333" s="37"/>
      <c r="X333" s="37"/>
      <c r="Y333" s="37"/>
      <c r="Z333" s="37"/>
      <c r="AA333" s="37"/>
      <c r="AB333" s="37"/>
      <c r="AC333" s="37"/>
      <c r="AD333" s="37"/>
      <c r="AE333" s="37"/>
      <c r="AT333" s="18" t="s">
        <v>146</v>
      </c>
      <c r="AU333" s="18" t="s">
        <v>82</v>
      </c>
    </row>
    <row r="334" spans="1:51" s="13" customFormat="1" ht="12">
      <c r="A334" s="13"/>
      <c r="B334" s="190"/>
      <c r="C334" s="13"/>
      <c r="D334" s="185" t="s">
        <v>154</v>
      </c>
      <c r="E334" s="191" t="s">
        <v>3</v>
      </c>
      <c r="F334" s="192" t="s">
        <v>519</v>
      </c>
      <c r="G334" s="13"/>
      <c r="H334" s="193">
        <v>18.636</v>
      </c>
      <c r="I334" s="194"/>
      <c r="J334" s="13"/>
      <c r="K334" s="13"/>
      <c r="L334" s="190"/>
      <c r="M334" s="195"/>
      <c r="N334" s="196"/>
      <c r="O334" s="196"/>
      <c r="P334" s="196"/>
      <c r="Q334" s="196"/>
      <c r="R334" s="196"/>
      <c r="S334" s="196"/>
      <c r="T334" s="197"/>
      <c r="U334" s="13"/>
      <c r="V334" s="13"/>
      <c r="W334" s="13"/>
      <c r="X334" s="13"/>
      <c r="Y334" s="13"/>
      <c r="Z334" s="13"/>
      <c r="AA334" s="13"/>
      <c r="AB334" s="13"/>
      <c r="AC334" s="13"/>
      <c r="AD334" s="13"/>
      <c r="AE334" s="13"/>
      <c r="AT334" s="191" t="s">
        <v>154</v>
      </c>
      <c r="AU334" s="191" t="s">
        <v>82</v>
      </c>
      <c r="AV334" s="13" t="s">
        <v>82</v>
      </c>
      <c r="AW334" s="13" t="s">
        <v>35</v>
      </c>
      <c r="AX334" s="13" t="s">
        <v>73</v>
      </c>
      <c r="AY334" s="191" t="s">
        <v>137</v>
      </c>
    </row>
    <row r="335" spans="1:51" s="13" customFormat="1" ht="12">
      <c r="A335" s="13"/>
      <c r="B335" s="190"/>
      <c r="C335" s="13"/>
      <c r="D335" s="185" t="s">
        <v>154</v>
      </c>
      <c r="E335" s="191" t="s">
        <v>3</v>
      </c>
      <c r="F335" s="192" t="s">
        <v>520</v>
      </c>
      <c r="G335" s="13"/>
      <c r="H335" s="193">
        <v>1.066</v>
      </c>
      <c r="I335" s="194"/>
      <c r="J335" s="13"/>
      <c r="K335" s="13"/>
      <c r="L335" s="190"/>
      <c r="M335" s="195"/>
      <c r="N335" s="196"/>
      <c r="O335" s="196"/>
      <c r="P335" s="196"/>
      <c r="Q335" s="196"/>
      <c r="R335" s="196"/>
      <c r="S335" s="196"/>
      <c r="T335" s="197"/>
      <c r="U335" s="13"/>
      <c r="V335" s="13"/>
      <c r="W335" s="13"/>
      <c r="X335" s="13"/>
      <c r="Y335" s="13"/>
      <c r="Z335" s="13"/>
      <c r="AA335" s="13"/>
      <c r="AB335" s="13"/>
      <c r="AC335" s="13"/>
      <c r="AD335" s="13"/>
      <c r="AE335" s="13"/>
      <c r="AT335" s="191" t="s">
        <v>154</v>
      </c>
      <c r="AU335" s="191" t="s">
        <v>82</v>
      </c>
      <c r="AV335" s="13" t="s">
        <v>82</v>
      </c>
      <c r="AW335" s="13" t="s">
        <v>35</v>
      </c>
      <c r="AX335" s="13" t="s">
        <v>73</v>
      </c>
      <c r="AY335" s="191" t="s">
        <v>137</v>
      </c>
    </row>
    <row r="336" spans="1:51" s="13" customFormat="1" ht="12">
      <c r="A336" s="13"/>
      <c r="B336" s="190"/>
      <c r="C336" s="13"/>
      <c r="D336" s="185" t="s">
        <v>154</v>
      </c>
      <c r="E336" s="191" t="s">
        <v>3</v>
      </c>
      <c r="F336" s="192" t="s">
        <v>521</v>
      </c>
      <c r="G336" s="13"/>
      <c r="H336" s="193">
        <v>0.728</v>
      </c>
      <c r="I336" s="194"/>
      <c r="J336" s="13"/>
      <c r="K336" s="13"/>
      <c r="L336" s="190"/>
      <c r="M336" s="195"/>
      <c r="N336" s="196"/>
      <c r="O336" s="196"/>
      <c r="P336" s="196"/>
      <c r="Q336" s="196"/>
      <c r="R336" s="196"/>
      <c r="S336" s="196"/>
      <c r="T336" s="197"/>
      <c r="U336" s="13"/>
      <c r="V336" s="13"/>
      <c r="W336" s="13"/>
      <c r="X336" s="13"/>
      <c r="Y336" s="13"/>
      <c r="Z336" s="13"/>
      <c r="AA336" s="13"/>
      <c r="AB336" s="13"/>
      <c r="AC336" s="13"/>
      <c r="AD336" s="13"/>
      <c r="AE336" s="13"/>
      <c r="AT336" s="191" t="s">
        <v>154</v>
      </c>
      <c r="AU336" s="191" t="s">
        <v>82</v>
      </c>
      <c r="AV336" s="13" t="s">
        <v>82</v>
      </c>
      <c r="AW336" s="13" t="s">
        <v>35</v>
      </c>
      <c r="AX336" s="13" t="s">
        <v>73</v>
      </c>
      <c r="AY336" s="191" t="s">
        <v>137</v>
      </c>
    </row>
    <row r="337" spans="1:51" s="14" customFormat="1" ht="12">
      <c r="A337" s="14"/>
      <c r="B337" s="208"/>
      <c r="C337" s="14"/>
      <c r="D337" s="185" t="s">
        <v>154</v>
      </c>
      <c r="E337" s="209" t="s">
        <v>3</v>
      </c>
      <c r="F337" s="210" t="s">
        <v>223</v>
      </c>
      <c r="G337" s="14"/>
      <c r="H337" s="211">
        <v>20.43</v>
      </c>
      <c r="I337" s="212"/>
      <c r="J337" s="14"/>
      <c r="K337" s="14"/>
      <c r="L337" s="208"/>
      <c r="M337" s="213"/>
      <c r="N337" s="214"/>
      <c r="O337" s="214"/>
      <c r="P337" s="214"/>
      <c r="Q337" s="214"/>
      <c r="R337" s="214"/>
      <c r="S337" s="214"/>
      <c r="T337" s="215"/>
      <c r="U337" s="14"/>
      <c r="V337" s="14"/>
      <c r="W337" s="14"/>
      <c r="X337" s="14"/>
      <c r="Y337" s="14"/>
      <c r="Z337" s="14"/>
      <c r="AA337" s="14"/>
      <c r="AB337" s="14"/>
      <c r="AC337" s="14"/>
      <c r="AD337" s="14"/>
      <c r="AE337" s="14"/>
      <c r="AT337" s="209" t="s">
        <v>154</v>
      </c>
      <c r="AU337" s="209" t="s">
        <v>82</v>
      </c>
      <c r="AV337" s="14" t="s">
        <v>144</v>
      </c>
      <c r="AW337" s="14" t="s">
        <v>35</v>
      </c>
      <c r="AX337" s="14" t="s">
        <v>80</v>
      </c>
      <c r="AY337" s="209" t="s">
        <v>137</v>
      </c>
    </row>
    <row r="338" spans="1:65" s="2" customFormat="1" ht="24.15" customHeight="1">
      <c r="A338" s="37"/>
      <c r="B338" s="171"/>
      <c r="C338" s="198" t="s">
        <v>522</v>
      </c>
      <c r="D338" s="198" t="s">
        <v>166</v>
      </c>
      <c r="E338" s="199" t="s">
        <v>523</v>
      </c>
      <c r="F338" s="200" t="s">
        <v>524</v>
      </c>
      <c r="G338" s="201" t="s">
        <v>205</v>
      </c>
      <c r="H338" s="202">
        <v>25</v>
      </c>
      <c r="I338" s="203"/>
      <c r="J338" s="204">
        <f>ROUND(I338*H338,2)</f>
        <v>0</v>
      </c>
      <c r="K338" s="200" t="s">
        <v>3</v>
      </c>
      <c r="L338" s="205"/>
      <c r="M338" s="206" t="s">
        <v>3</v>
      </c>
      <c r="N338" s="207" t="s">
        <v>44</v>
      </c>
      <c r="O338" s="71"/>
      <c r="P338" s="181">
        <f>O338*H338</f>
        <v>0</v>
      </c>
      <c r="Q338" s="181">
        <v>0.103</v>
      </c>
      <c r="R338" s="181">
        <f>Q338*H338</f>
        <v>2.5749999999999997</v>
      </c>
      <c r="S338" s="181">
        <v>0</v>
      </c>
      <c r="T338" s="182">
        <f>S338*H338</f>
        <v>0</v>
      </c>
      <c r="U338" s="37"/>
      <c r="V338" s="37"/>
      <c r="W338" s="37"/>
      <c r="X338" s="37"/>
      <c r="Y338" s="37"/>
      <c r="Z338" s="37"/>
      <c r="AA338" s="37"/>
      <c r="AB338" s="37"/>
      <c r="AC338" s="37"/>
      <c r="AD338" s="37"/>
      <c r="AE338" s="37"/>
      <c r="AR338" s="183" t="s">
        <v>170</v>
      </c>
      <c r="AT338" s="183" t="s">
        <v>166</v>
      </c>
      <c r="AU338" s="183" t="s">
        <v>82</v>
      </c>
      <c r="AY338" s="18" t="s">
        <v>137</v>
      </c>
      <c r="BE338" s="184">
        <f>IF(N338="základní",J338,0)</f>
        <v>0</v>
      </c>
      <c r="BF338" s="184">
        <f>IF(N338="snížená",J338,0)</f>
        <v>0</v>
      </c>
      <c r="BG338" s="184">
        <f>IF(N338="zákl. přenesená",J338,0)</f>
        <v>0</v>
      </c>
      <c r="BH338" s="184">
        <f>IF(N338="sníž. přenesená",J338,0)</f>
        <v>0</v>
      </c>
      <c r="BI338" s="184">
        <f>IF(N338="nulová",J338,0)</f>
        <v>0</v>
      </c>
      <c r="BJ338" s="18" t="s">
        <v>80</v>
      </c>
      <c r="BK338" s="184">
        <f>ROUND(I338*H338,2)</f>
        <v>0</v>
      </c>
      <c r="BL338" s="18" t="s">
        <v>144</v>
      </c>
      <c r="BM338" s="183" t="s">
        <v>525</v>
      </c>
    </row>
    <row r="339" spans="1:47" s="2" customFormat="1" ht="12">
      <c r="A339" s="37"/>
      <c r="B339" s="38"/>
      <c r="C339" s="37"/>
      <c r="D339" s="185" t="s">
        <v>146</v>
      </c>
      <c r="E339" s="37"/>
      <c r="F339" s="186" t="s">
        <v>524</v>
      </c>
      <c r="G339" s="37"/>
      <c r="H339" s="37"/>
      <c r="I339" s="187"/>
      <c r="J339" s="37"/>
      <c r="K339" s="37"/>
      <c r="L339" s="38"/>
      <c r="M339" s="188"/>
      <c r="N339" s="189"/>
      <c r="O339" s="71"/>
      <c r="P339" s="71"/>
      <c r="Q339" s="71"/>
      <c r="R339" s="71"/>
      <c r="S339" s="71"/>
      <c r="T339" s="72"/>
      <c r="U339" s="37"/>
      <c r="V339" s="37"/>
      <c r="W339" s="37"/>
      <c r="X339" s="37"/>
      <c r="Y339" s="37"/>
      <c r="Z339" s="37"/>
      <c r="AA339" s="37"/>
      <c r="AB339" s="37"/>
      <c r="AC339" s="37"/>
      <c r="AD339" s="37"/>
      <c r="AE339" s="37"/>
      <c r="AT339" s="18" t="s">
        <v>146</v>
      </c>
      <c r="AU339" s="18" t="s">
        <v>82</v>
      </c>
    </row>
    <row r="340" spans="1:51" s="13" customFormat="1" ht="12">
      <c r="A340" s="13"/>
      <c r="B340" s="190"/>
      <c r="C340" s="13"/>
      <c r="D340" s="185" t="s">
        <v>154</v>
      </c>
      <c r="E340" s="191" t="s">
        <v>3</v>
      </c>
      <c r="F340" s="192" t="s">
        <v>526</v>
      </c>
      <c r="G340" s="13"/>
      <c r="H340" s="193">
        <v>23</v>
      </c>
      <c r="I340" s="194"/>
      <c r="J340" s="13"/>
      <c r="K340" s="13"/>
      <c r="L340" s="190"/>
      <c r="M340" s="195"/>
      <c r="N340" s="196"/>
      <c r="O340" s="196"/>
      <c r="P340" s="196"/>
      <c r="Q340" s="196"/>
      <c r="R340" s="196"/>
      <c r="S340" s="196"/>
      <c r="T340" s="197"/>
      <c r="U340" s="13"/>
      <c r="V340" s="13"/>
      <c r="W340" s="13"/>
      <c r="X340" s="13"/>
      <c r="Y340" s="13"/>
      <c r="Z340" s="13"/>
      <c r="AA340" s="13"/>
      <c r="AB340" s="13"/>
      <c r="AC340" s="13"/>
      <c r="AD340" s="13"/>
      <c r="AE340" s="13"/>
      <c r="AT340" s="191" t="s">
        <v>154</v>
      </c>
      <c r="AU340" s="191" t="s">
        <v>82</v>
      </c>
      <c r="AV340" s="13" t="s">
        <v>82</v>
      </c>
      <c r="AW340" s="13" t="s">
        <v>35</v>
      </c>
      <c r="AX340" s="13" t="s">
        <v>73</v>
      </c>
      <c r="AY340" s="191" t="s">
        <v>137</v>
      </c>
    </row>
    <row r="341" spans="1:51" s="13" customFormat="1" ht="12">
      <c r="A341" s="13"/>
      <c r="B341" s="190"/>
      <c r="C341" s="13"/>
      <c r="D341" s="185" t="s">
        <v>154</v>
      </c>
      <c r="E341" s="191" t="s">
        <v>3</v>
      </c>
      <c r="F341" s="192" t="s">
        <v>207</v>
      </c>
      <c r="G341" s="13"/>
      <c r="H341" s="193">
        <v>2</v>
      </c>
      <c r="I341" s="194"/>
      <c r="J341" s="13"/>
      <c r="K341" s="13"/>
      <c r="L341" s="190"/>
      <c r="M341" s="195"/>
      <c r="N341" s="196"/>
      <c r="O341" s="196"/>
      <c r="P341" s="196"/>
      <c r="Q341" s="196"/>
      <c r="R341" s="196"/>
      <c r="S341" s="196"/>
      <c r="T341" s="197"/>
      <c r="U341" s="13"/>
      <c r="V341" s="13"/>
      <c r="W341" s="13"/>
      <c r="X341" s="13"/>
      <c r="Y341" s="13"/>
      <c r="Z341" s="13"/>
      <c r="AA341" s="13"/>
      <c r="AB341" s="13"/>
      <c r="AC341" s="13"/>
      <c r="AD341" s="13"/>
      <c r="AE341" s="13"/>
      <c r="AT341" s="191" t="s">
        <v>154</v>
      </c>
      <c r="AU341" s="191" t="s">
        <v>82</v>
      </c>
      <c r="AV341" s="13" t="s">
        <v>82</v>
      </c>
      <c r="AW341" s="13" t="s">
        <v>35</v>
      </c>
      <c r="AX341" s="13" t="s">
        <v>73</v>
      </c>
      <c r="AY341" s="191" t="s">
        <v>137</v>
      </c>
    </row>
    <row r="342" spans="1:51" s="14" customFormat="1" ht="12">
      <c r="A342" s="14"/>
      <c r="B342" s="208"/>
      <c r="C342" s="14"/>
      <c r="D342" s="185" t="s">
        <v>154</v>
      </c>
      <c r="E342" s="209" t="s">
        <v>3</v>
      </c>
      <c r="F342" s="210" t="s">
        <v>223</v>
      </c>
      <c r="G342" s="14"/>
      <c r="H342" s="211">
        <v>25</v>
      </c>
      <c r="I342" s="212"/>
      <c r="J342" s="14"/>
      <c r="K342" s="14"/>
      <c r="L342" s="208"/>
      <c r="M342" s="213"/>
      <c r="N342" s="214"/>
      <c r="O342" s="214"/>
      <c r="P342" s="214"/>
      <c r="Q342" s="214"/>
      <c r="R342" s="214"/>
      <c r="S342" s="214"/>
      <c r="T342" s="215"/>
      <c r="U342" s="14"/>
      <c r="V342" s="14"/>
      <c r="W342" s="14"/>
      <c r="X342" s="14"/>
      <c r="Y342" s="14"/>
      <c r="Z342" s="14"/>
      <c r="AA342" s="14"/>
      <c r="AB342" s="14"/>
      <c r="AC342" s="14"/>
      <c r="AD342" s="14"/>
      <c r="AE342" s="14"/>
      <c r="AT342" s="209" t="s">
        <v>154</v>
      </c>
      <c r="AU342" s="209" t="s">
        <v>82</v>
      </c>
      <c r="AV342" s="14" t="s">
        <v>144</v>
      </c>
      <c r="AW342" s="14" t="s">
        <v>35</v>
      </c>
      <c r="AX342" s="14" t="s">
        <v>80</v>
      </c>
      <c r="AY342" s="209" t="s">
        <v>137</v>
      </c>
    </row>
    <row r="343" spans="1:65" s="2" customFormat="1" ht="16.5" customHeight="1">
      <c r="A343" s="37"/>
      <c r="B343" s="171"/>
      <c r="C343" s="198" t="s">
        <v>527</v>
      </c>
      <c r="D343" s="198" t="s">
        <v>166</v>
      </c>
      <c r="E343" s="199" t="s">
        <v>528</v>
      </c>
      <c r="F343" s="200" t="s">
        <v>529</v>
      </c>
      <c r="G343" s="201" t="s">
        <v>143</v>
      </c>
      <c r="H343" s="202">
        <v>14</v>
      </c>
      <c r="I343" s="203"/>
      <c r="J343" s="204">
        <f>ROUND(I343*H343,2)</f>
        <v>0</v>
      </c>
      <c r="K343" s="200" t="s">
        <v>3</v>
      </c>
      <c r="L343" s="205"/>
      <c r="M343" s="206" t="s">
        <v>3</v>
      </c>
      <c r="N343" s="207" t="s">
        <v>44</v>
      </c>
      <c r="O343" s="71"/>
      <c r="P343" s="181">
        <f>O343*H343</f>
        <v>0</v>
      </c>
      <c r="Q343" s="181">
        <v>0.001</v>
      </c>
      <c r="R343" s="181">
        <f>Q343*H343</f>
        <v>0.014</v>
      </c>
      <c r="S343" s="181">
        <v>0</v>
      </c>
      <c r="T343" s="182">
        <f>S343*H343</f>
        <v>0</v>
      </c>
      <c r="U343" s="37"/>
      <c r="V343" s="37"/>
      <c r="W343" s="37"/>
      <c r="X343" s="37"/>
      <c r="Y343" s="37"/>
      <c r="Z343" s="37"/>
      <c r="AA343" s="37"/>
      <c r="AB343" s="37"/>
      <c r="AC343" s="37"/>
      <c r="AD343" s="37"/>
      <c r="AE343" s="37"/>
      <c r="AR343" s="183" t="s">
        <v>170</v>
      </c>
      <c r="AT343" s="183" t="s">
        <v>166</v>
      </c>
      <c r="AU343" s="183" t="s">
        <v>82</v>
      </c>
      <c r="AY343" s="18" t="s">
        <v>137</v>
      </c>
      <c r="BE343" s="184">
        <f>IF(N343="základní",J343,0)</f>
        <v>0</v>
      </c>
      <c r="BF343" s="184">
        <f>IF(N343="snížená",J343,0)</f>
        <v>0</v>
      </c>
      <c r="BG343" s="184">
        <f>IF(N343="zákl. přenesená",J343,0)</f>
        <v>0</v>
      </c>
      <c r="BH343" s="184">
        <f>IF(N343="sníž. přenesená",J343,0)</f>
        <v>0</v>
      </c>
      <c r="BI343" s="184">
        <f>IF(N343="nulová",J343,0)</f>
        <v>0</v>
      </c>
      <c r="BJ343" s="18" t="s">
        <v>80</v>
      </c>
      <c r="BK343" s="184">
        <f>ROUND(I343*H343,2)</f>
        <v>0</v>
      </c>
      <c r="BL343" s="18" t="s">
        <v>144</v>
      </c>
      <c r="BM343" s="183" t="s">
        <v>530</v>
      </c>
    </row>
    <row r="344" spans="1:47" s="2" customFormat="1" ht="12">
      <c r="A344" s="37"/>
      <c r="B344" s="38"/>
      <c r="C344" s="37"/>
      <c r="D344" s="185" t="s">
        <v>146</v>
      </c>
      <c r="E344" s="37"/>
      <c r="F344" s="186" t="s">
        <v>529</v>
      </c>
      <c r="G344" s="37"/>
      <c r="H344" s="37"/>
      <c r="I344" s="187"/>
      <c r="J344" s="37"/>
      <c r="K344" s="37"/>
      <c r="L344" s="38"/>
      <c r="M344" s="188"/>
      <c r="N344" s="189"/>
      <c r="O344" s="71"/>
      <c r="P344" s="71"/>
      <c r="Q344" s="71"/>
      <c r="R344" s="71"/>
      <c r="S344" s="71"/>
      <c r="T344" s="72"/>
      <c r="U344" s="37"/>
      <c r="V344" s="37"/>
      <c r="W344" s="37"/>
      <c r="X344" s="37"/>
      <c r="Y344" s="37"/>
      <c r="Z344" s="37"/>
      <c r="AA344" s="37"/>
      <c r="AB344" s="37"/>
      <c r="AC344" s="37"/>
      <c r="AD344" s="37"/>
      <c r="AE344" s="37"/>
      <c r="AT344" s="18" t="s">
        <v>146</v>
      </c>
      <c r="AU344" s="18" t="s">
        <v>82</v>
      </c>
    </row>
    <row r="345" spans="1:51" s="13" customFormat="1" ht="12">
      <c r="A345" s="13"/>
      <c r="B345" s="190"/>
      <c r="C345" s="13"/>
      <c r="D345" s="185" t="s">
        <v>154</v>
      </c>
      <c r="E345" s="191" t="s">
        <v>3</v>
      </c>
      <c r="F345" s="192" t="s">
        <v>531</v>
      </c>
      <c r="G345" s="13"/>
      <c r="H345" s="193">
        <v>14</v>
      </c>
      <c r="I345" s="194"/>
      <c r="J345" s="13"/>
      <c r="K345" s="13"/>
      <c r="L345" s="190"/>
      <c r="M345" s="195"/>
      <c r="N345" s="196"/>
      <c r="O345" s="196"/>
      <c r="P345" s="196"/>
      <c r="Q345" s="196"/>
      <c r="R345" s="196"/>
      <c r="S345" s="196"/>
      <c r="T345" s="197"/>
      <c r="U345" s="13"/>
      <c r="V345" s="13"/>
      <c r="W345" s="13"/>
      <c r="X345" s="13"/>
      <c r="Y345" s="13"/>
      <c r="Z345" s="13"/>
      <c r="AA345" s="13"/>
      <c r="AB345" s="13"/>
      <c r="AC345" s="13"/>
      <c r="AD345" s="13"/>
      <c r="AE345" s="13"/>
      <c r="AT345" s="191" t="s">
        <v>154</v>
      </c>
      <c r="AU345" s="191" t="s">
        <v>82</v>
      </c>
      <c r="AV345" s="13" t="s">
        <v>82</v>
      </c>
      <c r="AW345" s="13" t="s">
        <v>35</v>
      </c>
      <c r="AX345" s="13" t="s">
        <v>80</v>
      </c>
      <c r="AY345" s="191" t="s">
        <v>137</v>
      </c>
    </row>
    <row r="346" spans="1:65" s="2" customFormat="1" ht="16.5" customHeight="1">
      <c r="A346" s="37"/>
      <c r="B346" s="171"/>
      <c r="C346" s="198" t="s">
        <v>532</v>
      </c>
      <c r="D346" s="198" t="s">
        <v>166</v>
      </c>
      <c r="E346" s="199" t="s">
        <v>533</v>
      </c>
      <c r="F346" s="200" t="s">
        <v>534</v>
      </c>
      <c r="G346" s="201" t="s">
        <v>205</v>
      </c>
      <c r="H346" s="202">
        <v>944</v>
      </c>
      <c r="I346" s="203"/>
      <c r="J346" s="204">
        <f>ROUND(I346*H346,2)</f>
        <v>0</v>
      </c>
      <c r="K346" s="200" t="s">
        <v>3</v>
      </c>
      <c r="L346" s="205"/>
      <c r="M346" s="206" t="s">
        <v>3</v>
      </c>
      <c r="N346" s="207" t="s">
        <v>44</v>
      </c>
      <c r="O346" s="71"/>
      <c r="P346" s="181">
        <f>O346*H346</f>
        <v>0</v>
      </c>
      <c r="Q346" s="181">
        <v>0.00057</v>
      </c>
      <c r="R346" s="181">
        <f>Q346*H346</f>
        <v>0.53808</v>
      </c>
      <c r="S346" s="181">
        <v>0</v>
      </c>
      <c r="T346" s="182">
        <f>S346*H346</f>
        <v>0</v>
      </c>
      <c r="U346" s="37"/>
      <c r="V346" s="37"/>
      <c r="W346" s="37"/>
      <c r="X346" s="37"/>
      <c r="Y346" s="37"/>
      <c r="Z346" s="37"/>
      <c r="AA346" s="37"/>
      <c r="AB346" s="37"/>
      <c r="AC346" s="37"/>
      <c r="AD346" s="37"/>
      <c r="AE346" s="37"/>
      <c r="AR346" s="183" t="s">
        <v>170</v>
      </c>
      <c r="AT346" s="183" t="s">
        <v>166</v>
      </c>
      <c r="AU346" s="183" t="s">
        <v>82</v>
      </c>
      <c r="AY346" s="18" t="s">
        <v>137</v>
      </c>
      <c r="BE346" s="184">
        <f>IF(N346="základní",J346,0)</f>
        <v>0</v>
      </c>
      <c r="BF346" s="184">
        <f>IF(N346="snížená",J346,0)</f>
        <v>0</v>
      </c>
      <c r="BG346" s="184">
        <f>IF(N346="zákl. přenesená",J346,0)</f>
        <v>0</v>
      </c>
      <c r="BH346" s="184">
        <f>IF(N346="sníž. přenesená",J346,0)</f>
        <v>0</v>
      </c>
      <c r="BI346" s="184">
        <f>IF(N346="nulová",J346,0)</f>
        <v>0</v>
      </c>
      <c r="BJ346" s="18" t="s">
        <v>80</v>
      </c>
      <c r="BK346" s="184">
        <f>ROUND(I346*H346,2)</f>
        <v>0</v>
      </c>
      <c r="BL346" s="18" t="s">
        <v>144</v>
      </c>
      <c r="BM346" s="183" t="s">
        <v>535</v>
      </c>
    </row>
    <row r="347" spans="1:47" s="2" customFormat="1" ht="12">
      <c r="A347" s="37"/>
      <c r="B347" s="38"/>
      <c r="C347" s="37"/>
      <c r="D347" s="185" t="s">
        <v>146</v>
      </c>
      <c r="E347" s="37"/>
      <c r="F347" s="186" t="s">
        <v>534</v>
      </c>
      <c r="G347" s="37"/>
      <c r="H347" s="37"/>
      <c r="I347" s="187"/>
      <c r="J347" s="37"/>
      <c r="K347" s="37"/>
      <c r="L347" s="38"/>
      <c r="M347" s="188"/>
      <c r="N347" s="189"/>
      <c r="O347" s="71"/>
      <c r="P347" s="71"/>
      <c r="Q347" s="71"/>
      <c r="R347" s="71"/>
      <c r="S347" s="71"/>
      <c r="T347" s="72"/>
      <c r="U347" s="37"/>
      <c r="V347" s="37"/>
      <c r="W347" s="37"/>
      <c r="X347" s="37"/>
      <c r="Y347" s="37"/>
      <c r="Z347" s="37"/>
      <c r="AA347" s="37"/>
      <c r="AB347" s="37"/>
      <c r="AC347" s="37"/>
      <c r="AD347" s="37"/>
      <c r="AE347" s="37"/>
      <c r="AT347" s="18" t="s">
        <v>146</v>
      </c>
      <c r="AU347" s="18" t="s">
        <v>82</v>
      </c>
    </row>
    <row r="348" spans="1:51" s="13" customFormat="1" ht="12">
      <c r="A348" s="13"/>
      <c r="B348" s="190"/>
      <c r="C348" s="13"/>
      <c r="D348" s="185" t="s">
        <v>154</v>
      </c>
      <c r="E348" s="191" t="s">
        <v>3</v>
      </c>
      <c r="F348" s="192" t="s">
        <v>343</v>
      </c>
      <c r="G348" s="13"/>
      <c r="H348" s="193">
        <v>224</v>
      </c>
      <c r="I348" s="194"/>
      <c r="J348" s="13"/>
      <c r="K348" s="13"/>
      <c r="L348" s="190"/>
      <c r="M348" s="195"/>
      <c r="N348" s="196"/>
      <c r="O348" s="196"/>
      <c r="P348" s="196"/>
      <c r="Q348" s="196"/>
      <c r="R348" s="196"/>
      <c r="S348" s="196"/>
      <c r="T348" s="197"/>
      <c r="U348" s="13"/>
      <c r="V348" s="13"/>
      <c r="W348" s="13"/>
      <c r="X348" s="13"/>
      <c r="Y348" s="13"/>
      <c r="Z348" s="13"/>
      <c r="AA348" s="13"/>
      <c r="AB348" s="13"/>
      <c r="AC348" s="13"/>
      <c r="AD348" s="13"/>
      <c r="AE348" s="13"/>
      <c r="AT348" s="191" t="s">
        <v>154</v>
      </c>
      <c r="AU348" s="191" t="s">
        <v>82</v>
      </c>
      <c r="AV348" s="13" t="s">
        <v>82</v>
      </c>
      <c r="AW348" s="13" t="s">
        <v>35</v>
      </c>
      <c r="AX348" s="13" t="s">
        <v>73</v>
      </c>
      <c r="AY348" s="191" t="s">
        <v>137</v>
      </c>
    </row>
    <row r="349" spans="1:51" s="13" customFormat="1" ht="12">
      <c r="A349" s="13"/>
      <c r="B349" s="190"/>
      <c r="C349" s="13"/>
      <c r="D349" s="185" t="s">
        <v>154</v>
      </c>
      <c r="E349" s="191" t="s">
        <v>3</v>
      </c>
      <c r="F349" s="192" t="s">
        <v>536</v>
      </c>
      <c r="G349" s="13"/>
      <c r="H349" s="193">
        <v>80</v>
      </c>
      <c r="I349" s="194"/>
      <c r="J349" s="13"/>
      <c r="K349" s="13"/>
      <c r="L349" s="190"/>
      <c r="M349" s="195"/>
      <c r="N349" s="196"/>
      <c r="O349" s="196"/>
      <c r="P349" s="196"/>
      <c r="Q349" s="196"/>
      <c r="R349" s="196"/>
      <c r="S349" s="196"/>
      <c r="T349" s="197"/>
      <c r="U349" s="13"/>
      <c r="V349" s="13"/>
      <c r="W349" s="13"/>
      <c r="X349" s="13"/>
      <c r="Y349" s="13"/>
      <c r="Z349" s="13"/>
      <c r="AA349" s="13"/>
      <c r="AB349" s="13"/>
      <c r="AC349" s="13"/>
      <c r="AD349" s="13"/>
      <c r="AE349" s="13"/>
      <c r="AT349" s="191" t="s">
        <v>154</v>
      </c>
      <c r="AU349" s="191" t="s">
        <v>82</v>
      </c>
      <c r="AV349" s="13" t="s">
        <v>82</v>
      </c>
      <c r="AW349" s="13" t="s">
        <v>35</v>
      </c>
      <c r="AX349" s="13" t="s">
        <v>73</v>
      </c>
      <c r="AY349" s="191" t="s">
        <v>137</v>
      </c>
    </row>
    <row r="350" spans="1:51" s="13" customFormat="1" ht="12">
      <c r="A350" s="13"/>
      <c r="B350" s="190"/>
      <c r="C350" s="13"/>
      <c r="D350" s="185" t="s">
        <v>154</v>
      </c>
      <c r="E350" s="191" t="s">
        <v>3</v>
      </c>
      <c r="F350" s="192" t="s">
        <v>537</v>
      </c>
      <c r="G350" s="13"/>
      <c r="H350" s="193">
        <v>640</v>
      </c>
      <c r="I350" s="194"/>
      <c r="J350" s="13"/>
      <c r="K350" s="13"/>
      <c r="L350" s="190"/>
      <c r="M350" s="195"/>
      <c r="N350" s="196"/>
      <c r="O350" s="196"/>
      <c r="P350" s="196"/>
      <c r="Q350" s="196"/>
      <c r="R350" s="196"/>
      <c r="S350" s="196"/>
      <c r="T350" s="197"/>
      <c r="U350" s="13"/>
      <c r="V350" s="13"/>
      <c r="W350" s="13"/>
      <c r="X350" s="13"/>
      <c r="Y350" s="13"/>
      <c r="Z350" s="13"/>
      <c r="AA350" s="13"/>
      <c r="AB350" s="13"/>
      <c r="AC350" s="13"/>
      <c r="AD350" s="13"/>
      <c r="AE350" s="13"/>
      <c r="AT350" s="191" t="s">
        <v>154</v>
      </c>
      <c r="AU350" s="191" t="s">
        <v>82</v>
      </c>
      <c r="AV350" s="13" t="s">
        <v>82</v>
      </c>
      <c r="AW350" s="13" t="s">
        <v>35</v>
      </c>
      <c r="AX350" s="13" t="s">
        <v>73</v>
      </c>
      <c r="AY350" s="191" t="s">
        <v>137</v>
      </c>
    </row>
    <row r="351" spans="1:51" s="14" customFormat="1" ht="12">
      <c r="A351" s="14"/>
      <c r="B351" s="208"/>
      <c r="C351" s="14"/>
      <c r="D351" s="185" t="s">
        <v>154</v>
      </c>
      <c r="E351" s="209" t="s">
        <v>3</v>
      </c>
      <c r="F351" s="210" t="s">
        <v>223</v>
      </c>
      <c r="G351" s="14"/>
      <c r="H351" s="211">
        <v>944</v>
      </c>
      <c r="I351" s="212"/>
      <c r="J351" s="14"/>
      <c r="K351" s="14"/>
      <c r="L351" s="208"/>
      <c r="M351" s="213"/>
      <c r="N351" s="214"/>
      <c r="O351" s="214"/>
      <c r="P351" s="214"/>
      <c r="Q351" s="214"/>
      <c r="R351" s="214"/>
      <c r="S351" s="214"/>
      <c r="T351" s="215"/>
      <c r="U351" s="14"/>
      <c r="V351" s="14"/>
      <c r="W351" s="14"/>
      <c r="X351" s="14"/>
      <c r="Y351" s="14"/>
      <c r="Z351" s="14"/>
      <c r="AA351" s="14"/>
      <c r="AB351" s="14"/>
      <c r="AC351" s="14"/>
      <c r="AD351" s="14"/>
      <c r="AE351" s="14"/>
      <c r="AT351" s="209" t="s">
        <v>154</v>
      </c>
      <c r="AU351" s="209" t="s">
        <v>82</v>
      </c>
      <c r="AV351" s="14" t="s">
        <v>144</v>
      </c>
      <c r="AW351" s="14" t="s">
        <v>35</v>
      </c>
      <c r="AX351" s="14" t="s">
        <v>80</v>
      </c>
      <c r="AY351" s="209" t="s">
        <v>137</v>
      </c>
    </row>
    <row r="352" spans="1:65" s="2" customFormat="1" ht="24.15" customHeight="1">
      <c r="A352" s="37"/>
      <c r="B352" s="171"/>
      <c r="C352" s="172" t="s">
        <v>538</v>
      </c>
      <c r="D352" s="172" t="s">
        <v>140</v>
      </c>
      <c r="E352" s="173" t="s">
        <v>539</v>
      </c>
      <c r="F352" s="174" t="s">
        <v>540</v>
      </c>
      <c r="G352" s="175" t="s">
        <v>190</v>
      </c>
      <c r="H352" s="176">
        <v>96.4</v>
      </c>
      <c r="I352" s="177"/>
      <c r="J352" s="178">
        <f>ROUND(I352*H352,2)</f>
        <v>0</v>
      </c>
      <c r="K352" s="174" t="s">
        <v>3</v>
      </c>
      <c r="L352" s="38"/>
      <c r="M352" s="179" t="s">
        <v>3</v>
      </c>
      <c r="N352" s="180" t="s">
        <v>44</v>
      </c>
      <c r="O352" s="71"/>
      <c r="P352" s="181">
        <f>O352*H352</f>
        <v>0</v>
      </c>
      <c r="Q352" s="181">
        <v>0</v>
      </c>
      <c r="R352" s="181">
        <f>Q352*H352</f>
        <v>0</v>
      </c>
      <c r="S352" s="181">
        <v>0</v>
      </c>
      <c r="T352" s="182">
        <f>S352*H352</f>
        <v>0</v>
      </c>
      <c r="U352" s="37"/>
      <c r="V352" s="37"/>
      <c r="W352" s="37"/>
      <c r="X352" s="37"/>
      <c r="Y352" s="37"/>
      <c r="Z352" s="37"/>
      <c r="AA352" s="37"/>
      <c r="AB352" s="37"/>
      <c r="AC352" s="37"/>
      <c r="AD352" s="37"/>
      <c r="AE352" s="37"/>
      <c r="AR352" s="183" t="s">
        <v>144</v>
      </c>
      <c r="AT352" s="183" t="s">
        <v>140</v>
      </c>
      <c r="AU352" s="183" t="s">
        <v>82</v>
      </c>
      <c r="AY352" s="18" t="s">
        <v>137</v>
      </c>
      <c r="BE352" s="184">
        <f>IF(N352="základní",J352,0)</f>
        <v>0</v>
      </c>
      <c r="BF352" s="184">
        <f>IF(N352="snížená",J352,0)</f>
        <v>0</v>
      </c>
      <c r="BG352" s="184">
        <f>IF(N352="zákl. přenesená",J352,0)</f>
        <v>0</v>
      </c>
      <c r="BH352" s="184">
        <f>IF(N352="sníž. přenesená",J352,0)</f>
        <v>0</v>
      </c>
      <c r="BI352" s="184">
        <f>IF(N352="nulová",J352,0)</f>
        <v>0</v>
      </c>
      <c r="BJ352" s="18" t="s">
        <v>80</v>
      </c>
      <c r="BK352" s="184">
        <f>ROUND(I352*H352,2)</f>
        <v>0</v>
      </c>
      <c r="BL352" s="18" t="s">
        <v>144</v>
      </c>
      <c r="BM352" s="183" t="s">
        <v>541</v>
      </c>
    </row>
    <row r="353" spans="1:47" s="2" customFormat="1" ht="12">
      <c r="A353" s="37"/>
      <c r="B353" s="38"/>
      <c r="C353" s="37"/>
      <c r="D353" s="185" t="s">
        <v>146</v>
      </c>
      <c r="E353" s="37"/>
      <c r="F353" s="186" t="s">
        <v>540</v>
      </c>
      <c r="G353" s="37"/>
      <c r="H353" s="37"/>
      <c r="I353" s="187"/>
      <c r="J353" s="37"/>
      <c r="K353" s="37"/>
      <c r="L353" s="38"/>
      <c r="M353" s="188"/>
      <c r="N353" s="189"/>
      <c r="O353" s="71"/>
      <c r="P353" s="71"/>
      <c r="Q353" s="71"/>
      <c r="R353" s="71"/>
      <c r="S353" s="71"/>
      <c r="T353" s="72"/>
      <c r="U353" s="37"/>
      <c r="V353" s="37"/>
      <c r="W353" s="37"/>
      <c r="X353" s="37"/>
      <c r="Y353" s="37"/>
      <c r="Z353" s="37"/>
      <c r="AA353" s="37"/>
      <c r="AB353" s="37"/>
      <c r="AC353" s="37"/>
      <c r="AD353" s="37"/>
      <c r="AE353" s="37"/>
      <c r="AT353" s="18" t="s">
        <v>146</v>
      </c>
      <c r="AU353" s="18" t="s">
        <v>82</v>
      </c>
    </row>
    <row r="354" spans="1:65" s="2" customFormat="1" ht="16.5" customHeight="1">
      <c r="A354" s="37"/>
      <c r="B354" s="171"/>
      <c r="C354" s="172" t="s">
        <v>542</v>
      </c>
      <c r="D354" s="172" t="s">
        <v>140</v>
      </c>
      <c r="E354" s="173" t="s">
        <v>543</v>
      </c>
      <c r="F354" s="174" t="s">
        <v>544</v>
      </c>
      <c r="G354" s="175" t="s">
        <v>205</v>
      </c>
      <c r="H354" s="176">
        <v>4</v>
      </c>
      <c r="I354" s="177"/>
      <c r="J354" s="178">
        <f>ROUND(I354*H354,2)</f>
        <v>0</v>
      </c>
      <c r="K354" s="174" t="s">
        <v>3</v>
      </c>
      <c r="L354" s="38"/>
      <c r="M354" s="179" t="s">
        <v>3</v>
      </c>
      <c r="N354" s="180" t="s">
        <v>44</v>
      </c>
      <c r="O354" s="71"/>
      <c r="P354" s="181">
        <f>O354*H354</f>
        <v>0</v>
      </c>
      <c r="Q354" s="181">
        <v>0</v>
      </c>
      <c r="R354" s="181">
        <f>Q354*H354</f>
        <v>0</v>
      </c>
      <c r="S354" s="181">
        <v>0</v>
      </c>
      <c r="T354" s="182">
        <f>S354*H354</f>
        <v>0</v>
      </c>
      <c r="U354" s="37"/>
      <c r="V354" s="37"/>
      <c r="W354" s="37"/>
      <c r="X354" s="37"/>
      <c r="Y354" s="37"/>
      <c r="Z354" s="37"/>
      <c r="AA354" s="37"/>
      <c r="AB354" s="37"/>
      <c r="AC354" s="37"/>
      <c r="AD354" s="37"/>
      <c r="AE354" s="37"/>
      <c r="AR354" s="183" t="s">
        <v>144</v>
      </c>
      <c r="AT354" s="183" t="s">
        <v>140</v>
      </c>
      <c r="AU354" s="183" t="s">
        <v>82</v>
      </c>
      <c r="AY354" s="18" t="s">
        <v>137</v>
      </c>
      <c r="BE354" s="184">
        <f>IF(N354="základní",J354,0)</f>
        <v>0</v>
      </c>
      <c r="BF354" s="184">
        <f>IF(N354="snížená",J354,0)</f>
        <v>0</v>
      </c>
      <c r="BG354" s="184">
        <f>IF(N354="zákl. přenesená",J354,0)</f>
        <v>0</v>
      </c>
      <c r="BH354" s="184">
        <f>IF(N354="sníž. přenesená",J354,0)</f>
        <v>0</v>
      </c>
      <c r="BI354" s="184">
        <f>IF(N354="nulová",J354,0)</f>
        <v>0</v>
      </c>
      <c r="BJ354" s="18" t="s">
        <v>80</v>
      </c>
      <c r="BK354" s="184">
        <f>ROUND(I354*H354,2)</f>
        <v>0</v>
      </c>
      <c r="BL354" s="18" t="s">
        <v>144</v>
      </c>
      <c r="BM354" s="183" t="s">
        <v>545</v>
      </c>
    </row>
    <row r="355" spans="1:47" s="2" customFormat="1" ht="12">
      <c r="A355" s="37"/>
      <c r="B355" s="38"/>
      <c r="C355" s="37"/>
      <c r="D355" s="185" t="s">
        <v>146</v>
      </c>
      <c r="E355" s="37"/>
      <c r="F355" s="186" t="s">
        <v>544</v>
      </c>
      <c r="G355" s="37"/>
      <c r="H355" s="37"/>
      <c r="I355" s="187"/>
      <c r="J355" s="37"/>
      <c r="K355" s="37"/>
      <c r="L355" s="38"/>
      <c r="M355" s="188"/>
      <c r="N355" s="189"/>
      <c r="O355" s="71"/>
      <c r="P355" s="71"/>
      <c r="Q355" s="71"/>
      <c r="R355" s="71"/>
      <c r="S355" s="71"/>
      <c r="T355" s="72"/>
      <c r="U355" s="37"/>
      <c r="V355" s="37"/>
      <c r="W355" s="37"/>
      <c r="X355" s="37"/>
      <c r="Y355" s="37"/>
      <c r="Z355" s="37"/>
      <c r="AA355" s="37"/>
      <c r="AB355" s="37"/>
      <c r="AC355" s="37"/>
      <c r="AD355" s="37"/>
      <c r="AE355" s="37"/>
      <c r="AT355" s="18" t="s">
        <v>146</v>
      </c>
      <c r="AU355" s="18" t="s">
        <v>82</v>
      </c>
    </row>
    <row r="356" spans="1:65" s="2" customFormat="1" ht="21.75" customHeight="1">
      <c r="A356" s="37"/>
      <c r="B356" s="171"/>
      <c r="C356" s="172" t="s">
        <v>546</v>
      </c>
      <c r="D356" s="172" t="s">
        <v>140</v>
      </c>
      <c r="E356" s="173" t="s">
        <v>547</v>
      </c>
      <c r="F356" s="174" t="s">
        <v>548</v>
      </c>
      <c r="G356" s="175" t="s">
        <v>205</v>
      </c>
      <c r="H356" s="176">
        <v>5</v>
      </c>
      <c r="I356" s="177"/>
      <c r="J356" s="178">
        <f>ROUND(I356*H356,2)</f>
        <v>0</v>
      </c>
      <c r="K356" s="174" t="s">
        <v>3</v>
      </c>
      <c r="L356" s="38"/>
      <c r="M356" s="179" t="s">
        <v>3</v>
      </c>
      <c r="N356" s="180" t="s">
        <v>44</v>
      </c>
      <c r="O356" s="71"/>
      <c r="P356" s="181">
        <f>O356*H356</f>
        <v>0</v>
      </c>
      <c r="Q356" s="181">
        <v>0</v>
      </c>
      <c r="R356" s="181">
        <f>Q356*H356</f>
        <v>0</v>
      </c>
      <c r="S356" s="181">
        <v>0</v>
      </c>
      <c r="T356" s="182">
        <f>S356*H356</f>
        <v>0</v>
      </c>
      <c r="U356" s="37"/>
      <c r="V356" s="37"/>
      <c r="W356" s="37"/>
      <c r="X356" s="37"/>
      <c r="Y356" s="37"/>
      <c r="Z356" s="37"/>
      <c r="AA356" s="37"/>
      <c r="AB356" s="37"/>
      <c r="AC356" s="37"/>
      <c r="AD356" s="37"/>
      <c r="AE356" s="37"/>
      <c r="AR356" s="183" t="s">
        <v>144</v>
      </c>
      <c r="AT356" s="183" t="s">
        <v>140</v>
      </c>
      <c r="AU356" s="183" t="s">
        <v>82</v>
      </c>
      <c r="AY356" s="18" t="s">
        <v>137</v>
      </c>
      <c r="BE356" s="184">
        <f>IF(N356="základní",J356,0)</f>
        <v>0</v>
      </c>
      <c r="BF356" s="184">
        <f>IF(N356="snížená",J356,0)</f>
        <v>0</v>
      </c>
      <c r="BG356" s="184">
        <f>IF(N356="zákl. přenesená",J356,0)</f>
        <v>0</v>
      </c>
      <c r="BH356" s="184">
        <f>IF(N356="sníž. přenesená",J356,0)</f>
        <v>0</v>
      </c>
      <c r="BI356" s="184">
        <f>IF(N356="nulová",J356,0)</f>
        <v>0</v>
      </c>
      <c r="BJ356" s="18" t="s">
        <v>80</v>
      </c>
      <c r="BK356" s="184">
        <f>ROUND(I356*H356,2)</f>
        <v>0</v>
      </c>
      <c r="BL356" s="18" t="s">
        <v>144</v>
      </c>
      <c r="BM356" s="183" t="s">
        <v>549</v>
      </c>
    </row>
    <row r="357" spans="1:47" s="2" customFormat="1" ht="12">
      <c r="A357" s="37"/>
      <c r="B357" s="38"/>
      <c r="C357" s="37"/>
      <c r="D357" s="185" t="s">
        <v>146</v>
      </c>
      <c r="E357" s="37"/>
      <c r="F357" s="186" t="s">
        <v>548</v>
      </c>
      <c r="G357" s="37"/>
      <c r="H357" s="37"/>
      <c r="I357" s="187"/>
      <c r="J357" s="37"/>
      <c r="K357" s="37"/>
      <c r="L357" s="38"/>
      <c r="M357" s="188"/>
      <c r="N357" s="189"/>
      <c r="O357" s="71"/>
      <c r="P357" s="71"/>
      <c r="Q357" s="71"/>
      <c r="R357" s="71"/>
      <c r="S357" s="71"/>
      <c r="T357" s="72"/>
      <c r="U357" s="37"/>
      <c r="V357" s="37"/>
      <c r="W357" s="37"/>
      <c r="X357" s="37"/>
      <c r="Y357" s="37"/>
      <c r="Z357" s="37"/>
      <c r="AA357" s="37"/>
      <c r="AB357" s="37"/>
      <c r="AC357" s="37"/>
      <c r="AD357" s="37"/>
      <c r="AE357" s="37"/>
      <c r="AT357" s="18" t="s">
        <v>146</v>
      </c>
      <c r="AU357" s="18" t="s">
        <v>82</v>
      </c>
    </row>
    <row r="358" spans="1:65" s="2" customFormat="1" ht="33" customHeight="1">
      <c r="A358" s="37"/>
      <c r="B358" s="171"/>
      <c r="C358" s="198" t="s">
        <v>550</v>
      </c>
      <c r="D358" s="198" t="s">
        <v>166</v>
      </c>
      <c r="E358" s="199" t="s">
        <v>551</v>
      </c>
      <c r="F358" s="200" t="s">
        <v>552</v>
      </c>
      <c r="G358" s="201" t="s">
        <v>205</v>
      </c>
      <c r="H358" s="202">
        <v>5</v>
      </c>
      <c r="I358" s="203"/>
      <c r="J358" s="204">
        <f>ROUND(I358*H358,2)</f>
        <v>0</v>
      </c>
      <c r="K358" s="200" t="s">
        <v>3</v>
      </c>
      <c r="L358" s="205"/>
      <c r="M358" s="206" t="s">
        <v>3</v>
      </c>
      <c r="N358" s="207" t="s">
        <v>44</v>
      </c>
      <c r="O358" s="71"/>
      <c r="P358" s="181">
        <f>O358*H358</f>
        <v>0</v>
      </c>
      <c r="Q358" s="181">
        <v>0</v>
      </c>
      <c r="R358" s="181">
        <f>Q358*H358</f>
        <v>0</v>
      </c>
      <c r="S358" s="181">
        <v>0</v>
      </c>
      <c r="T358" s="182">
        <f>S358*H358</f>
        <v>0</v>
      </c>
      <c r="U358" s="37"/>
      <c r="V358" s="37"/>
      <c r="W358" s="37"/>
      <c r="X358" s="37"/>
      <c r="Y358" s="37"/>
      <c r="Z358" s="37"/>
      <c r="AA358" s="37"/>
      <c r="AB358" s="37"/>
      <c r="AC358" s="37"/>
      <c r="AD358" s="37"/>
      <c r="AE358" s="37"/>
      <c r="AR358" s="183" t="s">
        <v>170</v>
      </c>
      <c r="AT358" s="183" t="s">
        <v>166</v>
      </c>
      <c r="AU358" s="183" t="s">
        <v>82</v>
      </c>
      <c r="AY358" s="18" t="s">
        <v>137</v>
      </c>
      <c r="BE358" s="184">
        <f>IF(N358="základní",J358,0)</f>
        <v>0</v>
      </c>
      <c r="BF358" s="184">
        <f>IF(N358="snížená",J358,0)</f>
        <v>0</v>
      </c>
      <c r="BG358" s="184">
        <f>IF(N358="zákl. přenesená",J358,0)</f>
        <v>0</v>
      </c>
      <c r="BH358" s="184">
        <f>IF(N358="sníž. přenesená",J358,0)</f>
        <v>0</v>
      </c>
      <c r="BI358" s="184">
        <f>IF(N358="nulová",J358,0)</f>
        <v>0</v>
      </c>
      <c r="BJ358" s="18" t="s">
        <v>80</v>
      </c>
      <c r="BK358" s="184">
        <f>ROUND(I358*H358,2)</f>
        <v>0</v>
      </c>
      <c r="BL358" s="18" t="s">
        <v>144</v>
      </c>
      <c r="BM358" s="183" t="s">
        <v>553</v>
      </c>
    </row>
    <row r="359" spans="1:47" s="2" customFormat="1" ht="12">
      <c r="A359" s="37"/>
      <c r="B359" s="38"/>
      <c r="C359" s="37"/>
      <c r="D359" s="185" t="s">
        <v>146</v>
      </c>
      <c r="E359" s="37"/>
      <c r="F359" s="186" t="s">
        <v>552</v>
      </c>
      <c r="G359" s="37"/>
      <c r="H359" s="37"/>
      <c r="I359" s="187"/>
      <c r="J359" s="37"/>
      <c r="K359" s="37"/>
      <c r="L359" s="38"/>
      <c r="M359" s="188"/>
      <c r="N359" s="189"/>
      <c r="O359" s="71"/>
      <c r="P359" s="71"/>
      <c r="Q359" s="71"/>
      <c r="R359" s="71"/>
      <c r="S359" s="71"/>
      <c r="T359" s="72"/>
      <c r="U359" s="37"/>
      <c r="V359" s="37"/>
      <c r="W359" s="37"/>
      <c r="X359" s="37"/>
      <c r="Y359" s="37"/>
      <c r="Z359" s="37"/>
      <c r="AA359" s="37"/>
      <c r="AB359" s="37"/>
      <c r="AC359" s="37"/>
      <c r="AD359" s="37"/>
      <c r="AE359" s="37"/>
      <c r="AT359" s="18" t="s">
        <v>146</v>
      </c>
      <c r="AU359" s="18" t="s">
        <v>82</v>
      </c>
    </row>
    <row r="360" spans="1:65" s="2" customFormat="1" ht="16.5" customHeight="1">
      <c r="A360" s="37"/>
      <c r="B360" s="171"/>
      <c r="C360" s="198" t="s">
        <v>554</v>
      </c>
      <c r="D360" s="198" t="s">
        <v>166</v>
      </c>
      <c r="E360" s="199" t="s">
        <v>555</v>
      </c>
      <c r="F360" s="200" t="s">
        <v>556</v>
      </c>
      <c r="G360" s="201" t="s">
        <v>205</v>
      </c>
      <c r="H360" s="202">
        <v>10</v>
      </c>
      <c r="I360" s="203"/>
      <c r="J360" s="204">
        <f>ROUND(I360*H360,2)</f>
        <v>0</v>
      </c>
      <c r="K360" s="200" t="s">
        <v>3</v>
      </c>
      <c r="L360" s="205"/>
      <c r="M360" s="206" t="s">
        <v>3</v>
      </c>
      <c r="N360" s="207" t="s">
        <v>44</v>
      </c>
      <c r="O360" s="71"/>
      <c r="P360" s="181">
        <f>O360*H360</f>
        <v>0</v>
      </c>
      <c r="Q360" s="181">
        <v>0</v>
      </c>
      <c r="R360" s="181">
        <f>Q360*H360</f>
        <v>0</v>
      </c>
      <c r="S360" s="181">
        <v>0</v>
      </c>
      <c r="T360" s="182">
        <f>S360*H360</f>
        <v>0</v>
      </c>
      <c r="U360" s="37"/>
      <c r="V360" s="37"/>
      <c r="W360" s="37"/>
      <c r="X360" s="37"/>
      <c r="Y360" s="37"/>
      <c r="Z360" s="37"/>
      <c r="AA360" s="37"/>
      <c r="AB360" s="37"/>
      <c r="AC360" s="37"/>
      <c r="AD360" s="37"/>
      <c r="AE360" s="37"/>
      <c r="AR360" s="183" t="s">
        <v>170</v>
      </c>
      <c r="AT360" s="183" t="s">
        <v>166</v>
      </c>
      <c r="AU360" s="183" t="s">
        <v>82</v>
      </c>
      <c r="AY360" s="18" t="s">
        <v>137</v>
      </c>
      <c r="BE360" s="184">
        <f>IF(N360="základní",J360,0)</f>
        <v>0</v>
      </c>
      <c r="BF360" s="184">
        <f>IF(N360="snížená",J360,0)</f>
        <v>0</v>
      </c>
      <c r="BG360" s="184">
        <f>IF(N360="zákl. přenesená",J360,0)</f>
        <v>0</v>
      </c>
      <c r="BH360" s="184">
        <f>IF(N360="sníž. přenesená",J360,0)</f>
        <v>0</v>
      </c>
      <c r="BI360" s="184">
        <f>IF(N360="nulová",J360,0)</f>
        <v>0</v>
      </c>
      <c r="BJ360" s="18" t="s">
        <v>80</v>
      </c>
      <c r="BK360" s="184">
        <f>ROUND(I360*H360,2)</f>
        <v>0</v>
      </c>
      <c r="BL360" s="18" t="s">
        <v>144</v>
      </c>
      <c r="BM360" s="183" t="s">
        <v>557</v>
      </c>
    </row>
    <row r="361" spans="1:47" s="2" customFormat="1" ht="12">
      <c r="A361" s="37"/>
      <c r="B361" s="38"/>
      <c r="C361" s="37"/>
      <c r="D361" s="185" t="s">
        <v>146</v>
      </c>
      <c r="E361" s="37"/>
      <c r="F361" s="186" t="s">
        <v>556</v>
      </c>
      <c r="G361" s="37"/>
      <c r="H361" s="37"/>
      <c r="I361" s="187"/>
      <c r="J361" s="37"/>
      <c r="K361" s="37"/>
      <c r="L361" s="38"/>
      <c r="M361" s="188"/>
      <c r="N361" s="189"/>
      <c r="O361" s="71"/>
      <c r="P361" s="71"/>
      <c r="Q361" s="71"/>
      <c r="R361" s="71"/>
      <c r="S361" s="71"/>
      <c r="T361" s="72"/>
      <c r="U361" s="37"/>
      <c r="V361" s="37"/>
      <c r="W361" s="37"/>
      <c r="X361" s="37"/>
      <c r="Y361" s="37"/>
      <c r="Z361" s="37"/>
      <c r="AA361" s="37"/>
      <c r="AB361" s="37"/>
      <c r="AC361" s="37"/>
      <c r="AD361" s="37"/>
      <c r="AE361" s="37"/>
      <c r="AT361" s="18" t="s">
        <v>146</v>
      </c>
      <c r="AU361" s="18" t="s">
        <v>82</v>
      </c>
    </row>
    <row r="362" spans="1:51" s="13" customFormat="1" ht="12">
      <c r="A362" s="13"/>
      <c r="B362" s="190"/>
      <c r="C362" s="13"/>
      <c r="D362" s="185" t="s">
        <v>154</v>
      </c>
      <c r="E362" s="191" t="s">
        <v>3</v>
      </c>
      <c r="F362" s="192" t="s">
        <v>558</v>
      </c>
      <c r="G362" s="13"/>
      <c r="H362" s="193">
        <v>10</v>
      </c>
      <c r="I362" s="194"/>
      <c r="J362" s="13"/>
      <c r="K362" s="13"/>
      <c r="L362" s="190"/>
      <c r="M362" s="195"/>
      <c r="N362" s="196"/>
      <c r="O362" s="196"/>
      <c r="P362" s="196"/>
      <c r="Q362" s="196"/>
      <c r="R362" s="196"/>
      <c r="S362" s="196"/>
      <c r="T362" s="197"/>
      <c r="U362" s="13"/>
      <c r="V362" s="13"/>
      <c r="W362" s="13"/>
      <c r="X362" s="13"/>
      <c r="Y362" s="13"/>
      <c r="Z362" s="13"/>
      <c r="AA362" s="13"/>
      <c r="AB362" s="13"/>
      <c r="AC362" s="13"/>
      <c r="AD362" s="13"/>
      <c r="AE362" s="13"/>
      <c r="AT362" s="191" t="s">
        <v>154</v>
      </c>
      <c r="AU362" s="191" t="s">
        <v>82</v>
      </c>
      <c r="AV362" s="13" t="s">
        <v>82</v>
      </c>
      <c r="AW362" s="13" t="s">
        <v>35</v>
      </c>
      <c r="AX362" s="13" t="s">
        <v>80</v>
      </c>
      <c r="AY362" s="191" t="s">
        <v>137</v>
      </c>
    </row>
    <row r="363" spans="1:65" s="2" customFormat="1" ht="16.5" customHeight="1">
      <c r="A363" s="37"/>
      <c r="B363" s="171"/>
      <c r="C363" s="198" t="s">
        <v>559</v>
      </c>
      <c r="D363" s="198" t="s">
        <v>166</v>
      </c>
      <c r="E363" s="199" t="s">
        <v>560</v>
      </c>
      <c r="F363" s="200" t="s">
        <v>561</v>
      </c>
      <c r="G363" s="201" t="s">
        <v>205</v>
      </c>
      <c r="H363" s="202">
        <v>40</v>
      </c>
      <c r="I363" s="203"/>
      <c r="J363" s="204">
        <f>ROUND(I363*H363,2)</f>
        <v>0</v>
      </c>
      <c r="K363" s="200" t="s">
        <v>3</v>
      </c>
      <c r="L363" s="205"/>
      <c r="M363" s="206" t="s">
        <v>3</v>
      </c>
      <c r="N363" s="207" t="s">
        <v>44</v>
      </c>
      <c r="O363" s="71"/>
      <c r="P363" s="181">
        <f>O363*H363</f>
        <v>0</v>
      </c>
      <c r="Q363" s="181">
        <v>0.00265</v>
      </c>
      <c r="R363" s="181">
        <f>Q363*H363</f>
        <v>0.106</v>
      </c>
      <c r="S363" s="181">
        <v>0</v>
      </c>
      <c r="T363" s="182">
        <f>S363*H363</f>
        <v>0</v>
      </c>
      <c r="U363" s="37"/>
      <c r="V363" s="37"/>
      <c r="W363" s="37"/>
      <c r="X363" s="37"/>
      <c r="Y363" s="37"/>
      <c r="Z363" s="37"/>
      <c r="AA363" s="37"/>
      <c r="AB363" s="37"/>
      <c r="AC363" s="37"/>
      <c r="AD363" s="37"/>
      <c r="AE363" s="37"/>
      <c r="AR363" s="183" t="s">
        <v>170</v>
      </c>
      <c r="AT363" s="183" t="s">
        <v>166</v>
      </c>
      <c r="AU363" s="183" t="s">
        <v>82</v>
      </c>
      <c r="AY363" s="18" t="s">
        <v>137</v>
      </c>
      <c r="BE363" s="184">
        <f>IF(N363="základní",J363,0)</f>
        <v>0</v>
      </c>
      <c r="BF363" s="184">
        <f>IF(N363="snížená",J363,0)</f>
        <v>0</v>
      </c>
      <c r="BG363" s="184">
        <f>IF(N363="zákl. přenesená",J363,0)</f>
        <v>0</v>
      </c>
      <c r="BH363" s="184">
        <f>IF(N363="sníž. přenesená",J363,0)</f>
        <v>0</v>
      </c>
      <c r="BI363" s="184">
        <f>IF(N363="nulová",J363,0)</f>
        <v>0</v>
      </c>
      <c r="BJ363" s="18" t="s">
        <v>80</v>
      </c>
      <c r="BK363" s="184">
        <f>ROUND(I363*H363,2)</f>
        <v>0</v>
      </c>
      <c r="BL363" s="18" t="s">
        <v>144</v>
      </c>
      <c r="BM363" s="183" t="s">
        <v>562</v>
      </c>
    </row>
    <row r="364" spans="1:47" s="2" customFormat="1" ht="12">
      <c r="A364" s="37"/>
      <c r="B364" s="38"/>
      <c r="C364" s="37"/>
      <c r="D364" s="185" t="s">
        <v>146</v>
      </c>
      <c r="E364" s="37"/>
      <c r="F364" s="186" t="s">
        <v>561</v>
      </c>
      <c r="G364" s="37"/>
      <c r="H364" s="37"/>
      <c r="I364" s="187"/>
      <c r="J364" s="37"/>
      <c r="K364" s="37"/>
      <c r="L364" s="38"/>
      <c r="M364" s="188"/>
      <c r="N364" s="189"/>
      <c r="O364" s="71"/>
      <c r="P364" s="71"/>
      <c r="Q364" s="71"/>
      <c r="R364" s="71"/>
      <c r="S364" s="71"/>
      <c r="T364" s="72"/>
      <c r="U364" s="37"/>
      <c r="V364" s="37"/>
      <c r="W364" s="37"/>
      <c r="X364" s="37"/>
      <c r="Y364" s="37"/>
      <c r="Z364" s="37"/>
      <c r="AA364" s="37"/>
      <c r="AB364" s="37"/>
      <c r="AC364" s="37"/>
      <c r="AD364" s="37"/>
      <c r="AE364" s="37"/>
      <c r="AT364" s="18" t="s">
        <v>146</v>
      </c>
      <c r="AU364" s="18" t="s">
        <v>82</v>
      </c>
    </row>
    <row r="365" spans="1:51" s="13" customFormat="1" ht="12">
      <c r="A365" s="13"/>
      <c r="B365" s="190"/>
      <c r="C365" s="13"/>
      <c r="D365" s="185" t="s">
        <v>154</v>
      </c>
      <c r="E365" s="191" t="s">
        <v>3</v>
      </c>
      <c r="F365" s="192" t="s">
        <v>563</v>
      </c>
      <c r="G365" s="13"/>
      <c r="H365" s="193">
        <v>40</v>
      </c>
      <c r="I365" s="194"/>
      <c r="J365" s="13"/>
      <c r="K365" s="13"/>
      <c r="L365" s="190"/>
      <c r="M365" s="195"/>
      <c r="N365" s="196"/>
      <c r="O365" s="196"/>
      <c r="P365" s="196"/>
      <c r="Q365" s="196"/>
      <c r="R365" s="196"/>
      <c r="S365" s="196"/>
      <c r="T365" s="197"/>
      <c r="U365" s="13"/>
      <c r="V365" s="13"/>
      <c r="W365" s="13"/>
      <c r="X365" s="13"/>
      <c r="Y365" s="13"/>
      <c r="Z365" s="13"/>
      <c r="AA365" s="13"/>
      <c r="AB365" s="13"/>
      <c r="AC365" s="13"/>
      <c r="AD365" s="13"/>
      <c r="AE365" s="13"/>
      <c r="AT365" s="191" t="s">
        <v>154</v>
      </c>
      <c r="AU365" s="191" t="s">
        <v>82</v>
      </c>
      <c r="AV365" s="13" t="s">
        <v>82</v>
      </c>
      <c r="AW365" s="13" t="s">
        <v>35</v>
      </c>
      <c r="AX365" s="13" t="s">
        <v>80</v>
      </c>
      <c r="AY365" s="191" t="s">
        <v>137</v>
      </c>
    </row>
    <row r="366" spans="1:65" s="2" customFormat="1" ht="21.75" customHeight="1">
      <c r="A366" s="37"/>
      <c r="B366" s="171"/>
      <c r="C366" s="198" t="s">
        <v>564</v>
      </c>
      <c r="D366" s="198" t="s">
        <v>166</v>
      </c>
      <c r="E366" s="199" t="s">
        <v>565</v>
      </c>
      <c r="F366" s="200" t="s">
        <v>566</v>
      </c>
      <c r="G366" s="201" t="s">
        <v>205</v>
      </c>
      <c r="H366" s="202">
        <v>20</v>
      </c>
      <c r="I366" s="203"/>
      <c r="J366" s="204">
        <f>ROUND(I366*H366,2)</f>
        <v>0</v>
      </c>
      <c r="K366" s="200" t="s">
        <v>3</v>
      </c>
      <c r="L366" s="205"/>
      <c r="M366" s="206" t="s">
        <v>3</v>
      </c>
      <c r="N366" s="207" t="s">
        <v>44</v>
      </c>
      <c r="O366" s="71"/>
      <c r="P366" s="181">
        <f>O366*H366</f>
        <v>0</v>
      </c>
      <c r="Q366" s="181">
        <v>0.00015</v>
      </c>
      <c r="R366" s="181">
        <f>Q366*H366</f>
        <v>0.0029999999999999996</v>
      </c>
      <c r="S366" s="181">
        <v>0</v>
      </c>
      <c r="T366" s="182">
        <f>S366*H366</f>
        <v>0</v>
      </c>
      <c r="U366" s="37"/>
      <c r="V366" s="37"/>
      <c r="W366" s="37"/>
      <c r="X366" s="37"/>
      <c r="Y366" s="37"/>
      <c r="Z366" s="37"/>
      <c r="AA366" s="37"/>
      <c r="AB366" s="37"/>
      <c r="AC366" s="37"/>
      <c r="AD366" s="37"/>
      <c r="AE366" s="37"/>
      <c r="AR366" s="183" t="s">
        <v>170</v>
      </c>
      <c r="AT366" s="183" t="s">
        <v>166</v>
      </c>
      <c r="AU366" s="183" t="s">
        <v>82</v>
      </c>
      <c r="AY366" s="18" t="s">
        <v>137</v>
      </c>
      <c r="BE366" s="184">
        <f>IF(N366="základní",J366,0)</f>
        <v>0</v>
      </c>
      <c r="BF366" s="184">
        <f>IF(N366="snížená",J366,0)</f>
        <v>0</v>
      </c>
      <c r="BG366" s="184">
        <f>IF(N366="zákl. přenesená",J366,0)</f>
        <v>0</v>
      </c>
      <c r="BH366" s="184">
        <f>IF(N366="sníž. přenesená",J366,0)</f>
        <v>0</v>
      </c>
      <c r="BI366" s="184">
        <f>IF(N366="nulová",J366,0)</f>
        <v>0</v>
      </c>
      <c r="BJ366" s="18" t="s">
        <v>80</v>
      </c>
      <c r="BK366" s="184">
        <f>ROUND(I366*H366,2)</f>
        <v>0</v>
      </c>
      <c r="BL366" s="18" t="s">
        <v>144</v>
      </c>
      <c r="BM366" s="183" t="s">
        <v>567</v>
      </c>
    </row>
    <row r="367" spans="1:47" s="2" customFormat="1" ht="12">
      <c r="A367" s="37"/>
      <c r="B367" s="38"/>
      <c r="C367" s="37"/>
      <c r="D367" s="185" t="s">
        <v>146</v>
      </c>
      <c r="E367" s="37"/>
      <c r="F367" s="186" t="s">
        <v>566</v>
      </c>
      <c r="G367" s="37"/>
      <c r="H367" s="37"/>
      <c r="I367" s="187"/>
      <c r="J367" s="37"/>
      <c r="K367" s="37"/>
      <c r="L367" s="38"/>
      <c r="M367" s="188"/>
      <c r="N367" s="189"/>
      <c r="O367" s="71"/>
      <c r="P367" s="71"/>
      <c r="Q367" s="71"/>
      <c r="R367" s="71"/>
      <c r="S367" s="71"/>
      <c r="T367" s="72"/>
      <c r="U367" s="37"/>
      <c r="V367" s="37"/>
      <c r="W367" s="37"/>
      <c r="X367" s="37"/>
      <c r="Y367" s="37"/>
      <c r="Z367" s="37"/>
      <c r="AA367" s="37"/>
      <c r="AB367" s="37"/>
      <c r="AC367" s="37"/>
      <c r="AD367" s="37"/>
      <c r="AE367" s="37"/>
      <c r="AT367" s="18" t="s">
        <v>146</v>
      </c>
      <c r="AU367" s="18" t="s">
        <v>82</v>
      </c>
    </row>
    <row r="368" spans="1:51" s="13" customFormat="1" ht="12">
      <c r="A368" s="13"/>
      <c r="B368" s="190"/>
      <c r="C368" s="13"/>
      <c r="D368" s="185" t="s">
        <v>154</v>
      </c>
      <c r="E368" s="191" t="s">
        <v>3</v>
      </c>
      <c r="F368" s="192" t="s">
        <v>568</v>
      </c>
      <c r="G368" s="13"/>
      <c r="H368" s="193">
        <v>20</v>
      </c>
      <c r="I368" s="194"/>
      <c r="J368" s="13"/>
      <c r="K368" s="13"/>
      <c r="L368" s="190"/>
      <c r="M368" s="195"/>
      <c r="N368" s="196"/>
      <c r="O368" s="196"/>
      <c r="P368" s="196"/>
      <c r="Q368" s="196"/>
      <c r="R368" s="196"/>
      <c r="S368" s="196"/>
      <c r="T368" s="197"/>
      <c r="U368" s="13"/>
      <c r="V368" s="13"/>
      <c r="W368" s="13"/>
      <c r="X368" s="13"/>
      <c r="Y368" s="13"/>
      <c r="Z368" s="13"/>
      <c r="AA368" s="13"/>
      <c r="AB368" s="13"/>
      <c r="AC368" s="13"/>
      <c r="AD368" s="13"/>
      <c r="AE368" s="13"/>
      <c r="AT368" s="191" t="s">
        <v>154</v>
      </c>
      <c r="AU368" s="191" t="s">
        <v>82</v>
      </c>
      <c r="AV368" s="13" t="s">
        <v>82</v>
      </c>
      <c r="AW368" s="13" t="s">
        <v>35</v>
      </c>
      <c r="AX368" s="13" t="s">
        <v>80</v>
      </c>
      <c r="AY368" s="191" t="s">
        <v>137</v>
      </c>
    </row>
    <row r="369" spans="1:65" s="2" customFormat="1" ht="16.5" customHeight="1">
      <c r="A369" s="37"/>
      <c r="B369" s="171"/>
      <c r="C369" s="198" t="s">
        <v>569</v>
      </c>
      <c r="D369" s="198" t="s">
        <v>166</v>
      </c>
      <c r="E369" s="199" t="s">
        <v>570</v>
      </c>
      <c r="F369" s="200" t="s">
        <v>571</v>
      </c>
      <c r="G369" s="201" t="s">
        <v>205</v>
      </c>
      <c r="H369" s="202">
        <v>10</v>
      </c>
      <c r="I369" s="203"/>
      <c r="J369" s="204">
        <f>ROUND(I369*H369,2)</f>
        <v>0</v>
      </c>
      <c r="K369" s="200" t="s">
        <v>3</v>
      </c>
      <c r="L369" s="205"/>
      <c r="M369" s="206" t="s">
        <v>3</v>
      </c>
      <c r="N369" s="207" t="s">
        <v>44</v>
      </c>
      <c r="O369" s="71"/>
      <c r="P369" s="181">
        <f>O369*H369</f>
        <v>0</v>
      </c>
      <c r="Q369" s="181">
        <v>0</v>
      </c>
      <c r="R369" s="181">
        <f>Q369*H369</f>
        <v>0</v>
      </c>
      <c r="S369" s="181">
        <v>0</v>
      </c>
      <c r="T369" s="182">
        <f>S369*H369</f>
        <v>0</v>
      </c>
      <c r="U369" s="37"/>
      <c r="V369" s="37"/>
      <c r="W369" s="37"/>
      <c r="X369" s="37"/>
      <c r="Y369" s="37"/>
      <c r="Z369" s="37"/>
      <c r="AA369" s="37"/>
      <c r="AB369" s="37"/>
      <c r="AC369" s="37"/>
      <c r="AD369" s="37"/>
      <c r="AE369" s="37"/>
      <c r="AR369" s="183" t="s">
        <v>170</v>
      </c>
      <c r="AT369" s="183" t="s">
        <v>166</v>
      </c>
      <c r="AU369" s="183" t="s">
        <v>82</v>
      </c>
      <c r="AY369" s="18" t="s">
        <v>137</v>
      </c>
      <c r="BE369" s="184">
        <f>IF(N369="základní",J369,0)</f>
        <v>0</v>
      </c>
      <c r="BF369" s="184">
        <f>IF(N369="snížená",J369,0)</f>
        <v>0</v>
      </c>
      <c r="BG369" s="184">
        <f>IF(N369="zákl. přenesená",J369,0)</f>
        <v>0</v>
      </c>
      <c r="BH369" s="184">
        <f>IF(N369="sníž. přenesená",J369,0)</f>
        <v>0</v>
      </c>
      <c r="BI369" s="184">
        <f>IF(N369="nulová",J369,0)</f>
        <v>0</v>
      </c>
      <c r="BJ369" s="18" t="s">
        <v>80</v>
      </c>
      <c r="BK369" s="184">
        <f>ROUND(I369*H369,2)</f>
        <v>0</v>
      </c>
      <c r="BL369" s="18" t="s">
        <v>144</v>
      </c>
      <c r="BM369" s="183" t="s">
        <v>572</v>
      </c>
    </row>
    <row r="370" spans="1:47" s="2" customFormat="1" ht="12">
      <c r="A370" s="37"/>
      <c r="B370" s="38"/>
      <c r="C370" s="37"/>
      <c r="D370" s="185" t="s">
        <v>146</v>
      </c>
      <c r="E370" s="37"/>
      <c r="F370" s="186" t="s">
        <v>571</v>
      </c>
      <c r="G370" s="37"/>
      <c r="H370" s="37"/>
      <c r="I370" s="187"/>
      <c r="J370" s="37"/>
      <c r="K370" s="37"/>
      <c r="L370" s="38"/>
      <c r="M370" s="188"/>
      <c r="N370" s="189"/>
      <c r="O370" s="71"/>
      <c r="P370" s="71"/>
      <c r="Q370" s="71"/>
      <c r="R370" s="71"/>
      <c r="S370" s="71"/>
      <c r="T370" s="72"/>
      <c r="U370" s="37"/>
      <c r="V370" s="37"/>
      <c r="W370" s="37"/>
      <c r="X370" s="37"/>
      <c r="Y370" s="37"/>
      <c r="Z370" s="37"/>
      <c r="AA370" s="37"/>
      <c r="AB370" s="37"/>
      <c r="AC370" s="37"/>
      <c r="AD370" s="37"/>
      <c r="AE370" s="37"/>
      <c r="AT370" s="18" t="s">
        <v>146</v>
      </c>
      <c r="AU370" s="18" t="s">
        <v>82</v>
      </c>
    </row>
    <row r="371" spans="1:65" s="2" customFormat="1" ht="21.75" customHeight="1">
      <c r="A371" s="37"/>
      <c r="B371" s="171"/>
      <c r="C371" s="172" t="s">
        <v>573</v>
      </c>
      <c r="D371" s="172" t="s">
        <v>140</v>
      </c>
      <c r="E371" s="173" t="s">
        <v>574</v>
      </c>
      <c r="F371" s="174" t="s">
        <v>575</v>
      </c>
      <c r="G371" s="175" t="s">
        <v>205</v>
      </c>
      <c r="H371" s="176">
        <v>7</v>
      </c>
      <c r="I371" s="177"/>
      <c r="J371" s="178">
        <f>ROUND(I371*H371,2)</f>
        <v>0</v>
      </c>
      <c r="K371" s="174" t="s">
        <v>3</v>
      </c>
      <c r="L371" s="38"/>
      <c r="M371" s="179" t="s">
        <v>3</v>
      </c>
      <c r="N371" s="180" t="s">
        <v>44</v>
      </c>
      <c r="O371" s="71"/>
      <c r="P371" s="181">
        <f>O371*H371</f>
        <v>0</v>
      </c>
      <c r="Q371" s="181">
        <v>0</v>
      </c>
      <c r="R371" s="181">
        <f>Q371*H371</f>
        <v>0</v>
      </c>
      <c r="S371" s="181">
        <v>0</v>
      </c>
      <c r="T371" s="182">
        <f>S371*H371</f>
        <v>0</v>
      </c>
      <c r="U371" s="37"/>
      <c r="V371" s="37"/>
      <c r="W371" s="37"/>
      <c r="X371" s="37"/>
      <c r="Y371" s="37"/>
      <c r="Z371" s="37"/>
      <c r="AA371" s="37"/>
      <c r="AB371" s="37"/>
      <c r="AC371" s="37"/>
      <c r="AD371" s="37"/>
      <c r="AE371" s="37"/>
      <c r="AR371" s="183" t="s">
        <v>144</v>
      </c>
      <c r="AT371" s="183" t="s">
        <v>140</v>
      </c>
      <c r="AU371" s="183" t="s">
        <v>82</v>
      </c>
      <c r="AY371" s="18" t="s">
        <v>137</v>
      </c>
      <c r="BE371" s="184">
        <f>IF(N371="základní",J371,0)</f>
        <v>0</v>
      </c>
      <c r="BF371" s="184">
        <f>IF(N371="snížená",J371,0)</f>
        <v>0</v>
      </c>
      <c r="BG371" s="184">
        <f>IF(N371="zákl. přenesená",J371,0)</f>
        <v>0</v>
      </c>
      <c r="BH371" s="184">
        <f>IF(N371="sníž. přenesená",J371,0)</f>
        <v>0</v>
      </c>
      <c r="BI371" s="184">
        <f>IF(N371="nulová",J371,0)</f>
        <v>0</v>
      </c>
      <c r="BJ371" s="18" t="s">
        <v>80</v>
      </c>
      <c r="BK371" s="184">
        <f>ROUND(I371*H371,2)</f>
        <v>0</v>
      </c>
      <c r="BL371" s="18" t="s">
        <v>144</v>
      </c>
      <c r="BM371" s="183" t="s">
        <v>576</v>
      </c>
    </row>
    <row r="372" spans="1:47" s="2" customFormat="1" ht="12">
      <c r="A372" s="37"/>
      <c r="B372" s="38"/>
      <c r="C372" s="37"/>
      <c r="D372" s="185" t="s">
        <v>146</v>
      </c>
      <c r="E372" s="37"/>
      <c r="F372" s="186" t="s">
        <v>575</v>
      </c>
      <c r="G372" s="37"/>
      <c r="H372" s="37"/>
      <c r="I372" s="187"/>
      <c r="J372" s="37"/>
      <c r="K372" s="37"/>
      <c r="L372" s="38"/>
      <c r="M372" s="188"/>
      <c r="N372" s="189"/>
      <c r="O372" s="71"/>
      <c r="P372" s="71"/>
      <c r="Q372" s="71"/>
      <c r="R372" s="71"/>
      <c r="S372" s="71"/>
      <c r="T372" s="72"/>
      <c r="U372" s="37"/>
      <c r="V372" s="37"/>
      <c r="W372" s="37"/>
      <c r="X372" s="37"/>
      <c r="Y372" s="37"/>
      <c r="Z372" s="37"/>
      <c r="AA372" s="37"/>
      <c r="AB372" s="37"/>
      <c r="AC372" s="37"/>
      <c r="AD372" s="37"/>
      <c r="AE372" s="37"/>
      <c r="AT372" s="18" t="s">
        <v>146</v>
      </c>
      <c r="AU372" s="18" t="s">
        <v>82</v>
      </c>
    </row>
    <row r="373" spans="1:65" s="2" customFormat="1" ht="21.75" customHeight="1">
      <c r="A373" s="37"/>
      <c r="B373" s="171"/>
      <c r="C373" s="172" t="s">
        <v>577</v>
      </c>
      <c r="D373" s="172" t="s">
        <v>140</v>
      </c>
      <c r="E373" s="173" t="s">
        <v>578</v>
      </c>
      <c r="F373" s="174" t="s">
        <v>579</v>
      </c>
      <c r="G373" s="175" t="s">
        <v>205</v>
      </c>
      <c r="H373" s="176">
        <v>1</v>
      </c>
      <c r="I373" s="177"/>
      <c r="J373" s="178">
        <f>ROUND(I373*H373,2)</f>
        <v>0</v>
      </c>
      <c r="K373" s="174" t="s">
        <v>3</v>
      </c>
      <c r="L373" s="38"/>
      <c r="M373" s="179" t="s">
        <v>3</v>
      </c>
      <c r="N373" s="180" t="s">
        <v>44</v>
      </c>
      <c r="O373" s="71"/>
      <c r="P373" s="181">
        <f>O373*H373</f>
        <v>0</v>
      </c>
      <c r="Q373" s="181">
        <v>0</v>
      </c>
      <c r="R373" s="181">
        <f>Q373*H373</f>
        <v>0</v>
      </c>
      <c r="S373" s="181">
        <v>0</v>
      </c>
      <c r="T373" s="182">
        <f>S373*H373</f>
        <v>0</v>
      </c>
      <c r="U373" s="37"/>
      <c r="V373" s="37"/>
      <c r="W373" s="37"/>
      <c r="X373" s="37"/>
      <c r="Y373" s="37"/>
      <c r="Z373" s="37"/>
      <c r="AA373" s="37"/>
      <c r="AB373" s="37"/>
      <c r="AC373" s="37"/>
      <c r="AD373" s="37"/>
      <c r="AE373" s="37"/>
      <c r="AR373" s="183" t="s">
        <v>144</v>
      </c>
      <c r="AT373" s="183" t="s">
        <v>140</v>
      </c>
      <c r="AU373" s="183" t="s">
        <v>82</v>
      </c>
      <c r="AY373" s="18" t="s">
        <v>137</v>
      </c>
      <c r="BE373" s="184">
        <f>IF(N373="základní",J373,0)</f>
        <v>0</v>
      </c>
      <c r="BF373" s="184">
        <f>IF(N373="snížená",J373,0)</f>
        <v>0</v>
      </c>
      <c r="BG373" s="184">
        <f>IF(N373="zákl. přenesená",J373,0)</f>
        <v>0</v>
      </c>
      <c r="BH373" s="184">
        <f>IF(N373="sníž. přenesená",J373,0)</f>
        <v>0</v>
      </c>
      <c r="BI373" s="184">
        <f>IF(N373="nulová",J373,0)</f>
        <v>0</v>
      </c>
      <c r="BJ373" s="18" t="s">
        <v>80</v>
      </c>
      <c r="BK373" s="184">
        <f>ROUND(I373*H373,2)</f>
        <v>0</v>
      </c>
      <c r="BL373" s="18" t="s">
        <v>144</v>
      </c>
      <c r="BM373" s="183" t="s">
        <v>580</v>
      </c>
    </row>
    <row r="374" spans="1:47" s="2" customFormat="1" ht="12">
      <c r="A374" s="37"/>
      <c r="B374" s="38"/>
      <c r="C374" s="37"/>
      <c r="D374" s="185" t="s">
        <v>146</v>
      </c>
      <c r="E374" s="37"/>
      <c r="F374" s="186" t="s">
        <v>579</v>
      </c>
      <c r="G374" s="37"/>
      <c r="H374" s="37"/>
      <c r="I374" s="187"/>
      <c r="J374" s="37"/>
      <c r="K374" s="37"/>
      <c r="L374" s="38"/>
      <c r="M374" s="188"/>
      <c r="N374" s="189"/>
      <c r="O374" s="71"/>
      <c r="P374" s="71"/>
      <c r="Q374" s="71"/>
      <c r="R374" s="71"/>
      <c r="S374" s="71"/>
      <c r="T374" s="72"/>
      <c r="U374" s="37"/>
      <c r="V374" s="37"/>
      <c r="W374" s="37"/>
      <c r="X374" s="37"/>
      <c r="Y374" s="37"/>
      <c r="Z374" s="37"/>
      <c r="AA374" s="37"/>
      <c r="AB374" s="37"/>
      <c r="AC374" s="37"/>
      <c r="AD374" s="37"/>
      <c r="AE374" s="37"/>
      <c r="AT374" s="18" t="s">
        <v>146</v>
      </c>
      <c r="AU374" s="18" t="s">
        <v>82</v>
      </c>
    </row>
    <row r="375" spans="1:65" s="2" customFormat="1" ht="21.75" customHeight="1">
      <c r="A375" s="37"/>
      <c r="B375" s="171"/>
      <c r="C375" s="172" t="s">
        <v>581</v>
      </c>
      <c r="D375" s="172" t="s">
        <v>140</v>
      </c>
      <c r="E375" s="173" t="s">
        <v>582</v>
      </c>
      <c r="F375" s="174" t="s">
        <v>583</v>
      </c>
      <c r="G375" s="175" t="s">
        <v>205</v>
      </c>
      <c r="H375" s="176">
        <v>1</v>
      </c>
      <c r="I375" s="177"/>
      <c r="J375" s="178">
        <f>ROUND(I375*H375,2)</f>
        <v>0</v>
      </c>
      <c r="K375" s="174" t="s">
        <v>3</v>
      </c>
      <c r="L375" s="38"/>
      <c r="M375" s="179" t="s">
        <v>3</v>
      </c>
      <c r="N375" s="180" t="s">
        <v>44</v>
      </c>
      <c r="O375" s="71"/>
      <c r="P375" s="181">
        <f>O375*H375</f>
        <v>0</v>
      </c>
      <c r="Q375" s="181">
        <v>0</v>
      </c>
      <c r="R375" s="181">
        <f>Q375*H375</f>
        <v>0</v>
      </c>
      <c r="S375" s="181">
        <v>0</v>
      </c>
      <c r="T375" s="182">
        <f>S375*H375</f>
        <v>0</v>
      </c>
      <c r="U375" s="37"/>
      <c r="V375" s="37"/>
      <c r="W375" s="37"/>
      <c r="X375" s="37"/>
      <c r="Y375" s="37"/>
      <c r="Z375" s="37"/>
      <c r="AA375" s="37"/>
      <c r="AB375" s="37"/>
      <c r="AC375" s="37"/>
      <c r="AD375" s="37"/>
      <c r="AE375" s="37"/>
      <c r="AR375" s="183" t="s">
        <v>144</v>
      </c>
      <c r="AT375" s="183" t="s">
        <v>140</v>
      </c>
      <c r="AU375" s="183" t="s">
        <v>82</v>
      </c>
      <c r="AY375" s="18" t="s">
        <v>137</v>
      </c>
      <c r="BE375" s="184">
        <f>IF(N375="základní",J375,0)</f>
        <v>0</v>
      </c>
      <c r="BF375" s="184">
        <f>IF(N375="snížená",J375,0)</f>
        <v>0</v>
      </c>
      <c r="BG375" s="184">
        <f>IF(N375="zákl. přenesená",J375,0)</f>
        <v>0</v>
      </c>
      <c r="BH375" s="184">
        <f>IF(N375="sníž. přenesená",J375,0)</f>
        <v>0</v>
      </c>
      <c r="BI375" s="184">
        <f>IF(N375="nulová",J375,0)</f>
        <v>0</v>
      </c>
      <c r="BJ375" s="18" t="s">
        <v>80</v>
      </c>
      <c r="BK375" s="184">
        <f>ROUND(I375*H375,2)</f>
        <v>0</v>
      </c>
      <c r="BL375" s="18" t="s">
        <v>144</v>
      </c>
      <c r="BM375" s="183" t="s">
        <v>584</v>
      </c>
    </row>
    <row r="376" spans="1:47" s="2" customFormat="1" ht="12">
      <c r="A376" s="37"/>
      <c r="B376" s="38"/>
      <c r="C376" s="37"/>
      <c r="D376" s="185" t="s">
        <v>146</v>
      </c>
      <c r="E376" s="37"/>
      <c r="F376" s="186" t="s">
        <v>583</v>
      </c>
      <c r="G376" s="37"/>
      <c r="H376" s="37"/>
      <c r="I376" s="187"/>
      <c r="J376" s="37"/>
      <c r="K376" s="37"/>
      <c r="L376" s="38"/>
      <c r="M376" s="188"/>
      <c r="N376" s="189"/>
      <c r="O376" s="71"/>
      <c r="P376" s="71"/>
      <c r="Q376" s="71"/>
      <c r="R376" s="71"/>
      <c r="S376" s="71"/>
      <c r="T376" s="72"/>
      <c r="U376" s="37"/>
      <c r="V376" s="37"/>
      <c r="W376" s="37"/>
      <c r="X376" s="37"/>
      <c r="Y376" s="37"/>
      <c r="Z376" s="37"/>
      <c r="AA376" s="37"/>
      <c r="AB376" s="37"/>
      <c r="AC376" s="37"/>
      <c r="AD376" s="37"/>
      <c r="AE376" s="37"/>
      <c r="AT376" s="18" t="s">
        <v>146</v>
      </c>
      <c r="AU376" s="18" t="s">
        <v>82</v>
      </c>
    </row>
    <row r="377" spans="1:65" s="2" customFormat="1" ht="16.5" customHeight="1">
      <c r="A377" s="37"/>
      <c r="B377" s="171"/>
      <c r="C377" s="198" t="s">
        <v>585</v>
      </c>
      <c r="D377" s="198" t="s">
        <v>166</v>
      </c>
      <c r="E377" s="199" t="s">
        <v>586</v>
      </c>
      <c r="F377" s="200" t="s">
        <v>587</v>
      </c>
      <c r="G377" s="201" t="s">
        <v>205</v>
      </c>
      <c r="H377" s="202">
        <v>5</v>
      </c>
      <c r="I377" s="203"/>
      <c r="J377" s="204">
        <f>ROUND(I377*H377,2)</f>
        <v>0</v>
      </c>
      <c r="K377" s="200" t="s">
        <v>3</v>
      </c>
      <c r="L377" s="205"/>
      <c r="M377" s="206" t="s">
        <v>3</v>
      </c>
      <c r="N377" s="207" t="s">
        <v>44</v>
      </c>
      <c r="O377" s="71"/>
      <c r="P377" s="181">
        <f>O377*H377</f>
        <v>0</v>
      </c>
      <c r="Q377" s="181">
        <v>0.06</v>
      </c>
      <c r="R377" s="181">
        <f>Q377*H377</f>
        <v>0.3</v>
      </c>
      <c r="S377" s="181">
        <v>0</v>
      </c>
      <c r="T377" s="182">
        <f>S377*H377</f>
        <v>0</v>
      </c>
      <c r="U377" s="37"/>
      <c r="V377" s="37"/>
      <c r="W377" s="37"/>
      <c r="X377" s="37"/>
      <c r="Y377" s="37"/>
      <c r="Z377" s="37"/>
      <c r="AA377" s="37"/>
      <c r="AB377" s="37"/>
      <c r="AC377" s="37"/>
      <c r="AD377" s="37"/>
      <c r="AE377" s="37"/>
      <c r="AR377" s="183" t="s">
        <v>170</v>
      </c>
      <c r="AT377" s="183" t="s">
        <v>166</v>
      </c>
      <c r="AU377" s="183" t="s">
        <v>82</v>
      </c>
      <c r="AY377" s="18" t="s">
        <v>137</v>
      </c>
      <c r="BE377" s="184">
        <f>IF(N377="základní",J377,0)</f>
        <v>0</v>
      </c>
      <c r="BF377" s="184">
        <f>IF(N377="snížená",J377,0)</f>
        <v>0</v>
      </c>
      <c r="BG377" s="184">
        <f>IF(N377="zákl. přenesená",J377,0)</f>
        <v>0</v>
      </c>
      <c r="BH377" s="184">
        <f>IF(N377="sníž. přenesená",J377,0)</f>
        <v>0</v>
      </c>
      <c r="BI377" s="184">
        <f>IF(N377="nulová",J377,0)</f>
        <v>0</v>
      </c>
      <c r="BJ377" s="18" t="s">
        <v>80</v>
      </c>
      <c r="BK377" s="184">
        <f>ROUND(I377*H377,2)</f>
        <v>0</v>
      </c>
      <c r="BL377" s="18" t="s">
        <v>144</v>
      </c>
      <c r="BM377" s="183" t="s">
        <v>588</v>
      </c>
    </row>
    <row r="378" spans="1:47" s="2" customFormat="1" ht="12">
      <c r="A378" s="37"/>
      <c r="B378" s="38"/>
      <c r="C378" s="37"/>
      <c r="D378" s="185" t="s">
        <v>146</v>
      </c>
      <c r="E378" s="37"/>
      <c r="F378" s="186" t="s">
        <v>587</v>
      </c>
      <c r="G378" s="37"/>
      <c r="H378" s="37"/>
      <c r="I378" s="187"/>
      <c r="J378" s="37"/>
      <c r="K378" s="37"/>
      <c r="L378" s="38"/>
      <c r="M378" s="188"/>
      <c r="N378" s="189"/>
      <c r="O378" s="71"/>
      <c r="P378" s="71"/>
      <c r="Q378" s="71"/>
      <c r="R378" s="71"/>
      <c r="S378" s="71"/>
      <c r="T378" s="72"/>
      <c r="U378" s="37"/>
      <c r="V378" s="37"/>
      <c r="W378" s="37"/>
      <c r="X378" s="37"/>
      <c r="Y378" s="37"/>
      <c r="Z378" s="37"/>
      <c r="AA378" s="37"/>
      <c r="AB378" s="37"/>
      <c r="AC378" s="37"/>
      <c r="AD378" s="37"/>
      <c r="AE378" s="37"/>
      <c r="AT378" s="18" t="s">
        <v>146</v>
      </c>
      <c r="AU378" s="18" t="s">
        <v>82</v>
      </c>
    </row>
    <row r="379" spans="1:65" s="2" customFormat="1" ht="16.5" customHeight="1">
      <c r="A379" s="37"/>
      <c r="B379" s="171"/>
      <c r="C379" s="198" t="s">
        <v>589</v>
      </c>
      <c r="D379" s="198" t="s">
        <v>166</v>
      </c>
      <c r="E379" s="199" t="s">
        <v>590</v>
      </c>
      <c r="F379" s="200" t="s">
        <v>591</v>
      </c>
      <c r="G379" s="201" t="s">
        <v>205</v>
      </c>
      <c r="H379" s="202">
        <v>1</v>
      </c>
      <c r="I379" s="203"/>
      <c r="J379" s="204">
        <f>ROUND(I379*H379,2)</f>
        <v>0</v>
      </c>
      <c r="K379" s="200" t="s">
        <v>3</v>
      </c>
      <c r="L379" s="205"/>
      <c r="M379" s="206" t="s">
        <v>3</v>
      </c>
      <c r="N379" s="207" t="s">
        <v>44</v>
      </c>
      <c r="O379" s="71"/>
      <c r="P379" s="181">
        <f>O379*H379</f>
        <v>0</v>
      </c>
      <c r="Q379" s="181">
        <v>0.056</v>
      </c>
      <c r="R379" s="181">
        <f>Q379*H379</f>
        <v>0.056</v>
      </c>
      <c r="S379" s="181">
        <v>0</v>
      </c>
      <c r="T379" s="182">
        <f>S379*H379</f>
        <v>0</v>
      </c>
      <c r="U379" s="37"/>
      <c r="V379" s="37"/>
      <c r="W379" s="37"/>
      <c r="X379" s="37"/>
      <c r="Y379" s="37"/>
      <c r="Z379" s="37"/>
      <c r="AA379" s="37"/>
      <c r="AB379" s="37"/>
      <c r="AC379" s="37"/>
      <c r="AD379" s="37"/>
      <c r="AE379" s="37"/>
      <c r="AR379" s="183" t="s">
        <v>170</v>
      </c>
      <c r="AT379" s="183" t="s">
        <v>166</v>
      </c>
      <c r="AU379" s="183" t="s">
        <v>82</v>
      </c>
      <c r="AY379" s="18" t="s">
        <v>137</v>
      </c>
      <c r="BE379" s="184">
        <f>IF(N379="základní",J379,0)</f>
        <v>0</v>
      </c>
      <c r="BF379" s="184">
        <f>IF(N379="snížená",J379,0)</f>
        <v>0</v>
      </c>
      <c r="BG379" s="184">
        <f>IF(N379="zákl. přenesená",J379,0)</f>
        <v>0</v>
      </c>
      <c r="BH379" s="184">
        <f>IF(N379="sníž. přenesená",J379,0)</f>
        <v>0</v>
      </c>
      <c r="BI379" s="184">
        <f>IF(N379="nulová",J379,0)</f>
        <v>0</v>
      </c>
      <c r="BJ379" s="18" t="s">
        <v>80</v>
      </c>
      <c r="BK379" s="184">
        <f>ROUND(I379*H379,2)</f>
        <v>0</v>
      </c>
      <c r="BL379" s="18" t="s">
        <v>144</v>
      </c>
      <c r="BM379" s="183" t="s">
        <v>592</v>
      </c>
    </row>
    <row r="380" spans="1:47" s="2" customFormat="1" ht="12">
      <c r="A380" s="37"/>
      <c r="B380" s="38"/>
      <c r="C380" s="37"/>
      <c r="D380" s="185" t="s">
        <v>146</v>
      </c>
      <c r="E380" s="37"/>
      <c r="F380" s="186" t="s">
        <v>591</v>
      </c>
      <c r="G380" s="37"/>
      <c r="H380" s="37"/>
      <c r="I380" s="187"/>
      <c r="J380" s="37"/>
      <c r="K380" s="37"/>
      <c r="L380" s="38"/>
      <c r="M380" s="188"/>
      <c r="N380" s="189"/>
      <c r="O380" s="71"/>
      <c r="P380" s="71"/>
      <c r="Q380" s="71"/>
      <c r="R380" s="71"/>
      <c r="S380" s="71"/>
      <c r="T380" s="72"/>
      <c r="U380" s="37"/>
      <c r="V380" s="37"/>
      <c r="W380" s="37"/>
      <c r="X380" s="37"/>
      <c r="Y380" s="37"/>
      <c r="Z380" s="37"/>
      <c r="AA380" s="37"/>
      <c r="AB380" s="37"/>
      <c r="AC380" s="37"/>
      <c r="AD380" s="37"/>
      <c r="AE380" s="37"/>
      <c r="AT380" s="18" t="s">
        <v>146</v>
      </c>
      <c r="AU380" s="18" t="s">
        <v>82</v>
      </c>
    </row>
    <row r="381" spans="1:65" s="2" customFormat="1" ht="21.75" customHeight="1">
      <c r="A381" s="37"/>
      <c r="B381" s="171"/>
      <c r="C381" s="172" t="s">
        <v>593</v>
      </c>
      <c r="D381" s="172" t="s">
        <v>140</v>
      </c>
      <c r="E381" s="173" t="s">
        <v>594</v>
      </c>
      <c r="F381" s="174" t="s">
        <v>595</v>
      </c>
      <c r="G381" s="175" t="s">
        <v>205</v>
      </c>
      <c r="H381" s="176">
        <v>5</v>
      </c>
      <c r="I381" s="177"/>
      <c r="J381" s="178">
        <f>ROUND(I381*H381,2)</f>
        <v>0</v>
      </c>
      <c r="K381" s="174" t="s">
        <v>3</v>
      </c>
      <c r="L381" s="38"/>
      <c r="M381" s="179" t="s">
        <v>3</v>
      </c>
      <c r="N381" s="180" t="s">
        <v>44</v>
      </c>
      <c r="O381" s="71"/>
      <c r="P381" s="181">
        <f>O381*H381</f>
        <v>0</v>
      </c>
      <c r="Q381" s="181">
        <v>0</v>
      </c>
      <c r="R381" s="181">
        <f>Q381*H381</f>
        <v>0</v>
      </c>
      <c r="S381" s="181">
        <v>0</v>
      </c>
      <c r="T381" s="182">
        <f>S381*H381</f>
        <v>0</v>
      </c>
      <c r="U381" s="37"/>
      <c r="V381" s="37"/>
      <c r="W381" s="37"/>
      <c r="X381" s="37"/>
      <c r="Y381" s="37"/>
      <c r="Z381" s="37"/>
      <c r="AA381" s="37"/>
      <c r="AB381" s="37"/>
      <c r="AC381" s="37"/>
      <c r="AD381" s="37"/>
      <c r="AE381" s="37"/>
      <c r="AR381" s="183" t="s">
        <v>144</v>
      </c>
      <c r="AT381" s="183" t="s">
        <v>140</v>
      </c>
      <c r="AU381" s="183" t="s">
        <v>82</v>
      </c>
      <c r="AY381" s="18" t="s">
        <v>137</v>
      </c>
      <c r="BE381" s="184">
        <f>IF(N381="základní",J381,0)</f>
        <v>0</v>
      </c>
      <c r="BF381" s="184">
        <f>IF(N381="snížená",J381,0)</f>
        <v>0</v>
      </c>
      <c r="BG381" s="184">
        <f>IF(N381="zákl. přenesená",J381,0)</f>
        <v>0</v>
      </c>
      <c r="BH381" s="184">
        <f>IF(N381="sníž. přenesená",J381,0)</f>
        <v>0</v>
      </c>
      <c r="BI381" s="184">
        <f>IF(N381="nulová",J381,0)</f>
        <v>0</v>
      </c>
      <c r="BJ381" s="18" t="s">
        <v>80</v>
      </c>
      <c r="BK381" s="184">
        <f>ROUND(I381*H381,2)</f>
        <v>0</v>
      </c>
      <c r="BL381" s="18" t="s">
        <v>144</v>
      </c>
      <c r="BM381" s="183" t="s">
        <v>596</v>
      </c>
    </row>
    <row r="382" spans="1:47" s="2" customFormat="1" ht="12">
      <c r="A382" s="37"/>
      <c r="B382" s="38"/>
      <c r="C382" s="37"/>
      <c r="D382" s="185" t="s">
        <v>146</v>
      </c>
      <c r="E382" s="37"/>
      <c r="F382" s="186" t="s">
        <v>595</v>
      </c>
      <c r="G382" s="37"/>
      <c r="H382" s="37"/>
      <c r="I382" s="187"/>
      <c r="J382" s="37"/>
      <c r="K382" s="37"/>
      <c r="L382" s="38"/>
      <c r="M382" s="188"/>
      <c r="N382" s="189"/>
      <c r="O382" s="71"/>
      <c r="P382" s="71"/>
      <c r="Q382" s="71"/>
      <c r="R382" s="71"/>
      <c r="S382" s="71"/>
      <c r="T382" s="72"/>
      <c r="U382" s="37"/>
      <c r="V382" s="37"/>
      <c r="W382" s="37"/>
      <c r="X382" s="37"/>
      <c r="Y382" s="37"/>
      <c r="Z382" s="37"/>
      <c r="AA382" s="37"/>
      <c r="AB382" s="37"/>
      <c r="AC382" s="37"/>
      <c r="AD382" s="37"/>
      <c r="AE382" s="37"/>
      <c r="AT382" s="18" t="s">
        <v>146</v>
      </c>
      <c r="AU382" s="18" t="s">
        <v>82</v>
      </c>
    </row>
    <row r="383" spans="1:65" s="2" customFormat="1" ht="16.5" customHeight="1">
      <c r="A383" s="37"/>
      <c r="B383" s="171"/>
      <c r="C383" s="198" t="s">
        <v>597</v>
      </c>
      <c r="D383" s="198" t="s">
        <v>166</v>
      </c>
      <c r="E383" s="199" t="s">
        <v>598</v>
      </c>
      <c r="F383" s="200" t="s">
        <v>599</v>
      </c>
      <c r="G383" s="201" t="s">
        <v>205</v>
      </c>
      <c r="H383" s="202">
        <v>5</v>
      </c>
      <c r="I383" s="203"/>
      <c r="J383" s="204">
        <f>ROUND(I383*H383,2)</f>
        <v>0</v>
      </c>
      <c r="K383" s="200" t="s">
        <v>3</v>
      </c>
      <c r="L383" s="205"/>
      <c r="M383" s="206" t="s">
        <v>3</v>
      </c>
      <c r="N383" s="207" t="s">
        <v>44</v>
      </c>
      <c r="O383" s="71"/>
      <c r="P383" s="181">
        <f>O383*H383</f>
        <v>0</v>
      </c>
      <c r="Q383" s="181">
        <v>0.00225</v>
      </c>
      <c r="R383" s="181">
        <f>Q383*H383</f>
        <v>0.01125</v>
      </c>
      <c r="S383" s="181">
        <v>0</v>
      </c>
      <c r="T383" s="182">
        <f>S383*H383</f>
        <v>0</v>
      </c>
      <c r="U383" s="37"/>
      <c r="V383" s="37"/>
      <c r="W383" s="37"/>
      <c r="X383" s="37"/>
      <c r="Y383" s="37"/>
      <c r="Z383" s="37"/>
      <c r="AA383" s="37"/>
      <c r="AB383" s="37"/>
      <c r="AC383" s="37"/>
      <c r="AD383" s="37"/>
      <c r="AE383" s="37"/>
      <c r="AR383" s="183" t="s">
        <v>170</v>
      </c>
      <c r="AT383" s="183" t="s">
        <v>166</v>
      </c>
      <c r="AU383" s="183" t="s">
        <v>82</v>
      </c>
      <c r="AY383" s="18" t="s">
        <v>137</v>
      </c>
      <c r="BE383" s="184">
        <f>IF(N383="základní",J383,0)</f>
        <v>0</v>
      </c>
      <c r="BF383" s="184">
        <f>IF(N383="snížená",J383,0)</f>
        <v>0</v>
      </c>
      <c r="BG383" s="184">
        <f>IF(N383="zákl. přenesená",J383,0)</f>
        <v>0</v>
      </c>
      <c r="BH383" s="184">
        <f>IF(N383="sníž. přenesená",J383,0)</f>
        <v>0</v>
      </c>
      <c r="BI383" s="184">
        <f>IF(N383="nulová",J383,0)</f>
        <v>0</v>
      </c>
      <c r="BJ383" s="18" t="s">
        <v>80</v>
      </c>
      <c r="BK383" s="184">
        <f>ROUND(I383*H383,2)</f>
        <v>0</v>
      </c>
      <c r="BL383" s="18" t="s">
        <v>144</v>
      </c>
      <c r="BM383" s="183" t="s">
        <v>600</v>
      </c>
    </row>
    <row r="384" spans="1:47" s="2" customFormat="1" ht="12">
      <c r="A384" s="37"/>
      <c r="B384" s="38"/>
      <c r="C384" s="37"/>
      <c r="D384" s="185" t="s">
        <v>146</v>
      </c>
      <c r="E384" s="37"/>
      <c r="F384" s="186" t="s">
        <v>599</v>
      </c>
      <c r="G384" s="37"/>
      <c r="H384" s="37"/>
      <c r="I384" s="187"/>
      <c r="J384" s="37"/>
      <c r="K384" s="37"/>
      <c r="L384" s="38"/>
      <c r="M384" s="188"/>
      <c r="N384" s="189"/>
      <c r="O384" s="71"/>
      <c r="P384" s="71"/>
      <c r="Q384" s="71"/>
      <c r="R384" s="71"/>
      <c r="S384" s="71"/>
      <c r="T384" s="72"/>
      <c r="U384" s="37"/>
      <c r="V384" s="37"/>
      <c r="W384" s="37"/>
      <c r="X384" s="37"/>
      <c r="Y384" s="37"/>
      <c r="Z384" s="37"/>
      <c r="AA384" s="37"/>
      <c r="AB384" s="37"/>
      <c r="AC384" s="37"/>
      <c r="AD384" s="37"/>
      <c r="AE384" s="37"/>
      <c r="AT384" s="18" t="s">
        <v>146</v>
      </c>
      <c r="AU384" s="18" t="s">
        <v>82</v>
      </c>
    </row>
    <row r="385" spans="1:65" s="2" customFormat="1" ht="16.5" customHeight="1">
      <c r="A385" s="37"/>
      <c r="B385" s="171"/>
      <c r="C385" s="172" t="s">
        <v>601</v>
      </c>
      <c r="D385" s="172" t="s">
        <v>140</v>
      </c>
      <c r="E385" s="173" t="s">
        <v>602</v>
      </c>
      <c r="F385" s="174" t="s">
        <v>603</v>
      </c>
      <c r="G385" s="175" t="s">
        <v>205</v>
      </c>
      <c r="H385" s="176">
        <v>7</v>
      </c>
      <c r="I385" s="177"/>
      <c r="J385" s="178">
        <f>ROUND(I385*H385,2)</f>
        <v>0</v>
      </c>
      <c r="K385" s="174" t="s">
        <v>3</v>
      </c>
      <c r="L385" s="38"/>
      <c r="M385" s="179" t="s">
        <v>3</v>
      </c>
      <c r="N385" s="180" t="s">
        <v>44</v>
      </c>
      <c r="O385" s="71"/>
      <c r="P385" s="181">
        <f>O385*H385</f>
        <v>0</v>
      </c>
      <c r="Q385" s="181">
        <v>0</v>
      </c>
      <c r="R385" s="181">
        <f>Q385*H385</f>
        <v>0</v>
      </c>
      <c r="S385" s="181">
        <v>0</v>
      </c>
      <c r="T385" s="182">
        <f>S385*H385</f>
        <v>0</v>
      </c>
      <c r="U385" s="37"/>
      <c r="V385" s="37"/>
      <c r="W385" s="37"/>
      <c r="X385" s="37"/>
      <c r="Y385" s="37"/>
      <c r="Z385" s="37"/>
      <c r="AA385" s="37"/>
      <c r="AB385" s="37"/>
      <c r="AC385" s="37"/>
      <c r="AD385" s="37"/>
      <c r="AE385" s="37"/>
      <c r="AR385" s="183" t="s">
        <v>144</v>
      </c>
      <c r="AT385" s="183" t="s">
        <v>140</v>
      </c>
      <c r="AU385" s="183" t="s">
        <v>82</v>
      </c>
      <c r="AY385" s="18" t="s">
        <v>137</v>
      </c>
      <c r="BE385" s="184">
        <f>IF(N385="základní",J385,0)</f>
        <v>0</v>
      </c>
      <c r="BF385" s="184">
        <f>IF(N385="snížená",J385,0)</f>
        <v>0</v>
      </c>
      <c r="BG385" s="184">
        <f>IF(N385="zákl. přenesená",J385,0)</f>
        <v>0</v>
      </c>
      <c r="BH385" s="184">
        <f>IF(N385="sníž. přenesená",J385,0)</f>
        <v>0</v>
      </c>
      <c r="BI385" s="184">
        <f>IF(N385="nulová",J385,0)</f>
        <v>0</v>
      </c>
      <c r="BJ385" s="18" t="s">
        <v>80</v>
      </c>
      <c r="BK385" s="184">
        <f>ROUND(I385*H385,2)</f>
        <v>0</v>
      </c>
      <c r="BL385" s="18" t="s">
        <v>144</v>
      </c>
      <c r="BM385" s="183" t="s">
        <v>604</v>
      </c>
    </row>
    <row r="386" spans="1:47" s="2" customFormat="1" ht="12">
      <c r="A386" s="37"/>
      <c r="B386" s="38"/>
      <c r="C386" s="37"/>
      <c r="D386" s="185" t="s">
        <v>146</v>
      </c>
      <c r="E386" s="37"/>
      <c r="F386" s="186" t="s">
        <v>603</v>
      </c>
      <c r="G386" s="37"/>
      <c r="H386" s="37"/>
      <c r="I386" s="187"/>
      <c r="J386" s="37"/>
      <c r="K386" s="37"/>
      <c r="L386" s="38"/>
      <c r="M386" s="188"/>
      <c r="N386" s="189"/>
      <c r="O386" s="71"/>
      <c r="P386" s="71"/>
      <c r="Q386" s="71"/>
      <c r="R386" s="71"/>
      <c r="S386" s="71"/>
      <c r="T386" s="72"/>
      <c r="U386" s="37"/>
      <c r="V386" s="37"/>
      <c r="W386" s="37"/>
      <c r="X386" s="37"/>
      <c r="Y386" s="37"/>
      <c r="Z386" s="37"/>
      <c r="AA386" s="37"/>
      <c r="AB386" s="37"/>
      <c r="AC386" s="37"/>
      <c r="AD386" s="37"/>
      <c r="AE386" s="37"/>
      <c r="AT386" s="18" t="s">
        <v>146</v>
      </c>
      <c r="AU386" s="18" t="s">
        <v>82</v>
      </c>
    </row>
    <row r="387" spans="1:65" s="2" customFormat="1" ht="21.75" customHeight="1">
      <c r="A387" s="37"/>
      <c r="B387" s="171"/>
      <c r="C387" s="198" t="s">
        <v>605</v>
      </c>
      <c r="D387" s="198" t="s">
        <v>166</v>
      </c>
      <c r="E387" s="199" t="s">
        <v>606</v>
      </c>
      <c r="F387" s="200" t="s">
        <v>607</v>
      </c>
      <c r="G387" s="201" t="s">
        <v>205</v>
      </c>
      <c r="H387" s="202">
        <v>7</v>
      </c>
      <c r="I387" s="203"/>
      <c r="J387" s="204">
        <f>ROUND(I387*H387,2)</f>
        <v>0</v>
      </c>
      <c r="K387" s="200" t="s">
        <v>3</v>
      </c>
      <c r="L387" s="205"/>
      <c r="M387" s="206" t="s">
        <v>3</v>
      </c>
      <c r="N387" s="207" t="s">
        <v>44</v>
      </c>
      <c r="O387" s="71"/>
      <c r="P387" s="181">
        <f>O387*H387</f>
        <v>0</v>
      </c>
      <c r="Q387" s="181">
        <v>0.157</v>
      </c>
      <c r="R387" s="181">
        <f>Q387*H387</f>
        <v>1.099</v>
      </c>
      <c r="S387" s="181">
        <v>0</v>
      </c>
      <c r="T387" s="182">
        <f>S387*H387</f>
        <v>0</v>
      </c>
      <c r="U387" s="37"/>
      <c r="V387" s="37"/>
      <c r="W387" s="37"/>
      <c r="X387" s="37"/>
      <c r="Y387" s="37"/>
      <c r="Z387" s="37"/>
      <c r="AA387" s="37"/>
      <c r="AB387" s="37"/>
      <c r="AC387" s="37"/>
      <c r="AD387" s="37"/>
      <c r="AE387" s="37"/>
      <c r="AR387" s="183" t="s">
        <v>170</v>
      </c>
      <c r="AT387" s="183" t="s">
        <v>166</v>
      </c>
      <c r="AU387" s="183" t="s">
        <v>82</v>
      </c>
      <c r="AY387" s="18" t="s">
        <v>137</v>
      </c>
      <c r="BE387" s="184">
        <f>IF(N387="základní",J387,0)</f>
        <v>0</v>
      </c>
      <c r="BF387" s="184">
        <f>IF(N387="snížená",J387,0)</f>
        <v>0</v>
      </c>
      <c r="BG387" s="184">
        <f>IF(N387="zákl. přenesená",J387,0)</f>
        <v>0</v>
      </c>
      <c r="BH387" s="184">
        <f>IF(N387="sníž. přenesená",J387,0)</f>
        <v>0</v>
      </c>
      <c r="BI387" s="184">
        <f>IF(N387="nulová",J387,0)</f>
        <v>0</v>
      </c>
      <c r="BJ387" s="18" t="s">
        <v>80</v>
      </c>
      <c r="BK387" s="184">
        <f>ROUND(I387*H387,2)</f>
        <v>0</v>
      </c>
      <c r="BL387" s="18" t="s">
        <v>144</v>
      </c>
      <c r="BM387" s="183" t="s">
        <v>608</v>
      </c>
    </row>
    <row r="388" spans="1:47" s="2" customFormat="1" ht="12">
      <c r="A388" s="37"/>
      <c r="B388" s="38"/>
      <c r="C388" s="37"/>
      <c r="D388" s="185" t="s">
        <v>146</v>
      </c>
      <c r="E388" s="37"/>
      <c r="F388" s="186" t="s">
        <v>607</v>
      </c>
      <c r="G388" s="37"/>
      <c r="H388" s="37"/>
      <c r="I388" s="187"/>
      <c r="J388" s="37"/>
      <c r="K388" s="37"/>
      <c r="L388" s="38"/>
      <c r="M388" s="188"/>
      <c r="N388" s="189"/>
      <c r="O388" s="71"/>
      <c r="P388" s="71"/>
      <c r="Q388" s="71"/>
      <c r="R388" s="71"/>
      <c r="S388" s="71"/>
      <c r="T388" s="72"/>
      <c r="U388" s="37"/>
      <c r="V388" s="37"/>
      <c r="W388" s="37"/>
      <c r="X388" s="37"/>
      <c r="Y388" s="37"/>
      <c r="Z388" s="37"/>
      <c r="AA388" s="37"/>
      <c r="AB388" s="37"/>
      <c r="AC388" s="37"/>
      <c r="AD388" s="37"/>
      <c r="AE388" s="37"/>
      <c r="AT388" s="18" t="s">
        <v>146</v>
      </c>
      <c r="AU388" s="18" t="s">
        <v>82</v>
      </c>
    </row>
    <row r="389" spans="1:65" s="2" customFormat="1" ht="24.15" customHeight="1">
      <c r="A389" s="37"/>
      <c r="B389" s="171"/>
      <c r="C389" s="172" t="s">
        <v>609</v>
      </c>
      <c r="D389" s="172" t="s">
        <v>140</v>
      </c>
      <c r="E389" s="173" t="s">
        <v>610</v>
      </c>
      <c r="F389" s="174" t="s">
        <v>611</v>
      </c>
      <c r="G389" s="175" t="s">
        <v>205</v>
      </c>
      <c r="H389" s="176">
        <v>36</v>
      </c>
      <c r="I389" s="177"/>
      <c r="J389" s="178">
        <f>ROUND(I389*H389,2)</f>
        <v>0</v>
      </c>
      <c r="K389" s="174" t="s">
        <v>3</v>
      </c>
      <c r="L389" s="38"/>
      <c r="M389" s="179" t="s">
        <v>3</v>
      </c>
      <c r="N389" s="180" t="s">
        <v>44</v>
      </c>
      <c r="O389" s="71"/>
      <c r="P389" s="181">
        <f>O389*H389</f>
        <v>0</v>
      </c>
      <c r="Q389" s="181">
        <v>0</v>
      </c>
      <c r="R389" s="181">
        <f>Q389*H389</f>
        <v>0</v>
      </c>
      <c r="S389" s="181">
        <v>0</v>
      </c>
      <c r="T389" s="182">
        <f>S389*H389</f>
        <v>0</v>
      </c>
      <c r="U389" s="37"/>
      <c r="V389" s="37"/>
      <c r="W389" s="37"/>
      <c r="X389" s="37"/>
      <c r="Y389" s="37"/>
      <c r="Z389" s="37"/>
      <c r="AA389" s="37"/>
      <c r="AB389" s="37"/>
      <c r="AC389" s="37"/>
      <c r="AD389" s="37"/>
      <c r="AE389" s="37"/>
      <c r="AR389" s="183" t="s">
        <v>144</v>
      </c>
      <c r="AT389" s="183" t="s">
        <v>140</v>
      </c>
      <c r="AU389" s="183" t="s">
        <v>82</v>
      </c>
      <c r="AY389" s="18" t="s">
        <v>137</v>
      </c>
      <c r="BE389" s="184">
        <f>IF(N389="základní",J389,0)</f>
        <v>0</v>
      </c>
      <c r="BF389" s="184">
        <f>IF(N389="snížená",J389,0)</f>
        <v>0</v>
      </c>
      <c r="BG389" s="184">
        <f>IF(N389="zákl. přenesená",J389,0)</f>
        <v>0</v>
      </c>
      <c r="BH389" s="184">
        <f>IF(N389="sníž. přenesená",J389,0)</f>
        <v>0</v>
      </c>
      <c r="BI389" s="184">
        <f>IF(N389="nulová",J389,0)</f>
        <v>0</v>
      </c>
      <c r="BJ389" s="18" t="s">
        <v>80</v>
      </c>
      <c r="BK389" s="184">
        <f>ROUND(I389*H389,2)</f>
        <v>0</v>
      </c>
      <c r="BL389" s="18" t="s">
        <v>144</v>
      </c>
      <c r="BM389" s="183" t="s">
        <v>612</v>
      </c>
    </row>
    <row r="390" spans="1:47" s="2" customFormat="1" ht="12">
      <c r="A390" s="37"/>
      <c r="B390" s="38"/>
      <c r="C390" s="37"/>
      <c r="D390" s="185" t="s">
        <v>146</v>
      </c>
      <c r="E390" s="37"/>
      <c r="F390" s="186" t="s">
        <v>611</v>
      </c>
      <c r="G390" s="37"/>
      <c r="H390" s="37"/>
      <c r="I390" s="187"/>
      <c r="J390" s="37"/>
      <c r="K390" s="37"/>
      <c r="L390" s="38"/>
      <c r="M390" s="188"/>
      <c r="N390" s="189"/>
      <c r="O390" s="71"/>
      <c r="P390" s="71"/>
      <c r="Q390" s="71"/>
      <c r="R390" s="71"/>
      <c r="S390" s="71"/>
      <c r="T390" s="72"/>
      <c r="U390" s="37"/>
      <c r="V390" s="37"/>
      <c r="W390" s="37"/>
      <c r="X390" s="37"/>
      <c r="Y390" s="37"/>
      <c r="Z390" s="37"/>
      <c r="AA390" s="37"/>
      <c r="AB390" s="37"/>
      <c r="AC390" s="37"/>
      <c r="AD390" s="37"/>
      <c r="AE390" s="37"/>
      <c r="AT390" s="18" t="s">
        <v>146</v>
      </c>
      <c r="AU390" s="18" t="s">
        <v>82</v>
      </c>
    </row>
    <row r="391" spans="1:65" s="2" customFormat="1" ht="24.15" customHeight="1">
      <c r="A391" s="37"/>
      <c r="B391" s="171"/>
      <c r="C391" s="172" t="s">
        <v>613</v>
      </c>
      <c r="D391" s="172" t="s">
        <v>140</v>
      </c>
      <c r="E391" s="173" t="s">
        <v>614</v>
      </c>
      <c r="F391" s="174" t="s">
        <v>615</v>
      </c>
      <c r="G391" s="175" t="s">
        <v>205</v>
      </c>
      <c r="H391" s="176">
        <v>43</v>
      </c>
      <c r="I391" s="177"/>
      <c r="J391" s="178">
        <f>ROUND(I391*H391,2)</f>
        <v>0</v>
      </c>
      <c r="K391" s="174" t="s">
        <v>3</v>
      </c>
      <c r="L391" s="38"/>
      <c r="M391" s="179" t="s">
        <v>3</v>
      </c>
      <c r="N391" s="180" t="s">
        <v>44</v>
      </c>
      <c r="O391" s="71"/>
      <c r="P391" s="181">
        <f>O391*H391</f>
        <v>0</v>
      </c>
      <c r="Q391" s="181">
        <v>0</v>
      </c>
      <c r="R391" s="181">
        <f>Q391*H391</f>
        <v>0</v>
      </c>
      <c r="S391" s="181">
        <v>0</v>
      </c>
      <c r="T391" s="182">
        <f>S391*H391</f>
        <v>0</v>
      </c>
      <c r="U391" s="37"/>
      <c r="V391" s="37"/>
      <c r="W391" s="37"/>
      <c r="X391" s="37"/>
      <c r="Y391" s="37"/>
      <c r="Z391" s="37"/>
      <c r="AA391" s="37"/>
      <c r="AB391" s="37"/>
      <c r="AC391" s="37"/>
      <c r="AD391" s="37"/>
      <c r="AE391" s="37"/>
      <c r="AR391" s="183" t="s">
        <v>144</v>
      </c>
      <c r="AT391" s="183" t="s">
        <v>140</v>
      </c>
      <c r="AU391" s="183" t="s">
        <v>82</v>
      </c>
      <c r="AY391" s="18" t="s">
        <v>137</v>
      </c>
      <c r="BE391" s="184">
        <f>IF(N391="základní",J391,0)</f>
        <v>0</v>
      </c>
      <c r="BF391" s="184">
        <f>IF(N391="snížená",J391,0)</f>
        <v>0</v>
      </c>
      <c r="BG391" s="184">
        <f>IF(N391="zákl. přenesená",J391,0)</f>
        <v>0</v>
      </c>
      <c r="BH391" s="184">
        <f>IF(N391="sníž. přenesená",J391,0)</f>
        <v>0</v>
      </c>
      <c r="BI391" s="184">
        <f>IF(N391="nulová",J391,0)</f>
        <v>0</v>
      </c>
      <c r="BJ391" s="18" t="s">
        <v>80</v>
      </c>
      <c r="BK391" s="184">
        <f>ROUND(I391*H391,2)</f>
        <v>0</v>
      </c>
      <c r="BL391" s="18" t="s">
        <v>144</v>
      </c>
      <c r="BM391" s="183" t="s">
        <v>616</v>
      </c>
    </row>
    <row r="392" spans="1:47" s="2" customFormat="1" ht="12">
      <c r="A392" s="37"/>
      <c r="B392" s="38"/>
      <c r="C392" s="37"/>
      <c r="D392" s="185" t="s">
        <v>146</v>
      </c>
      <c r="E392" s="37"/>
      <c r="F392" s="186" t="s">
        <v>615</v>
      </c>
      <c r="G392" s="37"/>
      <c r="H392" s="37"/>
      <c r="I392" s="187"/>
      <c r="J392" s="37"/>
      <c r="K392" s="37"/>
      <c r="L392" s="38"/>
      <c r="M392" s="188"/>
      <c r="N392" s="189"/>
      <c r="O392" s="71"/>
      <c r="P392" s="71"/>
      <c r="Q392" s="71"/>
      <c r="R392" s="71"/>
      <c r="S392" s="71"/>
      <c r="T392" s="72"/>
      <c r="U392" s="37"/>
      <c r="V392" s="37"/>
      <c r="W392" s="37"/>
      <c r="X392" s="37"/>
      <c r="Y392" s="37"/>
      <c r="Z392" s="37"/>
      <c r="AA392" s="37"/>
      <c r="AB392" s="37"/>
      <c r="AC392" s="37"/>
      <c r="AD392" s="37"/>
      <c r="AE392" s="37"/>
      <c r="AT392" s="18" t="s">
        <v>146</v>
      </c>
      <c r="AU392" s="18" t="s">
        <v>82</v>
      </c>
    </row>
    <row r="393" spans="1:65" s="2" customFormat="1" ht="16.5" customHeight="1">
      <c r="A393" s="37"/>
      <c r="B393" s="171"/>
      <c r="C393" s="198" t="s">
        <v>617</v>
      </c>
      <c r="D393" s="198" t="s">
        <v>166</v>
      </c>
      <c r="E393" s="199" t="s">
        <v>618</v>
      </c>
      <c r="F393" s="200" t="s">
        <v>619</v>
      </c>
      <c r="G393" s="201" t="s">
        <v>205</v>
      </c>
      <c r="H393" s="202">
        <v>43</v>
      </c>
      <c r="I393" s="203"/>
      <c r="J393" s="204">
        <f>ROUND(I393*H393,2)</f>
        <v>0</v>
      </c>
      <c r="K393" s="200" t="s">
        <v>3</v>
      </c>
      <c r="L393" s="205"/>
      <c r="M393" s="206" t="s">
        <v>3</v>
      </c>
      <c r="N393" s="207" t="s">
        <v>44</v>
      </c>
      <c r="O393" s="71"/>
      <c r="P393" s="181">
        <f>O393*H393</f>
        <v>0</v>
      </c>
      <c r="Q393" s="181">
        <v>0</v>
      </c>
      <c r="R393" s="181">
        <f>Q393*H393</f>
        <v>0</v>
      </c>
      <c r="S393" s="181">
        <v>0</v>
      </c>
      <c r="T393" s="182">
        <f>S393*H393</f>
        <v>0</v>
      </c>
      <c r="U393" s="37"/>
      <c r="V393" s="37"/>
      <c r="W393" s="37"/>
      <c r="X393" s="37"/>
      <c r="Y393" s="37"/>
      <c r="Z393" s="37"/>
      <c r="AA393" s="37"/>
      <c r="AB393" s="37"/>
      <c r="AC393" s="37"/>
      <c r="AD393" s="37"/>
      <c r="AE393" s="37"/>
      <c r="AR393" s="183" t="s">
        <v>170</v>
      </c>
      <c r="AT393" s="183" t="s">
        <v>166</v>
      </c>
      <c r="AU393" s="183" t="s">
        <v>82</v>
      </c>
      <c r="AY393" s="18" t="s">
        <v>137</v>
      </c>
      <c r="BE393" s="184">
        <f>IF(N393="základní",J393,0)</f>
        <v>0</v>
      </c>
      <c r="BF393" s="184">
        <f>IF(N393="snížená",J393,0)</f>
        <v>0</v>
      </c>
      <c r="BG393" s="184">
        <f>IF(N393="zákl. přenesená",J393,0)</f>
        <v>0</v>
      </c>
      <c r="BH393" s="184">
        <f>IF(N393="sníž. přenesená",J393,0)</f>
        <v>0</v>
      </c>
      <c r="BI393" s="184">
        <f>IF(N393="nulová",J393,0)</f>
        <v>0</v>
      </c>
      <c r="BJ393" s="18" t="s">
        <v>80</v>
      </c>
      <c r="BK393" s="184">
        <f>ROUND(I393*H393,2)</f>
        <v>0</v>
      </c>
      <c r="BL393" s="18" t="s">
        <v>144</v>
      </c>
      <c r="BM393" s="183" t="s">
        <v>620</v>
      </c>
    </row>
    <row r="394" spans="1:47" s="2" customFormat="1" ht="12">
      <c r="A394" s="37"/>
      <c r="B394" s="38"/>
      <c r="C394" s="37"/>
      <c r="D394" s="185" t="s">
        <v>146</v>
      </c>
      <c r="E394" s="37"/>
      <c r="F394" s="186" t="s">
        <v>619</v>
      </c>
      <c r="G394" s="37"/>
      <c r="H394" s="37"/>
      <c r="I394" s="187"/>
      <c r="J394" s="37"/>
      <c r="K394" s="37"/>
      <c r="L394" s="38"/>
      <c r="M394" s="188"/>
      <c r="N394" s="189"/>
      <c r="O394" s="71"/>
      <c r="P394" s="71"/>
      <c r="Q394" s="71"/>
      <c r="R394" s="71"/>
      <c r="S394" s="71"/>
      <c r="T394" s="72"/>
      <c r="U394" s="37"/>
      <c r="V394" s="37"/>
      <c r="W394" s="37"/>
      <c r="X394" s="37"/>
      <c r="Y394" s="37"/>
      <c r="Z394" s="37"/>
      <c r="AA394" s="37"/>
      <c r="AB394" s="37"/>
      <c r="AC394" s="37"/>
      <c r="AD394" s="37"/>
      <c r="AE394" s="37"/>
      <c r="AT394" s="18" t="s">
        <v>146</v>
      </c>
      <c r="AU394" s="18" t="s">
        <v>82</v>
      </c>
    </row>
    <row r="395" spans="1:65" s="2" customFormat="1" ht="16.5" customHeight="1">
      <c r="A395" s="37"/>
      <c r="B395" s="171"/>
      <c r="C395" s="198" t="s">
        <v>621</v>
      </c>
      <c r="D395" s="198" t="s">
        <v>166</v>
      </c>
      <c r="E395" s="199" t="s">
        <v>622</v>
      </c>
      <c r="F395" s="200" t="s">
        <v>623</v>
      </c>
      <c r="G395" s="201" t="s">
        <v>205</v>
      </c>
      <c r="H395" s="202">
        <v>43</v>
      </c>
      <c r="I395" s="203"/>
      <c r="J395" s="204">
        <f>ROUND(I395*H395,2)</f>
        <v>0</v>
      </c>
      <c r="K395" s="200" t="s">
        <v>3</v>
      </c>
      <c r="L395" s="205"/>
      <c r="M395" s="206" t="s">
        <v>3</v>
      </c>
      <c r="N395" s="207" t="s">
        <v>44</v>
      </c>
      <c r="O395" s="71"/>
      <c r="P395" s="181">
        <f>O395*H395</f>
        <v>0</v>
      </c>
      <c r="Q395" s="181">
        <v>0.397</v>
      </c>
      <c r="R395" s="181">
        <f>Q395*H395</f>
        <v>17.071</v>
      </c>
      <c r="S395" s="181">
        <v>0</v>
      </c>
      <c r="T395" s="182">
        <f>S395*H395</f>
        <v>0</v>
      </c>
      <c r="U395" s="37"/>
      <c r="V395" s="37"/>
      <c r="W395" s="37"/>
      <c r="X395" s="37"/>
      <c r="Y395" s="37"/>
      <c r="Z395" s="37"/>
      <c r="AA395" s="37"/>
      <c r="AB395" s="37"/>
      <c r="AC395" s="37"/>
      <c r="AD395" s="37"/>
      <c r="AE395" s="37"/>
      <c r="AR395" s="183" t="s">
        <v>170</v>
      </c>
      <c r="AT395" s="183" t="s">
        <v>166</v>
      </c>
      <c r="AU395" s="183" t="s">
        <v>82</v>
      </c>
      <c r="AY395" s="18" t="s">
        <v>137</v>
      </c>
      <c r="BE395" s="184">
        <f>IF(N395="základní",J395,0)</f>
        <v>0</v>
      </c>
      <c r="BF395" s="184">
        <f>IF(N395="snížená",J395,0)</f>
        <v>0</v>
      </c>
      <c r="BG395" s="184">
        <f>IF(N395="zákl. přenesená",J395,0)</f>
        <v>0</v>
      </c>
      <c r="BH395" s="184">
        <f>IF(N395="sníž. přenesená",J395,0)</f>
        <v>0</v>
      </c>
      <c r="BI395" s="184">
        <f>IF(N395="nulová",J395,0)</f>
        <v>0</v>
      </c>
      <c r="BJ395" s="18" t="s">
        <v>80</v>
      </c>
      <c r="BK395" s="184">
        <f>ROUND(I395*H395,2)</f>
        <v>0</v>
      </c>
      <c r="BL395" s="18" t="s">
        <v>144</v>
      </c>
      <c r="BM395" s="183" t="s">
        <v>624</v>
      </c>
    </row>
    <row r="396" spans="1:47" s="2" customFormat="1" ht="12">
      <c r="A396" s="37"/>
      <c r="B396" s="38"/>
      <c r="C396" s="37"/>
      <c r="D396" s="185" t="s">
        <v>146</v>
      </c>
      <c r="E396" s="37"/>
      <c r="F396" s="186" t="s">
        <v>623</v>
      </c>
      <c r="G396" s="37"/>
      <c r="H396" s="37"/>
      <c r="I396" s="187"/>
      <c r="J396" s="37"/>
      <c r="K396" s="37"/>
      <c r="L396" s="38"/>
      <c r="M396" s="188"/>
      <c r="N396" s="189"/>
      <c r="O396" s="71"/>
      <c r="P396" s="71"/>
      <c r="Q396" s="71"/>
      <c r="R396" s="71"/>
      <c r="S396" s="71"/>
      <c r="T396" s="72"/>
      <c r="U396" s="37"/>
      <c r="V396" s="37"/>
      <c r="W396" s="37"/>
      <c r="X396" s="37"/>
      <c r="Y396" s="37"/>
      <c r="Z396" s="37"/>
      <c r="AA396" s="37"/>
      <c r="AB396" s="37"/>
      <c r="AC396" s="37"/>
      <c r="AD396" s="37"/>
      <c r="AE396" s="37"/>
      <c r="AT396" s="18" t="s">
        <v>146</v>
      </c>
      <c r="AU396" s="18" t="s">
        <v>82</v>
      </c>
    </row>
    <row r="397" spans="1:65" s="2" customFormat="1" ht="21.75" customHeight="1">
      <c r="A397" s="37"/>
      <c r="B397" s="171"/>
      <c r="C397" s="172" t="s">
        <v>625</v>
      </c>
      <c r="D397" s="172" t="s">
        <v>140</v>
      </c>
      <c r="E397" s="173" t="s">
        <v>626</v>
      </c>
      <c r="F397" s="174" t="s">
        <v>627</v>
      </c>
      <c r="G397" s="175" t="s">
        <v>162</v>
      </c>
      <c r="H397" s="176">
        <v>13.5</v>
      </c>
      <c r="I397" s="177"/>
      <c r="J397" s="178">
        <f>ROUND(I397*H397,2)</f>
        <v>0</v>
      </c>
      <c r="K397" s="174" t="s">
        <v>3</v>
      </c>
      <c r="L397" s="38"/>
      <c r="M397" s="179" t="s">
        <v>3</v>
      </c>
      <c r="N397" s="180" t="s">
        <v>44</v>
      </c>
      <c r="O397" s="71"/>
      <c r="P397" s="181">
        <f>O397*H397</f>
        <v>0</v>
      </c>
      <c r="Q397" s="181">
        <v>0</v>
      </c>
      <c r="R397" s="181">
        <f>Q397*H397</f>
        <v>0</v>
      </c>
      <c r="S397" s="181">
        <v>0</v>
      </c>
      <c r="T397" s="182">
        <f>S397*H397</f>
        <v>0</v>
      </c>
      <c r="U397" s="37"/>
      <c r="V397" s="37"/>
      <c r="W397" s="37"/>
      <c r="X397" s="37"/>
      <c r="Y397" s="37"/>
      <c r="Z397" s="37"/>
      <c r="AA397" s="37"/>
      <c r="AB397" s="37"/>
      <c r="AC397" s="37"/>
      <c r="AD397" s="37"/>
      <c r="AE397" s="37"/>
      <c r="AR397" s="183" t="s">
        <v>144</v>
      </c>
      <c r="AT397" s="183" t="s">
        <v>140</v>
      </c>
      <c r="AU397" s="183" t="s">
        <v>82</v>
      </c>
      <c r="AY397" s="18" t="s">
        <v>137</v>
      </c>
      <c r="BE397" s="184">
        <f>IF(N397="základní",J397,0)</f>
        <v>0</v>
      </c>
      <c r="BF397" s="184">
        <f>IF(N397="snížená",J397,0)</f>
        <v>0</v>
      </c>
      <c r="BG397" s="184">
        <f>IF(N397="zákl. přenesená",J397,0)</f>
        <v>0</v>
      </c>
      <c r="BH397" s="184">
        <f>IF(N397="sníž. přenesená",J397,0)</f>
        <v>0</v>
      </c>
      <c r="BI397" s="184">
        <f>IF(N397="nulová",J397,0)</f>
        <v>0</v>
      </c>
      <c r="BJ397" s="18" t="s">
        <v>80</v>
      </c>
      <c r="BK397" s="184">
        <f>ROUND(I397*H397,2)</f>
        <v>0</v>
      </c>
      <c r="BL397" s="18" t="s">
        <v>144</v>
      </c>
      <c r="BM397" s="183" t="s">
        <v>628</v>
      </c>
    </row>
    <row r="398" spans="1:47" s="2" customFormat="1" ht="12">
      <c r="A398" s="37"/>
      <c r="B398" s="38"/>
      <c r="C398" s="37"/>
      <c r="D398" s="185" t="s">
        <v>146</v>
      </c>
      <c r="E398" s="37"/>
      <c r="F398" s="186" t="s">
        <v>627</v>
      </c>
      <c r="G398" s="37"/>
      <c r="H398" s="37"/>
      <c r="I398" s="187"/>
      <c r="J398" s="37"/>
      <c r="K398" s="37"/>
      <c r="L398" s="38"/>
      <c r="M398" s="188"/>
      <c r="N398" s="189"/>
      <c r="O398" s="71"/>
      <c r="P398" s="71"/>
      <c r="Q398" s="71"/>
      <c r="R398" s="71"/>
      <c r="S398" s="71"/>
      <c r="T398" s="72"/>
      <c r="U398" s="37"/>
      <c r="V398" s="37"/>
      <c r="W398" s="37"/>
      <c r="X398" s="37"/>
      <c r="Y398" s="37"/>
      <c r="Z398" s="37"/>
      <c r="AA398" s="37"/>
      <c r="AB398" s="37"/>
      <c r="AC398" s="37"/>
      <c r="AD398" s="37"/>
      <c r="AE398" s="37"/>
      <c r="AT398" s="18" t="s">
        <v>146</v>
      </c>
      <c r="AU398" s="18" t="s">
        <v>82</v>
      </c>
    </row>
    <row r="399" spans="1:51" s="13" customFormat="1" ht="12">
      <c r="A399" s="13"/>
      <c r="B399" s="190"/>
      <c r="C399" s="13"/>
      <c r="D399" s="185" t="s">
        <v>154</v>
      </c>
      <c r="E399" s="191" t="s">
        <v>3</v>
      </c>
      <c r="F399" s="192" t="s">
        <v>629</v>
      </c>
      <c r="G399" s="13"/>
      <c r="H399" s="193">
        <v>13.5</v>
      </c>
      <c r="I399" s="194"/>
      <c r="J399" s="13"/>
      <c r="K399" s="13"/>
      <c r="L399" s="190"/>
      <c r="M399" s="195"/>
      <c r="N399" s="196"/>
      <c r="O399" s="196"/>
      <c r="P399" s="196"/>
      <c r="Q399" s="196"/>
      <c r="R399" s="196"/>
      <c r="S399" s="196"/>
      <c r="T399" s="197"/>
      <c r="U399" s="13"/>
      <c r="V399" s="13"/>
      <c r="W399" s="13"/>
      <c r="X399" s="13"/>
      <c r="Y399" s="13"/>
      <c r="Z399" s="13"/>
      <c r="AA399" s="13"/>
      <c r="AB399" s="13"/>
      <c r="AC399" s="13"/>
      <c r="AD399" s="13"/>
      <c r="AE399" s="13"/>
      <c r="AT399" s="191" t="s">
        <v>154</v>
      </c>
      <c r="AU399" s="191" t="s">
        <v>82</v>
      </c>
      <c r="AV399" s="13" t="s">
        <v>82</v>
      </c>
      <c r="AW399" s="13" t="s">
        <v>35</v>
      </c>
      <c r="AX399" s="13" t="s">
        <v>80</v>
      </c>
      <c r="AY399" s="191" t="s">
        <v>137</v>
      </c>
    </row>
    <row r="400" spans="1:65" s="2" customFormat="1" ht="24.15" customHeight="1">
      <c r="A400" s="37"/>
      <c r="B400" s="171"/>
      <c r="C400" s="172" t="s">
        <v>630</v>
      </c>
      <c r="D400" s="172" t="s">
        <v>140</v>
      </c>
      <c r="E400" s="173" t="s">
        <v>631</v>
      </c>
      <c r="F400" s="174" t="s">
        <v>632</v>
      </c>
      <c r="G400" s="175" t="s">
        <v>169</v>
      </c>
      <c r="H400" s="176">
        <v>490.399</v>
      </c>
      <c r="I400" s="177"/>
      <c r="J400" s="178">
        <f>ROUND(I400*H400,2)</f>
        <v>0</v>
      </c>
      <c r="K400" s="174" t="s">
        <v>3</v>
      </c>
      <c r="L400" s="38"/>
      <c r="M400" s="179" t="s">
        <v>3</v>
      </c>
      <c r="N400" s="180" t="s">
        <v>44</v>
      </c>
      <c r="O400" s="71"/>
      <c r="P400" s="181">
        <f>O400*H400</f>
        <v>0</v>
      </c>
      <c r="Q400" s="181">
        <v>0</v>
      </c>
      <c r="R400" s="181">
        <f>Q400*H400</f>
        <v>0</v>
      </c>
      <c r="S400" s="181">
        <v>0</v>
      </c>
      <c r="T400" s="182">
        <f>S400*H400</f>
        <v>0</v>
      </c>
      <c r="U400" s="37"/>
      <c r="V400" s="37"/>
      <c r="W400" s="37"/>
      <c r="X400" s="37"/>
      <c r="Y400" s="37"/>
      <c r="Z400" s="37"/>
      <c r="AA400" s="37"/>
      <c r="AB400" s="37"/>
      <c r="AC400" s="37"/>
      <c r="AD400" s="37"/>
      <c r="AE400" s="37"/>
      <c r="AR400" s="183" t="s">
        <v>144</v>
      </c>
      <c r="AT400" s="183" t="s">
        <v>140</v>
      </c>
      <c r="AU400" s="183" t="s">
        <v>82</v>
      </c>
      <c r="AY400" s="18" t="s">
        <v>137</v>
      </c>
      <c r="BE400" s="184">
        <f>IF(N400="základní",J400,0)</f>
        <v>0</v>
      </c>
      <c r="BF400" s="184">
        <f>IF(N400="snížená",J400,0)</f>
        <v>0</v>
      </c>
      <c r="BG400" s="184">
        <f>IF(N400="zákl. přenesená",J400,0)</f>
        <v>0</v>
      </c>
      <c r="BH400" s="184">
        <f>IF(N400="sníž. přenesená",J400,0)</f>
        <v>0</v>
      </c>
      <c r="BI400" s="184">
        <f>IF(N400="nulová",J400,0)</f>
        <v>0</v>
      </c>
      <c r="BJ400" s="18" t="s">
        <v>80</v>
      </c>
      <c r="BK400" s="184">
        <f>ROUND(I400*H400,2)</f>
        <v>0</v>
      </c>
      <c r="BL400" s="18" t="s">
        <v>144</v>
      </c>
      <c r="BM400" s="183" t="s">
        <v>633</v>
      </c>
    </row>
    <row r="401" spans="1:47" s="2" customFormat="1" ht="12">
      <c r="A401" s="37"/>
      <c r="B401" s="38"/>
      <c r="C401" s="37"/>
      <c r="D401" s="185" t="s">
        <v>146</v>
      </c>
      <c r="E401" s="37"/>
      <c r="F401" s="186" t="s">
        <v>632</v>
      </c>
      <c r="G401" s="37"/>
      <c r="H401" s="37"/>
      <c r="I401" s="187"/>
      <c r="J401" s="37"/>
      <c r="K401" s="37"/>
      <c r="L401" s="38"/>
      <c r="M401" s="188"/>
      <c r="N401" s="189"/>
      <c r="O401" s="71"/>
      <c r="P401" s="71"/>
      <c r="Q401" s="71"/>
      <c r="R401" s="71"/>
      <c r="S401" s="71"/>
      <c r="T401" s="72"/>
      <c r="U401" s="37"/>
      <c r="V401" s="37"/>
      <c r="W401" s="37"/>
      <c r="X401" s="37"/>
      <c r="Y401" s="37"/>
      <c r="Z401" s="37"/>
      <c r="AA401" s="37"/>
      <c r="AB401" s="37"/>
      <c r="AC401" s="37"/>
      <c r="AD401" s="37"/>
      <c r="AE401" s="37"/>
      <c r="AT401" s="18" t="s">
        <v>146</v>
      </c>
      <c r="AU401" s="18" t="s">
        <v>82</v>
      </c>
    </row>
    <row r="402" spans="1:51" s="13" customFormat="1" ht="12">
      <c r="A402" s="13"/>
      <c r="B402" s="190"/>
      <c r="C402" s="13"/>
      <c r="D402" s="185" t="s">
        <v>154</v>
      </c>
      <c r="E402" s="191" t="s">
        <v>3</v>
      </c>
      <c r="F402" s="192" t="s">
        <v>634</v>
      </c>
      <c r="G402" s="13"/>
      <c r="H402" s="193">
        <v>322.428</v>
      </c>
      <c r="I402" s="194"/>
      <c r="J402" s="13"/>
      <c r="K402" s="13"/>
      <c r="L402" s="190"/>
      <c r="M402" s="195"/>
      <c r="N402" s="196"/>
      <c r="O402" s="196"/>
      <c r="P402" s="196"/>
      <c r="Q402" s="196"/>
      <c r="R402" s="196"/>
      <c r="S402" s="196"/>
      <c r="T402" s="197"/>
      <c r="U402" s="13"/>
      <c r="V402" s="13"/>
      <c r="W402" s="13"/>
      <c r="X402" s="13"/>
      <c r="Y402" s="13"/>
      <c r="Z402" s="13"/>
      <c r="AA402" s="13"/>
      <c r="AB402" s="13"/>
      <c r="AC402" s="13"/>
      <c r="AD402" s="13"/>
      <c r="AE402" s="13"/>
      <c r="AT402" s="191" t="s">
        <v>154</v>
      </c>
      <c r="AU402" s="191" t="s">
        <v>82</v>
      </c>
      <c r="AV402" s="13" t="s">
        <v>82</v>
      </c>
      <c r="AW402" s="13" t="s">
        <v>35</v>
      </c>
      <c r="AX402" s="13" t="s">
        <v>73</v>
      </c>
      <c r="AY402" s="191" t="s">
        <v>137</v>
      </c>
    </row>
    <row r="403" spans="1:51" s="13" customFormat="1" ht="12">
      <c r="A403" s="13"/>
      <c r="B403" s="190"/>
      <c r="C403" s="13"/>
      <c r="D403" s="185" t="s">
        <v>154</v>
      </c>
      <c r="E403" s="191" t="s">
        <v>3</v>
      </c>
      <c r="F403" s="192" t="s">
        <v>635</v>
      </c>
      <c r="G403" s="13"/>
      <c r="H403" s="193">
        <v>134.315</v>
      </c>
      <c r="I403" s="194"/>
      <c r="J403" s="13"/>
      <c r="K403" s="13"/>
      <c r="L403" s="190"/>
      <c r="M403" s="195"/>
      <c r="N403" s="196"/>
      <c r="O403" s="196"/>
      <c r="P403" s="196"/>
      <c r="Q403" s="196"/>
      <c r="R403" s="196"/>
      <c r="S403" s="196"/>
      <c r="T403" s="197"/>
      <c r="U403" s="13"/>
      <c r="V403" s="13"/>
      <c r="W403" s="13"/>
      <c r="X403" s="13"/>
      <c r="Y403" s="13"/>
      <c r="Z403" s="13"/>
      <c r="AA403" s="13"/>
      <c r="AB403" s="13"/>
      <c r="AC403" s="13"/>
      <c r="AD403" s="13"/>
      <c r="AE403" s="13"/>
      <c r="AT403" s="191" t="s">
        <v>154</v>
      </c>
      <c r="AU403" s="191" t="s">
        <v>82</v>
      </c>
      <c r="AV403" s="13" t="s">
        <v>82</v>
      </c>
      <c r="AW403" s="13" t="s">
        <v>35</v>
      </c>
      <c r="AX403" s="13" t="s">
        <v>73</v>
      </c>
      <c r="AY403" s="191" t="s">
        <v>137</v>
      </c>
    </row>
    <row r="404" spans="1:51" s="13" customFormat="1" ht="12">
      <c r="A404" s="13"/>
      <c r="B404" s="190"/>
      <c r="C404" s="13"/>
      <c r="D404" s="185" t="s">
        <v>154</v>
      </c>
      <c r="E404" s="191" t="s">
        <v>3</v>
      </c>
      <c r="F404" s="192" t="s">
        <v>636</v>
      </c>
      <c r="G404" s="13"/>
      <c r="H404" s="193">
        <v>4.056</v>
      </c>
      <c r="I404" s="194"/>
      <c r="J404" s="13"/>
      <c r="K404" s="13"/>
      <c r="L404" s="190"/>
      <c r="M404" s="195"/>
      <c r="N404" s="196"/>
      <c r="O404" s="196"/>
      <c r="P404" s="196"/>
      <c r="Q404" s="196"/>
      <c r="R404" s="196"/>
      <c r="S404" s="196"/>
      <c r="T404" s="197"/>
      <c r="U404" s="13"/>
      <c r="V404" s="13"/>
      <c r="W404" s="13"/>
      <c r="X404" s="13"/>
      <c r="Y404" s="13"/>
      <c r="Z404" s="13"/>
      <c r="AA404" s="13"/>
      <c r="AB404" s="13"/>
      <c r="AC404" s="13"/>
      <c r="AD404" s="13"/>
      <c r="AE404" s="13"/>
      <c r="AT404" s="191" t="s">
        <v>154</v>
      </c>
      <c r="AU404" s="191" t="s">
        <v>82</v>
      </c>
      <c r="AV404" s="13" t="s">
        <v>82</v>
      </c>
      <c r="AW404" s="13" t="s">
        <v>35</v>
      </c>
      <c r="AX404" s="13" t="s">
        <v>73</v>
      </c>
      <c r="AY404" s="191" t="s">
        <v>137</v>
      </c>
    </row>
    <row r="405" spans="1:51" s="13" customFormat="1" ht="12">
      <c r="A405" s="13"/>
      <c r="B405" s="190"/>
      <c r="C405" s="13"/>
      <c r="D405" s="185" t="s">
        <v>154</v>
      </c>
      <c r="E405" s="191" t="s">
        <v>3</v>
      </c>
      <c r="F405" s="192" t="s">
        <v>637</v>
      </c>
      <c r="G405" s="13"/>
      <c r="H405" s="193">
        <v>29.6</v>
      </c>
      <c r="I405" s="194"/>
      <c r="J405" s="13"/>
      <c r="K405" s="13"/>
      <c r="L405" s="190"/>
      <c r="M405" s="195"/>
      <c r="N405" s="196"/>
      <c r="O405" s="196"/>
      <c r="P405" s="196"/>
      <c r="Q405" s="196"/>
      <c r="R405" s="196"/>
      <c r="S405" s="196"/>
      <c r="T405" s="197"/>
      <c r="U405" s="13"/>
      <c r="V405" s="13"/>
      <c r="W405" s="13"/>
      <c r="X405" s="13"/>
      <c r="Y405" s="13"/>
      <c r="Z405" s="13"/>
      <c r="AA405" s="13"/>
      <c r="AB405" s="13"/>
      <c r="AC405" s="13"/>
      <c r="AD405" s="13"/>
      <c r="AE405" s="13"/>
      <c r="AT405" s="191" t="s">
        <v>154</v>
      </c>
      <c r="AU405" s="191" t="s">
        <v>82</v>
      </c>
      <c r="AV405" s="13" t="s">
        <v>82</v>
      </c>
      <c r="AW405" s="13" t="s">
        <v>35</v>
      </c>
      <c r="AX405" s="13" t="s">
        <v>73</v>
      </c>
      <c r="AY405" s="191" t="s">
        <v>137</v>
      </c>
    </row>
    <row r="406" spans="1:51" s="14" customFormat="1" ht="12">
      <c r="A406" s="14"/>
      <c r="B406" s="208"/>
      <c r="C406" s="14"/>
      <c r="D406" s="185" t="s">
        <v>154</v>
      </c>
      <c r="E406" s="209" t="s">
        <v>3</v>
      </c>
      <c r="F406" s="210" t="s">
        <v>223</v>
      </c>
      <c r="G406" s="14"/>
      <c r="H406" s="211">
        <v>490.399</v>
      </c>
      <c r="I406" s="212"/>
      <c r="J406" s="14"/>
      <c r="K406" s="14"/>
      <c r="L406" s="208"/>
      <c r="M406" s="213"/>
      <c r="N406" s="214"/>
      <c r="O406" s="214"/>
      <c r="P406" s="214"/>
      <c r="Q406" s="214"/>
      <c r="R406" s="214"/>
      <c r="S406" s="214"/>
      <c r="T406" s="215"/>
      <c r="U406" s="14"/>
      <c r="V406" s="14"/>
      <c r="W406" s="14"/>
      <c r="X406" s="14"/>
      <c r="Y406" s="14"/>
      <c r="Z406" s="14"/>
      <c r="AA406" s="14"/>
      <c r="AB406" s="14"/>
      <c r="AC406" s="14"/>
      <c r="AD406" s="14"/>
      <c r="AE406" s="14"/>
      <c r="AT406" s="209" t="s">
        <v>154</v>
      </c>
      <c r="AU406" s="209" t="s">
        <v>82</v>
      </c>
      <c r="AV406" s="14" t="s">
        <v>144</v>
      </c>
      <c r="AW406" s="14" t="s">
        <v>35</v>
      </c>
      <c r="AX406" s="14" t="s">
        <v>80</v>
      </c>
      <c r="AY406" s="209" t="s">
        <v>137</v>
      </c>
    </row>
    <row r="407" spans="1:65" s="2" customFormat="1" ht="16.5" customHeight="1">
      <c r="A407" s="37"/>
      <c r="B407" s="171"/>
      <c r="C407" s="172" t="s">
        <v>638</v>
      </c>
      <c r="D407" s="172" t="s">
        <v>140</v>
      </c>
      <c r="E407" s="173" t="s">
        <v>639</v>
      </c>
      <c r="F407" s="174" t="s">
        <v>640</v>
      </c>
      <c r="G407" s="175" t="s">
        <v>169</v>
      </c>
      <c r="H407" s="176">
        <v>625.046</v>
      </c>
      <c r="I407" s="177"/>
      <c r="J407" s="178">
        <f>ROUND(I407*H407,2)</f>
        <v>0</v>
      </c>
      <c r="K407" s="174" t="s">
        <v>3</v>
      </c>
      <c r="L407" s="38"/>
      <c r="M407" s="179" t="s">
        <v>3</v>
      </c>
      <c r="N407" s="180" t="s">
        <v>44</v>
      </c>
      <c r="O407" s="71"/>
      <c r="P407" s="181">
        <f>O407*H407</f>
        <v>0</v>
      </c>
      <c r="Q407" s="181">
        <v>0</v>
      </c>
      <c r="R407" s="181">
        <f>Q407*H407</f>
        <v>0</v>
      </c>
      <c r="S407" s="181">
        <v>0</v>
      </c>
      <c r="T407" s="182">
        <f>S407*H407</f>
        <v>0</v>
      </c>
      <c r="U407" s="37"/>
      <c r="V407" s="37"/>
      <c r="W407" s="37"/>
      <c r="X407" s="37"/>
      <c r="Y407" s="37"/>
      <c r="Z407" s="37"/>
      <c r="AA407" s="37"/>
      <c r="AB407" s="37"/>
      <c r="AC407" s="37"/>
      <c r="AD407" s="37"/>
      <c r="AE407" s="37"/>
      <c r="AR407" s="183" t="s">
        <v>144</v>
      </c>
      <c r="AT407" s="183" t="s">
        <v>140</v>
      </c>
      <c r="AU407" s="183" t="s">
        <v>82</v>
      </c>
      <c r="AY407" s="18" t="s">
        <v>137</v>
      </c>
      <c r="BE407" s="184">
        <f>IF(N407="základní",J407,0)</f>
        <v>0</v>
      </c>
      <c r="BF407" s="184">
        <f>IF(N407="snížená",J407,0)</f>
        <v>0</v>
      </c>
      <c r="BG407" s="184">
        <f>IF(N407="zákl. přenesená",J407,0)</f>
        <v>0</v>
      </c>
      <c r="BH407" s="184">
        <f>IF(N407="sníž. přenesená",J407,0)</f>
        <v>0</v>
      </c>
      <c r="BI407" s="184">
        <f>IF(N407="nulová",J407,0)</f>
        <v>0</v>
      </c>
      <c r="BJ407" s="18" t="s">
        <v>80</v>
      </c>
      <c r="BK407" s="184">
        <f>ROUND(I407*H407,2)</f>
        <v>0</v>
      </c>
      <c r="BL407" s="18" t="s">
        <v>144</v>
      </c>
      <c r="BM407" s="183" t="s">
        <v>641</v>
      </c>
    </row>
    <row r="408" spans="1:47" s="2" customFormat="1" ht="12">
      <c r="A408" s="37"/>
      <c r="B408" s="38"/>
      <c r="C408" s="37"/>
      <c r="D408" s="185" t="s">
        <v>146</v>
      </c>
      <c r="E408" s="37"/>
      <c r="F408" s="186" t="s">
        <v>640</v>
      </c>
      <c r="G408" s="37"/>
      <c r="H408" s="37"/>
      <c r="I408" s="187"/>
      <c r="J408" s="37"/>
      <c r="K408" s="37"/>
      <c r="L408" s="38"/>
      <c r="M408" s="188"/>
      <c r="N408" s="189"/>
      <c r="O408" s="71"/>
      <c r="P408" s="71"/>
      <c r="Q408" s="71"/>
      <c r="R408" s="71"/>
      <c r="S408" s="71"/>
      <c r="T408" s="72"/>
      <c r="U408" s="37"/>
      <c r="V408" s="37"/>
      <c r="W408" s="37"/>
      <c r="X408" s="37"/>
      <c r="Y408" s="37"/>
      <c r="Z408" s="37"/>
      <c r="AA408" s="37"/>
      <c r="AB408" s="37"/>
      <c r="AC408" s="37"/>
      <c r="AD408" s="37"/>
      <c r="AE408" s="37"/>
      <c r="AT408" s="18" t="s">
        <v>146</v>
      </c>
      <c r="AU408" s="18" t="s">
        <v>82</v>
      </c>
    </row>
    <row r="409" spans="1:51" s="13" customFormat="1" ht="12">
      <c r="A409" s="13"/>
      <c r="B409" s="190"/>
      <c r="C409" s="13"/>
      <c r="D409" s="185" t="s">
        <v>154</v>
      </c>
      <c r="E409" s="191" t="s">
        <v>3</v>
      </c>
      <c r="F409" s="192" t="s">
        <v>642</v>
      </c>
      <c r="G409" s="13"/>
      <c r="H409" s="193">
        <v>584.359</v>
      </c>
      <c r="I409" s="194"/>
      <c r="J409" s="13"/>
      <c r="K409" s="13"/>
      <c r="L409" s="190"/>
      <c r="M409" s="195"/>
      <c r="N409" s="196"/>
      <c r="O409" s="196"/>
      <c r="P409" s="196"/>
      <c r="Q409" s="196"/>
      <c r="R409" s="196"/>
      <c r="S409" s="196"/>
      <c r="T409" s="197"/>
      <c r="U409" s="13"/>
      <c r="V409" s="13"/>
      <c r="W409" s="13"/>
      <c r="X409" s="13"/>
      <c r="Y409" s="13"/>
      <c r="Z409" s="13"/>
      <c r="AA409" s="13"/>
      <c r="AB409" s="13"/>
      <c r="AC409" s="13"/>
      <c r="AD409" s="13"/>
      <c r="AE409" s="13"/>
      <c r="AT409" s="191" t="s">
        <v>154</v>
      </c>
      <c r="AU409" s="191" t="s">
        <v>82</v>
      </c>
      <c r="AV409" s="13" t="s">
        <v>82</v>
      </c>
      <c r="AW409" s="13" t="s">
        <v>35</v>
      </c>
      <c r="AX409" s="13" t="s">
        <v>73</v>
      </c>
      <c r="AY409" s="191" t="s">
        <v>137</v>
      </c>
    </row>
    <row r="410" spans="1:51" s="13" customFormat="1" ht="12">
      <c r="A410" s="13"/>
      <c r="B410" s="190"/>
      <c r="C410" s="13"/>
      <c r="D410" s="185" t="s">
        <v>154</v>
      </c>
      <c r="E410" s="191" t="s">
        <v>3</v>
      </c>
      <c r="F410" s="192" t="s">
        <v>643</v>
      </c>
      <c r="G410" s="13"/>
      <c r="H410" s="193">
        <v>7.637</v>
      </c>
      <c r="I410" s="194"/>
      <c r="J410" s="13"/>
      <c r="K410" s="13"/>
      <c r="L410" s="190"/>
      <c r="M410" s="195"/>
      <c r="N410" s="196"/>
      <c r="O410" s="196"/>
      <c r="P410" s="196"/>
      <c r="Q410" s="196"/>
      <c r="R410" s="196"/>
      <c r="S410" s="196"/>
      <c r="T410" s="197"/>
      <c r="U410" s="13"/>
      <c r="V410" s="13"/>
      <c r="W410" s="13"/>
      <c r="X410" s="13"/>
      <c r="Y410" s="13"/>
      <c r="Z410" s="13"/>
      <c r="AA410" s="13"/>
      <c r="AB410" s="13"/>
      <c r="AC410" s="13"/>
      <c r="AD410" s="13"/>
      <c r="AE410" s="13"/>
      <c r="AT410" s="191" t="s">
        <v>154</v>
      </c>
      <c r="AU410" s="191" t="s">
        <v>82</v>
      </c>
      <c r="AV410" s="13" t="s">
        <v>82</v>
      </c>
      <c r="AW410" s="13" t="s">
        <v>35</v>
      </c>
      <c r="AX410" s="13" t="s">
        <v>73</v>
      </c>
      <c r="AY410" s="191" t="s">
        <v>137</v>
      </c>
    </row>
    <row r="411" spans="1:51" s="13" customFormat="1" ht="12">
      <c r="A411" s="13"/>
      <c r="B411" s="190"/>
      <c r="C411" s="13"/>
      <c r="D411" s="185" t="s">
        <v>154</v>
      </c>
      <c r="E411" s="191" t="s">
        <v>3</v>
      </c>
      <c r="F411" s="192" t="s">
        <v>644</v>
      </c>
      <c r="G411" s="13"/>
      <c r="H411" s="193">
        <v>33.05</v>
      </c>
      <c r="I411" s="194"/>
      <c r="J411" s="13"/>
      <c r="K411" s="13"/>
      <c r="L411" s="190"/>
      <c r="M411" s="195"/>
      <c r="N411" s="196"/>
      <c r="O411" s="196"/>
      <c r="P411" s="196"/>
      <c r="Q411" s="196"/>
      <c r="R411" s="196"/>
      <c r="S411" s="196"/>
      <c r="T411" s="197"/>
      <c r="U411" s="13"/>
      <c r="V411" s="13"/>
      <c r="W411" s="13"/>
      <c r="X411" s="13"/>
      <c r="Y411" s="13"/>
      <c r="Z411" s="13"/>
      <c r="AA411" s="13"/>
      <c r="AB411" s="13"/>
      <c r="AC411" s="13"/>
      <c r="AD411" s="13"/>
      <c r="AE411" s="13"/>
      <c r="AT411" s="191" t="s">
        <v>154</v>
      </c>
      <c r="AU411" s="191" t="s">
        <v>82</v>
      </c>
      <c r="AV411" s="13" t="s">
        <v>82</v>
      </c>
      <c r="AW411" s="13" t="s">
        <v>35</v>
      </c>
      <c r="AX411" s="13" t="s">
        <v>73</v>
      </c>
      <c r="AY411" s="191" t="s">
        <v>137</v>
      </c>
    </row>
    <row r="412" spans="1:51" s="14" customFormat="1" ht="12">
      <c r="A412" s="14"/>
      <c r="B412" s="208"/>
      <c r="C412" s="14"/>
      <c r="D412" s="185" t="s">
        <v>154</v>
      </c>
      <c r="E412" s="209" t="s">
        <v>3</v>
      </c>
      <c r="F412" s="210" t="s">
        <v>223</v>
      </c>
      <c r="G412" s="14"/>
      <c r="H412" s="211">
        <v>625.0459999999999</v>
      </c>
      <c r="I412" s="212"/>
      <c r="J412" s="14"/>
      <c r="K412" s="14"/>
      <c r="L412" s="208"/>
      <c r="M412" s="213"/>
      <c r="N412" s="214"/>
      <c r="O412" s="214"/>
      <c r="P412" s="214"/>
      <c r="Q412" s="214"/>
      <c r="R412" s="214"/>
      <c r="S412" s="214"/>
      <c r="T412" s="215"/>
      <c r="U412" s="14"/>
      <c r="V412" s="14"/>
      <c r="W412" s="14"/>
      <c r="X412" s="14"/>
      <c r="Y412" s="14"/>
      <c r="Z412" s="14"/>
      <c r="AA412" s="14"/>
      <c r="AB412" s="14"/>
      <c r="AC412" s="14"/>
      <c r="AD412" s="14"/>
      <c r="AE412" s="14"/>
      <c r="AT412" s="209" t="s">
        <v>154</v>
      </c>
      <c r="AU412" s="209" t="s">
        <v>82</v>
      </c>
      <c r="AV412" s="14" t="s">
        <v>144</v>
      </c>
      <c r="AW412" s="14" t="s">
        <v>35</v>
      </c>
      <c r="AX412" s="14" t="s">
        <v>80</v>
      </c>
      <c r="AY412" s="209" t="s">
        <v>137</v>
      </c>
    </row>
    <row r="413" spans="1:63" s="12" customFormat="1" ht="22.8" customHeight="1">
      <c r="A413" s="12"/>
      <c r="B413" s="158"/>
      <c r="C413" s="12"/>
      <c r="D413" s="159" t="s">
        <v>72</v>
      </c>
      <c r="E413" s="169" t="s">
        <v>645</v>
      </c>
      <c r="F413" s="169" t="s">
        <v>646</v>
      </c>
      <c r="G413" s="12"/>
      <c r="H413" s="12"/>
      <c r="I413" s="161"/>
      <c r="J413" s="170">
        <f>BK413</f>
        <v>0</v>
      </c>
      <c r="K413" s="12"/>
      <c r="L413" s="158"/>
      <c r="M413" s="163"/>
      <c r="N413" s="164"/>
      <c r="O413" s="164"/>
      <c r="P413" s="165">
        <f>SUM(P414:P541)</f>
        <v>0</v>
      </c>
      <c r="Q413" s="164"/>
      <c r="R413" s="165">
        <f>SUM(R414:R541)</f>
        <v>0</v>
      </c>
      <c r="S413" s="164"/>
      <c r="T413" s="166">
        <f>SUM(T414:T541)</f>
        <v>0</v>
      </c>
      <c r="U413" s="12"/>
      <c r="V413" s="12"/>
      <c r="W413" s="12"/>
      <c r="X413" s="12"/>
      <c r="Y413" s="12"/>
      <c r="Z413" s="12"/>
      <c r="AA413" s="12"/>
      <c r="AB413" s="12"/>
      <c r="AC413" s="12"/>
      <c r="AD413" s="12"/>
      <c r="AE413" s="12"/>
      <c r="AR413" s="159" t="s">
        <v>144</v>
      </c>
      <c r="AT413" s="167" t="s">
        <v>72</v>
      </c>
      <c r="AU413" s="167" t="s">
        <v>80</v>
      </c>
      <c r="AY413" s="159" t="s">
        <v>137</v>
      </c>
      <c r="BK413" s="168">
        <f>SUM(BK414:BK541)</f>
        <v>0</v>
      </c>
    </row>
    <row r="414" spans="1:65" s="2" customFormat="1" ht="21.75" customHeight="1">
      <c r="A414" s="37"/>
      <c r="B414" s="171"/>
      <c r="C414" s="172" t="s">
        <v>647</v>
      </c>
      <c r="D414" s="172" t="s">
        <v>140</v>
      </c>
      <c r="E414" s="173" t="s">
        <v>648</v>
      </c>
      <c r="F414" s="174" t="s">
        <v>649</v>
      </c>
      <c r="G414" s="175" t="s">
        <v>205</v>
      </c>
      <c r="H414" s="176">
        <v>8</v>
      </c>
      <c r="I414" s="177"/>
      <c r="J414" s="178">
        <f>ROUND(I414*H414,2)</f>
        <v>0</v>
      </c>
      <c r="K414" s="174" t="s">
        <v>3</v>
      </c>
      <c r="L414" s="38"/>
      <c r="M414" s="179" t="s">
        <v>3</v>
      </c>
      <c r="N414" s="180" t="s">
        <v>44</v>
      </c>
      <c r="O414" s="71"/>
      <c r="P414" s="181">
        <f>O414*H414</f>
        <v>0</v>
      </c>
      <c r="Q414" s="181">
        <v>0</v>
      </c>
      <c r="R414" s="181">
        <f>Q414*H414</f>
        <v>0</v>
      </c>
      <c r="S414" s="181">
        <v>0</v>
      </c>
      <c r="T414" s="182">
        <f>S414*H414</f>
        <v>0</v>
      </c>
      <c r="U414" s="37"/>
      <c r="V414" s="37"/>
      <c r="W414" s="37"/>
      <c r="X414" s="37"/>
      <c r="Y414" s="37"/>
      <c r="Z414" s="37"/>
      <c r="AA414" s="37"/>
      <c r="AB414" s="37"/>
      <c r="AC414" s="37"/>
      <c r="AD414" s="37"/>
      <c r="AE414" s="37"/>
      <c r="AR414" s="183" t="s">
        <v>184</v>
      </c>
      <c r="AT414" s="183" t="s">
        <v>140</v>
      </c>
      <c r="AU414" s="183" t="s">
        <v>82</v>
      </c>
      <c r="AY414" s="18" t="s">
        <v>137</v>
      </c>
      <c r="BE414" s="184">
        <f>IF(N414="základní",J414,0)</f>
        <v>0</v>
      </c>
      <c r="BF414" s="184">
        <f>IF(N414="snížená",J414,0)</f>
        <v>0</v>
      </c>
      <c r="BG414" s="184">
        <f>IF(N414="zákl. přenesená",J414,0)</f>
        <v>0</v>
      </c>
      <c r="BH414" s="184">
        <f>IF(N414="sníž. přenesená",J414,0)</f>
        <v>0</v>
      </c>
      <c r="BI414" s="184">
        <f>IF(N414="nulová",J414,0)</f>
        <v>0</v>
      </c>
      <c r="BJ414" s="18" t="s">
        <v>80</v>
      </c>
      <c r="BK414" s="184">
        <f>ROUND(I414*H414,2)</f>
        <v>0</v>
      </c>
      <c r="BL414" s="18" t="s">
        <v>184</v>
      </c>
      <c r="BM414" s="183" t="s">
        <v>650</v>
      </c>
    </row>
    <row r="415" spans="1:47" s="2" customFormat="1" ht="12">
      <c r="A415" s="37"/>
      <c r="B415" s="38"/>
      <c r="C415" s="37"/>
      <c r="D415" s="185" t="s">
        <v>146</v>
      </c>
      <c r="E415" s="37"/>
      <c r="F415" s="186" t="s">
        <v>649</v>
      </c>
      <c r="G415" s="37"/>
      <c r="H415" s="37"/>
      <c r="I415" s="187"/>
      <c r="J415" s="37"/>
      <c r="K415" s="37"/>
      <c r="L415" s="38"/>
      <c r="M415" s="188"/>
      <c r="N415" s="189"/>
      <c r="O415" s="71"/>
      <c r="P415" s="71"/>
      <c r="Q415" s="71"/>
      <c r="R415" s="71"/>
      <c r="S415" s="71"/>
      <c r="T415" s="72"/>
      <c r="U415" s="37"/>
      <c r="V415" s="37"/>
      <c r="W415" s="37"/>
      <c r="X415" s="37"/>
      <c r="Y415" s="37"/>
      <c r="Z415" s="37"/>
      <c r="AA415" s="37"/>
      <c r="AB415" s="37"/>
      <c r="AC415" s="37"/>
      <c r="AD415" s="37"/>
      <c r="AE415" s="37"/>
      <c r="AT415" s="18" t="s">
        <v>146</v>
      </c>
      <c r="AU415" s="18" t="s">
        <v>82</v>
      </c>
    </row>
    <row r="416" spans="1:65" s="2" customFormat="1" ht="16.5" customHeight="1">
      <c r="A416" s="37"/>
      <c r="B416" s="171"/>
      <c r="C416" s="172" t="s">
        <v>651</v>
      </c>
      <c r="D416" s="172" t="s">
        <v>140</v>
      </c>
      <c r="E416" s="173" t="s">
        <v>652</v>
      </c>
      <c r="F416" s="174" t="s">
        <v>653</v>
      </c>
      <c r="G416" s="175" t="s">
        <v>205</v>
      </c>
      <c r="H416" s="176">
        <v>8</v>
      </c>
      <c r="I416" s="177"/>
      <c r="J416" s="178">
        <f>ROUND(I416*H416,2)</f>
        <v>0</v>
      </c>
      <c r="K416" s="174" t="s">
        <v>3</v>
      </c>
      <c r="L416" s="38"/>
      <c r="M416" s="179" t="s">
        <v>3</v>
      </c>
      <c r="N416" s="180" t="s">
        <v>44</v>
      </c>
      <c r="O416" s="71"/>
      <c r="P416" s="181">
        <f>O416*H416</f>
        <v>0</v>
      </c>
      <c r="Q416" s="181">
        <v>0</v>
      </c>
      <c r="R416" s="181">
        <f>Q416*H416</f>
        <v>0</v>
      </c>
      <c r="S416" s="181">
        <v>0</v>
      </c>
      <c r="T416" s="182">
        <f>S416*H416</f>
        <v>0</v>
      </c>
      <c r="U416" s="37"/>
      <c r="V416" s="37"/>
      <c r="W416" s="37"/>
      <c r="X416" s="37"/>
      <c r="Y416" s="37"/>
      <c r="Z416" s="37"/>
      <c r="AA416" s="37"/>
      <c r="AB416" s="37"/>
      <c r="AC416" s="37"/>
      <c r="AD416" s="37"/>
      <c r="AE416" s="37"/>
      <c r="AR416" s="183" t="s">
        <v>184</v>
      </c>
      <c r="AT416" s="183" t="s">
        <v>140</v>
      </c>
      <c r="AU416" s="183" t="s">
        <v>82</v>
      </c>
      <c r="AY416" s="18" t="s">
        <v>137</v>
      </c>
      <c r="BE416" s="184">
        <f>IF(N416="základní",J416,0)</f>
        <v>0</v>
      </c>
      <c r="BF416" s="184">
        <f>IF(N416="snížená",J416,0)</f>
        <v>0</v>
      </c>
      <c r="BG416" s="184">
        <f>IF(N416="zákl. přenesená",J416,0)</f>
        <v>0</v>
      </c>
      <c r="BH416" s="184">
        <f>IF(N416="sníž. přenesená",J416,0)</f>
        <v>0</v>
      </c>
      <c r="BI416" s="184">
        <f>IF(N416="nulová",J416,0)</f>
        <v>0</v>
      </c>
      <c r="BJ416" s="18" t="s">
        <v>80</v>
      </c>
      <c r="BK416" s="184">
        <f>ROUND(I416*H416,2)</f>
        <v>0</v>
      </c>
      <c r="BL416" s="18" t="s">
        <v>184</v>
      </c>
      <c r="BM416" s="183" t="s">
        <v>654</v>
      </c>
    </row>
    <row r="417" spans="1:47" s="2" customFormat="1" ht="12">
      <c r="A417" s="37"/>
      <c r="B417" s="38"/>
      <c r="C417" s="37"/>
      <c r="D417" s="185" t="s">
        <v>146</v>
      </c>
      <c r="E417" s="37"/>
      <c r="F417" s="186" t="s">
        <v>653</v>
      </c>
      <c r="G417" s="37"/>
      <c r="H417" s="37"/>
      <c r="I417" s="187"/>
      <c r="J417" s="37"/>
      <c r="K417" s="37"/>
      <c r="L417" s="38"/>
      <c r="M417" s="188"/>
      <c r="N417" s="189"/>
      <c r="O417" s="71"/>
      <c r="P417" s="71"/>
      <c r="Q417" s="71"/>
      <c r="R417" s="71"/>
      <c r="S417" s="71"/>
      <c r="T417" s="72"/>
      <c r="U417" s="37"/>
      <c r="V417" s="37"/>
      <c r="W417" s="37"/>
      <c r="X417" s="37"/>
      <c r="Y417" s="37"/>
      <c r="Z417" s="37"/>
      <c r="AA417" s="37"/>
      <c r="AB417" s="37"/>
      <c r="AC417" s="37"/>
      <c r="AD417" s="37"/>
      <c r="AE417" s="37"/>
      <c r="AT417" s="18" t="s">
        <v>146</v>
      </c>
      <c r="AU417" s="18" t="s">
        <v>82</v>
      </c>
    </row>
    <row r="418" spans="1:65" s="2" customFormat="1" ht="24.15" customHeight="1">
      <c r="A418" s="37"/>
      <c r="B418" s="171"/>
      <c r="C418" s="172" t="s">
        <v>655</v>
      </c>
      <c r="D418" s="172" t="s">
        <v>140</v>
      </c>
      <c r="E418" s="173" t="s">
        <v>656</v>
      </c>
      <c r="F418" s="174" t="s">
        <v>657</v>
      </c>
      <c r="G418" s="175" t="s">
        <v>205</v>
      </c>
      <c r="H418" s="176">
        <v>3</v>
      </c>
      <c r="I418" s="177"/>
      <c r="J418" s="178">
        <f>ROUND(I418*H418,2)</f>
        <v>0</v>
      </c>
      <c r="K418" s="174" t="s">
        <v>3</v>
      </c>
      <c r="L418" s="38"/>
      <c r="M418" s="179" t="s">
        <v>3</v>
      </c>
      <c r="N418" s="180" t="s">
        <v>44</v>
      </c>
      <c r="O418" s="71"/>
      <c r="P418" s="181">
        <f>O418*H418</f>
        <v>0</v>
      </c>
      <c r="Q418" s="181">
        <v>0</v>
      </c>
      <c r="R418" s="181">
        <f>Q418*H418</f>
        <v>0</v>
      </c>
      <c r="S418" s="181">
        <v>0</v>
      </c>
      <c r="T418" s="182">
        <f>S418*H418</f>
        <v>0</v>
      </c>
      <c r="U418" s="37"/>
      <c r="V418" s="37"/>
      <c r="W418" s="37"/>
      <c r="X418" s="37"/>
      <c r="Y418" s="37"/>
      <c r="Z418" s="37"/>
      <c r="AA418" s="37"/>
      <c r="AB418" s="37"/>
      <c r="AC418" s="37"/>
      <c r="AD418" s="37"/>
      <c r="AE418" s="37"/>
      <c r="AR418" s="183" t="s">
        <v>184</v>
      </c>
      <c r="AT418" s="183" t="s">
        <v>140</v>
      </c>
      <c r="AU418" s="183" t="s">
        <v>82</v>
      </c>
      <c r="AY418" s="18" t="s">
        <v>137</v>
      </c>
      <c r="BE418" s="184">
        <f>IF(N418="základní",J418,0)</f>
        <v>0</v>
      </c>
      <c r="BF418" s="184">
        <f>IF(N418="snížená",J418,0)</f>
        <v>0</v>
      </c>
      <c r="BG418" s="184">
        <f>IF(N418="zákl. přenesená",J418,0)</f>
        <v>0</v>
      </c>
      <c r="BH418" s="184">
        <f>IF(N418="sníž. přenesená",J418,0)</f>
        <v>0</v>
      </c>
      <c r="BI418" s="184">
        <f>IF(N418="nulová",J418,0)</f>
        <v>0</v>
      </c>
      <c r="BJ418" s="18" t="s">
        <v>80</v>
      </c>
      <c r="BK418" s="184">
        <f>ROUND(I418*H418,2)</f>
        <v>0</v>
      </c>
      <c r="BL418" s="18" t="s">
        <v>184</v>
      </c>
      <c r="BM418" s="183" t="s">
        <v>658</v>
      </c>
    </row>
    <row r="419" spans="1:47" s="2" customFormat="1" ht="12">
      <c r="A419" s="37"/>
      <c r="B419" s="38"/>
      <c r="C419" s="37"/>
      <c r="D419" s="185" t="s">
        <v>146</v>
      </c>
      <c r="E419" s="37"/>
      <c r="F419" s="186" t="s">
        <v>657</v>
      </c>
      <c r="G419" s="37"/>
      <c r="H419" s="37"/>
      <c r="I419" s="187"/>
      <c r="J419" s="37"/>
      <c r="K419" s="37"/>
      <c r="L419" s="38"/>
      <c r="M419" s="188"/>
      <c r="N419" s="189"/>
      <c r="O419" s="71"/>
      <c r="P419" s="71"/>
      <c r="Q419" s="71"/>
      <c r="R419" s="71"/>
      <c r="S419" s="71"/>
      <c r="T419" s="72"/>
      <c r="U419" s="37"/>
      <c r="V419" s="37"/>
      <c r="W419" s="37"/>
      <c r="X419" s="37"/>
      <c r="Y419" s="37"/>
      <c r="Z419" s="37"/>
      <c r="AA419" s="37"/>
      <c r="AB419" s="37"/>
      <c r="AC419" s="37"/>
      <c r="AD419" s="37"/>
      <c r="AE419" s="37"/>
      <c r="AT419" s="18" t="s">
        <v>146</v>
      </c>
      <c r="AU419" s="18" t="s">
        <v>82</v>
      </c>
    </row>
    <row r="420" spans="1:65" s="2" customFormat="1" ht="24.15" customHeight="1">
      <c r="A420" s="37"/>
      <c r="B420" s="171"/>
      <c r="C420" s="172" t="s">
        <v>659</v>
      </c>
      <c r="D420" s="172" t="s">
        <v>140</v>
      </c>
      <c r="E420" s="173" t="s">
        <v>660</v>
      </c>
      <c r="F420" s="174" t="s">
        <v>661</v>
      </c>
      <c r="G420" s="175" t="s">
        <v>205</v>
      </c>
      <c r="H420" s="176">
        <v>3</v>
      </c>
      <c r="I420" s="177"/>
      <c r="J420" s="178">
        <f>ROUND(I420*H420,2)</f>
        <v>0</v>
      </c>
      <c r="K420" s="174" t="s">
        <v>3</v>
      </c>
      <c r="L420" s="38"/>
      <c r="M420" s="179" t="s">
        <v>3</v>
      </c>
      <c r="N420" s="180" t="s">
        <v>44</v>
      </c>
      <c r="O420" s="71"/>
      <c r="P420" s="181">
        <f>O420*H420</f>
        <v>0</v>
      </c>
      <c r="Q420" s="181">
        <v>0</v>
      </c>
      <c r="R420" s="181">
        <f>Q420*H420</f>
        <v>0</v>
      </c>
      <c r="S420" s="181">
        <v>0</v>
      </c>
      <c r="T420" s="182">
        <f>S420*H420</f>
        <v>0</v>
      </c>
      <c r="U420" s="37"/>
      <c r="V420" s="37"/>
      <c r="W420" s="37"/>
      <c r="X420" s="37"/>
      <c r="Y420" s="37"/>
      <c r="Z420" s="37"/>
      <c r="AA420" s="37"/>
      <c r="AB420" s="37"/>
      <c r="AC420" s="37"/>
      <c r="AD420" s="37"/>
      <c r="AE420" s="37"/>
      <c r="AR420" s="183" t="s">
        <v>184</v>
      </c>
      <c r="AT420" s="183" t="s">
        <v>140</v>
      </c>
      <c r="AU420" s="183" t="s">
        <v>82</v>
      </c>
      <c r="AY420" s="18" t="s">
        <v>137</v>
      </c>
      <c r="BE420" s="184">
        <f>IF(N420="základní",J420,0)</f>
        <v>0</v>
      </c>
      <c r="BF420" s="184">
        <f>IF(N420="snížená",J420,0)</f>
        <v>0</v>
      </c>
      <c r="BG420" s="184">
        <f>IF(N420="zákl. přenesená",J420,0)</f>
        <v>0</v>
      </c>
      <c r="BH420" s="184">
        <f>IF(N420="sníž. přenesená",J420,0)</f>
        <v>0</v>
      </c>
      <c r="BI420" s="184">
        <f>IF(N420="nulová",J420,0)</f>
        <v>0</v>
      </c>
      <c r="BJ420" s="18" t="s">
        <v>80</v>
      </c>
      <c r="BK420" s="184">
        <f>ROUND(I420*H420,2)</f>
        <v>0</v>
      </c>
      <c r="BL420" s="18" t="s">
        <v>184</v>
      </c>
      <c r="BM420" s="183" t="s">
        <v>662</v>
      </c>
    </row>
    <row r="421" spans="1:47" s="2" customFormat="1" ht="12">
      <c r="A421" s="37"/>
      <c r="B421" s="38"/>
      <c r="C421" s="37"/>
      <c r="D421" s="185" t="s">
        <v>146</v>
      </c>
      <c r="E421" s="37"/>
      <c r="F421" s="186" t="s">
        <v>661</v>
      </c>
      <c r="G421" s="37"/>
      <c r="H421" s="37"/>
      <c r="I421" s="187"/>
      <c r="J421" s="37"/>
      <c r="K421" s="37"/>
      <c r="L421" s="38"/>
      <c r="M421" s="188"/>
      <c r="N421" s="189"/>
      <c r="O421" s="71"/>
      <c r="P421" s="71"/>
      <c r="Q421" s="71"/>
      <c r="R421" s="71"/>
      <c r="S421" s="71"/>
      <c r="T421" s="72"/>
      <c r="U421" s="37"/>
      <c r="V421" s="37"/>
      <c r="W421" s="37"/>
      <c r="X421" s="37"/>
      <c r="Y421" s="37"/>
      <c r="Z421" s="37"/>
      <c r="AA421" s="37"/>
      <c r="AB421" s="37"/>
      <c r="AC421" s="37"/>
      <c r="AD421" s="37"/>
      <c r="AE421" s="37"/>
      <c r="AT421" s="18" t="s">
        <v>146</v>
      </c>
      <c r="AU421" s="18" t="s">
        <v>82</v>
      </c>
    </row>
    <row r="422" spans="1:65" s="2" customFormat="1" ht="16.5" customHeight="1">
      <c r="A422" s="37"/>
      <c r="B422" s="171"/>
      <c r="C422" s="172" t="s">
        <v>663</v>
      </c>
      <c r="D422" s="172" t="s">
        <v>140</v>
      </c>
      <c r="E422" s="173" t="s">
        <v>664</v>
      </c>
      <c r="F422" s="174" t="s">
        <v>665</v>
      </c>
      <c r="G422" s="175" t="s">
        <v>205</v>
      </c>
      <c r="H422" s="176">
        <v>4</v>
      </c>
      <c r="I422" s="177"/>
      <c r="J422" s="178">
        <f>ROUND(I422*H422,2)</f>
        <v>0</v>
      </c>
      <c r="K422" s="174" t="s">
        <v>3</v>
      </c>
      <c r="L422" s="38"/>
      <c r="M422" s="179" t="s">
        <v>3</v>
      </c>
      <c r="N422" s="180" t="s">
        <v>44</v>
      </c>
      <c r="O422" s="71"/>
      <c r="P422" s="181">
        <f>O422*H422</f>
        <v>0</v>
      </c>
      <c r="Q422" s="181">
        <v>0</v>
      </c>
      <c r="R422" s="181">
        <f>Q422*H422</f>
        <v>0</v>
      </c>
      <c r="S422" s="181">
        <v>0</v>
      </c>
      <c r="T422" s="182">
        <f>S422*H422</f>
        <v>0</v>
      </c>
      <c r="U422" s="37"/>
      <c r="V422" s="37"/>
      <c r="W422" s="37"/>
      <c r="X422" s="37"/>
      <c r="Y422" s="37"/>
      <c r="Z422" s="37"/>
      <c r="AA422" s="37"/>
      <c r="AB422" s="37"/>
      <c r="AC422" s="37"/>
      <c r="AD422" s="37"/>
      <c r="AE422" s="37"/>
      <c r="AR422" s="183" t="s">
        <v>184</v>
      </c>
      <c r="AT422" s="183" t="s">
        <v>140</v>
      </c>
      <c r="AU422" s="183" t="s">
        <v>82</v>
      </c>
      <c r="AY422" s="18" t="s">
        <v>137</v>
      </c>
      <c r="BE422" s="184">
        <f>IF(N422="základní",J422,0)</f>
        <v>0</v>
      </c>
      <c r="BF422" s="184">
        <f>IF(N422="snížená",J422,0)</f>
        <v>0</v>
      </c>
      <c r="BG422" s="184">
        <f>IF(N422="zákl. přenesená",J422,0)</f>
        <v>0</v>
      </c>
      <c r="BH422" s="184">
        <f>IF(N422="sníž. přenesená",J422,0)</f>
        <v>0</v>
      </c>
      <c r="BI422" s="184">
        <f>IF(N422="nulová",J422,0)</f>
        <v>0</v>
      </c>
      <c r="BJ422" s="18" t="s">
        <v>80</v>
      </c>
      <c r="BK422" s="184">
        <f>ROUND(I422*H422,2)</f>
        <v>0</v>
      </c>
      <c r="BL422" s="18" t="s">
        <v>184</v>
      </c>
      <c r="BM422" s="183" t="s">
        <v>666</v>
      </c>
    </row>
    <row r="423" spans="1:47" s="2" customFormat="1" ht="12">
      <c r="A423" s="37"/>
      <c r="B423" s="38"/>
      <c r="C423" s="37"/>
      <c r="D423" s="185" t="s">
        <v>146</v>
      </c>
      <c r="E423" s="37"/>
      <c r="F423" s="186" t="s">
        <v>665</v>
      </c>
      <c r="G423" s="37"/>
      <c r="H423" s="37"/>
      <c r="I423" s="187"/>
      <c r="J423" s="37"/>
      <c r="K423" s="37"/>
      <c r="L423" s="38"/>
      <c r="M423" s="188"/>
      <c r="N423" s="189"/>
      <c r="O423" s="71"/>
      <c r="P423" s="71"/>
      <c r="Q423" s="71"/>
      <c r="R423" s="71"/>
      <c r="S423" s="71"/>
      <c r="T423" s="72"/>
      <c r="U423" s="37"/>
      <c r="V423" s="37"/>
      <c r="W423" s="37"/>
      <c r="X423" s="37"/>
      <c r="Y423" s="37"/>
      <c r="Z423" s="37"/>
      <c r="AA423" s="37"/>
      <c r="AB423" s="37"/>
      <c r="AC423" s="37"/>
      <c r="AD423" s="37"/>
      <c r="AE423" s="37"/>
      <c r="AT423" s="18" t="s">
        <v>146</v>
      </c>
      <c r="AU423" s="18" t="s">
        <v>82</v>
      </c>
    </row>
    <row r="424" spans="1:65" s="2" customFormat="1" ht="16.5" customHeight="1">
      <c r="A424" s="37"/>
      <c r="B424" s="171"/>
      <c r="C424" s="172" t="s">
        <v>667</v>
      </c>
      <c r="D424" s="172" t="s">
        <v>140</v>
      </c>
      <c r="E424" s="173" t="s">
        <v>668</v>
      </c>
      <c r="F424" s="174" t="s">
        <v>669</v>
      </c>
      <c r="G424" s="175" t="s">
        <v>205</v>
      </c>
      <c r="H424" s="176">
        <v>4</v>
      </c>
      <c r="I424" s="177"/>
      <c r="J424" s="178">
        <f>ROUND(I424*H424,2)</f>
        <v>0</v>
      </c>
      <c r="K424" s="174" t="s">
        <v>3</v>
      </c>
      <c r="L424" s="38"/>
      <c r="M424" s="179" t="s">
        <v>3</v>
      </c>
      <c r="N424" s="180" t="s">
        <v>44</v>
      </c>
      <c r="O424" s="71"/>
      <c r="P424" s="181">
        <f>O424*H424</f>
        <v>0</v>
      </c>
      <c r="Q424" s="181">
        <v>0</v>
      </c>
      <c r="R424" s="181">
        <f>Q424*H424</f>
        <v>0</v>
      </c>
      <c r="S424" s="181">
        <v>0</v>
      </c>
      <c r="T424" s="182">
        <f>S424*H424</f>
        <v>0</v>
      </c>
      <c r="U424" s="37"/>
      <c r="V424" s="37"/>
      <c r="W424" s="37"/>
      <c r="X424" s="37"/>
      <c r="Y424" s="37"/>
      <c r="Z424" s="37"/>
      <c r="AA424" s="37"/>
      <c r="AB424" s="37"/>
      <c r="AC424" s="37"/>
      <c r="AD424" s="37"/>
      <c r="AE424" s="37"/>
      <c r="AR424" s="183" t="s">
        <v>184</v>
      </c>
      <c r="AT424" s="183" t="s">
        <v>140</v>
      </c>
      <c r="AU424" s="183" t="s">
        <v>82</v>
      </c>
      <c r="AY424" s="18" t="s">
        <v>137</v>
      </c>
      <c r="BE424" s="184">
        <f>IF(N424="základní",J424,0)</f>
        <v>0</v>
      </c>
      <c r="BF424" s="184">
        <f>IF(N424="snížená",J424,0)</f>
        <v>0</v>
      </c>
      <c r="BG424" s="184">
        <f>IF(N424="zákl. přenesená",J424,0)</f>
        <v>0</v>
      </c>
      <c r="BH424" s="184">
        <f>IF(N424="sníž. přenesená",J424,0)</f>
        <v>0</v>
      </c>
      <c r="BI424" s="184">
        <f>IF(N424="nulová",J424,0)</f>
        <v>0</v>
      </c>
      <c r="BJ424" s="18" t="s">
        <v>80</v>
      </c>
      <c r="BK424" s="184">
        <f>ROUND(I424*H424,2)</f>
        <v>0</v>
      </c>
      <c r="BL424" s="18" t="s">
        <v>184</v>
      </c>
      <c r="BM424" s="183" t="s">
        <v>670</v>
      </c>
    </row>
    <row r="425" spans="1:47" s="2" customFormat="1" ht="12">
      <c r="A425" s="37"/>
      <c r="B425" s="38"/>
      <c r="C425" s="37"/>
      <c r="D425" s="185" t="s">
        <v>146</v>
      </c>
      <c r="E425" s="37"/>
      <c r="F425" s="186" t="s">
        <v>669</v>
      </c>
      <c r="G425" s="37"/>
      <c r="H425" s="37"/>
      <c r="I425" s="187"/>
      <c r="J425" s="37"/>
      <c r="K425" s="37"/>
      <c r="L425" s="38"/>
      <c r="M425" s="188"/>
      <c r="N425" s="189"/>
      <c r="O425" s="71"/>
      <c r="P425" s="71"/>
      <c r="Q425" s="71"/>
      <c r="R425" s="71"/>
      <c r="S425" s="71"/>
      <c r="T425" s="72"/>
      <c r="U425" s="37"/>
      <c r="V425" s="37"/>
      <c r="W425" s="37"/>
      <c r="X425" s="37"/>
      <c r="Y425" s="37"/>
      <c r="Z425" s="37"/>
      <c r="AA425" s="37"/>
      <c r="AB425" s="37"/>
      <c r="AC425" s="37"/>
      <c r="AD425" s="37"/>
      <c r="AE425" s="37"/>
      <c r="AT425" s="18" t="s">
        <v>146</v>
      </c>
      <c r="AU425" s="18" t="s">
        <v>82</v>
      </c>
    </row>
    <row r="426" spans="1:65" s="2" customFormat="1" ht="16.5" customHeight="1">
      <c r="A426" s="37"/>
      <c r="B426" s="171"/>
      <c r="C426" s="172" t="s">
        <v>671</v>
      </c>
      <c r="D426" s="172" t="s">
        <v>140</v>
      </c>
      <c r="E426" s="173" t="s">
        <v>672</v>
      </c>
      <c r="F426" s="174" t="s">
        <v>673</v>
      </c>
      <c r="G426" s="175" t="s">
        <v>205</v>
      </c>
      <c r="H426" s="176">
        <v>16</v>
      </c>
      <c r="I426" s="177"/>
      <c r="J426" s="178">
        <f>ROUND(I426*H426,2)</f>
        <v>0</v>
      </c>
      <c r="K426" s="174" t="s">
        <v>3</v>
      </c>
      <c r="L426" s="38"/>
      <c r="M426" s="179" t="s">
        <v>3</v>
      </c>
      <c r="N426" s="180" t="s">
        <v>44</v>
      </c>
      <c r="O426" s="71"/>
      <c r="P426" s="181">
        <f>O426*H426</f>
        <v>0</v>
      </c>
      <c r="Q426" s="181">
        <v>0</v>
      </c>
      <c r="R426" s="181">
        <f>Q426*H426</f>
        <v>0</v>
      </c>
      <c r="S426" s="181">
        <v>0</v>
      </c>
      <c r="T426" s="182">
        <f>S426*H426</f>
        <v>0</v>
      </c>
      <c r="U426" s="37"/>
      <c r="V426" s="37"/>
      <c r="W426" s="37"/>
      <c r="X426" s="37"/>
      <c r="Y426" s="37"/>
      <c r="Z426" s="37"/>
      <c r="AA426" s="37"/>
      <c r="AB426" s="37"/>
      <c r="AC426" s="37"/>
      <c r="AD426" s="37"/>
      <c r="AE426" s="37"/>
      <c r="AR426" s="183" t="s">
        <v>184</v>
      </c>
      <c r="AT426" s="183" t="s">
        <v>140</v>
      </c>
      <c r="AU426" s="183" t="s">
        <v>82</v>
      </c>
      <c r="AY426" s="18" t="s">
        <v>137</v>
      </c>
      <c r="BE426" s="184">
        <f>IF(N426="základní",J426,0)</f>
        <v>0</v>
      </c>
      <c r="BF426" s="184">
        <f>IF(N426="snížená",J426,0)</f>
        <v>0</v>
      </c>
      <c r="BG426" s="184">
        <f>IF(N426="zákl. přenesená",J426,0)</f>
        <v>0</v>
      </c>
      <c r="BH426" s="184">
        <f>IF(N426="sníž. přenesená",J426,0)</f>
        <v>0</v>
      </c>
      <c r="BI426" s="184">
        <f>IF(N426="nulová",J426,0)</f>
        <v>0</v>
      </c>
      <c r="BJ426" s="18" t="s">
        <v>80</v>
      </c>
      <c r="BK426" s="184">
        <f>ROUND(I426*H426,2)</f>
        <v>0</v>
      </c>
      <c r="BL426" s="18" t="s">
        <v>184</v>
      </c>
      <c r="BM426" s="183" t="s">
        <v>674</v>
      </c>
    </row>
    <row r="427" spans="1:47" s="2" customFormat="1" ht="12">
      <c r="A427" s="37"/>
      <c r="B427" s="38"/>
      <c r="C427" s="37"/>
      <c r="D427" s="185" t="s">
        <v>146</v>
      </c>
      <c r="E427" s="37"/>
      <c r="F427" s="186" t="s">
        <v>673</v>
      </c>
      <c r="G427" s="37"/>
      <c r="H427" s="37"/>
      <c r="I427" s="187"/>
      <c r="J427" s="37"/>
      <c r="K427" s="37"/>
      <c r="L427" s="38"/>
      <c r="M427" s="188"/>
      <c r="N427" s="189"/>
      <c r="O427" s="71"/>
      <c r="P427" s="71"/>
      <c r="Q427" s="71"/>
      <c r="R427" s="71"/>
      <c r="S427" s="71"/>
      <c r="T427" s="72"/>
      <c r="U427" s="37"/>
      <c r="V427" s="37"/>
      <c r="W427" s="37"/>
      <c r="X427" s="37"/>
      <c r="Y427" s="37"/>
      <c r="Z427" s="37"/>
      <c r="AA427" s="37"/>
      <c r="AB427" s="37"/>
      <c r="AC427" s="37"/>
      <c r="AD427" s="37"/>
      <c r="AE427" s="37"/>
      <c r="AT427" s="18" t="s">
        <v>146</v>
      </c>
      <c r="AU427" s="18" t="s">
        <v>82</v>
      </c>
    </row>
    <row r="428" spans="1:65" s="2" customFormat="1" ht="21.75" customHeight="1">
      <c r="A428" s="37"/>
      <c r="B428" s="171"/>
      <c r="C428" s="172" t="s">
        <v>675</v>
      </c>
      <c r="D428" s="172" t="s">
        <v>140</v>
      </c>
      <c r="E428" s="173" t="s">
        <v>676</v>
      </c>
      <c r="F428" s="174" t="s">
        <v>677</v>
      </c>
      <c r="G428" s="175" t="s">
        <v>190</v>
      </c>
      <c r="H428" s="176">
        <v>502</v>
      </c>
      <c r="I428" s="177"/>
      <c r="J428" s="178">
        <f>ROUND(I428*H428,2)</f>
        <v>0</v>
      </c>
      <c r="K428" s="174" t="s">
        <v>3</v>
      </c>
      <c r="L428" s="38"/>
      <c r="M428" s="179" t="s">
        <v>3</v>
      </c>
      <c r="N428" s="180" t="s">
        <v>44</v>
      </c>
      <c r="O428" s="71"/>
      <c r="P428" s="181">
        <f>O428*H428</f>
        <v>0</v>
      </c>
      <c r="Q428" s="181">
        <v>0</v>
      </c>
      <c r="R428" s="181">
        <f>Q428*H428</f>
        <v>0</v>
      </c>
      <c r="S428" s="181">
        <v>0</v>
      </c>
      <c r="T428" s="182">
        <f>S428*H428</f>
        <v>0</v>
      </c>
      <c r="U428" s="37"/>
      <c r="V428" s="37"/>
      <c r="W428" s="37"/>
      <c r="X428" s="37"/>
      <c r="Y428" s="37"/>
      <c r="Z428" s="37"/>
      <c r="AA428" s="37"/>
      <c r="AB428" s="37"/>
      <c r="AC428" s="37"/>
      <c r="AD428" s="37"/>
      <c r="AE428" s="37"/>
      <c r="AR428" s="183" t="s">
        <v>184</v>
      </c>
      <c r="AT428" s="183" t="s">
        <v>140</v>
      </c>
      <c r="AU428" s="183" t="s">
        <v>82</v>
      </c>
      <c r="AY428" s="18" t="s">
        <v>137</v>
      </c>
      <c r="BE428" s="184">
        <f>IF(N428="základní",J428,0)</f>
        <v>0</v>
      </c>
      <c r="BF428" s="184">
        <f>IF(N428="snížená",J428,0)</f>
        <v>0</v>
      </c>
      <c r="BG428" s="184">
        <f>IF(N428="zákl. přenesená",J428,0)</f>
        <v>0</v>
      </c>
      <c r="BH428" s="184">
        <f>IF(N428="sníž. přenesená",J428,0)</f>
        <v>0</v>
      </c>
      <c r="BI428" s="184">
        <f>IF(N428="nulová",J428,0)</f>
        <v>0</v>
      </c>
      <c r="BJ428" s="18" t="s">
        <v>80</v>
      </c>
      <c r="BK428" s="184">
        <f>ROUND(I428*H428,2)</f>
        <v>0</v>
      </c>
      <c r="BL428" s="18" t="s">
        <v>184</v>
      </c>
      <c r="BM428" s="183" t="s">
        <v>678</v>
      </c>
    </row>
    <row r="429" spans="1:47" s="2" customFormat="1" ht="12">
      <c r="A429" s="37"/>
      <c r="B429" s="38"/>
      <c r="C429" s="37"/>
      <c r="D429" s="185" t="s">
        <v>146</v>
      </c>
      <c r="E429" s="37"/>
      <c r="F429" s="186" t="s">
        <v>677</v>
      </c>
      <c r="G429" s="37"/>
      <c r="H429" s="37"/>
      <c r="I429" s="187"/>
      <c r="J429" s="37"/>
      <c r="K429" s="37"/>
      <c r="L429" s="38"/>
      <c r="M429" s="188"/>
      <c r="N429" s="189"/>
      <c r="O429" s="71"/>
      <c r="P429" s="71"/>
      <c r="Q429" s="71"/>
      <c r="R429" s="71"/>
      <c r="S429" s="71"/>
      <c r="T429" s="72"/>
      <c r="U429" s="37"/>
      <c r="V429" s="37"/>
      <c r="W429" s="37"/>
      <c r="X429" s="37"/>
      <c r="Y429" s="37"/>
      <c r="Z429" s="37"/>
      <c r="AA429" s="37"/>
      <c r="AB429" s="37"/>
      <c r="AC429" s="37"/>
      <c r="AD429" s="37"/>
      <c r="AE429" s="37"/>
      <c r="AT429" s="18" t="s">
        <v>146</v>
      </c>
      <c r="AU429" s="18" t="s">
        <v>82</v>
      </c>
    </row>
    <row r="430" spans="1:65" s="2" customFormat="1" ht="16.5" customHeight="1">
      <c r="A430" s="37"/>
      <c r="B430" s="171"/>
      <c r="C430" s="172" t="s">
        <v>679</v>
      </c>
      <c r="D430" s="172" t="s">
        <v>140</v>
      </c>
      <c r="E430" s="173" t="s">
        <v>680</v>
      </c>
      <c r="F430" s="174" t="s">
        <v>681</v>
      </c>
      <c r="G430" s="175" t="s">
        <v>190</v>
      </c>
      <c r="H430" s="176">
        <v>38</v>
      </c>
      <c r="I430" s="177"/>
      <c r="J430" s="178">
        <f>ROUND(I430*H430,2)</f>
        <v>0</v>
      </c>
      <c r="K430" s="174" t="s">
        <v>3</v>
      </c>
      <c r="L430" s="38"/>
      <c r="M430" s="179" t="s">
        <v>3</v>
      </c>
      <c r="N430" s="180" t="s">
        <v>44</v>
      </c>
      <c r="O430" s="71"/>
      <c r="P430" s="181">
        <f>O430*H430</f>
        <v>0</v>
      </c>
      <c r="Q430" s="181">
        <v>0</v>
      </c>
      <c r="R430" s="181">
        <f>Q430*H430</f>
        <v>0</v>
      </c>
      <c r="S430" s="181">
        <v>0</v>
      </c>
      <c r="T430" s="182">
        <f>S430*H430</f>
        <v>0</v>
      </c>
      <c r="U430" s="37"/>
      <c r="V430" s="37"/>
      <c r="W430" s="37"/>
      <c r="X430" s="37"/>
      <c r="Y430" s="37"/>
      <c r="Z430" s="37"/>
      <c r="AA430" s="37"/>
      <c r="AB430" s="37"/>
      <c r="AC430" s="37"/>
      <c r="AD430" s="37"/>
      <c r="AE430" s="37"/>
      <c r="AR430" s="183" t="s">
        <v>184</v>
      </c>
      <c r="AT430" s="183" t="s">
        <v>140</v>
      </c>
      <c r="AU430" s="183" t="s">
        <v>82</v>
      </c>
      <c r="AY430" s="18" t="s">
        <v>137</v>
      </c>
      <c r="BE430" s="184">
        <f>IF(N430="základní",J430,0)</f>
        <v>0</v>
      </c>
      <c r="BF430" s="184">
        <f>IF(N430="snížená",J430,0)</f>
        <v>0</v>
      </c>
      <c r="BG430" s="184">
        <f>IF(N430="zákl. přenesená",J430,0)</f>
        <v>0</v>
      </c>
      <c r="BH430" s="184">
        <f>IF(N430="sníž. přenesená",J430,0)</f>
        <v>0</v>
      </c>
      <c r="BI430" s="184">
        <f>IF(N430="nulová",J430,0)</f>
        <v>0</v>
      </c>
      <c r="BJ430" s="18" t="s">
        <v>80</v>
      </c>
      <c r="BK430" s="184">
        <f>ROUND(I430*H430,2)</f>
        <v>0</v>
      </c>
      <c r="BL430" s="18" t="s">
        <v>184</v>
      </c>
      <c r="BM430" s="183" t="s">
        <v>682</v>
      </c>
    </row>
    <row r="431" spans="1:47" s="2" customFormat="1" ht="12">
      <c r="A431" s="37"/>
      <c r="B431" s="38"/>
      <c r="C431" s="37"/>
      <c r="D431" s="185" t="s">
        <v>146</v>
      </c>
      <c r="E431" s="37"/>
      <c r="F431" s="186" t="s">
        <v>681</v>
      </c>
      <c r="G431" s="37"/>
      <c r="H431" s="37"/>
      <c r="I431" s="187"/>
      <c r="J431" s="37"/>
      <c r="K431" s="37"/>
      <c r="L431" s="38"/>
      <c r="M431" s="188"/>
      <c r="N431" s="189"/>
      <c r="O431" s="71"/>
      <c r="P431" s="71"/>
      <c r="Q431" s="71"/>
      <c r="R431" s="71"/>
      <c r="S431" s="71"/>
      <c r="T431" s="72"/>
      <c r="U431" s="37"/>
      <c r="V431" s="37"/>
      <c r="W431" s="37"/>
      <c r="X431" s="37"/>
      <c r="Y431" s="37"/>
      <c r="Z431" s="37"/>
      <c r="AA431" s="37"/>
      <c r="AB431" s="37"/>
      <c r="AC431" s="37"/>
      <c r="AD431" s="37"/>
      <c r="AE431" s="37"/>
      <c r="AT431" s="18" t="s">
        <v>146</v>
      </c>
      <c r="AU431" s="18" t="s">
        <v>82</v>
      </c>
    </row>
    <row r="432" spans="1:65" s="2" customFormat="1" ht="16.5" customHeight="1">
      <c r="A432" s="37"/>
      <c r="B432" s="171"/>
      <c r="C432" s="172" t="s">
        <v>683</v>
      </c>
      <c r="D432" s="172" t="s">
        <v>140</v>
      </c>
      <c r="E432" s="173" t="s">
        <v>684</v>
      </c>
      <c r="F432" s="174" t="s">
        <v>685</v>
      </c>
      <c r="G432" s="175" t="s">
        <v>205</v>
      </c>
      <c r="H432" s="176">
        <v>16</v>
      </c>
      <c r="I432" s="177"/>
      <c r="J432" s="178">
        <f>ROUND(I432*H432,2)</f>
        <v>0</v>
      </c>
      <c r="K432" s="174" t="s">
        <v>3</v>
      </c>
      <c r="L432" s="38"/>
      <c r="M432" s="179" t="s">
        <v>3</v>
      </c>
      <c r="N432" s="180" t="s">
        <v>44</v>
      </c>
      <c r="O432" s="71"/>
      <c r="P432" s="181">
        <f>O432*H432</f>
        <v>0</v>
      </c>
      <c r="Q432" s="181">
        <v>0</v>
      </c>
      <c r="R432" s="181">
        <f>Q432*H432</f>
        <v>0</v>
      </c>
      <c r="S432" s="181">
        <v>0</v>
      </c>
      <c r="T432" s="182">
        <f>S432*H432</f>
        <v>0</v>
      </c>
      <c r="U432" s="37"/>
      <c r="V432" s="37"/>
      <c r="W432" s="37"/>
      <c r="X432" s="37"/>
      <c r="Y432" s="37"/>
      <c r="Z432" s="37"/>
      <c r="AA432" s="37"/>
      <c r="AB432" s="37"/>
      <c r="AC432" s="37"/>
      <c r="AD432" s="37"/>
      <c r="AE432" s="37"/>
      <c r="AR432" s="183" t="s">
        <v>184</v>
      </c>
      <c r="AT432" s="183" t="s">
        <v>140</v>
      </c>
      <c r="AU432" s="183" t="s">
        <v>82</v>
      </c>
      <c r="AY432" s="18" t="s">
        <v>137</v>
      </c>
      <c r="BE432" s="184">
        <f>IF(N432="základní",J432,0)</f>
        <v>0</v>
      </c>
      <c r="BF432" s="184">
        <f>IF(N432="snížená",J432,0)</f>
        <v>0</v>
      </c>
      <c r="BG432" s="184">
        <f>IF(N432="zákl. přenesená",J432,0)</f>
        <v>0</v>
      </c>
      <c r="BH432" s="184">
        <f>IF(N432="sníž. přenesená",J432,0)</f>
        <v>0</v>
      </c>
      <c r="BI432" s="184">
        <f>IF(N432="nulová",J432,0)</f>
        <v>0</v>
      </c>
      <c r="BJ432" s="18" t="s">
        <v>80</v>
      </c>
      <c r="BK432" s="184">
        <f>ROUND(I432*H432,2)</f>
        <v>0</v>
      </c>
      <c r="BL432" s="18" t="s">
        <v>184</v>
      </c>
      <c r="BM432" s="183" t="s">
        <v>686</v>
      </c>
    </row>
    <row r="433" spans="1:47" s="2" customFormat="1" ht="12">
      <c r="A433" s="37"/>
      <c r="B433" s="38"/>
      <c r="C433" s="37"/>
      <c r="D433" s="185" t="s">
        <v>146</v>
      </c>
      <c r="E433" s="37"/>
      <c r="F433" s="186" t="s">
        <v>685</v>
      </c>
      <c r="G433" s="37"/>
      <c r="H433" s="37"/>
      <c r="I433" s="187"/>
      <c r="J433" s="37"/>
      <c r="K433" s="37"/>
      <c r="L433" s="38"/>
      <c r="M433" s="188"/>
      <c r="N433" s="189"/>
      <c r="O433" s="71"/>
      <c r="P433" s="71"/>
      <c r="Q433" s="71"/>
      <c r="R433" s="71"/>
      <c r="S433" s="71"/>
      <c r="T433" s="72"/>
      <c r="U433" s="37"/>
      <c r="V433" s="37"/>
      <c r="W433" s="37"/>
      <c r="X433" s="37"/>
      <c r="Y433" s="37"/>
      <c r="Z433" s="37"/>
      <c r="AA433" s="37"/>
      <c r="AB433" s="37"/>
      <c r="AC433" s="37"/>
      <c r="AD433" s="37"/>
      <c r="AE433" s="37"/>
      <c r="AT433" s="18" t="s">
        <v>146</v>
      </c>
      <c r="AU433" s="18" t="s">
        <v>82</v>
      </c>
    </row>
    <row r="434" spans="1:65" s="2" customFormat="1" ht="21.75" customHeight="1">
      <c r="A434" s="37"/>
      <c r="B434" s="171"/>
      <c r="C434" s="172" t="s">
        <v>687</v>
      </c>
      <c r="D434" s="172" t="s">
        <v>140</v>
      </c>
      <c r="E434" s="173" t="s">
        <v>688</v>
      </c>
      <c r="F434" s="174" t="s">
        <v>689</v>
      </c>
      <c r="G434" s="175" t="s">
        <v>190</v>
      </c>
      <c r="H434" s="176">
        <v>502</v>
      </c>
      <c r="I434" s="177"/>
      <c r="J434" s="178">
        <f>ROUND(I434*H434,2)</f>
        <v>0</v>
      </c>
      <c r="K434" s="174" t="s">
        <v>3</v>
      </c>
      <c r="L434" s="38"/>
      <c r="M434" s="179" t="s">
        <v>3</v>
      </c>
      <c r="N434" s="180" t="s">
        <v>44</v>
      </c>
      <c r="O434" s="71"/>
      <c r="P434" s="181">
        <f>O434*H434</f>
        <v>0</v>
      </c>
      <c r="Q434" s="181">
        <v>0</v>
      </c>
      <c r="R434" s="181">
        <f>Q434*H434</f>
        <v>0</v>
      </c>
      <c r="S434" s="181">
        <v>0</v>
      </c>
      <c r="T434" s="182">
        <f>S434*H434</f>
        <v>0</v>
      </c>
      <c r="U434" s="37"/>
      <c r="V434" s="37"/>
      <c r="W434" s="37"/>
      <c r="X434" s="37"/>
      <c r="Y434" s="37"/>
      <c r="Z434" s="37"/>
      <c r="AA434" s="37"/>
      <c r="AB434" s="37"/>
      <c r="AC434" s="37"/>
      <c r="AD434" s="37"/>
      <c r="AE434" s="37"/>
      <c r="AR434" s="183" t="s">
        <v>184</v>
      </c>
      <c r="AT434" s="183" t="s">
        <v>140</v>
      </c>
      <c r="AU434" s="183" t="s">
        <v>82</v>
      </c>
      <c r="AY434" s="18" t="s">
        <v>137</v>
      </c>
      <c r="BE434" s="184">
        <f>IF(N434="základní",J434,0)</f>
        <v>0</v>
      </c>
      <c r="BF434" s="184">
        <f>IF(N434="snížená",J434,0)</f>
        <v>0</v>
      </c>
      <c r="BG434" s="184">
        <f>IF(N434="zákl. přenesená",J434,0)</f>
        <v>0</v>
      </c>
      <c r="BH434" s="184">
        <f>IF(N434="sníž. přenesená",J434,0)</f>
        <v>0</v>
      </c>
      <c r="BI434" s="184">
        <f>IF(N434="nulová",J434,0)</f>
        <v>0</v>
      </c>
      <c r="BJ434" s="18" t="s">
        <v>80</v>
      </c>
      <c r="BK434" s="184">
        <f>ROUND(I434*H434,2)</f>
        <v>0</v>
      </c>
      <c r="BL434" s="18" t="s">
        <v>184</v>
      </c>
      <c r="BM434" s="183" t="s">
        <v>690</v>
      </c>
    </row>
    <row r="435" spans="1:47" s="2" customFormat="1" ht="12">
      <c r="A435" s="37"/>
      <c r="B435" s="38"/>
      <c r="C435" s="37"/>
      <c r="D435" s="185" t="s">
        <v>146</v>
      </c>
      <c r="E435" s="37"/>
      <c r="F435" s="186" t="s">
        <v>689</v>
      </c>
      <c r="G435" s="37"/>
      <c r="H435" s="37"/>
      <c r="I435" s="187"/>
      <c r="J435" s="37"/>
      <c r="K435" s="37"/>
      <c r="L435" s="38"/>
      <c r="M435" s="188"/>
      <c r="N435" s="189"/>
      <c r="O435" s="71"/>
      <c r="P435" s="71"/>
      <c r="Q435" s="71"/>
      <c r="R435" s="71"/>
      <c r="S435" s="71"/>
      <c r="T435" s="72"/>
      <c r="U435" s="37"/>
      <c r="V435" s="37"/>
      <c r="W435" s="37"/>
      <c r="X435" s="37"/>
      <c r="Y435" s="37"/>
      <c r="Z435" s="37"/>
      <c r="AA435" s="37"/>
      <c r="AB435" s="37"/>
      <c r="AC435" s="37"/>
      <c r="AD435" s="37"/>
      <c r="AE435" s="37"/>
      <c r="AT435" s="18" t="s">
        <v>146</v>
      </c>
      <c r="AU435" s="18" t="s">
        <v>82</v>
      </c>
    </row>
    <row r="436" spans="1:65" s="2" customFormat="1" ht="16.5" customHeight="1">
      <c r="A436" s="37"/>
      <c r="B436" s="171"/>
      <c r="C436" s="172" t="s">
        <v>691</v>
      </c>
      <c r="D436" s="172" t="s">
        <v>140</v>
      </c>
      <c r="E436" s="173" t="s">
        <v>692</v>
      </c>
      <c r="F436" s="174" t="s">
        <v>693</v>
      </c>
      <c r="G436" s="175" t="s">
        <v>190</v>
      </c>
      <c r="H436" s="176">
        <v>38</v>
      </c>
      <c r="I436" s="177"/>
      <c r="J436" s="178">
        <f>ROUND(I436*H436,2)</f>
        <v>0</v>
      </c>
      <c r="K436" s="174" t="s">
        <v>3</v>
      </c>
      <c r="L436" s="38"/>
      <c r="M436" s="179" t="s">
        <v>3</v>
      </c>
      <c r="N436" s="180" t="s">
        <v>44</v>
      </c>
      <c r="O436" s="71"/>
      <c r="P436" s="181">
        <f>O436*H436</f>
        <v>0</v>
      </c>
      <c r="Q436" s="181">
        <v>0</v>
      </c>
      <c r="R436" s="181">
        <f>Q436*H436</f>
        <v>0</v>
      </c>
      <c r="S436" s="181">
        <v>0</v>
      </c>
      <c r="T436" s="182">
        <f>S436*H436</f>
        <v>0</v>
      </c>
      <c r="U436" s="37"/>
      <c r="V436" s="37"/>
      <c r="W436" s="37"/>
      <c r="X436" s="37"/>
      <c r="Y436" s="37"/>
      <c r="Z436" s="37"/>
      <c r="AA436" s="37"/>
      <c r="AB436" s="37"/>
      <c r="AC436" s="37"/>
      <c r="AD436" s="37"/>
      <c r="AE436" s="37"/>
      <c r="AR436" s="183" t="s">
        <v>184</v>
      </c>
      <c r="AT436" s="183" t="s">
        <v>140</v>
      </c>
      <c r="AU436" s="183" t="s">
        <v>82</v>
      </c>
      <c r="AY436" s="18" t="s">
        <v>137</v>
      </c>
      <c r="BE436" s="184">
        <f>IF(N436="základní",J436,0)</f>
        <v>0</v>
      </c>
      <c r="BF436" s="184">
        <f>IF(N436="snížená",J436,0)</f>
        <v>0</v>
      </c>
      <c r="BG436" s="184">
        <f>IF(N436="zákl. přenesená",J436,0)</f>
        <v>0</v>
      </c>
      <c r="BH436" s="184">
        <f>IF(N436="sníž. přenesená",J436,0)</f>
        <v>0</v>
      </c>
      <c r="BI436" s="184">
        <f>IF(N436="nulová",J436,0)</f>
        <v>0</v>
      </c>
      <c r="BJ436" s="18" t="s">
        <v>80</v>
      </c>
      <c r="BK436" s="184">
        <f>ROUND(I436*H436,2)</f>
        <v>0</v>
      </c>
      <c r="BL436" s="18" t="s">
        <v>184</v>
      </c>
      <c r="BM436" s="183" t="s">
        <v>694</v>
      </c>
    </row>
    <row r="437" spans="1:47" s="2" customFormat="1" ht="12">
      <c r="A437" s="37"/>
      <c r="B437" s="38"/>
      <c r="C437" s="37"/>
      <c r="D437" s="185" t="s">
        <v>146</v>
      </c>
      <c r="E437" s="37"/>
      <c r="F437" s="186" t="s">
        <v>693</v>
      </c>
      <c r="G437" s="37"/>
      <c r="H437" s="37"/>
      <c r="I437" s="187"/>
      <c r="J437" s="37"/>
      <c r="K437" s="37"/>
      <c r="L437" s="38"/>
      <c r="M437" s="188"/>
      <c r="N437" s="189"/>
      <c r="O437" s="71"/>
      <c r="P437" s="71"/>
      <c r="Q437" s="71"/>
      <c r="R437" s="71"/>
      <c r="S437" s="71"/>
      <c r="T437" s="72"/>
      <c r="U437" s="37"/>
      <c r="V437" s="37"/>
      <c r="W437" s="37"/>
      <c r="X437" s="37"/>
      <c r="Y437" s="37"/>
      <c r="Z437" s="37"/>
      <c r="AA437" s="37"/>
      <c r="AB437" s="37"/>
      <c r="AC437" s="37"/>
      <c r="AD437" s="37"/>
      <c r="AE437" s="37"/>
      <c r="AT437" s="18" t="s">
        <v>146</v>
      </c>
      <c r="AU437" s="18" t="s">
        <v>82</v>
      </c>
    </row>
    <row r="438" spans="1:65" s="2" customFormat="1" ht="62.7" customHeight="1">
      <c r="A438" s="37"/>
      <c r="B438" s="171"/>
      <c r="C438" s="172" t="s">
        <v>695</v>
      </c>
      <c r="D438" s="172" t="s">
        <v>140</v>
      </c>
      <c r="E438" s="173" t="s">
        <v>696</v>
      </c>
      <c r="F438" s="174" t="s">
        <v>697</v>
      </c>
      <c r="G438" s="175" t="s">
        <v>205</v>
      </c>
      <c r="H438" s="176">
        <v>2</v>
      </c>
      <c r="I438" s="177"/>
      <c r="J438" s="178">
        <f>ROUND(I438*H438,2)</f>
        <v>0</v>
      </c>
      <c r="K438" s="174" t="s">
        <v>3</v>
      </c>
      <c r="L438" s="38"/>
      <c r="M438" s="179" t="s">
        <v>3</v>
      </c>
      <c r="N438" s="180" t="s">
        <v>44</v>
      </c>
      <c r="O438" s="71"/>
      <c r="P438" s="181">
        <f>O438*H438</f>
        <v>0</v>
      </c>
      <c r="Q438" s="181">
        <v>0</v>
      </c>
      <c r="R438" s="181">
        <f>Q438*H438</f>
        <v>0</v>
      </c>
      <c r="S438" s="181">
        <v>0</v>
      </c>
      <c r="T438" s="182">
        <f>S438*H438</f>
        <v>0</v>
      </c>
      <c r="U438" s="37"/>
      <c r="V438" s="37"/>
      <c r="W438" s="37"/>
      <c r="X438" s="37"/>
      <c r="Y438" s="37"/>
      <c r="Z438" s="37"/>
      <c r="AA438" s="37"/>
      <c r="AB438" s="37"/>
      <c r="AC438" s="37"/>
      <c r="AD438" s="37"/>
      <c r="AE438" s="37"/>
      <c r="AR438" s="183" t="s">
        <v>184</v>
      </c>
      <c r="AT438" s="183" t="s">
        <v>140</v>
      </c>
      <c r="AU438" s="183" t="s">
        <v>82</v>
      </c>
      <c r="AY438" s="18" t="s">
        <v>137</v>
      </c>
      <c r="BE438" s="184">
        <f>IF(N438="základní",J438,0)</f>
        <v>0</v>
      </c>
      <c r="BF438" s="184">
        <f>IF(N438="snížená",J438,0)</f>
        <v>0</v>
      </c>
      <c r="BG438" s="184">
        <f>IF(N438="zákl. přenesená",J438,0)</f>
        <v>0</v>
      </c>
      <c r="BH438" s="184">
        <f>IF(N438="sníž. přenesená",J438,0)</f>
        <v>0</v>
      </c>
      <c r="BI438" s="184">
        <f>IF(N438="nulová",J438,0)</f>
        <v>0</v>
      </c>
      <c r="BJ438" s="18" t="s">
        <v>80</v>
      </c>
      <c r="BK438" s="184">
        <f>ROUND(I438*H438,2)</f>
        <v>0</v>
      </c>
      <c r="BL438" s="18" t="s">
        <v>184</v>
      </c>
      <c r="BM438" s="183" t="s">
        <v>698</v>
      </c>
    </row>
    <row r="439" spans="1:47" s="2" customFormat="1" ht="12">
      <c r="A439" s="37"/>
      <c r="B439" s="38"/>
      <c r="C439" s="37"/>
      <c r="D439" s="185" t="s">
        <v>146</v>
      </c>
      <c r="E439" s="37"/>
      <c r="F439" s="186" t="s">
        <v>697</v>
      </c>
      <c r="G439" s="37"/>
      <c r="H439" s="37"/>
      <c r="I439" s="187"/>
      <c r="J439" s="37"/>
      <c r="K439" s="37"/>
      <c r="L439" s="38"/>
      <c r="M439" s="188"/>
      <c r="N439" s="189"/>
      <c r="O439" s="71"/>
      <c r="P439" s="71"/>
      <c r="Q439" s="71"/>
      <c r="R439" s="71"/>
      <c r="S439" s="71"/>
      <c r="T439" s="72"/>
      <c r="U439" s="37"/>
      <c r="V439" s="37"/>
      <c r="W439" s="37"/>
      <c r="X439" s="37"/>
      <c r="Y439" s="37"/>
      <c r="Z439" s="37"/>
      <c r="AA439" s="37"/>
      <c r="AB439" s="37"/>
      <c r="AC439" s="37"/>
      <c r="AD439" s="37"/>
      <c r="AE439" s="37"/>
      <c r="AT439" s="18" t="s">
        <v>146</v>
      </c>
      <c r="AU439" s="18" t="s">
        <v>82</v>
      </c>
    </row>
    <row r="440" spans="1:51" s="13" customFormat="1" ht="12">
      <c r="A440" s="13"/>
      <c r="B440" s="190"/>
      <c r="C440" s="13"/>
      <c r="D440" s="185" t="s">
        <v>154</v>
      </c>
      <c r="E440" s="191" t="s">
        <v>3</v>
      </c>
      <c r="F440" s="192" t="s">
        <v>699</v>
      </c>
      <c r="G440" s="13"/>
      <c r="H440" s="193">
        <v>1</v>
      </c>
      <c r="I440" s="194"/>
      <c r="J440" s="13"/>
      <c r="K440" s="13"/>
      <c r="L440" s="190"/>
      <c r="M440" s="195"/>
      <c r="N440" s="196"/>
      <c r="O440" s="196"/>
      <c r="P440" s="196"/>
      <c r="Q440" s="196"/>
      <c r="R440" s="196"/>
      <c r="S440" s="196"/>
      <c r="T440" s="197"/>
      <c r="U440" s="13"/>
      <c r="V440" s="13"/>
      <c r="W440" s="13"/>
      <c r="X440" s="13"/>
      <c r="Y440" s="13"/>
      <c r="Z440" s="13"/>
      <c r="AA440" s="13"/>
      <c r="AB440" s="13"/>
      <c r="AC440" s="13"/>
      <c r="AD440" s="13"/>
      <c r="AE440" s="13"/>
      <c r="AT440" s="191" t="s">
        <v>154</v>
      </c>
      <c r="AU440" s="191" t="s">
        <v>82</v>
      </c>
      <c r="AV440" s="13" t="s">
        <v>82</v>
      </c>
      <c r="AW440" s="13" t="s">
        <v>35</v>
      </c>
      <c r="AX440" s="13" t="s">
        <v>73</v>
      </c>
      <c r="AY440" s="191" t="s">
        <v>137</v>
      </c>
    </row>
    <row r="441" spans="1:51" s="13" customFormat="1" ht="12">
      <c r="A441" s="13"/>
      <c r="B441" s="190"/>
      <c r="C441" s="13"/>
      <c r="D441" s="185" t="s">
        <v>154</v>
      </c>
      <c r="E441" s="191" t="s">
        <v>3</v>
      </c>
      <c r="F441" s="192" t="s">
        <v>700</v>
      </c>
      <c r="G441" s="13"/>
      <c r="H441" s="193">
        <v>1</v>
      </c>
      <c r="I441" s="194"/>
      <c r="J441" s="13"/>
      <c r="K441" s="13"/>
      <c r="L441" s="190"/>
      <c r="M441" s="195"/>
      <c r="N441" s="196"/>
      <c r="O441" s="196"/>
      <c r="P441" s="196"/>
      <c r="Q441" s="196"/>
      <c r="R441" s="196"/>
      <c r="S441" s="196"/>
      <c r="T441" s="197"/>
      <c r="U441" s="13"/>
      <c r="V441" s="13"/>
      <c r="W441" s="13"/>
      <c r="X441" s="13"/>
      <c r="Y441" s="13"/>
      <c r="Z441" s="13"/>
      <c r="AA441" s="13"/>
      <c r="AB441" s="13"/>
      <c r="AC441" s="13"/>
      <c r="AD441" s="13"/>
      <c r="AE441" s="13"/>
      <c r="AT441" s="191" t="s">
        <v>154</v>
      </c>
      <c r="AU441" s="191" t="s">
        <v>82</v>
      </c>
      <c r="AV441" s="13" t="s">
        <v>82</v>
      </c>
      <c r="AW441" s="13" t="s">
        <v>35</v>
      </c>
      <c r="AX441" s="13" t="s">
        <v>73</v>
      </c>
      <c r="AY441" s="191" t="s">
        <v>137</v>
      </c>
    </row>
    <row r="442" spans="1:51" s="14" customFormat="1" ht="12">
      <c r="A442" s="14"/>
      <c r="B442" s="208"/>
      <c r="C442" s="14"/>
      <c r="D442" s="185" t="s">
        <v>154</v>
      </c>
      <c r="E442" s="209" t="s">
        <v>3</v>
      </c>
      <c r="F442" s="210" t="s">
        <v>223</v>
      </c>
      <c r="G442" s="14"/>
      <c r="H442" s="211">
        <v>2</v>
      </c>
      <c r="I442" s="212"/>
      <c r="J442" s="14"/>
      <c r="K442" s="14"/>
      <c r="L442" s="208"/>
      <c r="M442" s="213"/>
      <c r="N442" s="214"/>
      <c r="O442" s="214"/>
      <c r="P442" s="214"/>
      <c r="Q442" s="214"/>
      <c r="R442" s="214"/>
      <c r="S442" s="214"/>
      <c r="T442" s="215"/>
      <c r="U442" s="14"/>
      <c r="V442" s="14"/>
      <c r="W442" s="14"/>
      <c r="X442" s="14"/>
      <c r="Y442" s="14"/>
      <c r="Z442" s="14"/>
      <c r="AA442" s="14"/>
      <c r="AB442" s="14"/>
      <c r="AC442" s="14"/>
      <c r="AD442" s="14"/>
      <c r="AE442" s="14"/>
      <c r="AT442" s="209" t="s">
        <v>154</v>
      </c>
      <c r="AU442" s="209" t="s">
        <v>82</v>
      </c>
      <c r="AV442" s="14" t="s">
        <v>144</v>
      </c>
      <c r="AW442" s="14" t="s">
        <v>35</v>
      </c>
      <c r="AX442" s="14" t="s">
        <v>80</v>
      </c>
      <c r="AY442" s="209" t="s">
        <v>137</v>
      </c>
    </row>
    <row r="443" spans="1:65" s="2" customFormat="1" ht="55.5" customHeight="1">
      <c r="A443" s="37"/>
      <c r="B443" s="171"/>
      <c r="C443" s="172" t="s">
        <v>701</v>
      </c>
      <c r="D443" s="172" t="s">
        <v>140</v>
      </c>
      <c r="E443" s="173" t="s">
        <v>702</v>
      </c>
      <c r="F443" s="174" t="s">
        <v>703</v>
      </c>
      <c r="G443" s="175" t="s">
        <v>169</v>
      </c>
      <c r="H443" s="176">
        <v>3441.77</v>
      </c>
      <c r="I443" s="177"/>
      <c r="J443" s="178">
        <f>ROUND(I443*H443,2)</f>
        <v>0</v>
      </c>
      <c r="K443" s="174" t="s">
        <v>3</v>
      </c>
      <c r="L443" s="38"/>
      <c r="M443" s="179" t="s">
        <v>3</v>
      </c>
      <c r="N443" s="180" t="s">
        <v>44</v>
      </c>
      <c r="O443" s="71"/>
      <c r="P443" s="181">
        <f>O443*H443</f>
        <v>0</v>
      </c>
      <c r="Q443" s="181">
        <v>0</v>
      </c>
      <c r="R443" s="181">
        <f>Q443*H443</f>
        <v>0</v>
      </c>
      <c r="S443" s="181">
        <v>0</v>
      </c>
      <c r="T443" s="182">
        <f>S443*H443</f>
        <v>0</v>
      </c>
      <c r="U443" s="37"/>
      <c r="V443" s="37"/>
      <c r="W443" s="37"/>
      <c r="X443" s="37"/>
      <c r="Y443" s="37"/>
      <c r="Z443" s="37"/>
      <c r="AA443" s="37"/>
      <c r="AB443" s="37"/>
      <c r="AC443" s="37"/>
      <c r="AD443" s="37"/>
      <c r="AE443" s="37"/>
      <c r="AR443" s="183" t="s">
        <v>184</v>
      </c>
      <c r="AT443" s="183" t="s">
        <v>140</v>
      </c>
      <c r="AU443" s="183" t="s">
        <v>82</v>
      </c>
      <c r="AY443" s="18" t="s">
        <v>137</v>
      </c>
      <c r="BE443" s="184">
        <f>IF(N443="základní",J443,0)</f>
        <v>0</v>
      </c>
      <c r="BF443" s="184">
        <f>IF(N443="snížená",J443,0)</f>
        <v>0</v>
      </c>
      <c r="BG443" s="184">
        <f>IF(N443="zákl. přenesená",J443,0)</f>
        <v>0</v>
      </c>
      <c r="BH443" s="184">
        <f>IF(N443="sníž. přenesená",J443,0)</f>
        <v>0</v>
      </c>
      <c r="BI443" s="184">
        <f>IF(N443="nulová",J443,0)</f>
        <v>0</v>
      </c>
      <c r="BJ443" s="18" t="s">
        <v>80</v>
      </c>
      <c r="BK443" s="184">
        <f>ROUND(I443*H443,2)</f>
        <v>0</v>
      </c>
      <c r="BL443" s="18" t="s">
        <v>184</v>
      </c>
      <c r="BM443" s="183" t="s">
        <v>704</v>
      </c>
    </row>
    <row r="444" spans="1:47" s="2" customFormat="1" ht="12">
      <c r="A444" s="37"/>
      <c r="B444" s="38"/>
      <c r="C444" s="37"/>
      <c r="D444" s="185" t="s">
        <v>146</v>
      </c>
      <c r="E444" s="37"/>
      <c r="F444" s="186" t="s">
        <v>703</v>
      </c>
      <c r="G444" s="37"/>
      <c r="H444" s="37"/>
      <c r="I444" s="187"/>
      <c r="J444" s="37"/>
      <c r="K444" s="37"/>
      <c r="L444" s="38"/>
      <c r="M444" s="188"/>
      <c r="N444" s="189"/>
      <c r="O444" s="71"/>
      <c r="P444" s="71"/>
      <c r="Q444" s="71"/>
      <c r="R444" s="71"/>
      <c r="S444" s="71"/>
      <c r="T444" s="72"/>
      <c r="U444" s="37"/>
      <c r="V444" s="37"/>
      <c r="W444" s="37"/>
      <c r="X444" s="37"/>
      <c r="Y444" s="37"/>
      <c r="Z444" s="37"/>
      <c r="AA444" s="37"/>
      <c r="AB444" s="37"/>
      <c r="AC444" s="37"/>
      <c r="AD444" s="37"/>
      <c r="AE444" s="37"/>
      <c r="AT444" s="18" t="s">
        <v>146</v>
      </c>
      <c r="AU444" s="18" t="s">
        <v>82</v>
      </c>
    </row>
    <row r="445" spans="1:51" s="13" customFormat="1" ht="12">
      <c r="A445" s="13"/>
      <c r="B445" s="190"/>
      <c r="C445" s="13"/>
      <c r="D445" s="185" t="s">
        <v>154</v>
      </c>
      <c r="E445" s="191" t="s">
        <v>3</v>
      </c>
      <c r="F445" s="192" t="s">
        <v>705</v>
      </c>
      <c r="G445" s="13"/>
      <c r="H445" s="193">
        <v>3440.8</v>
      </c>
      <c r="I445" s="194"/>
      <c r="J445" s="13"/>
      <c r="K445" s="13"/>
      <c r="L445" s="190"/>
      <c r="M445" s="195"/>
      <c r="N445" s="196"/>
      <c r="O445" s="196"/>
      <c r="P445" s="196"/>
      <c r="Q445" s="196"/>
      <c r="R445" s="196"/>
      <c r="S445" s="196"/>
      <c r="T445" s="197"/>
      <c r="U445" s="13"/>
      <c r="V445" s="13"/>
      <c r="W445" s="13"/>
      <c r="X445" s="13"/>
      <c r="Y445" s="13"/>
      <c r="Z445" s="13"/>
      <c r="AA445" s="13"/>
      <c r="AB445" s="13"/>
      <c r="AC445" s="13"/>
      <c r="AD445" s="13"/>
      <c r="AE445" s="13"/>
      <c r="AT445" s="191" t="s">
        <v>154</v>
      </c>
      <c r="AU445" s="191" t="s">
        <v>82</v>
      </c>
      <c r="AV445" s="13" t="s">
        <v>82</v>
      </c>
      <c r="AW445" s="13" t="s">
        <v>35</v>
      </c>
      <c r="AX445" s="13" t="s">
        <v>73</v>
      </c>
      <c r="AY445" s="191" t="s">
        <v>137</v>
      </c>
    </row>
    <row r="446" spans="1:51" s="13" customFormat="1" ht="12">
      <c r="A446" s="13"/>
      <c r="B446" s="190"/>
      <c r="C446" s="13"/>
      <c r="D446" s="185" t="s">
        <v>154</v>
      </c>
      <c r="E446" s="191" t="s">
        <v>3</v>
      </c>
      <c r="F446" s="192" t="s">
        <v>706</v>
      </c>
      <c r="G446" s="13"/>
      <c r="H446" s="193">
        <v>0.97</v>
      </c>
      <c r="I446" s="194"/>
      <c r="J446" s="13"/>
      <c r="K446" s="13"/>
      <c r="L446" s="190"/>
      <c r="M446" s="195"/>
      <c r="N446" s="196"/>
      <c r="O446" s="196"/>
      <c r="P446" s="196"/>
      <c r="Q446" s="196"/>
      <c r="R446" s="196"/>
      <c r="S446" s="196"/>
      <c r="T446" s="197"/>
      <c r="U446" s="13"/>
      <c r="V446" s="13"/>
      <c r="W446" s="13"/>
      <c r="X446" s="13"/>
      <c r="Y446" s="13"/>
      <c r="Z446" s="13"/>
      <c r="AA446" s="13"/>
      <c r="AB446" s="13"/>
      <c r="AC446" s="13"/>
      <c r="AD446" s="13"/>
      <c r="AE446" s="13"/>
      <c r="AT446" s="191" t="s">
        <v>154</v>
      </c>
      <c r="AU446" s="191" t="s">
        <v>82</v>
      </c>
      <c r="AV446" s="13" t="s">
        <v>82</v>
      </c>
      <c r="AW446" s="13" t="s">
        <v>35</v>
      </c>
      <c r="AX446" s="13" t="s">
        <v>73</v>
      </c>
      <c r="AY446" s="191" t="s">
        <v>137</v>
      </c>
    </row>
    <row r="447" spans="1:51" s="14" customFormat="1" ht="12">
      <c r="A447" s="14"/>
      <c r="B447" s="208"/>
      <c r="C447" s="14"/>
      <c r="D447" s="185" t="s">
        <v>154</v>
      </c>
      <c r="E447" s="209" t="s">
        <v>3</v>
      </c>
      <c r="F447" s="210" t="s">
        <v>223</v>
      </c>
      <c r="G447" s="14"/>
      <c r="H447" s="211">
        <v>3441.77</v>
      </c>
      <c r="I447" s="212"/>
      <c r="J447" s="14"/>
      <c r="K447" s="14"/>
      <c r="L447" s="208"/>
      <c r="M447" s="213"/>
      <c r="N447" s="214"/>
      <c r="O447" s="214"/>
      <c r="P447" s="214"/>
      <c r="Q447" s="214"/>
      <c r="R447" s="214"/>
      <c r="S447" s="214"/>
      <c r="T447" s="215"/>
      <c r="U447" s="14"/>
      <c r="V447" s="14"/>
      <c r="W447" s="14"/>
      <c r="X447" s="14"/>
      <c r="Y447" s="14"/>
      <c r="Z447" s="14"/>
      <c r="AA447" s="14"/>
      <c r="AB447" s="14"/>
      <c r="AC447" s="14"/>
      <c r="AD447" s="14"/>
      <c r="AE447" s="14"/>
      <c r="AT447" s="209" t="s">
        <v>154</v>
      </c>
      <c r="AU447" s="209" t="s">
        <v>82</v>
      </c>
      <c r="AV447" s="14" t="s">
        <v>144</v>
      </c>
      <c r="AW447" s="14" t="s">
        <v>35</v>
      </c>
      <c r="AX447" s="14" t="s">
        <v>80</v>
      </c>
      <c r="AY447" s="209" t="s">
        <v>137</v>
      </c>
    </row>
    <row r="448" spans="1:65" s="2" customFormat="1" ht="55.5" customHeight="1">
      <c r="A448" s="37"/>
      <c r="B448" s="171"/>
      <c r="C448" s="172" t="s">
        <v>707</v>
      </c>
      <c r="D448" s="172" t="s">
        <v>140</v>
      </c>
      <c r="E448" s="173" t="s">
        <v>708</v>
      </c>
      <c r="F448" s="174" t="s">
        <v>709</v>
      </c>
      <c r="G448" s="175" t="s">
        <v>169</v>
      </c>
      <c r="H448" s="176">
        <v>54.2</v>
      </c>
      <c r="I448" s="177"/>
      <c r="J448" s="178">
        <f>ROUND(I448*H448,2)</f>
        <v>0</v>
      </c>
      <c r="K448" s="174" t="s">
        <v>3</v>
      </c>
      <c r="L448" s="38"/>
      <c r="M448" s="179" t="s">
        <v>3</v>
      </c>
      <c r="N448" s="180" t="s">
        <v>44</v>
      </c>
      <c r="O448" s="71"/>
      <c r="P448" s="181">
        <f>O448*H448</f>
        <v>0</v>
      </c>
      <c r="Q448" s="181">
        <v>0</v>
      </c>
      <c r="R448" s="181">
        <f>Q448*H448</f>
        <v>0</v>
      </c>
      <c r="S448" s="181">
        <v>0</v>
      </c>
      <c r="T448" s="182">
        <f>S448*H448</f>
        <v>0</v>
      </c>
      <c r="U448" s="37"/>
      <c r="V448" s="37"/>
      <c r="W448" s="37"/>
      <c r="X448" s="37"/>
      <c r="Y448" s="37"/>
      <c r="Z448" s="37"/>
      <c r="AA448" s="37"/>
      <c r="AB448" s="37"/>
      <c r="AC448" s="37"/>
      <c r="AD448" s="37"/>
      <c r="AE448" s="37"/>
      <c r="AR448" s="183" t="s">
        <v>184</v>
      </c>
      <c r="AT448" s="183" t="s">
        <v>140</v>
      </c>
      <c r="AU448" s="183" t="s">
        <v>82</v>
      </c>
      <c r="AY448" s="18" t="s">
        <v>137</v>
      </c>
      <c r="BE448" s="184">
        <f>IF(N448="základní",J448,0)</f>
        <v>0</v>
      </c>
      <c r="BF448" s="184">
        <f>IF(N448="snížená",J448,0)</f>
        <v>0</v>
      </c>
      <c r="BG448" s="184">
        <f>IF(N448="zákl. přenesená",J448,0)</f>
        <v>0</v>
      </c>
      <c r="BH448" s="184">
        <f>IF(N448="sníž. přenesená",J448,0)</f>
        <v>0</v>
      </c>
      <c r="BI448" s="184">
        <f>IF(N448="nulová",J448,0)</f>
        <v>0</v>
      </c>
      <c r="BJ448" s="18" t="s">
        <v>80</v>
      </c>
      <c r="BK448" s="184">
        <f>ROUND(I448*H448,2)</f>
        <v>0</v>
      </c>
      <c r="BL448" s="18" t="s">
        <v>184</v>
      </c>
      <c r="BM448" s="183" t="s">
        <v>710</v>
      </c>
    </row>
    <row r="449" spans="1:47" s="2" customFormat="1" ht="12">
      <c r="A449" s="37"/>
      <c r="B449" s="38"/>
      <c r="C449" s="37"/>
      <c r="D449" s="185" t="s">
        <v>146</v>
      </c>
      <c r="E449" s="37"/>
      <c r="F449" s="186" t="s">
        <v>709</v>
      </c>
      <c r="G449" s="37"/>
      <c r="H449" s="37"/>
      <c r="I449" s="187"/>
      <c r="J449" s="37"/>
      <c r="K449" s="37"/>
      <c r="L449" s="38"/>
      <c r="M449" s="188"/>
      <c r="N449" s="189"/>
      <c r="O449" s="71"/>
      <c r="P449" s="71"/>
      <c r="Q449" s="71"/>
      <c r="R449" s="71"/>
      <c r="S449" s="71"/>
      <c r="T449" s="72"/>
      <c r="U449" s="37"/>
      <c r="V449" s="37"/>
      <c r="W449" s="37"/>
      <c r="X449" s="37"/>
      <c r="Y449" s="37"/>
      <c r="Z449" s="37"/>
      <c r="AA449" s="37"/>
      <c r="AB449" s="37"/>
      <c r="AC449" s="37"/>
      <c r="AD449" s="37"/>
      <c r="AE449" s="37"/>
      <c r="AT449" s="18" t="s">
        <v>146</v>
      </c>
      <c r="AU449" s="18" t="s">
        <v>82</v>
      </c>
    </row>
    <row r="450" spans="1:51" s="13" customFormat="1" ht="12">
      <c r="A450" s="13"/>
      <c r="B450" s="190"/>
      <c r="C450" s="13"/>
      <c r="D450" s="185" t="s">
        <v>154</v>
      </c>
      <c r="E450" s="191" t="s">
        <v>3</v>
      </c>
      <c r="F450" s="192" t="s">
        <v>711</v>
      </c>
      <c r="G450" s="13"/>
      <c r="H450" s="193">
        <v>54.2</v>
      </c>
      <c r="I450" s="194"/>
      <c r="J450" s="13"/>
      <c r="K450" s="13"/>
      <c r="L450" s="190"/>
      <c r="M450" s="195"/>
      <c r="N450" s="196"/>
      <c r="O450" s="196"/>
      <c r="P450" s="196"/>
      <c r="Q450" s="196"/>
      <c r="R450" s="196"/>
      <c r="S450" s="196"/>
      <c r="T450" s="197"/>
      <c r="U450" s="13"/>
      <c r="V450" s="13"/>
      <c r="W450" s="13"/>
      <c r="X450" s="13"/>
      <c r="Y450" s="13"/>
      <c r="Z450" s="13"/>
      <c r="AA450" s="13"/>
      <c r="AB450" s="13"/>
      <c r="AC450" s="13"/>
      <c r="AD450" s="13"/>
      <c r="AE450" s="13"/>
      <c r="AT450" s="191" t="s">
        <v>154</v>
      </c>
      <c r="AU450" s="191" t="s">
        <v>82</v>
      </c>
      <c r="AV450" s="13" t="s">
        <v>82</v>
      </c>
      <c r="AW450" s="13" t="s">
        <v>35</v>
      </c>
      <c r="AX450" s="13" t="s">
        <v>80</v>
      </c>
      <c r="AY450" s="191" t="s">
        <v>137</v>
      </c>
    </row>
    <row r="451" spans="1:65" s="2" customFormat="1" ht="55.5" customHeight="1">
      <c r="A451" s="37"/>
      <c r="B451" s="171"/>
      <c r="C451" s="172" t="s">
        <v>712</v>
      </c>
      <c r="D451" s="172" t="s">
        <v>140</v>
      </c>
      <c r="E451" s="173" t="s">
        <v>713</v>
      </c>
      <c r="F451" s="174" t="s">
        <v>714</v>
      </c>
      <c r="G451" s="175" t="s">
        <v>169</v>
      </c>
      <c r="H451" s="176">
        <v>6923.387</v>
      </c>
      <c r="I451" s="177"/>
      <c r="J451" s="178">
        <f>ROUND(I451*H451,2)</f>
        <v>0</v>
      </c>
      <c r="K451" s="174" t="s">
        <v>3</v>
      </c>
      <c r="L451" s="38"/>
      <c r="M451" s="179" t="s">
        <v>3</v>
      </c>
      <c r="N451" s="180" t="s">
        <v>44</v>
      </c>
      <c r="O451" s="71"/>
      <c r="P451" s="181">
        <f>O451*H451</f>
        <v>0</v>
      </c>
      <c r="Q451" s="181">
        <v>0</v>
      </c>
      <c r="R451" s="181">
        <f>Q451*H451</f>
        <v>0</v>
      </c>
      <c r="S451" s="181">
        <v>0</v>
      </c>
      <c r="T451" s="182">
        <f>S451*H451</f>
        <v>0</v>
      </c>
      <c r="U451" s="37"/>
      <c r="V451" s="37"/>
      <c r="W451" s="37"/>
      <c r="X451" s="37"/>
      <c r="Y451" s="37"/>
      <c r="Z451" s="37"/>
      <c r="AA451" s="37"/>
      <c r="AB451" s="37"/>
      <c r="AC451" s="37"/>
      <c r="AD451" s="37"/>
      <c r="AE451" s="37"/>
      <c r="AR451" s="183" t="s">
        <v>184</v>
      </c>
      <c r="AT451" s="183" t="s">
        <v>140</v>
      </c>
      <c r="AU451" s="183" t="s">
        <v>82</v>
      </c>
      <c r="AY451" s="18" t="s">
        <v>137</v>
      </c>
      <c r="BE451" s="184">
        <f>IF(N451="základní",J451,0)</f>
        <v>0</v>
      </c>
      <c r="BF451" s="184">
        <f>IF(N451="snížená",J451,0)</f>
        <v>0</v>
      </c>
      <c r="BG451" s="184">
        <f>IF(N451="zákl. přenesená",J451,0)</f>
        <v>0</v>
      </c>
      <c r="BH451" s="184">
        <f>IF(N451="sníž. přenesená",J451,0)</f>
        <v>0</v>
      </c>
      <c r="BI451" s="184">
        <f>IF(N451="nulová",J451,0)</f>
        <v>0</v>
      </c>
      <c r="BJ451" s="18" t="s">
        <v>80</v>
      </c>
      <c r="BK451" s="184">
        <f>ROUND(I451*H451,2)</f>
        <v>0</v>
      </c>
      <c r="BL451" s="18" t="s">
        <v>184</v>
      </c>
      <c r="BM451" s="183" t="s">
        <v>715</v>
      </c>
    </row>
    <row r="452" spans="1:47" s="2" customFormat="1" ht="12">
      <c r="A452" s="37"/>
      <c r="B452" s="38"/>
      <c r="C452" s="37"/>
      <c r="D452" s="185" t="s">
        <v>146</v>
      </c>
      <c r="E452" s="37"/>
      <c r="F452" s="186" t="s">
        <v>714</v>
      </c>
      <c r="G452" s="37"/>
      <c r="H452" s="37"/>
      <c r="I452" s="187"/>
      <c r="J452" s="37"/>
      <c r="K452" s="37"/>
      <c r="L452" s="38"/>
      <c r="M452" s="188"/>
      <c r="N452" s="189"/>
      <c r="O452" s="71"/>
      <c r="P452" s="71"/>
      <c r="Q452" s="71"/>
      <c r="R452" s="71"/>
      <c r="S452" s="71"/>
      <c r="T452" s="72"/>
      <c r="U452" s="37"/>
      <c r="V452" s="37"/>
      <c r="W452" s="37"/>
      <c r="X452" s="37"/>
      <c r="Y452" s="37"/>
      <c r="Z452" s="37"/>
      <c r="AA452" s="37"/>
      <c r="AB452" s="37"/>
      <c r="AC452" s="37"/>
      <c r="AD452" s="37"/>
      <c r="AE452" s="37"/>
      <c r="AT452" s="18" t="s">
        <v>146</v>
      </c>
      <c r="AU452" s="18" t="s">
        <v>82</v>
      </c>
    </row>
    <row r="453" spans="1:51" s="13" customFormat="1" ht="12">
      <c r="A453" s="13"/>
      <c r="B453" s="190"/>
      <c r="C453" s="13"/>
      <c r="D453" s="185" t="s">
        <v>154</v>
      </c>
      <c r="E453" s="191" t="s">
        <v>3</v>
      </c>
      <c r="F453" s="192" t="s">
        <v>716</v>
      </c>
      <c r="G453" s="13"/>
      <c r="H453" s="193">
        <v>6631.862</v>
      </c>
      <c r="I453" s="194"/>
      <c r="J453" s="13"/>
      <c r="K453" s="13"/>
      <c r="L453" s="190"/>
      <c r="M453" s="195"/>
      <c r="N453" s="196"/>
      <c r="O453" s="196"/>
      <c r="P453" s="196"/>
      <c r="Q453" s="196"/>
      <c r="R453" s="196"/>
      <c r="S453" s="196"/>
      <c r="T453" s="197"/>
      <c r="U453" s="13"/>
      <c r="V453" s="13"/>
      <c r="W453" s="13"/>
      <c r="X453" s="13"/>
      <c r="Y453" s="13"/>
      <c r="Z453" s="13"/>
      <c r="AA453" s="13"/>
      <c r="AB453" s="13"/>
      <c r="AC453" s="13"/>
      <c r="AD453" s="13"/>
      <c r="AE453" s="13"/>
      <c r="AT453" s="191" t="s">
        <v>154</v>
      </c>
      <c r="AU453" s="191" t="s">
        <v>82</v>
      </c>
      <c r="AV453" s="13" t="s">
        <v>82</v>
      </c>
      <c r="AW453" s="13" t="s">
        <v>35</v>
      </c>
      <c r="AX453" s="13" t="s">
        <v>73</v>
      </c>
      <c r="AY453" s="191" t="s">
        <v>137</v>
      </c>
    </row>
    <row r="454" spans="1:51" s="13" customFormat="1" ht="12">
      <c r="A454" s="13"/>
      <c r="B454" s="190"/>
      <c r="C454" s="13"/>
      <c r="D454" s="185" t="s">
        <v>154</v>
      </c>
      <c r="E454" s="191" t="s">
        <v>3</v>
      </c>
      <c r="F454" s="192" t="s">
        <v>717</v>
      </c>
      <c r="G454" s="13"/>
      <c r="H454" s="193">
        <v>291.525</v>
      </c>
      <c r="I454" s="194"/>
      <c r="J454" s="13"/>
      <c r="K454" s="13"/>
      <c r="L454" s="190"/>
      <c r="M454" s="195"/>
      <c r="N454" s="196"/>
      <c r="O454" s="196"/>
      <c r="P454" s="196"/>
      <c r="Q454" s="196"/>
      <c r="R454" s="196"/>
      <c r="S454" s="196"/>
      <c r="T454" s="197"/>
      <c r="U454" s="13"/>
      <c r="V454" s="13"/>
      <c r="W454" s="13"/>
      <c r="X454" s="13"/>
      <c r="Y454" s="13"/>
      <c r="Z454" s="13"/>
      <c r="AA454" s="13"/>
      <c r="AB454" s="13"/>
      <c r="AC454" s="13"/>
      <c r="AD454" s="13"/>
      <c r="AE454" s="13"/>
      <c r="AT454" s="191" t="s">
        <v>154</v>
      </c>
      <c r="AU454" s="191" t="s">
        <v>82</v>
      </c>
      <c r="AV454" s="13" t="s">
        <v>82</v>
      </c>
      <c r="AW454" s="13" t="s">
        <v>35</v>
      </c>
      <c r="AX454" s="13" t="s">
        <v>73</v>
      </c>
      <c r="AY454" s="191" t="s">
        <v>137</v>
      </c>
    </row>
    <row r="455" spans="1:51" s="14" customFormat="1" ht="12">
      <c r="A455" s="14"/>
      <c r="B455" s="208"/>
      <c r="C455" s="14"/>
      <c r="D455" s="185" t="s">
        <v>154</v>
      </c>
      <c r="E455" s="209" t="s">
        <v>3</v>
      </c>
      <c r="F455" s="210" t="s">
        <v>223</v>
      </c>
      <c r="G455" s="14"/>
      <c r="H455" s="211">
        <v>6923.387</v>
      </c>
      <c r="I455" s="212"/>
      <c r="J455" s="14"/>
      <c r="K455" s="14"/>
      <c r="L455" s="208"/>
      <c r="M455" s="213"/>
      <c r="N455" s="214"/>
      <c r="O455" s="214"/>
      <c r="P455" s="214"/>
      <c r="Q455" s="214"/>
      <c r="R455" s="214"/>
      <c r="S455" s="214"/>
      <c r="T455" s="215"/>
      <c r="U455" s="14"/>
      <c r="V455" s="14"/>
      <c r="W455" s="14"/>
      <c r="X455" s="14"/>
      <c r="Y455" s="14"/>
      <c r="Z455" s="14"/>
      <c r="AA455" s="14"/>
      <c r="AB455" s="14"/>
      <c r="AC455" s="14"/>
      <c r="AD455" s="14"/>
      <c r="AE455" s="14"/>
      <c r="AT455" s="209" t="s">
        <v>154</v>
      </c>
      <c r="AU455" s="209" t="s">
        <v>82</v>
      </c>
      <c r="AV455" s="14" t="s">
        <v>144</v>
      </c>
      <c r="AW455" s="14" t="s">
        <v>35</v>
      </c>
      <c r="AX455" s="14" t="s">
        <v>80</v>
      </c>
      <c r="AY455" s="209" t="s">
        <v>137</v>
      </c>
    </row>
    <row r="456" spans="1:65" s="2" customFormat="1" ht="55.5" customHeight="1">
      <c r="A456" s="37"/>
      <c r="B456" s="171"/>
      <c r="C456" s="172" t="s">
        <v>718</v>
      </c>
      <c r="D456" s="172" t="s">
        <v>140</v>
      </c>
      <c r="E456" s="173" t="s">
        <v>719</v>
      </c>
      <c r="F456" s="174" t="s">
        <v>720</v>
      </c>
      <c r="G456" s="175" t="s">
        <v>169</v>
      </c>
      <c r="H456" s="176">
        <v>14.128</v>
      </c>
      <c r="I456" s="177"/>
      <c r="J456" s="178">
        <f>ROUND(I456*H456,2)</f>
        <v>0</v>
      </c>
      <c r="K456" s="174" t="s">
        <v>3</v>
      </c>
      <c r="L456" s="38"/>
      <c r="M456" s="179" t="s">
        <v>3</v>
      </c>
      <c r="N456" s="180" t="s">
        <v>44</v>
      </c>
      <c r="O456" s="71"/>
      <c r="P456" s="181">
        <f>O456*H456</f>
        <v>0</v>
      </c>
      <c r="Q456" s="181">
        <v>0</v>
      </c>
      <c r="R456" s="181">
        <f>Q456*H456</f>
        <v>0</v>
      </c>
      <c r="S456" s="181">
        <v>0</v>
      </c>
      <c r="T456" s="182">
        <f>S456*H456</f>
        <v>0</v>
      </c>
      <c r="U456" s="37"/>
      <c r="V456" s="37"/>
      <c r="W456" s="37"/>
      <c r="X456" s="37"/>
      <c r="Y456" s="37"/>
      <c r="Z456" s="37"/>
      <c r="AA456" s="37"/>
      <c r="AB456" s="37"/>
      <c r="AC456" s="37"/>
      <c r="AD456" s="37"/>
      <c r="AE456" s="37"/>
      <c r="AR456" s="183" t="s">
        <v>184</v>
      </c>
      <c r="AT456" s="183" t="s">
        <v>140</v>
      </c>
      <c r="AU456" s="183" t="s">
        <v>82</v>
      </c>
      <c r="AY456" s="18" t="s">
        <v>137</v>
      </c>
      <c r="BE456" s="184">
        <f>IF(N456="základní",J456,0)</f>
        <v>0</v>
      </c>
      <c r="BF456" s="184">
        <f>IF(N456="snížená",J456,0)</f>
        <v>0</v>
      </c>
      <c r="BG456" s="184">
        <f>IF(N456="zákl. přenesená",J456,0)</f>
        <v>0</v>
      </c>
      <c r="BH456" s="184">
        <f>IF(N456="sníž. přenesená",J456,0)</f>
        <v>0</v>
      </c>
      <c r="BI456" s="184">
        <f>IF(N456="nulová",J456,0)</f>
        <v>0</v>
      </c>
      <c r="BJ456" s="18" t="s">
        <v>80</v>
      </c>
      <c r="BK456" s="184">
        <f>ROUND(I456*H456,2)</f>
        <v>0</v>
      </c>
      <c r="BL456" s="18" t="s">
        <v>184</v>
      </c>
      <c r="BM456" s="183" t="s">
        <v>721</v>
      </c>
    </row>
    <row r="457" spans="1:47" s="2" customFormat="1" ht="12">
      <c r="A457" s="37"/>
      <c r="B457" s="38"/>
      <c r="C457" s="37"/>
      <c r="D457" s="185" t="s">
        <v>146</v>
      </c>
      <c r="E457" s="37"/>
      <c r="F457" s="186" t="s">
        <v>720</v>
      </c>
      <c r="G457" s="37"/>
      <c r="H457" s="37"/>
      <c r="I457" s="187"/>
      <c r="J457" s="37"/>
      <c r="K457" s="37"/>
      <c r="L457" s="38"/>
      <c r="M457" s="188"/>
      <c r="N457" s="189"/>
      <c r="O457" s="71"/>
      <c r="P457" s="71"/>
      <c r="Q457" s="71"/>
      <c r="R457" s="71"/>
      <c r="S457" s="71"/>
      <c r="T457" s="72"/>
      <c r="U457" s="37"/>
      <c r="V457" s="37"/>
      <c r="W457" s="37"/>
      <c r="X457" s="37"/>
      <c r="Y457" s="37"/>
      <c r="Z457" s="37"/>
      <c r="AA457" s="37"/>
      <c r="AB457" s="37"/>
      <c r="AC457" s="37"/>
      <c r="AD457" s="37"/>
      <c r="AE457" s="37"/>
      <c r="AT457" s="18" t="s">
        <v>146</v>
      </c>
      <c r="AU457" s="18" t="s">
        <v>82</v>
      </c>
    </row>
    <row r="458" spans="1:51" s="15" customFormat="1" ht="12">
      <c r="A458" s="15"/>
      <c r="B458" s="216"/>
      <c r="C458" s="15"/>
      <c r="D458" s="185" t="s">
        <v>154</v>
      </c>
      <c r="E458" s="217" t="s">
        <v>3</v>
      </c>
      <c r="F458" s="218" t="s">
        <v>722</v>
      </c>
      <c r="G458" s="15"/>
      <c r="H458" s="217" t="s">
        <v>3</v>
      </c>
      <c r="I458" s="219"/>
      <c r="J458" s="15"/>
      <c r="K458" s="15"/>
      <c r="L458" s="216"/>
      <c r="M458" s="220"/>
      <c r="N458" s="221"/>
      <c r="O458" s="221"/>
      <c r="P458" s="221"/>
      <c r="Q458" s="221"/>
      <c r="R458" s="221"/>
      <c r="S458" s="221"/>
      <c r="T458" s="222"/>
      <c r="U458" s="15"/>
      <c r="V458" s="15"/>
      <c r="W458" s="15"/>
      <c r="X458" s="15"/>
      <c r="Y458" s="15"/>
      <c r="Z458" s="15"/>
      <c r="AA458" s="15"/>
      <c r="AB458" s="15"/>
      <c r="AC458" s="15"/>
      <c r="AD458" s="15"/>
      <c r="AE458" s="15"/>
      <c r="AT458" s="217" t="s">
        <v>154</v>
      </c>
      <c r="AU458" s="217" t="s">
        <v>82</v>
      </c>
      <c r="AV458" s="15" t="s">
        <v>80</v>
      </c>
      <c r="AW458" s="15" t="s">
        <v>35</v>
      </c>
      <c r="AX458" s="15" t="s">
        <v>73</v>
      </c>
      <c r="AY458" s="217" t="s">
        <v>137</v>
      </c>
    </row>
    <row r="459" spans="1:51" s="13" customFormat="1" ht="12">
      <c r="A459" s="13"/>
      <c r="B459" s="190"/>
      <c r="C459" s="13"/>
      <c r="D459" s="185" t="s">
        <v>154</v>
      </c>
      <c r="E459" s="191" t="s">
        <v>3</v>
      </c>
      <c r="F459" s="192" t="s">
        <v>723</v>
      </c>
      <c r="G459" s="13"/>
      <c r="H459" s="193">
        <v>14.128</v>
      </c>
      <c r="I459" s="194"/>
      <c r="J459" s="13"/>
      <c r="K459" s="13"/>
      <c r="L459" s="190"/>
      <c r="M459" s="195"/>
      <c r="N459" s="196"/>
      <c r="O459" s="196"/>
      <c r="P459" s="196"/>
      <c r="Q459" s="196"/>
      <c r="R459" s="196"/>
      <c r="S459" s="196"/>
      <c r="T459" s="197"/>
      <c r="U459" s="13"/>
      <c r="V459" s="13"/>
      <c r="W459" s="13"/>
      <c r="X459" s="13"/>
      <c r="Y459" s="13"/>
      <c r="Z459" s="13"/>
      <c r="AA459" s="13"/>
      <c r="AB459" s="13"/>
      <c r="AC459" s="13"/>
      <c r="AD459" s="13"/>
      <c r="AE459" s="13"/>
      <c r="AT459" s="191" t="s">
        <v>154</v>
      </c>
      <c r="AU459" s="191" t="s">
        <v>82</v>
      </c>
      <c r="AV459" s="13" t="s">
        <v>82</v>
      </c>
      <c r="AW459" s="13" t="s">
        <v>35</v>
      </c>
      <c r="AX459" s="13" t="s">
        <v>80</v>
      </c>
      <c r="AY459" s="191" t="s">
        <v>137</v>
      </c>
    </row>
    <row r="460" spans="1:65" s="2" customFormat="1" ht="66.75" customHeight="1">
      <c r="A460" s="37"/>
      <c r="B460" s="171"/>
      <c r="C460" s="172" t="s">
        <v>724</v>
      </c>
      <c r="D460" s="172" t="s">
        <v>140</v>
      </c>
      <c r="E460" s="173" t="s">
        <v>725</v>
      </c>
      <c r="F460" s="174" t="s">
        <v>726</v>
      </c>
      <c r="G460" s="175" t="s">
        <v>169</v>
      </c>
      <c r="H460" s="176">
        <v>265.067</v>
      </c>
      <c r="I460" s="177"/>
      <c r="J460" s="178">
        <f>ROUND(I460*H460,2)</f>
        <v>0</v>
      </c>
      <c r="K460" s="174" t="s">
        <v>3</v>
      </c>
      <c r="L460" s="38"/>
      <c r="M460" s="179" t="s">
        <v>3</v>
      </c>
      <c r="N460" s="180" t="s">
        <v>44</v>
      </c>
      <c r="O460" s="71"/>
      <c r="P460" s="181">
        <f>O460*H460</f>
        <v>0</v>
      </c>
      <c r="Q460" s="181">
        <v>0</v>
      </c>
      <c r="R460" s="181">
        <f>Q460*H460</f>
        <v>0</v>
      </c>
      <c r="S460" s="181">
        <v>0</v>
      </c>
      <c r="T460" s="182">
        <f>S460*H460</f>
        <v>0</v>
      </c>
      <c r="U460" s="37"/>
      <c r="V460" s="37"/>
      <c r="W460" s="37"/>
      <c r="X460" s="37"/>
      <c r="Y460" s="37"/>
      <c r="Z460" s="37"/>
      <c r="AA460" s="37"/>
      <c r="AB460" s="37"/>
      <c r="AC460" s="37"/>
      <c r="AD460" s="37"/>
      <c r="AE460" s="37"/>
      <c r="AR460" s="183" t="s">
        <v>184</v>
      </c>
      <c r="AT460" s="183" t="s">
        <v>140</v>
      </c>
      <c r="AU460" s="183" t="s">
        <v>82</v>
      </c>
      <c r="AY460" s="18" t="s">
        <v>137</v>
      </c>
      <c r="BE460" s="184">
        <f>IF(N460="základní",J460,0)</f>
        <v>0</v>
      </c>
      <c r="BF460" s="184">
        <f>IF(N460="snížená",J460,0)</f>
        <v>0</v>
      </c>
      <c r="BG460" s="184">
        <f>IF(N460="zákl. přenesená",J460,0)</f>
        <v>0</v>
      </c>
      <c r="BH460" s="184">
        <f>IF(N460="sníž. přenesená",J460,0)</f>
        <v>0</v>
      </c>
      <c r="BI460" s="184">
        <f>IF(N460="nulová",J460,0)</f>
        <v>0</v>
      </c>
      <c r="BJ460" s="18" t="s">
        <v>80</v>
      </c>
      <c r="BK460" s="184">
        <f>ROUND(I460*H460,2)</f>
        <v>0</v>
      </c>
      <c r="BL460" s="18" t="s">
        <v>184</v>
      </c>
      <c r="BM460" s="183" t="s">
        <v>727</v>
      </c>
    </row>
    <row r="461" spans="1:47" s="2" customFormat="1" ht="12">
      <c r="A461" s="37"/>
      <c r="B461" s="38"/>
      <c r="C461" s="37"/>
      <c r="D461" s="185" t="s">
        <v>146</v>
      </c>
      <c r="E461" s="37"/>
      <c r="F461" s="186" t="s">
        <v>726</v>
      </c>
      <c r="G461" s="37"/>
      <c r="H461" s="37"/>
      <c r="I461" s="187"/>
      <c r="J461" s="37"/>
      <c r="K461" s="37"/>
      <c r="L461" s="38"/>
      <c r="M461" s="188"/>
      <c r="N461" s="189"/>
      <c r="O461" s="71"/>
      <c r="P461" s="71"/>
      <c r="Q461" s="71"/>
      <c r="R461" s="71"/>
      <c r="S461" s="71"/>
      <c r="T461" s="72"/>
      <c r="U461" s="37"/>
      <c r="V461" s="37"/>
      <c r="W461" s="37"/>
      <c r="X461" s="37"/>
      <c r="Y461" s="37"/>
      <c r="Z461" s="37"/>
      <c r="AA461" s="37"/>
      <c r="AB461" s="37"/>
      <c r="AC461" s="37"/>
      <c r="AD461" s="37"/>
      <c r="AE461" s="37"/>
      <c r="AT461" s="18" t="s">
        <v>146</v>
      </c>
      <c r="AU461" s="18" t="s">
        <v>82</v>
      </c>
    </row>
    <row r="462" spans="1:51" s="13" customFormat="1" ht="12">
      <c r="A462" s="13"/>
      <c r="B462" s="190"/>
      <c r="C462" s="13"/>
      <c r="D462" s="185" t="s">
        <v>154</v>
      </c>
      <c r="E462" s="191" t="s">
        <v>3</v>
      </c>
      <c r="F462" s="192" t="s">
        <v>728</v>
      </c>
      <c r="G462" s="13"/>
      <c r="H462" s="193">
        <v>2.232</v>
      </c>
      <c r="I462" s="194"/>
      <c r="J462" s="13"/>
      <c r="K462" s="13"/>
      <c r="L462" s="190"/>
      <c r="M462" s="195"/>
      <c r="N462" s="196"/>
      <c r="O462" s="196"/>
      <c r="P462" s="196"/>
      <c r="Q462" s="196"/>
      <c r="R462" s="196"/>
      <c r="S462" s="196"/>
      <c r="T462" s="197"/>
      <c r="U462" s="13"/>
      <c r="V462" s="13"/>
      <c r="W462" s="13"/>
      <c r="X462" s="13"/>
      <c r="Y462" s="13"/>
      <c r="Z462" s="13"/>
      <c r="AA462" s="13"/>
      <c r="AB462" s="13"/>
      <c r="AC462" s="13"/>
      <c r="AD462" s="13"/>
      <c r="AE462" s="13"/>
      <c r="AT462" s="191" t="s">
        <v>154</v>
      </c>
      <c r="AU462" s="191" t="s">
        <v>82</v>
      </c>
      <c r="AV462" s="13" t="s">
        <v>82</v>
      </c>
      <c r="AW462" s="13" t="s">
        <v>35</v>
      </c>
      <c r="AX462" s="13" t="s">
        <v>73</v>
      </c>
      <c r="AY462" s="191" t="s">
        <v>137</v>
      </c>
    </row>
    <row r="463" spans="1:51" s="13" customFormat="1" ht="12">
      <c r="A463" s="13"/>
      <c r="B463" s="190"/>
      <c r="C463" s="13"/>
      <c r="D463" s="185" t="s">
        <v>154</v>
      </c>
      <c r="E463" s="191" t="s">
        <v>3</v>
      </c>
      <c r="F463" s="192" t="s">
        <v>729</v>
      </c>
      <c r="G463" s="13"/>
      <c r="H463" s="193">
        <v>229</v>
      </c>
      <c r="I463" s="194"/>
      <c r="J463" s="13"/>
      <c r="K463" s="13"/>
      <c r="L463" s="190"/>
      <c r="M463" s="195"/>
      <c r="N463" s="196"/>
      <c r="O463" s="196"/>
      <c r="P463" s="196"/>
      <c r="Q463" s="196"/>
      <c r="R463" s="196"/>
      <c r="S463" s="196"/>
      <c r="T463" s="197"/>
      <c r="U463" s="13"/>
      <c r="V463" s="13"/>
      <c r="W463" s="13"/>
      <c r="X463" s="13"/>
      <c r="Y463" s="13"/>
      <c r="Z463" s="13"/>
      <c r="AA463" s="13"/>
      <c r="AB463" s="13"/>
      <c r="AC463" s="13"/>
      <c r="AD463" s="13"/>
      <c r="AE463" s="13"/>
      <c r="AT463" s="191" t="s">
        <v>154</v>
      </c>
      <c r="AU463" s="191" t="s">
        <v>82</v>
      </c>
      <c r="AV463" s="13" t="s">
        <v>82</v>
      </c>
      <c r="AW463" s="13" t="s">
        <v>35</v>
      </c>
      <c r="AX463" s="13" t="s">
        <v>73</v>
      </c>
      <c r="AY463" s="191" t="s">
        <v>137</v>
      </c>
    </row>
    <row r="464" spans="1:51" s="13" customFormat="1" ht="12">
      <c r="A464" s="13"/>
      <c r="B464" s="190"/>
      <c r="C464" s="13"/>
      <c r="D464" s="185" t="s">
        <v>154</v>
      </c>
      <c r="E464" s="191" t="s">
        <v>3</v>
      </c>
      <c r="F464" s="192" t="s">
        <v>730</v>
      </c>
      <c r="G464" s="13"/>
      <c r="H464" s="193">
        <v>32.4</v>
      </c>
      <c r="I464" s="194"/>
      <c r="J464" s="13"/>
      <c r="K464" s="13"/>
      <c r="L464" s="190"/>
      <c r="M464" s="195"/>
      <c r="N464" s="196"/>
      <c r="O464" s="196"/>
      <c r="P464" s="196"/>
      <c r="Q464" s="196"/>
      <c r="R464" s="196"/>
      <c r="S464" s="196"/>
      <c r="T464" s="197"/>
      <c r="U464" s="13"/>
      <c r="V464" s="13"/>
      <c r="W464" s="13"/>
      <c r="X464" s="13"/>
      <c r="Y464" s="13"/>
      <c r="Z464" s="13"/>
      <c r="AA464" s="13"/>
      <c r="AB464" s="13"/>
      <c r="AC464" s="13"/>
      <c r="AD464" s="13"/>
      <c r="AE464" s="13"/>
      <c r="AT464" s="191" t="s">
        <v>154</v>
      </c>
      <c r="AU464" s="191" t="s">
        <v>82</v>
      </c>
      <c r="AV464" s="13" t="s">
        <v>82</v>
      </c>
      <c r="AW464" s="13" t="s">
        <v>35</v>
      </c>
      <c r="AX464" s="13" t="s">
        <v>73</v>
      </c>
      <c r="AY464" s="191" t="s">
        <v>137</v>
      </c>
    </row>
    <row r="465" spans="1:51" s="13" customFormat="1" ht="12">
      <c r="A465" s="13"/>
      <c r="B465" s="190"/>
      <c r="C465" s="13"/>
      <c r="D465" s="185" t="s">
        <v>154</v>
      </c>
      <c r="E465" s="191" t="s">
        <v>3</v>
      </c>
      <c r="F465" s="192" t="s">
        <v>731</v>
      </c>
      <c r="G465" s="13"/>
      <c r="H465" s="193">
        <v>1.099</v>
      </c>
      <c r="I465" s="194"/>
      <c r="J465" s="13"/>
      <c r="K465" s="13"/>
      <c r="L465" s="190"/>
      <c r="M465" s="195"/>
      <c r="N465" s="196"/>
      <c r="O465" s="196"/>
      <c r="P465" s="196"/>
      <c r="Q465" s="196"/>
      <c r="R465" s="196"/>
      <c r="S465" s="196"/>
      <c r="T465" s="197"/>
      <c r="U465" s="13"/>
      <c r="V465" s="13"/>
      <c r="W465" s="13"/>
      <c r="X465" s="13"/>
      <c r="Y465" s="13"/>
      <c r="Z465" s="13"/>
      <c r="AA465" s="13"/>
      <c r="AB465" s="13"/>
      <c r="AC465" s="13"/>
      <c r="AD465" s="13"/>
      <c r="AE465" s="13"/>
      <c r="AT465" s="191" t="s">
        <v>154</v>
      </c>
      <c r="AU465" s="191" t="s">
        <v>82</v>
      </c>
      <c r="AV465" s="13" t="s">
        <v>82</v>
      </c>
      <c r="AW465" s="13" t="s">
        <v>35</v>
      </c>
      <c r="AX465" s="13" t="s">
        <v>73</v>
      </c>
      <c r="AY465" s="191" t="s">
        <v>137</v>
      </c>
    </row>
    <row r="466" spans="1:51" s="13" customFormat="1" ht="12">
      <c r="A466" s="13"/>
      <c r="B466" s="190"/>
      <c r="C466" s="13"/>
      <c r="D466" s="185" t="s">
        <v>154</v>
      </c>
      <c r="E466" s="191" t="s">
        <v>3</v>
      </c>
      <c r="F466" s="192" t="s">
        <v>732</v>
      </c>
      <c r="G466" s="13"/>
      <c r="H466" s="193">
        <v>0.336</v>
      </c>
      <c r="I466" s="194"/>
      <c r="J466" s="13"/>
      <c r="K466" s="13"/>
      <c r="L466" s="190"/>
      <c r="M466" s="195"/>
      <c r="N466" s="196"/>
      <c r="O466" s="196"/>
      <c r="P466" s="196"/>
      <c r="Q466" s="196"/>
      <c r="R466" s="196"/>
      <c r="S466" s="196"/>
      <c r="T466" s="197"/>
      <c r="U466" s="13"/>
      <c r="V466" s="13"/>
      <c r="W466" s="13"/>
      <c r="X466" s="13"/>
      <c r="Y466" s="13"/>
      <c r="Z466" s="13"/>
      <c r="AA466" s="13"/>
      <c r="AB466" s="13"/>
      <c r="AC466" s="13"/>
      <c r="AD466" s="13"/>
      <c r="AE466" s="13"/>
      <c r="AT466" s="191" t="s">
        <v>154</v>
      </c>
      <c r="AU466" s="191" t="s">
        <v>82</v>
      </c>
      <c r="AV466" s="13" t="s">
        <v>82</v>
      </c>
      <c r="AW466" s="13" t="s">
        <v>35</v>
      </c>
      <c r="AX466" s="13" t="s">
        <v>73</v>
      </c>
      <c r="AY466" s="191" t="s">
        <v>137</v>
      </c>
    </row>
    <row r="467" spans="1:51" s="14" customFormat="1" ht="12">
      <c r="A467" s="14"/>
      <c r="B467" s="208"/>
      <c r="C467" s="14"/>
      <c r="D467" s="185" t="s">
        <v>154</v>
      </c>
      <c r="E467" s="209" t="s">
        <v>3</v>
      </c>
      <c r="F467" s="210" t="s">
        <v>223</v>
      </c>
      <c r="G467" s="14"/>
      <c r="H467" s="211">
        <v>265.067</v>
      </c>
      <c r="I467" s="212"/>
      <c r="J467" s="14"/>
      <c r="K467" s="14"/>
      <c r="L467" s="208"/>
      <c r="M467" s="213"/>
      <c r="N467" s="214"/>
      <c r="O467" s="214"/>
      <c r="P467" s="214"/>
      <c r="Q467" s="214"/>
      <c r="R467" s="214"/>
      <c r="S467" s="214"/>
      <c r="T467" s="215"/>
      <c r="U467" s="14"/>
      <c r="V467" s="14"/>
      <c r="W467" s="14"/>
      <c r="X467" s="14"/>
      <c r="Y467" s="14"/>
      <c r="Z467" s="14"/>
      <c r="AA467" s="14"/>
      <c r="AB467" s="14"/>
      <c r="AC467" s="14"/>
      <c r="AD467" s="14"/>
      <c r="AE467" s="14"/>
      <c r="AT467" s="209" t="s">
        <v>154</v>
      </c>
      <c r="AU467" s="209" t="s">
        <v>82</v>
      </c>
      <c r="AV467" s="14" t="s">
        <v>144</v>
      </c>
      <c r="AW467" s="14" t="s">
        <v>35</v>
      </c>
      <c r="AX467" s="14" t="s">
        <v>80</v>
      </c>
      <c r="AY467" s="209" t="s">
        <v>137</v>
      </c>
    </row>
    <row r="468" spans="1:65" s="2" customFormat="1" ht="66.75" customHeight="1">
      <c r="A468" s="37"/>
      <c r="B468" s="171"/>
      <c r="C468" s="172" t="s">
        <v>733</v>
      </c>
      <c r="D468" s="172" t="s">
        <v>140</v>
      </c>
      <c r="E468" s="173" t="s">
        <v>734</v>
      </c>
      <c r="F468" s="174" t="s">
        <v>735</v>
      </c>
      <c r="G468" s="175" t="s">
        <v>169</v>
      </c>
      <c r="H468" s="176">
        <v>125.173</v>
      </c>
      <c r="I468" s="177"/>
      <c r="J468" s="178">
        <f>ROUND(I468*H468,2)</f>
        <v>0</v>
      </c>
      <c r="K468" s="174" t="s">
        <v>3</v>
      </c>
      <c r="L468" s="38"/>
      <c r="M468" s="179" t="s">
        <v>3</v>
      </c>
      <c r="N468" s="180" t="s">
        <v>44</v>
      </c>
      <c r="O468" s="71"/>
      <c r="P468" s="181">
        <f>O468*H468</f>
        <v>0</v>
      </c>
      <c r="Q468" s="181">
        <v>0</v>
      </c>
      <c r="R468" s="181">
        <f>Q468*H468</f>
        <v>0</v>
      </c>
      <c r="S468" s="181">
        <v>0</v>
      </c>
      <c r="T468" s="182">
        <f>S468*H468</f>
        <v>0</v>
      </c>
      <c r="U468" s="37"/>
      <c r="V468" s="37"/>
      <c r="W468" s="37"/>
      <c r="X468" s="37"/>
      <c r="Y468" s="37"/>
      <c r="Z468" s="37"/>
      <c r="AA468" s="37"/>
      <c r="AB468" s="37"/>
      <c r="AC468" s="37"/>
      <c r="AD468" s="37"/>
      <c r="AE468" s="37"/>
      <c r="AR468" s="183" t="s">
        <v>184</v>
      </c>
      <c r="AT468" s="183" t="s">
        <v>140</v>
      </c>
      <c r="AU468" s="183" t="s">
        <v>82</v>
      </c>
      <c r="AY468" s="18" t="s">
        <v>137</v>
      </c>
      <c r="BE468" s="184">
        <f>IF(N468="základní",J468,0)</f>
        <v>0</v>
      </c>
      <c r="BF468" s="184">
        <f>IF(N468="snížená",J468,0)</f>
        <v>0</v>
      </c>
      <c r="BG468" s="184">
        <f>IF(N468="zákl. přenesená",J468,0)</f>
        <v>0</v>
      </c>
      <c r="BH468" s="184">
        <f>IF(N468="sníž. přenesená",J468,0)</f>
        <v>0</v>
      </c>
      <c r="BI468" s="184">
        <f>IF(N468="nulová",J468,0)</f>
        <v>0</v>
      </c>
      <c r="BJ468" s="18" t="s">
        <v>80</v>
      </c>
      <c r="BK468" s="184">
        <f>ROUND(I468*H468,2)</f>
        <v>0</v>
      </c>
      <c r="BL468" s="18" t="s">
        <v>184</v>
      </c>
      <c r="BM468" s="183" t="s">
        <v>736</v>
      </c>
    </row>
    <row r="469" spans="1:47" s="2" customFormat="1" ht="12">
      <c r="A469" s="37"/>
      <c r="B469" s="38"/>
      <c r="C469" s="37"/>
      <c r="D469" s="185" t="s">
        <v>146</v>
      </c>
      <c r="E469" s="37"/>
      <c r="F469" s="186" t="s">
        <v>735</v>
      </c>
      <c r="G469" s="37"/>
      <c r="H469" s="37"/>
      <c r="I469" s="187"/>
      <c r="J469" s="37"/>
      <c r="K469" s="37"/>
      <c r="L469" s="38"/>
      <c r="M469" s="188"/>
      <c r="N469" s="189"/>
      <c r="O469" s="71"/>
      <c r="P469" s="71"/>
      <c r="Q469" s="71"/>
      <c r="R469" s="71"/>
      <c r="S469" s="71"/>
      <c r="T469" s="72"/>
      <c r="U469" s="37"/>
      <c r="V469" s="37"/>
      <c r="W469" s="37"/>
      <c r="X469" s="37"/>
      <c r="Y469" s="37"/>
      <c r="Z469" s="37"/>
      <c r="AA469" s="37"/>
      <c r="AB469" s="37"/>
      <c r="AC469" s="37"/>
      <c r="AD469" s="37"/>
      <c r="AE469" s="37"/>
      <c r="AT469" s="18" t="s">
        <v>146</v>
      </c>
      <c r="AU469" s="18" t="s">
        <v>82</v>
      </c>
    </row>
    <row r="470" spans="1:51" s="13" customFormat="1" ht="12">
      <c r="A470" s="13"/>
      <c r="B470" s="190"/>
      <c r="C470" s="13"/>
      <c r="D470" s="185" t="s">
        <v>154</v>
      </c>
      <c r="E470" s="191" t="s">
        <v>3</v>
      </c>
      <c r="F470" s="192" t="s">
        <v>737</v>
      </c>
      <c r="G470" s="13"/>
      <c r="H470" s="193">
        <v>111.434</v>
      </c>
      <c r="I470" s="194"/>
      <c r="J470" s="13"/>
      <c r="K470" s="13"/>
      <c r="L470" s="190"/>
      <c r="M470" s="195"/>
      <c r="N470" s="196"/>
      <c r="O470" s="196"/>
      <c r="P470" s="196"/>
      <c r="Q470" s="196"/>
      <c r="R470" s="196"/>
      <c r="S470" s="196"/>
      <c r="T470" s="197"/>
      <c r="U470" s="13"/>
      <c r="V470" s="13"/>
      <c r="W470" s="13"/>
      <c r="X470" s="13"/>
      <c r="Y470" s="13"/>
      <c r="Z470" s="13"/>
      <c r="AA470" s="13"/>
      <c r="AB470" s="13"/>
      <c r="AC470" s="13"/>
      <c r="AD470" s="13"/>
      <c r="AE470" s="13"/>
      <c r="AT470" s="191" t="s">
        <v>154</v>
      </c>
      <c r="AU470" s="191" t="s">
        <v>82</v>
      </c>
      <c r="AV470" s="13" t="s">
        <v>82</v>
      </c>
      <c r="AW470" s="13" t="s">
        <v>35</v>
      </c>
      <c r="AX470" s="13" t="s">
        <v>73</v>
      </c>
      <c r="AY470" s="191" t="s">
        <v>137</v>
      </c>
    </row>
    <row r="471" spans="1:51" s="13" customFormat="1" ht="12">
      <c r="A471" s="13"/>
      <c r="B471" s="190"/>
      <c r="C471" s="13"/>
      <c r="D471" s="185" t="s">
        <v>154</v>
      </c>
      <c r="E471" s="191" t="s">
        <v>3</v>
      </c>
      <c r="F471" s="192" t="s">
        <v>738</v>
      </c>
      <c r="G471" s="13"/>
      <c r="H471" s="193">
        <v>8.195</v>
      </c>
      <c r="I471" s="194"/>
      <c r="J471" s="13"/>
      <c r="K471" s="13"/>
      <c r="L471" s="190"/>
      <c r="M471" s="195"/>
      <c r="N471" s="196"/>
      <c r="O471" s="196"/>
      <c r="P471" s="196"/>
      <c r="Q471" s="196"/>
      <c r="R471" s="196"/>
      <c r="S471" s="196"/>
      <c r="T471" s="197"/>
      <c r="U471" s="13"/>
      <c r="V471" s="13"/>
      <c r="W471" s="13"/>
      <c r="X471" s="13"/>
      <c r="Y471" s="13"/>
      <c r="Z471" s="13"/>
      <c r="AA471" s="13"/>
      <c r="AB471" s="13"/>
      <c r="AC471" s="13"/>
      <c r="AD471" s="13"/>
      <c r="AE471" s="13"/>
      <c r="AT471" s="191" t="s">
        <v>154</v>
      </c>
      <c r="AU471" s="191" t="s">
        <v>82</v>
      </c>
      <c r="AV471" s="13" t="s">
        <v>82</v>
      </c>
      <c r="AW471" s="13" t="s">
        <v>35</v>
      </c>
      <c r="AX471" s="13" t="s">
        <v>73</v>
      </c>
      <c r="AY471" s="191" t="s">
        <v>137</v>
      </c>
    </row>
    <row r="472" spans="1:51" s="13" customFormat="1" ht="12">
      <c r="A472" s="13"/>
      <c r="B472" s="190"/>
      <c r="C472" s="13"/>
      <c r="D472" s="185" t="s">
        <v>154</v>
      </c>
      <c r="E472" s="191" t="s">
        <v>3</v>
      </c>
      <c r="F472" s="192" t="s">
        <v>739</v>
      </c>
      <c r="G472" s="13"/>
      <c r="H472" s="193">
        <v>5.544</v>
      </c>
      <c r="I472" s="194"/>
      <c r="J472" s="13"/>
      <c r="K472" s="13"/>
      <c r="L472" s="190"/>
      <c r="M472" s="195"/>
      <c r="N472" s="196"/>
      <c r="O472" s="196"/>
      <c r="P472" s="196"/>
      <c r="Q472" s="196"/>
      <c r="R472" s="196"/>
      <c r="S472" s="196"/>
      <c r="T472" s="197"/>
      <c r="U472" s="13"/>
      <c r="V472" s="13"/>
      <c r="W472" s="13"/>
      <c r="X472" s="13"/>
      <c r="Y472" s="13"/>
      <c r="Z472" s="13"/>
      <c r="AA472" s="13"/>
      <c r="AB472" s="13"/>
      <c r="AC472" s="13"/>
      <c r="AD472" s="13"/>
      <c r="AE472" s="13"/>
      <c r="AT472" s="191" t="s">
        <v>154</v>
      </c>
      <c r="AU472" s="191" t="s">
        <v>82</v>
      </c>
      <c r="AV472" s="13" t="s">
        <v>82</v>
      </c>
      <c r="AW472" s="13" t="s">
        <v>35</v>
      </c>
      <c r="AX472" s="13" t="s">
        <v>73</v>
      </c>
      <c r="AY472" s="191" t="s">
        <v>137</v>
      </c>
    </row>
    <row r="473" spans="1:51" s="14" customFormat="1" ht="12">
      <c r="A473" s="14"/>
      <c r="B473" s="208"/>
      <c r="C473" s="14"/>
      <c r="D473" s="185" t="s">
        <v>154</v>
      </c>
      <c r="E473" s="209" t="s">
        <v>3</v>
      </c>
      <c r="F473" s="210" t="s">
        <v>223</v>
      </c>
      <c r="G473" s="14"/>
      <c r="H473" s="211">
        <v>125.17299999999999</v>
      </c>
      <c r="I473" s="212"/>
      <c r="J473" s="14"/>
      <c r="K473" s="14"/>
      <c r="L473" s="208"/>
      <c r="M473" s="213"/>
      <c r="N473" s="214"/>
      <c r="O473" s="214"/>
      <c r="P473" s="214"/>
      <c r="Q473" s="214"/>
      <c r="R473" s="214"/>
      <c r="S473" s="214"/>
      <c r="T473" s="215"/>
      <c r="U473" s="14"/>
      <c r="V473" s="14"/>
      <c r="W473" s="14"/>
      <c r="X473" s="14"/>
      <c r="Y473" s="14"/>
      <c r="Z473" s="14"/>
      <c r="AA473" s="14"/>
      <c r="AB473" s="14"/>
      <c r="AC473" s="14"/>
      <c r="AD473" s="14"/>
      <c r="AE473" s="14"/>
      <c r="AT473" s="209" t="s">
        <v>154</v>
      </c>
      <c r="AU473" s="209" t="s">
        <v>82</v>
      </c>
      <c r="AV473" s="14" t="s">
        <v>144</v>
      </c>
      <c r="AW473" s="14" t="s">
        <v>35</v>
      </c>
      <c r="AX473" s="14" t="s">
        <v>80</v>
      </c>
      <c r="AY473" s="209" t="s">
        <v>137</v>
      </c>
    </row>
    <row r="474" spans="1:65" s="2" customFormat="1" ht="66.75" customHeight="1">
      <c r="A474" s="37"/>
      <c r="B474" s="171"/>
      <c r="C474" s="172" t="s">
        <v>740</v>
      </c>
      <c r="D474" s="172" t="s">
        <v>140</v>
      </c>
      <c r="E474" s="173" t="s">
        <v>741</v>
      </c>
      <c r="F474" s="174" t="s">
        <v>742</v>
      </c>
      <c r="G474" s="175" t="s">
        <v>169</v>
      </c>
      <c r="H474" s="176">
        <v>102.356</v>
      </c>
      <c r="I474" s="177"/>
      <c r="J474" s="178">
        <f>ROUND(I474*H474,2)</f>
        <v>0</v>
      </c>
      <c r="K474" s="174" t="s">
        <v>3</v>
      </c>
      <c r="L474" s="38"/>
      <c r="M474" s="179" t="s">
        <v>3</v>
      </c>
      <c r="N474" s="180" t="s">
        <v>44</v>
      </c>
      <c r="O474" s="71"/>
      <c r="P474" s="181">
        <f>O474*H474</f>
        <v>0</v>
      </c>
      <c r="Q474" s="181">
        <v>0</v>
      </c>
      <c r="R474" s="181">
        <f>Q474*H474</f>
        <v>0</v>
      </c>
      <c r="S474" s="181">
        <v>0</v>
      </c>
      <c r="T474" s="182">
        <f>S474*H474</f>
        <v>0</v>
      </c>
      <c r="U474" s="37"/>
      <c r="V474" s="37"/>
      <c r="W474" s="37"/>
      <c r="X474" s="37"/>
      <c r="Y474" s="37"/>
      <c r="Z474" s="37"/>
      <c r="AA474" s="37"/>
      <c r="AB474" s="37"/>
      <c r="AC474" s="37"/>
      <c r="AD474" s="37"/>
      <c r="AE474" s="37"/>
      <c r="AR474" s="183" t="s">
        <v>184</v>
      </c>
      <c r="AT474" s="183" t="s">
        <v>140</v>
      </c>
      <c r="AU474" s="183" t="s">
        <v>82</v>
      </c>
      <c r="AY474" s="18" t="s">
        <v>137</v>
      </c>
      <c r="BE474" s="184">
        <f>IF(N474="základní",J474,0)</f>
        <v>0</v>
      </c>
      <c r="BF474" s="184">
        <f>IF(N474="snížená",J474,0)</f>
        <v>0</v>
      </c>
      <c r="BG474" s="184">
        <f>IF(N474="zákl. přenesená",J474,0)</f>
        <v>0</v>
      </c>
      <c r="BH474" s="184">
        <f>IF(N474="sníž. přenesená",J474,0)</f>
        <v>0</v>
      </c>
      <c r="BI474" s="184">
        <f>IF(N474="nulová",J474,0)</f>
        <v>0</v>
      </c>
      <c r="BJ474" s="18" t="s">
        <v>80</v>
      </c>
      <c r="BK474" s="184">
        <f>ROUND(I474*H474,2)</f>
        <v>0</v>
      </c>
      <c r="BL474" s="18" t="s">
        <v>184</v>
      </c>
      <c r="BM474" s="183" t="s">
        <v>743</v>
      </c>
    </row>
    <row r="475" spans="1:47" s="2" customFormat="1" ht="12">
      <c r="A475" s="37"/>
      <c r="B475" s="38"/>
      <c r="C475" s="37"/>
      <c r="D475" s="185" t="s">
        <v>146</v>
      </c>
      <c r="E475" s="37"/>
      <c r="F475" s="186" t="s">
        <v>742</v>
      </c>
      <c r="G475" s="37"/>
      <c r="H475" s="37"/>
      <c r="I475" s="187"/>
      <c r="J475" s="37"/>
      <c r="K475" s="37"/>
      <c r="L475" s="38"/>
      <c r="M475" s="188"/>
      <c r="N475" s="189"/>
      <c r="O475" s="71"/>
      <c r="P475" s="71"/>
      <c r="Q475" s="71"/>
      <c r="R475" s="71"/>
      <c r="S475" s="71"/>
      <c r="T475" s="72"/>
      <c r="U475" s="37"/>
      <c r="V475" s="37"/>
      <c r="W475" s="37"/>
      <c r="X475" s="37"/>
      <c r="Y475" s="37"/>
      <c r="Z475" s="37"/>
      <c r="AA475" s="37"/>
      <c r="AB475" s="37"/>
      <c r="AC475" s="37"/>
      <c r="AD475" s="37"/>
      <c r="AE475" s="37"/>
      <c r="AT475" s="18" t="s">
        <v>146</v>
      </c>
      <c r="AU475" s="18" t="s">
        <v>82</v>
      </c>
    </row>
    <row r="476" spans="1:51" s="13" customFormat="1" ht="12">
      <c r="A476" s="13"/>
      <c r="B476" s="190"/>
      <c r="C476" s="13"/>
      <c r="D476" s="185" t="s">
        <v>154</v>
      </c>
      <c r="E476" s="191" t="s">
        <v>3</v>
      </c>
      <c r="F476" s="192" t="s">
        <v>744</v>
      </c>
      <c r="G476" s="13"/>
      <c r="H476" s="193">
        <v>0.634</v>
      </c>
      <c r="I476" s="194"/>
      <c r="J476" s="13"/>
      <c r="K476" s="13"/>
      <c r="L476" s="190"/>
      <c r="M476" s="195"/>
      <c r="N476" s="196"/>
      <c r="O476" s="196"/>
      <c r="P476" s="196"/>
      <c r="Q476" s="196"/>
      <c r="R476" s="196"/>
      <c r="S476" s="196"/>
      <c r="T476" s="197"/>
      <c r="U476" s="13"/>
      <c r="V476" s="13"/>
      <c r="W476" s="13"/>
      <c r="X476" s="13"/>
      <c r="Y476" s="13"/>
      <c r="Z476" s="13"/>
      <c r="AA476" s="13"/>
      <c r="AB476" s="13"/>
      <c r="AC476" s="13"/>
      <c r="AD476" s="13"/>
      <c r="AE476" s="13"/>
      <c r="AT476" s="191" t="s">
        <v>154</v>
      </c>
      <c r="AU476" s="191" t="s">
        <v>82</v>
      </c>
      <c r="AV476" s="13" t="s">
        <v>82</v>
      </c>
      <c r="AW476" s="13" t="s">
        <v>35</v>
      </c>
      <c r="AX476" s="13" t="s">
        <v>73</v>
      </c>
      <c r="AY476" s="191" t="s">
        <v>137</v>
      </c>
    </row>
    <row r="477" spans="1:51" s="13" customFormat="1" ht="12">
      <c r="A477" s="13"/>
      <c r="B477" s="190"/>
      <c r="C477" s="13"/>
      <c r="D477" s="185" t="s">
        <v>154</v>
      </c>
      <c r="E477" s="191" t="s">
        <v>3</v>
      </c>
      <c r="F477" s="192" t="s">
        <v>745</v>
      </c>
      <c r="G477" s="13"/>
      <c r="H477" s="193">
        <v>22.086</v>
      </c>
      <c r="I477" s="194"/>
      <c r="J477" s="13"/>
      <c r="K477" s="13"/>
      <c r="L477" s="190"/>
      <c r="M477" s="195"/>
      <c r="N477" s="196"/>
      <c r="O477" s="196"/>
      <c r="P477" s="196"/>
      <c r="Q477" s="196"/>
      <c r="R477" s="196"/>
      <c r="S477" s="196"/>
      <c r="T477" s="197"/>
      <c r="U477" s="13"/>
      <c r="V477" s="13"/>
      <c r="W477" s="13"/>
      <c r="X477" s="13"/>
      <c r="Y477" s="13"/>
      <c r="Z477" s="13"/>
      <c r="AA477" s="13"/>
      <c r="AB477" s="13"/>
      <c r="AC477" s="13"/>
      <c r="AD477" s="13"/>
      <c r="AE477" s="13"/>
      <c r="AT477" s="191" t="s">
        <v>154</v>
      </c>
      <c r="AU477" s="191" t="s">
        <v>82</v>
      </c>
      <c r="AV477" s="13" t="s">
        <v>82</v>
      </c>
      <c r="AW477" s="13" t="s">
        <v>35</v>
      </c>
      <c r="AX477" s="13" t="s">
        <v>73</v>
      </c>
      <c r="AY477" s="191" t="s">
        <v>137</v>
      </c>
    </row>
    <row r="478" spans="1:51" s="13" customFormat="1" ht="12">
      <c r="A478" s="13"/>
      <c r="B478" s="190"/>
      <c r="C478" s="13"/>
      <c r="D478" s="185" t="s">
        <v>154</v>
      </c>
      <c r="E478" s="191" t="s">
        <v>3</v>
      </c>
      <c r="F478" s="192" t="s">
        <v>746</v>
      </c>
      <c r="G478" s="13"/>
      <c r="H478" s="193">
        <v>74.3</v>
      </c>
      <c r="I478" s="194"/>
      <c r="J478" s="13"/>
      <c r="K478" s="13"/>
      <c r="L478" s="190"/>
      <c r="M478" s="195"/>
      <c r="N478" s="196"/>
      <c r="O478" s="196"/>
      <c r="P478" s="196"/>
      <c r="Q478" s="196"/>
      <c r="R478" s="196"/>
      <c r="S478" s="196"/>
      <c r="T478" s="197"/>
      <c r="U478" s="13"/>
      <c r="V478" s="13"/>
      <c r="W478" s="13"/>
      <c r="X478" s="13"/>
      <c r="Y478" s="13"/>
      <c r="Z478" s="13"/>
      <c r="AA478" s="13"/>
      <c r="AB478" s="13"/>
      <c r="AC478" s="13"/>
      <c r="AD478" s="13"/>
      <c r="AE478" s="13"/>
      <c r="AT478" s="191" t="s">
        <v>154</v>
      </c>
      <c r="AU478" s="191" t="s">
        <v>82</v>
      </c>
      <c r="AV478" s="13" t="s">
        <v>82</v>
      </c>
      <c r="AW478" s="13" t="s">
        <v>35</v>
      </c>
      <c r="AX478" s="13" t="s">
        <v>73</v>
      </c>
      <c r="AY478" s="191" t="s">
        <v>137</v>
      </c>
    </row>
    <row r="479" spans="1:51" s="13" customFormat="1" ht="12">
      <c r="A479" s="13"/>
      <c r="B479" s="190"/>
      <c r="C479" s="13"/>
      <c r="D479" s="185" t="s">
        <v>154</v>
      </c>
      <c r="E479" s="191" t="s">
        <v>3</v>
      </c>
      <c r="F479" s="192" t="s">
        <v>747</v>
      </c>
      <c r="G479" s="13"/>
      <c r="H479" s="193">
        <v>5</v>
      </c>
      <c r="I479" s="194"/>
      <c r="J479" s="13"/>
      <c r="K479" s="13"/>
      <c r="L479" s="190"/>
      <c r="M479" s="195"/>
      <c r="N479" s="196"/>
      <c r="O479" s="196"/>
      <c r="P479" s="196"/>
      <c r="Q479" s="196"/>
      <c r="R479" s="196"/>
      <c r="S479" s="196"/>
      <c r="T479" s="197"/>
      <c r="U479" s="13"/>
      <c r="V479" s="13"/>
      <c r="W479" s="13"/>
      <c r="X479" s="13"/>
      <c r="Y479" s="13"/>
      <c r="Z479" s="13"/>
      <c r="AA479" s="13"/>
      <c r="AB479" s="13"/>
      <c r="AC479" s="13"/>
      <c r="AD479" s="13"/>
      <c r="AE479" s="13"/>
      <c r="AT479" s="191" t="s">
        <v>154</v>
      </c>
      <c r="AU479" s="191" t="s">
        <v>82</v>
      </c>
      <c r="AV479" s="13" t="s">
        <v>82</v>
      </c>
      <c r="AW479" s="13" t="s">
        <v>35</v>
      </c>
      <c r="AX479" s="13" t="s">
        <v>73</v>
      </c>
      <c r="AY479" s="191" t="s">
        <v>137</v>
      </c>
    </row>
    <row r="480" spans="1:51" s="13" customFormat="1" ht="12">
      <c r="A480" s="13"/>
      <c r="B480" s="190"/>
      <c r="C480" s="13"/>
      <c r="D480" s="185" t="s">
        <v>154</v>
      </c>
      <c r="E480" s="191" t="s">
        <v>3</v>
      </c>
      <c r="F480" s="192" t="s">
        <v>748</v>
      </c>
      <c r="G480" s="13"/>
      <c r="H480" s="193">
        <v>0.336</v>
      </c>
      <c r="I480" s="194"/>
      <c r="J480" s="13"/>
      <c r="K480" s="13"/>
      <c r="L480" s="190"/>
      <c r="M480" s="195"/>
      <c r="N480" s="196"/>
      <c r="O480" s="196"/>
      <c r="P480" s="196"/>
      <c r="Q480" s="196"/>
      <c r="R480" s="196"/>
      <c r="S480" s="196"/>
      <c r="T480" s="197"/>
      <c r="U480" s="13"/>
      <c r="V480" s="13"/>
      <c r="W480" s="13"/>
      <c r="X480" s="13"/>
      <c r="Y480" s="13"/>
      <c r="Z480" s="13"/>
      <c r="AA480" s="13"/>
      <c r="AB480" s="13"/>
      <c r="AC480" s="13"/>
      <c r="AD480" s="13"/>
      <c r="AE480" s="13"/>
      <c r="AT480" s="191" t="s">
        <v>154</v>
      </c>
      <c r="AU480" s="191" t="s">
        <v>82</v>
      </c>
      <c r="AV480" s="13" t="s">
        <v>82</v>
      </c>
      <c r="AW480" s="13" t="s">
        <v>35</v>
      </c>
      <c r="AX480" s="13" t="s">
        <v>73</v>
      </c>
      <c r="AY480" s="191" t="s">
        <v>137</v>
      </c>
    </row>
    <row r="481" spans="1:51" s="14" customFormat="1" ht="12">
      <c r="A481" s="14"/>
      <c r="B481" s="208"/>
      <c r="C481" s="14"/>
      <c r="D481" s="185" t="s">
        <v>154</v>
      </c>
      <c r="E481" s="209" t="s">
        <v>3</v>
      </c>
      <c r="F481" s="210" t="s">
        <v>223</v>
      </c>
      <c r="G481" s="14"/>
      <c r="H481" s="211">
        <v>102.356</v>
      </c>
      <c r="I481" s="212"/>
      <c r="J481" s="14"/>
      <c r="K481" s="14"/>
      <c r="L481" s="208"/>
      <c r="M481" s="213"/>
      <c r="N481" s="214"/>
      <c r="O481" s="214"/>
      <c r="P481" s="214"/>
      <c r="Q481" s="214"/>
      <c r="R481" s="214"/>
      <c r="S481" s="214"/>
      <c r="T481" s="215"/>
      <c r="U481" s="14"/>
      <c r="V481" s="14"/>
      <c r="W481" s="14"/>
      <c r="X481" s="14"/>
      <c r="Y481" s="14"/>
      <c r="Z481" s="14"/>
      <c r="AA481" s="14"/>
      <c r="AB481" s="14"/>
      <c r="AC481" s="14"/>
      <c r="AD481" s="14"/>
      <c r="AE481" s="14"/>
      <c r="AT481" s="209" t="s">
        <v>154</v>
      </c>
      <c r="AU481" s="209" t="s">
        <v>82</v>
      </c>
      <c r="AV481" s="14" t="s">
        <v>144</v>
      </c>
      <c r="AW481" s="14" t="s">
        <v>35</v>
      </c>
      <c r="AX481" s="14" t="s">
        <v>80</v>
      </c>
      <c r="AY481" s="209" t="s">
        <v>137</v>
      </c>
    </row>
    <row r="482" spans="1:65" s="2" customFormat="1" ht="66.75" customHeight="1">
      <c r="A482" s="37"/>
      <c r="B482" s="171"/>
      <c r="C482" s="172" t="s">
        <v>749</v>
      </c>
      <c r="D482" s="172" t="s">
        <v>140</v>
      </c>
      <c r="E482" s="173" t="s">
        <v>750</v>
      </c>
      <c r="F482" s="174" t="s">
        <v>751</v>
      </c>
      <c r="G482" s="175" t="s">
        <v>169</v>
      </c>
      <c r="H482" s="176">
        <v>9.06</v>
      </c>
      <c r="I482" s="177"/>
      <c r="J482" s="178">
        <f>ROUND(I482*H482,2)</f>
        <v>0</v>
      </c>
      <c r="K482" s="174" t="s">
        <v>3</v>
      </c>
      <c r="L482" s="38"/>
      <c r="M482" s="179" t="s">
        <v>3</v>
      </c>
      <c r="N482" s="180" t="s">
        <v>44</v>
      </c>
      <c r="O482" s="71"/>
      <c r="P482" s="181">
        <f>O482*H482</f>
        <v>0</v>
      </c>
      <c r="Q482" s="181">
        <v>0</v>
      </c>
      <c r="R482" s="181">
        <f>Q482*H482</f>
        <v>0</v>
      </c>
      <c r="S482" s="181">
        <v>0</v>
      </c>
      <c r="T482" s="182">
        <f>S482*H482</f>
        <v>0</v>
      </c>
      <c r="U482" s="37"/>
      <c r="V482" s="37"/>
      <c r="W482" s="37"/>
      <c r="X482" s="37"/>
      <c r="Y482" s="37"/>
      <c r="Z482" s="37"/>
      <c r="AA482" s="37"/>
      <c r="AB482" s="37"/>
      <c r="AC482" s="37"/>
      <c r="AD482" s="37"/>
      <c r="AE482" s="37"/>
      <c r="AR482" s="183" t="s">
        <v>184</v>
      </c>
      <c r="AT482" s="183" t="s">
        <v>140</v>
      </c>
      <c r="AU482" s="183" t="s">
        <v>82</v>
      </c>
      <c r="AY482" s="18" t="s">
        <v>137</v>
      </c>
      <c r="BE482" s="184">
        <f>IF(N482="základní",J482,0)</f>
        <v>0</v>
      </c>
      <c r="BF482" s="184">
        <f>IF(N482="snížená",J482,0)</f>
        <v>0</v>
      </c>
      <c r="BG482" s="184">
        <f>IF(N482="zákl. přenesená",J482,0)</f>
        <v>0</v>
      </c>
      <c r="BH482" s="184">
        <f>IF(N482="sníž. přenesená",J482,0)</f>
        <v>0</v>
      </c>
      <c r="BI482" s="184">
        <f>IF(N482="nulová",J482,0)</f>
        <v>0</v>
      </c>
      <c r="BJ482" s="18" t="s">
        <v>80</v>
      </c>
      <c r="BK482" s="184">
        <f>ROUND(I482*H482,2)</f>
        <v>0</v>
      </c>
      <c r="BL482" s="18" t="s">
        <v>184</v>
      </c>
      <c r="BM482" s="183" t="s">
        <v>752</v>
      </c>
    </row>
    <row r="483" spans="1:47" s="2" customFormat="1" ht="12">
      <c r="A483" s="37"/>
      <c r="B483" s="38"/>
      <c r="C483" s="37"/>
      <c r="D483" s="185" t="s">
        <v>146</v>
      </c>
      <c r="E483" s="37"/>
      <c r="F483" s="186" t="s">
        <v>751</v>
      </c>
      <c r="G483" s="37"/>
      <c r="H483" s="37"/>
      <c r="I483" s="187"/>
      <c r="J483" s="37"/>
      <c r="K483" s="37"/>
      <c r="L483" s="38"/>
      <c r="M483" s="188"/>
      <c r="N483" s="189"/>
      <c r="O483" s="71"/>
      <c r="P483" s="71"/>
      <c r="Q483" s="71"/>
      <c r="R483" s="71"/>
      <c r="S483" s="71"/>
      <c r="T483" s="72"/>
      <c r="U483" s="37"/>
      <c r="V483" s="37"/>
      <c r="W483" s="37"/>
      <c r="X483" s="37"/>
      <c r="Y483" s="37"/>
      <c r="Z483" s="37"/>
      <c r="AA483" s="37"/>
      <c r="AB483" s="37"/>
      <c r="AC483" s="37"/>
      <c r="AD483" s="37"/>
      <c r="AE483" s="37"/>
      <c r="AT483" s="18" t="s">
        <v>146</v>
      </c>
      <c r="AU483" s="18" t="s">
        <v>82</v>
      </c>
    </row>
    <row r="484" spans="1:51" s="13" customFormat="1" ht="12">
      <c r="A484" s="13"/>
      <c r="B484" s="190"/>
      <c r="C484" s="13"/>
      <c r="D484" s="185" t="s">
        <v>154</v>
      </c>
      <c r="E484" s="191" t="s">
        <v>3</v>
      </c>
      <c r="F484" s="192" t="s">
        <v>753</v>
      </c>
      <c r="G484" s="13"/>
      <c r="H484" s="193">
        <v>1.099</v>
      </c>
      <c r="I484" s="194"/>
      <c r="J484" s="13"/>
      <c r="K484" s="13"/>
      <c r="L484" s="190"/>
      <c r="M484" s="195"/>
      <c r="N484" s="196"/>
      <c r="O484" s="196"/>
      <c r="P484" s="196"/>
      <c r="Q484" s="196"/>
      <c r="R484" s="196"/>
      <c r="S484" s="196"/>
      <c r="T484" s="197"/>
      <c r="U484" s="13"/>
      <c r="V484" s="13"/>
      <c r="W484" s="13"/>
      <c r="X484" s="13"/>
      <c r="Y484" s="13"/>
      <c r="Z484" s="13"/>
      <c r="AA484" s="13"/>
      <c r="AB484" s="13"/>
      <c r="AC484" s="13"/>
      <c r="AD484" s="13"/>
      <c r="AE484" s="13"/>
      <c r="AT484" s="191" t="s">
        <v>154</v>
      </c>
      <c r="AU484" s="191" t="s">
        <v>82</v>
      </c>
      <c r="AV484" s="13" t="s">
        <v>82</v>
      </c>
      <c r="AW484" s="13" t="s">
        <v>35</v>
      </c>
      <c r="AX484" s="13" t="s">
        <v>73</v>
      </c>
      <c r="AY484" s="191" t="s">
        <v>137</v>
      </c>
    </row>
    <row r="485" spans="1:51" s="13" customFormat="1" ht="12">
      <c r="A485" s="13"/>
      <c r="B485" s="190"/>
      <c r="C485" s="13"/>
      <c r="D485" s="185" t="s">
        <v>154</v>
      </c>
      <c r="E485" s="191" t="s">
        <v>3</v>
      </c>
      <c r="F485" s="192" t="s">
        <v>754</v>
      </c>
      <c r="G485" s="13"/>
      <c r="H485" s="193">
        <v>7.461</v>
      </c>
      <c r="I485" s="194"/>
      <c r="J485" s="13"/>
      <c r="K485" s="13"/>
      <c r="L485" s="190"/>
      <c r="M485" s="195"/>
      <c r="N485" s="196"/>
      <c r="O485" s="196"/>
      <c r="P485" s="196"/>
      <c r="Q485" s="196"/>
      <c r="R485" s="196"/>
      <c r="S485" s="196"/>
      <c r="T485" s="197"/>
      <c r="U485" s="13"/>
      <c r="V485" s="13"/>
      <c r="W485" s="13"/>
      <c r="X485" s="13"/>
      <c r="Y485" s="13"/>
      <c r="Z485" s="13"/>
      <c r="AA485" s="13"/>
      <c r="AB485" s="13"/>
      <c r="AC485" s="13"/>
      <c r="AD485" s="13"/>
      <c r="AE485" s="13"/>
      <c r="AT485" s="191" t="s">
        <v>154</v>
      </c>
      <c r="AU485" s="191" t="s">
        <v>82</v>
      </c>
      <c r="AV485" s="13" t="s">
        <v>82</v>
      </c>
      <c r="AW485" s="13" t="s">
        <v>35</v>
      </c>
      <c r="AX485" s="13" t="s">
        <v>73</v>
      </c>
      <c r="AY485" s="191" t="s">
        <v>137</v>
      </c>
    </row>
    <row r="486" spans="1:51" s="13" customFormat="1" ht="12">
      <c r="A486" s="13"/>
      <c r="B486" s="190"/>
      <c r="C486" s="13"/>
      <c r="D486" s="185" t="s">
        <v>154</v>
      </c>
      <c r="E486" s="191" t="s">
        <v>3</v>
      </c>
      <c r="F486" s="192" t="s">
        <v>755</v>
      </c>
      <c r="G486" s="13"/>
      <c r="H486" s="193">
        <v>0.5</v>
      </c>
      <c r="I486" s="194"/>
      <c r="J486" s="13"/>
      <c r="K486" s="13"/>
      <c r="L486" s="190"/>
      <c r="M486" s="195"/>
      <c r="N486" s="196"/>
      <c r="O486" s="196"/>
      <c r="P486" s="196"/>
      <c r="Q486" s="196"/>
      <c r="R486" s="196"/>
      <c r="S486" s="196"/>
      <c r="T486" s="197"/>
      <c r="U486" s="13"/>
      <c r="V486" s="13"/>
      <c r="W486" s="13"/>
      <c r="X486" s="13"/>
      <c r="Y486" s="13"/>
      <c r="Z486" s="13"/>
      <c r="AA486" s="13"/>
      <c r="AB486" s="13"/>
      <c r="AC486" s="13"/>
      <c r="AD486" s="13"/>
      <c r="AE486" s="13"/>
      <c r="AT486" s="191" t="s">
        <v>154</v>
      </c>
      <c r="AU486" s="191" t="s">
        <v>82</v>
      </c>
      <c r="AV486" s="13" t="s">
        <v>82</v>
      </c>
      <c r="AW486" s="13" t="s">
        <v>35</v>
      </c>
      <c r="AX486" s="13" t="s">
        <v>73</v>
      </c>
      <c r="AY486" s="191" t="s">
        <v>137</v>
      </c>
    </row>
    <row r="487" spans="1:51" s="14" customFormat="1" ht="12">
      <c r="A487" s="14"/>
      <c r="B487" s="208"/>
      <c r="C487" s="14"/>
      <c r="D487" s="185" t="s">
        <v>154</v>
      </c>
      <c r="E487" s="209" t="s">
        <v>3</v>
      </c>
      <c r="F487" s="210" t="s">
        <v>223</v>
      </c>
      <c r="G487" s="14"/>
      <c r="H487" s="211">
        <v>9.06</v>
      </c>
      <c r="I487" s="212"/>
      <c r="J487" s="14"/>
      <c r="K487" s="14"/>
      <c r="L487" s="208"/>
      <c r="M487" s="213"/>
      <c r="N487" s="214"/>
      <c r="O487" s="214"/>
      <c r="P487" s="214"/>
      <c r="Q487" s="214"/>
      <c r="R487" s="214"/>
      <c r="S487" s="214"/>
      <c r="T487" s="215"/>
      <c r="U487" s="14"/>
      <c r="V487" s="14"/>
      <c r="W487" s="14"/>
      <c r="X487" s="14"/>
      <c r="Y487" s="14"/>
      <c r="Z487" s="14"/>
      <c r="AA487" s="14"/>
      <c r="AB487" s="14"/>
      <c r="AC487" s="14"/>
      <c r="AD487" s="14"/>
      <c r="AE487" s="14"/>
      <c r="AT487" s="209" t="s">
        <v>154</v>
      </c>
      <c r="AU487" s="209" t="s">
        <v>82</v>
      </c>
      <c r="AV487" s="14" t="s">
        <v>144</v>
      </c>
      <c r="AW487" s="14" t="s">
        <v>35</v>
      </c>
      <c r="AX487" s="14" t="s">
        <v>80</v>
      </c>
      <c r="AY487" s="209" t="s">
        <v>137</v>
      </c>
    </row>
    <row r="488" spans="1:65" s="2" customFormat="1" ht="66.75" customHeight="1">
      <c r="A488" s="37"/>
      <c r="B488" s="171"/>
      <c r="C488" s="172" t="s">
        <v>756</v>
      </c>
      <c r="D488" s="172" t="s">
        <v>140</v>
      </c>
      <c r="E488" s="173" t="s">
        <v>757</v>
      </c>
      <c r="F488" s="174" t="s">
        <v>758</v>
      </c>
      <c r="G488" s="175" t="s">
        <v>169</v>
      </c>
      <c r="H488" s="176">
        <v>526.309</v>
      </c>
      <c r="I488" s="177"/>
      <c r="J488" s="178">
        <f>ROUND(I488*H488,2)</f>
        <v>0</v>
      </c>
      <c r="K488" s="174" t="s">
        <v>3</v>
      </c>
      <c r="L488" s="38"/>
      <c r="M488" s="179" t="s">
        <v>3</v>
      </c>
      <c r="N488" s="180" t="s">
        <v>44</v>
      </c>
      <c r="O488" s="71"/>
      <c r="P488" s="181">
        <f>O488*H488</f>
        <v>0</v>
      </c>
      <c r="Q488" s="181">
        <v>0</v>
      </c>
      <c r="R488" s="181">
        <f>Q488*H488</f>
        <v>0</v>
      </c>
      <c r="S488" s="181">
        <v>0</v>
      </c>
      <c r="T488" s="182">
        <f>S488*H488</f>
        <v>0</v>
      </c>
      <c r="U488" s="37"/>
      <c r="V488" s="37"/>
      <c r="W488" s="37"/>
      <c r="X488" s="37"/>
      <c r="Y488" s="37"/>
      <c r="Z488" s="37"/>
      <c r="AA488" s="37"/>
      <c r="AB488" s="37"/>
      <c r="AC488" s="37"/>
      <c r="AD488" s="37"/>
      <c r="AE488" s="37"/>
      <c r="AR488" s="183" t="s">
        <v>184</v>
      </c>
      <c r="AT488" s="183" t="s">
        <v>140</v>
      </c>
      <c r="AU488" s="183" t="s">
        <v>82</v>
      </c>
      <c r="AY488" s="18" t="s">
        <v>137</v>
      </c>
      <c r="BE488" s="184">
        <f>IF(N488="základní",J488,0)</f>
        <v>0</v>
      </c>
      <c r="BF488" s="184">
        <f>IF(N488="snížená",J488,0)</f>
        <v>0</v>
      </c>
      <c r="BG488" s="184">
        <f>IF(N488="zákl. přenesená",J488,0)</f>
        <v>0</v>
      </c>
      <c r="BH488" s="184">
        <f>IF(N488="sníž. přenesená",J488,0)</f>
        <v>0</v>
      </c>
      <c r="BI488" s="184">
        <f>IF(N488="nulová",J488,0)</f>
        <v>0</v>
      </c>
      <c r="BJ488" s="18" t="s">
        <v>80</v>
      </c>
      <c r="BK488" s="184">
        <f>ROUND(I488*H488,2)</f>
        <v>0</v>
      </c>
      <c r="BL488" s="18" t="s">
        <v>184</v>
      </c>
      <c r="BM488" s="183" t="s">
        <v>759</v>
      </c>
    </row>
    <row r="489" spans="1:47" s="2" customFormat="1" ht="12">
      <c r="A489" s="37"/>
      <c r="B489" s="38"/>
      <c r="C489" s="37"/>
      <c r="D489" s="185" t="s">
        <v>146</v>
      </c>
      <c r="E489" s="37"/>
      <c r="F489" s="186" t="s">
        <v>758</v>
      </c>
      <c r="G489" s="37"/>
      <c r="H489" s="37"/>
      <c r="I489" s="187"/>
      <c r="J489" s="37"/>
      <c r="K489" s="37"/>
      <c r="L489" s="38"/>
      <c r="M489" s="188"/>
      <c r="N489" s="189"/>
      <c r="O489" s="71"/>
      <c r="P489" s="71"/>
      <c r="Q489" s="71"/>
      <c r="R489" s="71"/>
      <c r="S489" s="71"/>
      <c r="T489" s="72"/>
      <c r="U489" s="37"/>
      <c r="V489" s="37"/>
      <c r="W489" s="37"/>
      <c r="X489" s="37"/>
      <c r="Y489" s="37"/>
      <c r="Z489" s="37"/>
      <c r="AA489" s="37"/>
      <c r="AB489" s="37"/>
      <c r="AC489" s="37"/>
      <c r="AD489" s="37"/>
      <c r="AE489" s="37"/>
      <c r="AT489" s="18" t="s">
        <v>146</v>
      </c>
      <c r="AU489" s="18" t="s">
        <v>82</v>
      </c>
    </row>
    <row r="490" spans="1:51" s="15" customFormat="1" ht="12">
      <c r="A490" s="15"/>
      <c r="B490" s="216"/>
      <c r="C490" s="15"/>
      <c r="D490" s="185" t="s">
        <v>154</v>
      </c>
      <c r="E490" s="217" t="s">
        <v>3</v>
      </c>
      <c r="F490" s="218" t="s">
        <v>760</v>
      </c>
      <c r="G490" s="15"/>
      <c r="H490" s="217" t="s">
        <v>3</v>
      </c>
      <c r="I490" s="219"/>
      <c r="J490" s="15"/>
      <c r="K490" s="15"/>
      <c r="L490" s="216"/>
      <c r="M490" s="220"/>
      <c r="N490" s="221"/>
      <c r="O490" s="221"/>
      <c r="P490" s="221"/>
      <c r="Q490" s="221"/>
      <c r="R490" s="221"/>
      <c r="S490" s="221"/>
      <c r="T490" s="222"/>
      <c r="U490" s="15"/>
      <c r="V490" s="15"/>
      <c r="W490" s="15"/>
      <c r="X490" s="15"/>
      <c r="Y490" s="15"/>
      <c r="Z490" s="15"/>
      <c r="AA490" s="15"/>
      <c r="AB490" s="15"/>
      <c r="AC490" s="15"/>
      <c r="AD490" s="15"/>
      <c r="AE490" s="15"/>
      <c r="AT490" s="217" t="s">
        <v>154</v>
      </c>
      <c r="AU490" s="217" t="s">
        <v>82</v>
      </c>
      <c r="AV490" s="15" t="s">
        <v>80</v>
      </c>
      <c r="AW490" s="15" t="s">
        <v>35</v>
      </c>
      <c r="AX490" s="15" t="s">
        <v>73</v>
      </c>
      <c r="AY490" s="217" t="s">
        <v>137</v>
      </c>
    </row>
    <row r="491" spans="1:51" s="13" customFormat="1" ht="12">
      <c r="A491" s="13"/>
      <c r="B491" s="190"/>
      <c r="C491" s="13"/>
      <c r="D491" s="185" t="s">
        <v>154</v>
      </c>
      <c r="E491" s="191" t="s">
        <v>3</v>
      </c>
      <c r="F491" s="192" t="s">
        <v>761</v>
      </c>
      <c r="G491" s="13"/>
      <c r="H491" s="193">
        <v>503.509</v>
      </c>
      <c r="I491" s="194"/>
      <c r="J491" s="13"/>
      <c r="K491" s="13"/>
      <c r="L491" s="190"/>
      <c r="M491" s="195"/>
      <c r="N491" s="196"/>
      <c r="O491" s="196"/>
      <c r="P491" s="196"/>
      <c r="Q491" s="196"/>
      <c r="R491" s="196"/>
      <c r="S491" s="196"/>
      <c r="T491" s="197"/>
      <c r="U491" s="13"/>
      <c r="V491" s="13"/>
      <c r="W491" s="13"/>
      <c r="X491" s="13"/>
      <c r="Y491" s="13"/>
      <c r="Z491" s="13"/>
      <c r="AA491" s="13"/>
      <c r="AB491" s="13"/>
      <c r="AC491" s="13"/>
      <c r="AD491" s="13"/>
      <c r="AE491" s="13"/>
      <c r="AT491" s="191" t="s">
        <v>154</v>
      </c>
      <c r="AU491" s="191" t="s">
        <v>82</v>
      </c>
      <c r="AV491" s="13" t="s">
        <v>82</v>
      </c>
      <c r="AW491" s="13" t="s">
        <v>35</v>
      </c>
      <c r="AX491" s="13" t="s">
        <v>73</v>
      </c>
      <c r="AY491" s="191" t="s">
        <v>137</v>
      </c>
    </row>
    <row r="492" spans="1:51" s="13" customFormat="1" ht="12">
      <c r="A492" s="13"/>
      <c r="B492" s="190"/>
      <c r="C492" s="13"/>
      <c r="D492" s="185" t="s">
        <v>154</v>
      </c>
      <c r="E492" s="191" t="s">
        <v>3</v>
      </c>
      <c r="F492" s="192" t="s">
        <v>762</v>
      </c>
      <c r="G492" s="13"/>
      <c r="H492" s="193">
        <v>22.8</v>
      </c>
      <c r="I492" s="194"/>
      <c r="J492" s="13"/>
      <c r="K492" s="13"/>
      <c r="L492" s="190"/>
      <c r="M492" s="195"/>
      <c r="N492" s="196"/>
      <c r="O492" s="196"/>
      <c r="P492" s="196"/>
      <c r="Q492" s="196"/>
      <c r="R492" s="196"/>
      <c r="S492" s="196"/>
      <c r="T492" s="197"/>
      <c r="U492" s="13"/>
      <c r="V492" s="13"/>
      <c r="W492" s="13"/>
      <c r="X492" s="13"/>
      <c r="Y492" s="13"/>
      <c r="Z492" s="13"/>
      <c r="AA492" s="13"/>
      <c r="AB492" s="13"/>
      <c r="AC492" s="13"/>
      <c r="AD492" s="13"/>
      <c r="AE492" s="13"/>
      <c r="AT492" s="191" t="s">
        <v>154</v>
      </c>
      <c r="AU492" s="191" t="s">
        <v>82</v>
      </c>
      <c r="AV492" s="13" t="s">
        <v>82</v>
      </c>
      <c r="AW492" s="13" t="s">
        <v>35</v>
      </c>
      <c r="AX492" s="13" t="s">
        <v>73</v>
      </c>
      <c r="AY492" s="191" t="s">
        <v>137</v>
      </c>
    </row>
    <row r="493" spans="1:51" s="14" customFormat="1" ht="12">
      <c r="A493" s="14"/>
      <c r="B493" s="208"/>
      <c r="C493" s="14"/>
      <c r="D493" s="185" t="s">
        <v>154</v>
      </c>
      <c r="E493" s="209" t="s">
        <v>3</v>
      </c>
      <c r="F493" s="210" t="s">
        <v>223</v>
      </c>
      <c r="G493" s="14"/>
      <c r="H493" s="211">
        <v>526.309</v>
      </c>
      <c r="I493" s="212"/>
      <c r="J493" s="14"/>
      <c r="K493" s="14"/>
      <c r="L493" s="208"/>
      <c r="M493" s="213"/>
      <c r="N493" s="214"/>
      <c r="O493" s="214"/>
      <c r="P493" s="214"/>
      <c r="Q493" s="214"/>
      <c r="R493" s="214"/>
      <c r="S493" s="214"/>
      <c r="T493" s="215"/>
      <c r="U493" s="14"/>
      <c r="V493" s="14"/>
      <c r="W493" s="14"/>
      <c r="X493" s="14"/>
      <c r="Y493" s="14"/>
      <c r="Z493" s="14"/>
      <c r="AA493" s="14"/>
      <c r="AB493" s="14"/>
      <c r="AC493" s="14"/>
      <c r="AD493" s="14"/>
      <c r="AE493" s="14"/>
      <c r="AT493" s="209" t="s">
        <v>154</v>
      </c>
      <c r="AU493" s="209" t="s">
        <v>82</v>
      </c>
      <c r="AV493" s="14" t="s">
        <v>144</v>
      </c>
      <c r="AW493" s="14" t="s">
        <v>35</v>
      </c>
      <c r="AX493" s="14" t="s">
        <v>80</v>
      </c>
      <c r="AY493" s="209" t="s">
        <v>137</v>
      </c>
    </row>
    <row r="494" spans="1:65" s="2" customFormat="1" ht="21.75" customHeight="1">
      <c r="A494" s="37"/>
      <c r="B494" s="171"/>
      <c r="C494" s="172" t="s">
        <v>763</v>
      </c>
      <c r="D494" s="172" t="s">
        <v>140</v>
      </c>
      <c r="E494" s="173" t="s">
        <v>764</v>
      </c>
      <c r="F494" s="174" t="s">
        <v>765</v>
      </c>
      <c r="G494" s="175" t="s">
        <v>169</v>
      </c>
      <c r="H494" s="176">
        <v>390.97</v>
      </c>
      <c r="I494" s="177"/>
      <c r="J494" s="178">
        <f>ROUND(I494*H494,2)</f>
        <v>0</v>
      </c>
      <c r="K494" s="174" t="s">
        <v>3</v>
      </c>
      <c r="L494" s="38"/>
      <c r="M494" s="179" t="s">
        <v>3</v>
      </c>
      <c r="N494" s="180" t="s">
        <v>44</v>
      </c>
      <c r="O494" s="71"/>
      <c r="P494" s="181">
        <f>O494*H494</f>
        <v>0</v>
      </c>
      <c r="Q494" s="181">
        <v>0</v>
      </c>
      <c r="R494" s="181">
        <f>Q494*H494</f>
        <v>0</v>
      </c>
      <c r="S494" s="181">
        <v>0</v>
      </c>
      <c r="T494" s="182">
        <f>S494*H494</f>
        <v>0</v>
      </c>
      <c r="U494" s="37"/>
      <c r="V494" s="37"/>
      <c r="W494" s="37"/>
      <c r="X494" s="37"/>
      <c r="Y494" s="37"/>
      <c r="Z494" s="37"/>
      <c r="AA494" s="37"/>
      <c r="AB494" s="37"/>
      <c r="AC494" s="37"/>
      <c r="AD494" s="37"/>
      <c r="AE494" s="37"/>
      <c r="AR494" s="183" t="s">
        <v>184</v>
      </c>
      <c r="AT494" s="183" t="s">
        <v>140</v>
      </c>
      <c r="AU494" s="183" t="s">
        <v>82</v>
      </c>
      <c r="AY494" s="18" t="s">
        <v>137</v>
      </c>
      <c r="BE494" s="184">
        <f>IF(N494="základní",J494,0)</f>
        <v>0</v>
      </c>
      <c r="BF494" s="184">
        <f>IF(N494="snížená",J494,0)</f>
        <v>0</v>
      </c>
      <c r="BG494" s="184">
        <f>IF(N494="zákl. přenesená",J494,0)</f>
        <v>0</v>
      </c>
      <c r="BH494" s="184">
        <f>IF(N494="sníž. přenesená",J494,0)</f>
        <v>0</v>
      </c>
      <c r="BI494" s="184">
        <f>IF(N494="nulová",J494,0)</f>
        <v>0</v>
      </c>
      <c r="BJ494" s="18" t="s">
        <v>80</v>
      </c>
      <c r="BK494" s="184">
        <f>ROUND(I494*H494,2)</f>
        <v>0</v>
      </c>
      <c r="BL494" s="18" t="s">
        <v>184</v>
      </c>
      <c r="BM494" s="183" t="s">
        <v>766</v>
      </c>
    </row>
    <row r="495" spans="1:47" s="2" customFormat="1" ht="12">
      <c r="A495" s="37"/>
      <c r="B495" s="38"/>
      <c r="C495" s="37"/>
      <c r="D495" s="185" t="s">
        <v>146</v>
      </c>
      <c r="E495" s="37"/>
      <c r="F495" s="186" t="s">
        <v>765</v>
      </c>
      <c r="G495" s="37"/>
      <c r="H495" s="37"/>
      <c r="I495" s="187"/>
      <c r="J495" s="37"/>
      <c r="K495" s="37"/>
      <c r="L495" s="38"/>
      <c r="M495" s="188"/>
      <c r="N495" s="189"/>
      <c r="O495" s="71"/>
      <c r="P495" s="71"/>
      <c r="Q495" s="71"/>
      <c r="R495" s="71"/>
      <c r="S495" s="71"/>
      <c r="T495" s="72"/>
      <c r="U495" s="37"/>
      <c r="V495" s="37"/>
      <c r="W495" s="37"/>
      <c r="X495" s="37"/>
      <c r="Y495" s="37"/>
      <c r="Z495" s="37"/>
      <c r="AA495" s="37"/>
      <c r="AB495" s="37"/>
      <c r="AC495" s="37"/>
      <c r="AD495" s="37"/>
      <c r="AE495" s="37"/>
      <c r="AT495" s="18" t="s">
        <v>146</v>
      </c>
      <c r="AU495" s="18" t="s">
        <v>82</v>
      </c>
    </row>
    <row r="496" spans="1:51" s="13" customFormat="1" ht="12">
      <c r="A496" s="13"/>
      <c r="B496" s="190"/>
      <c r="C496" s="13"/>
      <c r="D496" s="185" t="s">
        <v>154</v>
      </c>
      <c r="E496" s="191" t="s">
        <v>3</v>
      </c>
      <c r="F496" s="192" t="s">
        <v>767</v>
      </c>
      <c r="G496" s="13"/>
      <c r="H496" s="193">
        <v>390</v>
      </c>
      <c r="I496" s="194"/>
      <c r="J496" s="13"/>
      <c r="K496" s="13"/>
      <c r="L496" s="190"/>
      <c r="M496" s="195"/>
      <c r="N496" s="196"/>
      <c r="O496" s="196"/>
      <c r="P496" s="196"/>
      <c r="Q496" s="196"/>
      <c r="R496" s="196"/>
      <c r="S496" s="196"/>
      <c r="T496" s="197"/>
      <c r="U496" s="13"/>
      <c r="V496" s="13"/>
      <c r="W496" s="13"/>
      <c r="X496" s="13"/>
      <c r="Y496" s="13"/>
      <c r="Z496" s="13"/>
      <c r="AA496" s="13"/>
      <c r="AB496" s="13"/>
      <c r="AC496" s="13"/>
      <c r="AD496" s="13"/>
      <c r="AE496" s="13"/>
      <c r="AT496" s="191" t="s">
        <v>154</v>
      </c>
      <c r="AU496" s="191" t="s">
        <v>82</v>
      </c>
      <c r="AV496" s="13" t="s">
        <v>82</v>
      </c>
      <c r="AW496" s="13" t="s">
        <v>35</v>
      </c>
      <c r="AX496" s="13" t="s">
        <v>73</v>
      </c>
      <c r="AY496" s="191" t="s">
        <v>137</v>
      </c>
    </row>
    <row r="497" spans="1:51" s="13" customFormat="1" ht="12">
      <c r="A497" s="13"/>
      <c r="B497" s="190"/>
      <c r="C497" s="13"/>
      <c r="D497" s="185" t="s">
        <v>154</v>
      </c>
      <c r="E497" s="191" t="s">
        <v>3</v>
      </c>
      <c r="F497" s="192" t="s">
        <v>706</v>
      </c>
      <c r="G497" s="13"/>
      <c r="H497" s="193">
        <v>0.97</v>
      </c>
      <c r="I497" s="194"/>
      <c r="J497" s="13"/>
      <c r="K497" s="13"/>
      <c r="L497" s="190"/>
      <c r="M497" s="195"/>
      <c r="N497" s="196"/>
      <c r="O497" s="196"/>
      <c r="P497" s="196"/>
      <c r="Q497" s="196"/>
      <c r="R497" s="196"/>
      <c r="S497" s="196"/>
      <c r="T497" s="197"/>
      <c r="U497" s="13"/>
      <c r="V497" s="13"/>
      <c r="W497" s="13"/>
      <c r="X497" s="13"/>
      <c r="Y497" s="13"/>
      <c r="Z497" s="13"/>
      <c r="AA497" s="13"/>
      <c r="AB497" s="13"/>
      <c r="AC497" s="13"/>
      <c r="AD497" s="13"/>
      <c r="AE497" s="13"/>
      <c r="AT497" s="191" t="s">
        <v>154</v>
      </c>
      <c r="AU497" s="191" t="s">
        <v>82</v>
      </c>
      <c r="AV497" s="13" t="s">
        <v>82</v>
      </c>
      <c r="AW497" s="13" t="s">
        <v>35</v>
      </c>
      <c r="AX497" s="13" t="s">
        <v>73</v>
      </c>
      <c r="AY497" s="191" t="s">
        <v>137</v>
      </c>
    </row>
    <row r="498" spans="1:51" s="14" customFormat="1" ht="12">
      <c r="A498" s="14"/>
      <c r="B498" s="208"/>
      <c r="C498" s="14"/>
      <c r="D498" s="185" t="s">
        <v>154</v>
      </c>
      <c r="E498" s="209" t="s">
        <v>3</v>
      </c>
      <c r="F498" s="210" t="s">
        <v>223</v>
      </c>
      <c r="G498" s="14"/>
      <c r="H498" s="211">
        <v>390.97</v>
      </c>
      <c r="I498" s="212"/>
      <c r="J498" s="14"/>
      <c r="K498" s="14"/>
      <c r="L498" s="208"/>
      <c r="M498" s="213"/>
      <c r="N498" s="214"/>
      <c r="O498" s="214"/>
      <c r="P498" s="214"/>
      <c r="Q498" s="214"/>
      <c r="R498" s="214"/>
      <c r="S498" s="214"/>
      <c r="T498" s="215"/>
      <c r="U498" s="14"/>
      <c r="V498" s="14"/>
      <c r="W498" s="14"/>
      <c r="X498" s="14"/>
      <c r="Y498" s="14"/>
      <c r="Z498" s="14"/>
      <c r="AA498" s="14"/>
      <c r="AB498" s="14"/>
      <c r="AC498" s="14"/>
      <c r="AD498" s="14"/>
      <c r="AE498" s="14"/>
      <c r="AT498" s="209" t="s">
        <v>154</v>
      </c>
      <c r="AU498" s="209" t="s">
        <v>82</v>
      </c>
      <c r="AV498" s="14" t="s">
        <v>144</v>
      </c>
      <c r="AW498" s="14" t="s">
        <v>35</v>
      </c>
      <c r="AX498" s="14" t="s">
        <v>80</v>
      </c>
      <c r="AY498" s="209" t="s">
        <v>137</v>
      </c>
    </row>
    <row r="499" spans="1:65" s="2" customFormat="1" ht="24.15" customHeight="1">
      <c r="A499" s="37"/>
      <c r="B499" s="171"/>
      <c r="C499" s="172" t="s">
        <v>768</v>
      </c>
      <c r="D499" s="172" t="s">
        <v>140</v>
      </c>
      <c r="E499" s="173" t="s">
        <v>769</v>
      </c>
      <c r="F499" s="174" t="s">
        <v>770</v>
      </c>
      <c r="G499" s="175" t="s">
        <v>169</v>
      </c>
      <c r="H499" s="176">
        <v>995.849</v>
      </c>
      <c r="I499" s="177"/>
      <c r="J499" s="178">
        <f>ROUND(I499*H499,2)</f>
        <v>0</v>
      </c>
      <c r="K499" s="174" t="s">
        <v>3</v>
      </c>
      <c r="L499" s="38"/>
      <c r="M499" s="179" t="s">
        <v>3</v>
      </c>
      <c r="N499" s="180" t="s">
        <v>44</v>
      </c>
      <c r="O499" s="71"/>
      <c r="P499" s="181">
        <f>O499*H499</f>
        <v>0</v>
      </c>
      <c r="Q499" s="181">
        <v>0</v>
      </c>
      <c r="R499" s="181">
        <f>Q499*H499</f>
        <v>0</v>
      </c>
      <c r="S499" s="181">
        <v>0</v>
      </c>
      <c r="T499" s="182">
        <f>S499*H499</f>
        <v>0</v>
      </c>
      <c r="U499" s="37"/>
      <c r="V499" s="37"/>
      <c r="W499" s="37"/>
      <c r="X499" s="37"/>
      <c r="Y499" s="37"/>
      <c r="Z499" s="37"/>
      <c r="AA499" s="37"/>
      <c r="AB499" s="37"/>
      <c r="AC499" s="37"/>
      <c r="AD499" s="37"/>
      <c r="AE499" s="37"/>
      <c r="AR499" s="183" t="s">
        <v>184</v>
      </c>
      <c r="AT499" s="183" t="s">
        <v>140</v>
      </c>
      <c r="AU499" s="183" t="s">
        <v>82</v>
      </c>
      <c r="AY499" s="18" t="s">
        <v>137</v>
      </c>
      <c r="BE499" s="184">
        <f>IF(N499="základní",J499,0)</f>
        <v>0</v>
      </c>
      <c r="BF499" s="184">
        <f>IF(N499="snížená",J499,0)</f>
        <v>0</v>
      </c>
      <c r="BG499" s="184">
        <f>IF(N499="zákl. přenesená",J499,0)</f>
        <v>0</v>
      </c>
      <c r="BH499" s="184">
        <f>IF(N499="sníž. přenesená",J499,0)</f>
        <v>0</v>
      </c>
      <c r="BI499" s="184">
        <f>IF(N499="nulová",J499,0)</f>
        <v>0</v>
      </c>
      <c r="BJ499" s="18" t="s">
        <v>80</v>
      </c>
      <c r="BK499" s="184">
        <f>ROUND(I499*H499,2)</f>
        <v>0</v>
      </c>
      <c r="BL499" s="18" t="s">
        <v>184</v>
      </c>
      <c r="BM499" s="183" t="s">
        <v>771</v>
      </c>
    </row>
    <row r="500" spans="1:47" s="2" customFormat="1" ht="12">
      <c r="A500" s="37"/>
      <c r="B500" s="38"/>
      <c r="C500" s="37"/>
      <c r="D500" s="185" t="s">
        <v>146</v>
      </c>
      <c r="E500" s="37"/>
      <c r="F500" s="186" t="s">
        <v>770</v>
      </c>
      <c r="G500" s="37"/>
      <c r="H500" s="37"/>
      <c r="I500" s="187"/>
      <c r="J500" s="37"/>
      <c r="K500" s="37"/>
      <c r="L500" s="38"/>
      <c r="M500" s="188"/>
      <c r="N500" s="189"/>
      <c r="O500" s="71"/>
      <c r="P500" s="71"/>
      <c r="Q500" s="71"/>
      <c r="R500" s="71"/>
      <c r="S500" s="71"/>
      <c r="T500" s="72"/>
      <c r="U500" s="37"/>
      <c r="V500" s="37"/>
      <c r="W500" s="37"/>
      <c r="X500" s="37"/>
      <c r="Y500" s="37"/>
      <c r="Z500" s="37"/>
      <c r="AA500" s="37"/>
      <c r="AB500" s="37"/>
      <c r="AC500" s="37"/>
      <c r="AD500" s="37"/>
      <c r="AE500" s="37"/>
      <c r="AT500" s="18" t="s">
        <v>146</v>
      </c>
      <c r="AU500" s="18" t="s">
        <v>82</v>
      </c>
    </row>
    <row r="501" spans="1:51" s="13" customFormat="1" ht="12">
      <c r="A501" s="13"/>
      <c r="B501" s="190"/>
      <c r="C501" s="13"/>
      <c r="D501" s="185" t="s">
        <v>154</v>
      </c>
      <c r="E501" s="191" t="s">
        <v>3</v>
      </c>
      <c r="F501" s="192" t="s">
        <v>772</v>
      </c>
      <c r="G501" s="13"/>
      <c r="H501" s="193">
        <v>637.743</v>
      </c>
      <c r="I501" s="194"/>
      <c r="J501" s="13"/>
      <c r="K501" s="13"/>
      <c r="L501" s="190"/>
      <c r="M501" s="195"/>
      <c r="N501" s="196"/>
      <c r="O501" s="196"/>
      <c r="P501" s="196"/>
      <c r="Q501" s="196"/>
      <c r="R501" s="196"/>
      <c r="S501" s="196"/>
      <c r="T501" s="197"/>
      <c r="U501" s="13"/>
      <c r="V501" s="13"/>
      <c r="W501" s="13"/>
      <c r="X501" s="13"/>
      <c r="Y501" s="13"/>
      <c r="Z501" s="13"/>
      <c r="AA501" s="13"/>
      <c r="AB501" s="13"/>
      <c r="AC501" s="13"/>
      <c r="AD501" s="13"/>
      <c r="AE501" s="13"/>
      <c r="AT501" s="191" t="s">
        <v>154</v>
      </c>
      <c r="AU501" s="191" t="s">
        <v>82</v>
      </c>
      <c r="AV501" s="13" t="s">
        <v>82</v>
      </c>
      <c r="AW501" s="13" t="s">
        <v>35</v>
      </c>
      <c r="AX501" s="13" t="s">
        <v>73</v>
      </c>
      <c r="AY501" s="191" t="s">
        <v>137</v>
      </c>
    </row>
    <row r="502" spans="1:51" s="13" customFormat="1" ht="12">
      <c r="A502" s="13"/>
      <c r="B502" s="190"/>
      <c r="C502" s="13"/>
      <c r="D502" s="185" t="s">
        <v>154</v>
      </c>
      <c r="E502" s="191" t="s">
        <v>3</v>
      </c>
      <c r="F502" s="192" t="s">
        <v>728</v>
      </c>
      <c r="G502" s="13"/>
      <c r="H502" s="193">
        <v>2.232</v>
      </c>
      <c r="I502" s="194"/>
      <c r="J502" s="13"/>
      <c r="K502" s="13"/>
      <c r="L502" s="190"/>
      <c r="M502" s="195"/>
      <c r="N502" s="196"/>
      <c r="O502" s="196"/>
      <c r="P502" s="196"/>
      <c r="Q502" s="196"/>
      <c r="R502" s="196"/>
      <c r="S502" s="196"/>
      <c r="T502" s="197"/>
      <c r="U502" s="13"/>
      <c r="V502" s="13"/>
      <c r="W502" s="13"/>
      <c r="X502" s="13"/>
      <c r="Y502" s="13"/>
      <c r="Z502" s="13"/>
      <c r="AA502" s="13"/>
      <c r="AB502" s="13"/>
      <c r="AC502" s="13"/>
      <c r="AD502" s="13"/>
      <c r="AE502" s="13"/>
      <c r="AT502" s="191" t="s">
        <v>154</v>
      </c>
      <c r="AU502" s="191" t="s">
        <v>82</v>
      </c>
      <c r="AV502" s="13" t="s">
        <v>82</v>
      </c>
      <c r="AW502" s="13" t="s">
        <v>35</v>
      </c>
      <c r="AX502" s="13" t="s">
        <v>73</v>
      </c>
      <c r="AY502" s="191" t="s">
        <v>137</v>
      </c>
    </row>
    <row r="503" spans="1:51" s="13" customFormat="1" ht="12">
      <c r="A503" s="13"/>
      <c r="B503" s="190"/>
      <c r="C503" s="13"/>
      <c r="D503" s="185" t="s">
        <v>154</v>
      </c>
      <c r="E503" s="191" t="s">
        <v>3</v>
      </c>
      <c r="F503" s="192" t="s">
        <v>773</v>
      </c>
      <c r="G503" s="13"/>
      <c r="H503" s="193">
        <v>74.3</v>
      </c>
      <c r="I503" s="194"/>
      <c r="J503" s="13"/>
      <c r="K503" s="13"/>
      <c r="L503" s="190"/>
      <c r="M503" s="195"/>
      <c r="N503" s="196"/>
      <c r="O503" s="196"/>
      <c r="P503" s="196"/>
      <c r="Q503" s="196"/>
      <c r="R503" s="196"/>
      <c r="S503" s="196"/>
      <c r="T503" s="197"/>
      <c r="U503" s="13"/>
      <c r="V503" s="13"/>
      <c r="W503" s="13"/>
      <c r="X503" s="13"/>
      <c r="Y503" s="13"/>
      <c r="Z503" s="13"/>
      <c r="AA503" s="13"/>
      <c r="AB503" s="13"/>
      <c r="AC503" s="13"/>
      <c r="AD503" s="13"/>
      <c r="AE503" s="13"/>
      <c r="AT503" s="191" t="s">
        <v>154</v>
      </c>
      <c r="AU503" s="191" t="s">
        <v>82</v>
      </c>
      <c r="AV503" s="13" t="s">
        <v>82</v>
      </c>
      <c r="AW503" s="13" t="s">
        <v>35</v>
      </c>
      <c r="AX503" s="13" t="s">
        <v>73</v>
      </c>
      <c r="AY503" s="191" t="s">
        <v>137</v>
      </c>
    </row>
    <row r="504" spans="1:51" s="13" customFormat="1" ht="12">
      <c r="A504" s="13"/>
      <c r="B504" s="190"/>
      <c r="C504" s="13"/>
      <c r="D504" s="185" t="s">
        <v>154</v>
      </c>
      <c r="E504" s="191" t="s">
        <v>3</v>
      </c>
      <c r="F504" s="192" t="s">
        <v>729</v>
      </c>
      <c r="G504" s="13"/>
      <c r="H504" s="193">
        <v>229</v>
      </c>
      <c r="I504" s="194"/>
      <c r="J504" s="13"/>
      <c r="K504" s="13"/>
      <c r="L504" s="190"/>
      <c r="M504" s="195"/>
      <c r="N504" s="196"/>
      <c r="O504" s="196"/>
      <c r="P504" s="196"/>
      <c r="Q504" s="196"/>
      <c r="R504" s="196"/>
      <c r="S504" s="196"/>
      <c r="T504" s="197"/>
      <c r="U504" s="13"/>
      <c r="V504" s="13"/>
      <c r="W504" s="13"/>
      <c r="X504" s="13"/>
      <c r="Y504" s="13"/>
      <c r="Z504" s="13"/>
      <c r="AA504" s="13"/>
      <c r="AB504" s="13"/>
      <c r="AC504" s="13"/>
      <c r="AD504" s="13"/>
      <c r="AE504" s="13"/>
      <c r="AT504" s="191" t="s">
        <v>154</v>
      </c>
      <c r="AU504" s="191" t="s">
        <v>82</v>
      </c>
      <c r="AV504" s="13" t="s">
        <v>82</v>
      </c>
      <c r="AW504" s="13" t="s">
        <v>35</v>
      </c>
      <c r="AX504" s="13" t="s">
        <v>73</v>
      </c>
      <c r="AY504" s="191" t="s">
        <v>137</v>
      </c>
    </row>
    <row r="505" spans="1:51" s="13" customFormat="1" ht="12">
      <c r="A505" s="13"/>
      <c r="B505" s="190"/>
      <c r="C505" s="13"/>
      <c r="D505" s="185" t="s">
        <v>154</v>
      </c>
      <c r="E505" s="191" t="s">
        <v>3</v>
      </c>
      <c r="F505" s="192" t="s">
        <v>730</v>
      </c>
      <c r="G505" s="13"/>
      <c r="H505" s="193">
        <v>32.4</v>
      </c>
      <c r="I505" s="194"/>
      <c r="J505" s="13"/>
      <c r="K505" s="13"/>
      <c r="L505" s="190"/>
      <c r="M505" s="195"/>
      <c r="N505" s="196"/>
      <c r="O505" s="196"/>
      <c r="P505" s="196"/>
      <c r="Q505" s="196"/>
      <c r="R505" s="196"/>
      <c r="S505" s="196"/>
      <c r="T505" s="197"/>
      <c r="U505" s="13"/>
      <c r="V505" s="13"/>
      <c r="W505" s="13"/>
      <c r="X505" s="13"/>
      <c r="Y505" s="13"/>
      <c r="Z505" s="13"/>
      <c r="AA505" s="13"/>
      <c r="AB505" s="13"/>
      <c r="AC505" s="13"/>
      <c r="AD505" s="13"/>
      <c r="AE505" s="13"/>
      <c r="AT505" s="191" t="s">
        <v>154</v>
      </c>
      <c r="AU505" s="191" t="s">
        <v>82</v>
      </c>
      <c r="AV505" s="13" t="s">
        <v>82</v>
      </c>
      <c r="AW505" s="13" t="s">
        <v>35</v>
      </c>
      <c r="AX505" s="13" t="s">
        <v>73</v>
      </c>
      <c r="AY505" s="191" t="s">
        <v>137</v>
      </c>
    </row>
    <row r="506" spans="1:51" s="13" customFormat="1" ht="12">
      <c r="A506" s="13"/>
      <c r="B506" s="190"/>
      <c r="C506" s="13"/>
      <c r="D506" s="185" t="s">
        <v>154</v>
      </c>
      <c r="E506" s="191" t="s">
        <v>3</v>
      </c>
      <c r="F506" s="192" t="s">
        <v>731</v>
      </c>
      <c r="G506" s="13"/>
      <c r="H506" s="193">
        <v>1.099</v>
      </c>
      <c r="I506" s="194"/>
      <c r="J506" s="13"/>
      <c r="K506" s="13"/>
      <c r="L506" s="190"/>
      <c r="M506" s="195"/>
      <c r="N506" s="196"/>
      <c r="O506" s="196"/>
      <c r="P506" s="196"/>
      <c r="Q506" s="196"/>
      <c r="R506" s="196"/>
      <c r="S506" s="196"/>
      <c r="T506" s="197"/>
      <c r="U506" s="13"/>
      <c r="V506" s="13"/>
      <c r="W506" s="13"/>
      <c r="X506" s="13"/>
      <c r="Y506" s="13"/>
      <c r="Z506" s="13"/>
      <c r="AA506" s="13"/>
      <c r="AB506" s="13"/>
      <c r="AC506" s="13"/>
      <c r="AD506" s="13"/>
      <c r="AE506" s="13"/>
      <c r="AT506" s="191" t="s">
        <v>154</v>
      </c>
      <c r="AU506" s="191" t="s">
        <v>82</v>
      </c>
      <c r="AV506" s="13" t="s">
        <v>82</v>
      </c>
      <c r="AW506" s="13" t="s">
        <v>35</v>
      </c>
      <c r="AX506" s="13" t="s">
        <v>73</v>
      </c>
      <c r="AY506" s="191" t="s">
        <v>137</v>
      </c>
    </row>
    <row r="507" spans="1:51" s="13" customFormat="1" ht="12">
      <c r="A507" s="13"/>
      <c r="B507" s="190"/>
      <c r="C507" s="13"/>
      <c r="D507" s="185" t="s">
        <v>154</v>
      </c>
      <c r="E507" s="191" t="s">
        <v>3</v>
      </c>
      <c r="F507" s="192" t="s">
        <v>732</v>
      </c>
      <c r="G507" s="13"/>
      <c r="H507" s="193">
        <v>0.336</v>
      </c>
      <c r="I507" s="194"/>
      <c r="J507" s="13"/>
      <c r="K507" s="13"/>
      <c r="L507" s="190"/>
      <c r="M507" s="195"/>
      <c r="N507" s="196"/>
      <c r="O507" s="196"/>
      <c r="P507" s="196"/>
      <c r="Q507" s="196"/>
      <c r="R507" s="196"/>
      <c r="S507" s="196"/>
      <c r="T507" s="197"/>
      <c r="U507" s="13"/>
      <c r="V507" s="13"/>
      <c r="W507" s="13"/>
      <c r="X507" s="13"/>
      <c r="Y507" s="13"/>
      <c r="Z507" s="13"/>
      <c r="AA507" s="13"/>
      <c r="AB507" s="13"/>
      <c r="AC507" s="13"/>
      <c r="AD507" s="13"/>
      <c r="AE507" s="13"/>
      <c r="AT507" s="191" t="s">
        <v>154</v>
      </c>
      <c r="AU507" s="191" t="s">
        <v>82</v>
      </c>
      <c r="AV507" s="13" t="s">
        <v>82</v>
      </c>
      <c r="AW507" s="13" t="s">
        <v>35</v>
      </c>
      <c r="AX507" s="13" t="s">
        <v>73</v>
      </c>
      <c r="AY507" s="191" t="s">
        <v>137</v>
      </c>
    </row>
    <row r="508" spans="1:51" s="13" customFormat="1" ht="12">
      <c r="A508" s="13"/>
      <c r="B508" s="190"/>
      <c r="C508" s="13"/>
      <c r="D508" s="185" t="s">
        <v>154</v>
      </c>
      <c r="E508" s="191" t="s">
        <v>3</v>
      </c>
      <c r="F508" s="192" t="s">
        <v>774</v>
      </c>
      <c r="G508" s="13"/>
      <c r="H508" s="193">
        <v>5</v>
      </c>
      <c r="I508" s="194"/>
      <c r="J508" s="13"/>
      <c r="K508" s="13"/>
      <c r="L508" s="190"/>
      <c r="M508" s="195"/>
      <c r="N508" s="196"/>
      <c r="O508" s="196"/>
      <c r="P508" s="196"/>
      <c r="Q508" s="196"/>
      <c r="R508" s="196"/>
      <c r="S508" s="196"/>
      <c r="T508" s="197"/>
      <c r="U508" s="13"/>
      <c r="V508" s="13"/>
      <c r="W508" s="13"/>
      <c r="X508" s="13"/>
      <c r="Y508" s="13"/>
      <c r="Z508" s="13"/>
      <c r="AA508" s="13"/>
      <c r="AB508" s="13"/>
      <c r="AC508" s="13"/>
      <c r="AD508" s="13"/>
      <c r="AE508" s="13"/>
      <c r="AT508" s="191" t="s">
        <v>154</v>
      </c>
      <c r="AU508" s="191" t="s">
        <v>82</v>
      </c>
      <c r="AV508" s="13" t="s">
        <v>82</v>
      </c>
      <c r="AW508" s="13" t="s">
        <v>35</v>
      </c>
      <c r="AX508" s="13" t="s">
        <v>73</v>
      </c>
      <c r="AY508" s="191" t="s">
        <v>137</v>
      </c>
    </row>
    <row r="509" spans="1:51" s="13" customFormat="1" ht="12">
      <c r="A509" s="13"/>
      <c r="B509" s="190"/>
      <c r="C509" s="13"/>
      <c r="D509" s="185" t="s">
        <v>154</v>
      </c>
      <c r="E509" s="191" t="s">
        <v>3</v>
      </c>
      <c r="F509" s="192" t="s">
        <v>738</v>
      </c>
      <c r="G509" s="13"/>
      <c r="H509" s="193">
        <v>8.195</v>
      </c>
      <c r="I509" s="194"/>
      <c r="J509" s="13"/>
      <c r="K509" s="13"/>
      <c r="L509" s="190"/>
      <c r="M509" s="195"/>
      <c r="N509" s="196"/>
      <c r="O509" s="196"/>
      <c r="P509" s="196"/>
      <c r="Q509" s="196"/>
      <c r="R509" s="196"/>
      <c r="S509" s="196"/>
      <c r="T509" s="197"/>
      <c r="U509" s="13"/>
      <c r="V509" s="13"/>
      <c r="W509" s="13"/>
      <c r="X509" s="13"/>
      <c r="Y509" s="13"/>
      <c r="Z509" s="13"/>
      <c r="AA509" s="13"/>
      <c r="AB509" s="13"/>
      <c r="AC509" s="13"/>
      <c r="AD509" s="13"/>
      <c r="AE509" s="13"/>
      <c r="AT509" s="191" t="s">
        <v>154</v>
      </c>
      <c r="AU509" s="191" t="s">
        <v>82</v>
      </c>
      <c r="AV509" s="13" t="s">
        <v>82</v>
      </c>
      <c r="AW509" s="13" t="s">
        <v>35</v>
      </c>
      <c r="AX509" s="13" t="s">
        <v>73</v>
      </c>
      <c r="AY509" s="191" t="s">
        <v>137</v>
      </c>
    </row>
    <row r="510" spans="1:51" s="13" customFormat="1" ht="12">
      <c r="A510" s="13"/>
      <c r="B510" s="190"/>
      <c r="C510" s="13"/>
      <c r="D510" s="185" t="s">
        <v>154</v>
      </c>
      <c r="E510" s="191" t="s">
        <v>3</v>
      </c>
      <c r="F510" s="192" t="s">
        <v>739</v>
      </c>
      <c r="G510" s="13"/>
      <c r="H510" s="193">
        <v>5.544</v>
      </c>
      <c r="I510" s="194"/>
      <c r="J510" s="13"/>
      <c r="K510" s="13"/>
      <c r="L510" s="190"/>
      <c r="M510" s="195"/>
      <c r="N510" s="196"/>
      <c r="O510" s="196"/>
      <c r="P510" s="196"/>
      <c r="Q510" s="196"/>
      <c r="R510" s="196"/>
      <c r="S510" s="196"/>
      <c r="T510" s="197"/>
      <c r="U510" s="13"/>
      <c r="V510" s="13"/>
      <c r="W510" s="13"/>
      <c r="X510" s="13"/>
      <c r="Y510" s="13"/>
      <c r="Z510" s="13"/>
      <c r="AA510" s="13"/>
      <c r="AB510" s="13"/>
      <c r="AC510" s="13"/>
      <c r="AD510" s="13"/>
      <c r="AE510" s="13"/>
      <c r="AT510" s="191" t="s">
        <v>154</v>
      </c>
      <c r="AU510" s="191" t="s">
        <v>82</v>
      </c>
      <c r="AV510" s="13" t="s">
        <v>82</v>
      </c>
      <c r="AW510" s="13" t="s">
        <v>35</v>
      </c>
      <c r="AX510" s="13" t="s">
        <v>73</v>
      </c>
      <c r="AY510" s="191" t="s">
        <v>137</v>
      </c>
    </row>
    <row r="511" spans="1:51" s="14" customFormat="1" ht="12">
      <c r="A511" s="14"/>
      <c r="B511" s="208"/>
      <c r="C511" s="14"/>
      <c r="D511" s="185" t="s">
        <v>154</v>
      </c>
      <c r="E511" s="209" t="s">
        <v>3</v>
      </c>
      <c r="F511" s="210" t="s">
        <v>223</v>
      </c>
      <c r="G511" s="14"/>
      <c r="H511" s="211">
        <v>995.849</v>
      </c>
      <c r="I511" s="212"/>
      <c r="J511" s="14"/>
      <c r="K511" s="14"/>
      <c r="L511" s="208"/>
      <c r="M511" s="213"/>
      <c r="N511" s="214"/>
      <c r="O511" s="214"/>
      <c r="P511" s="214"/>
      <c r="Q511" s="214"/>
      <c r="R511" s="214"/>
      <c r="S511" s="214"/>
      <c r="T511" s="215"/>
      <c r="U511" s="14"/>
      <c r="V511" s="14"/>
      <c r="W511" s="14"/>
      <c r="X511" s="14"/>
      <c r="Y511" s="14"/>
      <c r="Z511" s="14"/>
      <c r="AA511" s="14"/>
      <c r="AB511" s="14"/>
      <c r="AC511" s="14"/>
      <c r="AD511" s="14"/>
      <c r="AE511" s="14"/>
      <c r="AT511" s="209" t="s">
        <v>154</v>
      </c>
      <c r="AU511" s="209" t="s">
        <v>82</v>
      </c>
      <c r="AV511" s="14" t="s">
        <v>144</v>
      </c>
      <c r="AW511" s="14" t="s">
        <v>35</v>
      </c>
      <c r="AX511" s="14" t="s">
        <v>80</v>
      </c>
      <c r="AY511" s="209" t="s">
        <v>137</v>
      </c>
    </row>
    <row r="512" spans="1:65" s="2" customFormat="1" ht="21.75" customHeight="1">
      <c r="A512" s="37"/>
      <c r="B512" s="171"/>
      <c r="C512" s="172" t="s">
        <v>775</v>
      </c>
      <c r="D512" s="172" t="s">
        <v>140</v>
      </c>
      <c r="E512" s="173" t="s">
        <v>776</v>
      </c>
      <c r="F512" s="174" t="s">
        <v>777</v>
      </c>
      <c r="G512" s="175" t="s">
        <v>169</v>
      </c>
      <c r="H512" s="176">
        <v>3440.8</v>
      </c>
      <c r="I512" s="177"/>
      <c r="J512" s="178">
        <f>ROUND(I512*H512,2)</f>
        <v>0</v>
      </c>
      <c r="K512" s="174" t="s">
        <v>3</v>
      </c>
      <c r="L512" s="38"/>
      <c r="M512" s="179" t="s">
        <v>3</v>
      </c>
      <c r="N512" s="180" t="s">
        <v>44</v>
      </c>
      <c r="O512" s="71"/>
      <c r="P512" s="181">
        <f>O512*H512</f>
        <v>0</v>
      </c>
      <c r="Q512" s="181">
        <v>0</v>
      </c>
      <c r="R512" s="181">
        <f>Q512*H512</f>
        <v>0</v>
      </c>
      <c r="S512" s="181">
        <v>0</v>
      </c>
      <c r="T512" s="182">
        <f>S512*H512</f>
        <v>0</v>
      </c>
      <c r="U512" s="37"/>
      <c r="V512" s="37"/>
      <c r="W512" s="37"/>
      <c r="X512" s="37"/>
      <c r="Y512" s="37"/>
      <c r="Z512" s="37"/>
      <c r="AA512" s="37"/>
      <c r="AB512" s="37"/>
      <c r="AC512" s="37"/>
      <c r="AD512" s="37"/>
      <c r="AE512" s="37"/>
      <c r="AR512" s="183" t="s">
        <v>184</v>
      </c>
      <c r="AT512" s="183" t="s">
        <v>140</v>
      </c>
      <c r="AU512" s="183" t="s">
        <v>82</v>
      </c>
      <c r="AY512" s="18" t="s">
        <v>137</v>
      </c>
      <c r="BE512" s="184">
        <f>IF(N512="základní",J512,0)</f>
        <v>0</v>
      </c>
      <c r="BF512" s="184">
        <f>IF(N512="snížená",J512,0)</f>
        <v>0</v>
      </c>
      <c r="BG512" s="184">
        <f>IF(N512="zákl. přenesená",J512,0)</f>
        <v>0</v>
      </c>
      <c r="BH512" s="184">
        <f>IF(N512="sníž. přenesená",J512,0)</f>
        <v>0</v>
      </c>
      <c r="BI512" s="184">
        <f>IF(N512="nulová",J512,0)</f>
        <v>0</v>
      </c>
      <c r="BJ512" s="18" t="s">
        <v>80</v>
      </c>
      <c r="BK512" s="184">
        <f>ROUND(I512*H512,2)</f>
        <v>0</v>
      </c>
      <c r="BL512" s="18" t="s">
        <v>184</v>
      </c>
      <c r="BM512" s="183" t="s">
        <v>778</v>
      </c>
    </row>
    <row r="513" spans="1:47" s="2" customFormat="1" ht="12">
      <c r="A513" s="37"/>
      <c r="B513" s="38"/>
      <c r="C513" s="37"/>
      <c r="D513" s="185" t="s">
        <v>146</v>
      </c>
      <c r="E513" s="37"/>
      <c r="F513" s="186" t="s">
        <v>777</v>
      </c>
      <c r="G513" s="37"/>
      <c r="H513" s="37"/>
      <c r="I513" s="187"/>
      <c r="J513" s="37"/>
      <c r="K513" s="37"/>
      <c r="L513" s="38"/>
      <c r="M513" s="188"/>
      <c r="N513" s="189"/>
      <c r="O513" s="71"/>
      <c r="P513" s="71"/>
      <c r="Q513" s="71"/>
      <c r="R513" s="71"/>
      <c r="S513" s="71"/>
      <c r="T513" s="72"/>
      <c r="U513" s="37"/>
      <c r="V513" s="37"/>
      <c r="W513" s="37"/>
      <c r="X513" s="37"/>
      <c r="Y513" s="37"/>
      <c r="Z513" s="37"/>
      <c r="AA513" s="37"/>
      <c r="AB513" s="37"/>
      <c r="AC513" s="37"/>
      <c r="AD513" s="37"/>
      <c r="AE513" s="37"/>
      <c r="AT513" s="18" t="s">
        <v>146</v>
      </c>
      <c r="AU513" s="18" t="s">
        <v>82</v>
      </c>
    </row>
    <row r="514" spans="1:65" s="2" customFormat="1" ht="24.15" customHeight="1">
      <c r="A514" s="37"/>
      <c r="B514" s="171"/>
      <c r="C514" s="172" t="s">
        <v>779</v>
      </c>
      <c r="D514" s="172" t="s">
        <v>140</v>
      </c>
      <c r="E514" s="173" t="s">
        <v>780</v>
      </c>
      <c r="F514" s="174" t="s">
        <v>781</v>
      </c>
      <c r="G514" s="175" t="s">
        <v>169</v>
      </c>
      <c r="H514" s="176">
        <v>54.2</v>
      </c>
      <c r="I514" s="177"/>
      <c r="J514" s="178">
        <f>ROUND(I514*H514,2)</f>
        <v>0</v>
      </c>
      <c r="K514" s="174" t="s">
        <v>3</v>
      </c>
      <c r="L514" s="38"/>
      <c r="M514" s="179" t="s">
        <v>3</v>
      </c>
      <c r="N514" s="180" t="s">
        <v>44</v>
      </c>
      <c r="O514" s="71"/>
      <c r="P514" s="181">
        <f>O514*H514</f>
        <v>0</v>
      </c>
      <c r="Q514" s="181">
        <v>0</v>
      </c>
      <c r="R514" s="181">
        <f>Q514*H514</f>
        <v>0</v>
      </c>
      <c r="S514" s="181">
        <v>0</v>
      </c>
      <c r="T514" s="182">
        <f>S514*H514</f>
        <v>0</v>
      </c>
      <c r="U514" s="37"/>
      <c r="V514" s="37"/>
      <c r="W514" s="37"/>
      <c r="X514" s="37"/>
      <c r="Y514" s="37"/>
      <c r="Z514" s="37"/>
      <c r="AA514" s="37"/>
      <c r="AB514" s="37"/>
      <c r="AC514" s="37"/>
      <c r="AD514" s="37"/>
      <c r="AE514" s="37"/>
      <c r="AR514" s="183" t="s">
        <v>184</v>
      </c>
      <c r="AT514" s="183" t="s">
        <v>140</v>
      </c>
      <c r="AU514" s="183" t="s">
        <v>82</v>
      </c>
      <c r="AY514" s="18" t="s">
        <v>137</v>
      </c>
      <c r="BE514" s="184">
        <f>IF(N514="základní",J514,0)</f>
        <v>0</v>
      </c>
      <c r="BF514" s="184">
        <f>IF(N514="snížená",J514,0)</f>
        <v>0</v>
      </c>
      <c r="BG514" s="184">
        <f>IF(N514="zákl. přenesená",J514,0)</f>
        <v>0</v>
      </c>
      <c r="BH514" s="184">
        <f>IF(N514="sníž. přenesená",J514,0)</f>
        <v>0</v>
      </c>
      <c r="BI514" s="184">
        <f>IF(N514="nulová",J514,0)</f>
        <v>0</v>
      </c>
      <c r="BJ514" s="18" t="s">
        <v>80</v>
      </c>
      <c r="BK514" s="184">
        <f>ROUND(I514*H514,2)</f>
        <v>0</v>
      </c>
      <c r="BL514" s="18" t="s">
        <v>184</v>
      </c>
      <c r="BM514" s="183" t="s">
        <v>782</v>
      </c>
    </row>
    <row r="515" spans="1:47" s="2" customFormat="1" ht="12">
      <c r="A515" s="37"/>
      <c r="B515" s="38"/>
      <c r="C515" s="37"/>
      <c r="D515" s="185" t="s">
        <v>146</v>
      </c>
      <c r="E515" s="37"/>
      <c r="F515" s="186" t="s">
        <v>781</v>
      </c>
      <c r="G515" s="37"/>
      <c r="H515" s="37"/>
      <c r="I515" s="187"/>
      <c r="J515" s="37"/>
      <c r="K515" s="37"/>
      <c r="L515" s="38"/>
      <c r="M515" s="188"/>
      <c r="N515" s="189"/>
      <c r="O515" s="71"/>
      <c r="P515" s="71"/>
      <c r="Q515" s="71"/>
      <c r="R515" s="71"/>
      <c r="S515" s="71"/>
      <c r="T515" s="72"/>
      <c r="U515" s="37"/>
      <c r="V515" s="37"/>
      <c r="W515" s="37"/>
      <c r="X515" s="37"/>
      <c r="Y515" s="37"/>
      <c r="Z515" s="37"/>
      <c r="AA515" s="37"/>
      <c r="AB515" s="37"/>
      <c r="AC515" s="37"/>
      <c r="AD515" s="37"/>
      <c r="AE515" s="37"/>
      <c r="AT515" s="18" t="s">
        <v>146</v>
      </c>
      <c r="AU515" s="18" t="s">
        <v>82</v>
      </c>
    </row>
    <row r="516" spans="1:51" s="13" customFormat="1" ht="12">
      <c r="A516" s="13"/>
      <c r="B516" s="190"/>
      <c r="C516" s="13"/>
      <c r="D516" s="185" t="s">
        <v>154</v>
      </c>
      <c r="E516" s="191" t="s">
        <v>3</v>
      </c>
      <c r="F516" s="192" t="s">
        <v>783</v>
      </c>
      <c r="G516" s="13"/>
      <c r="H516" s="193">
        <v>54.2</v>
      </c>
      <c r="I516" s="194"/>
      <c r="J516" s="13"/>
      <c r="K516" s="13"/>
      <c r="L516" s="190"/>
      <c r="M516" s="195"/>
      <c r="N516" s="196"/>
      <c r="O516" s="196"/>
      <c r="P516" s="196"/>
      <c r="Q516" s="196"/>
      <c r="R516" s="196"/>
      <c r="S516" s="196"/>
      <c r="T516" s="197"/>
      <c r="U516" s="13"/>
      <c r="V516" s="13"/>
      <c r="W516" s="13"/>
      <c r="X516" s="13"/>
      <c r="Y516" s="13"/>
      <c r="Z516" s="13"/>
      <c r="AA516" s="13"/>
      <c r="AB516" s="13"/>
      <c r="AC516" s="13"/>
      <c r="AD516" s="13"/>
      <c r="AE516" s="13"/>
      <c r="AT516" s="191" t="s">
        <v>154</v>
      </c>
      <c r="AU516" s="191" t="s">
        <v>82</v>
      </c>
      <c r="AV516" s="13" t="s">
        <v>82</v>
      </c>
      <c r="AW516" s="13" t="s">
        <v>35</v>
      </c>
      <c r="AX516" s="13" t="s">
        <v>80</v>
      </c>
      <c r="AY516" s="191" t="s">
        <v>137</v>
      </c>
    </row>
    <row r="517" spans="1:65" s="2" customFormat="1" ht="21.75" customHeight="1">
      <c r="A517" s="37"/>
      <c r="B517" s="171"/>
      <c r="C517" s="172" t="s">
        <v>784</v>
      </c>
      <c r="D517" s="172" t="s">
        <v>140</v>
      </c>
      <c r="E517" s="173" t="s">
        <v>785</v>
      </c>
      <c r="F517" s="174" t="s">
        <v>786</v>
      </c>
      <c r="G517" s="175" t="s">
        <v>169</v>
      </c>
      <c r="H517" s="176">
        <v>79.3</v>
      </c>
      <c r="I517" s="177"/>
      <c r="J517" s="178">
        <f>ROUND(I517*H517,2)</f>
        <v>0</v>
      </c>
      <c r="K517" s="174" t="s">
        <v>3</v>
      </c>
      <c r="L517" s="38"/>
      <c r="M517" s="179" t="s">
        <v>3</v>
      </c>
      <c r="N517" s="180" t="s">
        <v>44</v>
      </c>
      <c r="O517" s="71"/>
      <c r="P517" s="181">
        <f>O517*H517</f>
        <v>0</v>
      </c>
      <c r="Q517" s="181">
        <v>0</v>
      </c>
      <c r="R517" s="181">
        <f>Q517*H517</f>
        <v>0</v>
      </c>
      <c r="S517" s="181">
        <v>0</v>
      </c>
      <c r="T517" s="182">
        <f>S517*H517</f>
        <v>0</v>
      </c>
      <c r="U517" s="37"/>
      <c r="V517" s="37"/>
      <c r="W517" s="37"/>
      <c r="X517" s="37"/>
      <c r="Y517" s="37"/>
      <c r="Z517" s="37"/>
      <c r="AA517" s="37"/>
      <c r="AB517" s="37"/>
      <c r="AC517" s="37"/>
      <c r="AD517" s="37"/>
      <c r="AE517" s="37"/>
      <c r="AR517" s="183" t="s">
        <v>184</v>
      </c>
      <c r="AT517" s="183" t="s">
        <v>140</v>
      </c>
      <c r="AU517" s="183" t="s">
        <v>82</v>
      </c>
      <c r="AY517" s="18" t="s">
        <v>137</v>
      </c>
      <c r="BE517" s="184">
        <f>IF(N517="základní",J517,0)</f>
        <v>0</v>
      </c>
      <c r="BF517" s="184">
        <f>IF(N517="snížená",J517,0)</f>
        <v>0</v>
      </c>
      <c r="BG517" s="184">
        <f>IF(N517="zákl. přenesená",J517,0)</f>
        <v>0</v>
      </c>
      <c r="BH517" s="184">
        <f>IF(N517="sníž. přenesená",J517,0)</f>
        <v>0</v>
      </c>
      <c r="BI517" s="184">
        <f>IF(N517="nulová",J517,0)</f>
        <v>0</v>
      </c>
      <c r="BJ517" s="18" t="s">
        <v>80</v>
      </c>
      <c r="BK517" s="184">
        <f>ROUND(I517*H517,2)</f>
        <v>0</v>
      </c>
      <c r="BL517" s="18" t="s">
        <v>184</v>
      </c>
      <c r="BM517" s="183" t="s">
        <v>787</v>
      </c>
    </row>
    <row r="518" spans="1:47" s="2" customFormat="1" ht="12">
      <c r="A518" s="37"/>
      <c r="B518" s="38"/>
      <c r="C518" s="37"/>
      <c r="D518" s="185" t="s">
        <v>146</v>
      </c>
      <c r="E518" s="37"/>
      <c r="F518" s="186" t="s">
        <v>786</v>
      </c>
      <c r="G518" s="37"/>
      <c r="H518" s="37"/>
      <c r="I518" s="187"/>
      <c r="J518" s="37"/>
      <c r="K518" s="37"/>
      <c r="L518" s="38"/>
      <c r="M518" s="188"/>
      <c r="N518" s="189"/>
      <c r="O518" s="71"/>
      <c r="P518" s="71"/>
      <c r="Q518" s="71"/>
      <c r="R518" s="71"/>
      <c r="S518" s="71"/>
      <c r="T518" s="72"/>
      <c r="U518" s="37"/>
      <c r="V518" s="37"/>
      <c r="W518" s="37"/>
      <c r="X518" s="37"/>
      <c r="Y518" s="37"/>
      <c r="Z518" s="37"/>
      <c r="AA518" s="37"/>
      <c r="AB518" s="37"/>
      <c r="AC518" s="37"/>
      <c r="AD518" s="37"/>
      <c r="AE518" s="37"/>
      <c r="AT518" s="18" t="s">
        <v>146</v>
      </c>
      <c r="AU518" s="18" t="s">
        <v>82</v>
      </c>
    </row>
    <row r="519" spans="1:51" s="13" customFormat="1" ht="12">
      <c r="A519" s="13"/>
      <c r="B519" s="190"/>
      <c r="C519" s="13"/>
      <c r="D519" s="185" t="s">
        <v>154</v>
      </c>
      <c r="E519" s="191" t="s">
        <v>3</v>
      </c>
      <c r="F519" s="192" t="s">
        <v>788</v>
      </c>
      <c r="G519" s="13"/>
      <c r="H519" s="193">
        <v>74.3</v>
      </c>
      <c r="I519" s="194"/>
      <c r="J519" s="13"/>
      <c r="K519" s="13"/>
      <c r="L519" s="190"/>
      <c r="M519" s="195"/>
      <c r="N519" s="196"/>
      <c r="O519" s="196"/>
      <c r="P519" s="196"/>
      <c r="Q519" s="196"/>
      <c r="R519" s="196"/>
      <c r="S519" s="196"/>
      <c r="T519" s="197"/>
      <c r="U519" s="13"/>
      <c r="V519" s="13"/>
      <c r="W519" s="13"/>
      <c r="X519" s="13"/>
      <c r="Y519" s="13"/>
      <c r="Z519" s="13"/>
      <c r="AA519" s="13"/>
      <c r="AB519" s="13"/>
      <c r="AC519" s="13"/>
      <c r="AD519" s="13"/>
      <c r="AE519" s="13"/>
      <c r="AT519" s="191" t="s">
        <v>154</v>
      </c>
      <c r="AU519" s="191" t="s">
        <v>82</v>
      </c>
      <c r="AV519" s="13" t="s">
        <v>82</v>
      </c>
      <c r="AW519" s="13" t="s">
        <v>35</v>
      </c>
      <c r="AX519" s="13" t="s">
        <v>73</v>
      </c>
      <c r="AY519" s="191" t="s">
        <v>137</v>
      </c>
    </row>
    <row r="520" spans="1:51" s="13" customFormat="1" ht="12">
      <c r="A520" s="13"/>
      <c r="B520" s="190"/>
      <c r="C520" s="13"/>
      <c r="D520" s="185" t="s">
        <v>154</v>
      </c>
      <c r="E520" s="191" t="s">
        <v>3</v>
      </c>
      <c r="F520" s="192" t="s">
        <v>774</v>
      </c>
      <c r="G520" s="13"/>
      <c r="H520" s="193">
        <v>5</v>
      </c>
      <c r="I520" s="194"/>
      <c r="J520" s="13"/>
      <c r="K520" s="13"/>
      <c r="L520" s="190"/>
      <c r="M520" s="195"/>
      <c r="N520" s="196"/>
      <c r="O520" s="196"/>
      <c r="P520" s="196"/>
      <c r="Q520" s="196"/>
      <c r="R520" s="196"/>
      <c r="S520" s="196"/>
      <c r="T520" s="197"/>
      <c r="U520" s="13"/>
      <c r="V520" s="13"/>
      <c r="W520" s="13"/>
      <c r="X520" s="13"/>
      <c r="Y520" s="13"/>
      <c r="Z520" s="13"/>
      <c r="AA520" s="13"/>
      <c r="AB520" s="13"/>
      <c r="AC520" s="13"/>
      <c r="AD520" s="13"/>
      <c r="AE520" s="13"/>
      <c r="AT520" s="191" t="s">
        <v>154</v>
      </c>
      <c r="AU520" s="191" t="s">
        <v>82</v>
      </c>
      <c r="AV520" s="13" t="s">
        <v>82</v>
      </c>
      <c r="AW520" s="13" t="s">
        <v>35</v>
      </c>
      <c r="AX520" s="13" t="s">
        <v>73</v>
      </c>
      <c r="AY520" s="191" t="s">
        <v>137</v>
      </c>
    </row>
    <row r="521" spans="1:51" s="14" customFormat="1" ht="12">
      <c r="A521" s="14"/>
      <c r="B521" s="208"/>
      <c r="C521" s="14"/>
      <c r="D521" s="185" t="s">
        <v>154</v>
      </c>
      <c r="E521" s="209" t="s">
        <v>3</v>
      </c>
      <c r="F521" s="210" t="s">
        <v>223</v>
      </c>
      <c r="G521" s="14"/>
      <c r="H521" s="211">
        <v>79.3</v>
      </c>
      <c r="I521" s="212"/>
      <c r="J521" s="14"/>
      <c r="K521" s="14"/>
      <c r="L521" s="208"/>
      <c r="M521" s="213"/>
      <c r="N521" s="214"/>
      <c r="O521" s="214"/>
      <c r="P521" s="214"/>
      <c r="Q521" s="214"/>
      <c r="R521" s="214"/>
      <c r="S521" s="214"/>
      <c r="T521" s="215"/>
      <c r="U521" s="14"/>
      <c r="V521" s="14"/>
      <c r="W521" s="14"/>
      <c r="X521" s="14"/>
      <c r="Y521" s="14"/>
      <c r="Z521" s="14"/>
      <c r="AA521" s="14"/>
      <c r="AB521" s="14"/>
      <c r="AC521" s="14"/>
      <c r="AD521" s="14"/>
      <c r="AE521" s="14"/>
      <c r="AT521" s="209" t="s">
        <v>154</v>
      </c>
      <c r="AU521" s="209" t="s">
        <v>82</v>
      </c>
      <c r="AV521" s="14" t="s">
        <v>144</v>
      </c>
      <c r="AW521" s="14" t="s">
        <v>35</v>
      </c>
      <c r="AX521" s="14" t="s">
        <v>80</v>
      </c>
      <c r="AY521" s="209" t="s">
        <v>137</v>
      </c>
    </row>
    <row r="522" spans="1:65" s="2" customFormat="1" ht="16.5" customHeight="1">
      <c r="A522" s="37"/>
      <c r="B522" s="171"/>
      <c r="C522" s="172" t="s">
        <v>789</v>
      </c>
      <c r="D522" s="172" t="s">
        <v>140</v>
      </c>
      <c r="E522" s="173" t="s">
        <v>790</v>
      </c>
      <c r="F522" s="174" t="s">
        <v>791</v>
      </c>
      <c r="G522" s="175" t="s">
        <v>169</v>
      </c>
      <c r="H522" s="176">
        <v>0.97</v>
      </c>
      <c r="I522" s="177"/>
      <c r="J522" s="178">
        <f>ROUND(I522*H522,2)</f>
        <v>0</v>
      </c>
      <c r="K522" s="174" t="s">
        <v>3</v>
      </c>
      <c r="L522" s="38"/>
      <c r="M522" s="179" t="s">
        <v>3</v>
      </c>
      <c r="N522" s="180" t="s">
        <v>44</v>
      </c>
      <c r="O522" s="71"/>
      <c r="P522" s="181">
        <f>O522*H522</f>
        <v>0</v>
      </c>
      <c r="Q522" s="181">
        <v>0</v>
      </c>
      <c r="R522" s="181">
        <f>Q522*H522</f>
        <v>0</v>
      </c>
      <c r="S522" s="181">
        <v>0</v>
      </c>
      <c r="T522" s="182">
        <f>S522*H522</f>
        <v>0</v>
      </c>
      <c r="U522" s="37"/>
      <c r="V522" s="37"/>
      <c r="W522" s="37"/>
      <c r="X522" s="37"/>
      <c r="Y522" s="37"/>
      <c r="Z522" s="37"/>
      <c r="AA522" s="37"/>
      <c r="AB522" s="37"/>
      <c r="AC522" s="37"/>
      <c r="AD522" s="37"/>
      <c r="AE522" s="37"/>
      <c r="AR522" s="183" t="s">
        <v>184</v>
      </c>
      <c r="AT522" s="183" t="s">
        <v>140</v>
      </c>
      <c r="AU522" s="183" t="s">
        <v>82</v>
      </c>
      <c r="AY522" s="18" t="s">
        <v>137</v>
      </c>
      <c r="BE522" s="184">
        <f>IF(N522="základní",J522,0)</f>
        <v>0</v>
      </c>
      <c r="BF522" s="184">
        <f>IF(N522="snížená",J522,0)</f>
        <v>0</v>
      </c>
      <c r="BG522" s="184">
        <f>IF(N522="zákl. přenesená",J522,0)</f>
        <v>0</v>
      </c>
      <c r="BH522" s="184">
        <f>IF(N522="sníž. přenesená",J522,0)</f>
        <v>0</v>
      </c>
      <c r="BI522" s="184">
        <f>IF(N522="nulová",J522,0)</f>
        <v>0</v>
      </c>
      <c r="BJ522" s="18" t="s">
        <v>80</v>
      </c>
      <c r="BK522" s="184">
        <f>ROUND(I522*H522,2)</f>
        <v>0</v>
      </c>
      <c r="BL522" s="18" t="s">
        <v>184</v>
      </c>
      <c r="BM522" s="183" t="s">
        <v>792</v>
      </c>
    </row>
    <row r="523" spans="1:47" s="2" customFormat="1" ht="12">
      <c r="A523" s="37"/>
      <c r="B523" s="38"/>
      <c r="C523" s="37"/>
      <c r="D523" s="185" t="s">
        <v>146</v>
      </c>
      <c r="E523" s="37"/>
      <c r="F523" s="186" t="s">
        <v>791</v>
      </c>
      <c r="G523" s="37"/>
      <c r="H523" s="37"/>
      <c r="I523" s="187"/>
      <c r="J523" s="37"/>
      <c r="K523" s="37"/>
      <c r="L523" s="38"/>
      <c r="M523" s="188"/>
      <c r="N523" s="189"/>
      <c r="O523" s="71"/>
      <c r="P523" s="71"/>
      <c r="Q523" s="71"/>
      <c r="R523" s="71"/>
      <c r="S523" s="71"/>
      <c r="T523" s="72"/>
      <c r="U523" s="37"/>
      <c r="V523" s="37"/>
      <c r="W523" s="37"/>
      <c r="X523" s="37"/>
      <c r="Y523" s="37"/>
      <c r="Z523" s="37"/>
      <c r="AA523" s="37"/>
      <c r="AB523" s="37"/>
      <c r="AC523" s="37"/>
      <c r="AD523" s="37"/>
      <c r="AE523" s="37"/>
      <c r="AT523" s="18" t="s">
        <v>146</v>
      </c>
      <c r="AU523" s="18" t="s">
        <v>82</v>
      </c>
    </row>
    <row r="524" spans="1:51" s="13" customFormat="1" ht="12">
      <c r="A524" s="13"/>
      <c r="B524" s="190"/>
      <c r="C524" s="13"/>
      <c r="D524" s="185" t="s">
        <v>154</v>
      </c>
      <c r="E524" s="191" t="s">
        <v>3</v>
      </c>
      <c r="F524" s="192" t="s">
        <v>793</v>
      </c>
      <c r="G524" s="13"/>
      <c r="H524" s="193">
        <v>0.97</v>
      </c>
      <c r="I524" s="194"/>
      <c r="J524" s="13"/>
      <c r="K524" s="13"/>
      <c r="L524" s="190"/>
      <c r="M524" s="195"/>
      <c r="N524" s="196"/>
      <c r="O524" s="196"/>
      <c r="P524" s="196"/>
      <c r="Q524" s="196"/>
      <c r="R524" s="196"/>
      <c r="S524" s="196"/>
      <c r="T524" s="197"/>
      <c r="U524" s="13"/>
      <c r="V524" s="13"/>
      <c r="W524" s="13"/>
      <c r="X524" s="13"/>
      <c r="Y524" s="13"/>
      <c r="Z524" s="13"/>
      <c r="AA524" s="13"/>
      <c r="AB524" s="13"/>
      <c r="AC524" s="13"/>
      <c r="AD524" s="13"/>
      <c r="AE524" s="13"/>
      <c r="AT524" s="191" t="s">
        <v>154</v>
      </c>
      <c r="AU524" s="191" t="s">
        <v>82</v>
      </c>
      <c r="AV524" s="13" t="s">
        <v>82</v>
      </c>
      <c r="AW524" s="13" t="s">
        <v>35</v>
      </c>
      <c r="AX524" s="13" t="s">
        <v>80</v>
      </c>
      <c r="AY524" s="191" t="s">
        <v>137</v>
      </c>
    </row>
    <row r="525" spans="1:65" s="2" customFormat="1" ht="16.5" customHeight="1">
      <c r="A525" s="37"/>
      <c r="B525" s="171"/>
      <c r="C525" s="172" t="s">
        <v>794</v>
      </c>
      <c r="D525" s="172" t="s">
        <v>140</v>
      </c>
      <c r="E525" s="173" t="s">
        <v>795</v>
      </c>
      <c r="F525" s="174" t="s">
        <v>796</v>
      </c>
      <c r="G525" s="175" t="s">
        <v>169</v>
      </c>
      <c r="H525" s="176">
        <v>265.067</v>
      </c>
      <c r="I525" s="177"/>
      <c r="J525" s="178">
        <f>ROUND(I525*H525,2)</f>
        <v>0</v>
      </c>
      <c r="K525" s="174" t="s">
        <v>3</v>
      </c>
      <c r="L525" s="38"/>
      <c r="M525" s="179" t="s">
        <v>3</v>
      </c>
      <c r="N525" s="180" t="s">
        <v>44</v>
      </c>
      <c r="O525" s="71"/>
      <c r="P525" s="181">
        <f>O525*H525</f>
        <v>0</v>
      </c>
      <c r="Q525" s="181">
        <v>0</v>
      </c>
      <c r="R525" s="181">
        <f>Q525*H525</f>
        <v>0</v>
      </c>
      <c r="S525" s="181">
        <v>0</v>
      </c>
      <c r="T525" s="182">
        <f>S525*H525</f>
        <v>0</v>
      </c>
      <c r="U525" s="37"/>
      <c r="V525" s="37"/>
      <c r="W525" s="37"/>
      <c r="X525" s="37"/>
      <c r="Y525" s="37"/>
      <c r="Z525" s="37"/>
      <c r="AA525" s="37"/>
      <c r="AB525" s="37"/>
      <c r="AC525" s="37"/>
      <c r="AD525" s="37"/>
      <c r="AE525" s="37"/>
      <c r="AR525" s="183" t="s">
        <v>184</v>
      </c>
      <c r="AT525" s="183" t="s">
        <v>140</v>
      </c>
      <c r="AU525" s="183" t="s">
        <v>82</v>
      </c>
      <c r="AY525" s="18" t="s">
        <v>137</v>
      </c>
      <c r="BE525" s="184">
        <f>IF(N525="základní",J525,0)</f>
        <v>0</v>
      </c>
      <c r="BF525" s="184">
        <f>IF(N525="snížená",J525,0)</f>
        <v>0</v>
      </c>
      <c r="BG525" s="184">
        <f>IF(N525="zákl. přenesená",J525,0)</f>
        <v>0</v>
      </c>
      <c r="BH525" s="184">
        <f>IF(N525="sníž. přenesená",J525,0)</f>
        <v>0</v>
      </c>
      <c r="BI525" s="184">
        <f>IF(N525="nulová",J525,0)</f>
        <v>0</v>
      </c>
      <c r="BJ525" s="18" t="s">
        <v>80</v>
      </c>
      <c r="BK525" s="184">
        <f>ROUND(I525*H525,2)</f>
        <v>0</v>
      </c>
      <c r="BL525" s="18" t="s">
        <v>184</v>
      </c>
      <c r="BM525" s="183" t="s">
        <v>797</v>
      </c>
    </row>
    <row r="526" spans="1:47" s="2" customFormat="1" ht="12">
      <c r="A526" s="37"/>
      <c r="B526" s="38"/>
      <c r="C526" s="37"/>
      <c r="D526" s="185" t="s">
        <v>146</v>
      </c>
      <c r="E526" s="37"/>
      <c r="F526" s="186" t="s">
        <v>796</v>
      </c>
      <c r="G526" s="37"/>
      <c r="H526" s="37"/>
      <c r="I526" s="187"/>
      <c r="J526" s="37"/>
      <c r="K526" s="37"/>
      <c r="L526" s="38"/>
      <c r="M526" s="188"/>
      <c r="N526" s="189"/>
      <c r="O526" s="71"/>
      <c r="P526" s="71"/>
      <c r="Q526" s="71"/>
      <c r="R526" s="71"/>
      <c r="S526" s="71"/>
      <c r="T526" s="72"/>
      <c r="U526" s="37"/>
      <c r="V526" s="37"/>
      <c r="W526" s="37"/>
      <c r="X526" s="37"/>
      <c r="Y526" s="37"/>
      <c r="Z526" s="37"/>
      <c r="AA526" s="37"/>
      <c r="AB526" s="37"/>
      <c r="AC526" s="37"/>
      <c r="AD526" s="37"/>
      <c r="AE526" s="37"/>
      <c r="AT526" s="18" t="s">
        <v>146</v>
      </c>
      <c r="AU526" s="18" t="s">
        <v>82</v>
      </c>
    </row>
    <row r="527" spans="1:51" s="13" customFormat="1" ht="12">
      <c r="A527" s="13"/>
      <c r="B527" s="190"/>
      <c r="C527" s="13"/>
      <c r="D527" s="185" t="s">
        <v>154</v>
      </c>
      <c r="E527" s="191" t="s">
        <v>3</v>
      </c>
      <c r="F527" s="192" t="s">
        <v>728</v>
      </c>
      <c r="G527" s="13"/>
      <c r="H527" s="193">
        <v>2.232</v>
      </c>
      <c r="I527" s="194"/>
      <c r="J527" s="13"/>
      <c r="K527" s="13"/>
      <c r="L527" s="190"/>
      <c r="M527" s="195"/>
      <c r="N527" s="196"/>
      <c r="O527" s="196"/>
      <c r="P527" s="196"/>
      <c r="Q527" s="196"/>
      <c r="R527" s="196"/>
      <c r="S527" s="196"/>
      <c r="T527" s="197"/>
      <c r="U527" s="13"/>
      <c r="V527" s="13"/>
      <c r="W527" s="13"/>
      <c r="X527" s="13"/>
      <c r="Y527" s="13"/>
      <c r="Z527" s="13"/>
      <c r="AA527" s="13"/>
      <c r="AB527" s="13"/>
      <c r="AC527" s="13"/>
      <c r="AD527" s="13"/>
      <c r="AE527" s="13"/>
      <c r="AT527" s="191" t="s">
        <v>154</v>
      </c>
      <c r="AU527" s="191" t="s">
        <v>82</v>
      </c>
      <c r="AV527" s="13" t="s">
        <v>82</v>
      </c>
      <c r="AW527" s="13" t="s">
        <v>35</v>
      </c>
      <c r="AX527" s="13" t="s">
        <v>73</v>
      </c>
      <c r="AY527" s="191" t="s">
        <v>137</v>
      </c>
    </row>
    <row r="528" spans="1:51" s="13" customFormat="1" ht="12">
      <c r="A528" s="13"/>
      <c r="B528" s="190"/>
      <c r="C528" s="13"/>
      <c r="D528" s="185" t="s">
        <v>154</v>
      </c>
      <c r="E528" s="191" t="s">
        <v>3</v>
      </c>
      <c r="F528" s="192" t="s">
        <v>729</v>
      </c>
      <c r="G528" s="13"/>
      <c r="H528" s="193">
        <v>229</v>
      </c>
      <c r="I528" s="194"/>
      <c r="J528" s="13"/>
      <c r="K528" s="13"/>
      <c r="L528" s="190"/>
      <c r="M528" s="195"/>
      <c r="N528" s="196"/>
      <c r="O528" s="196"/>
      <c r="P528" s="196"/>
      <c r="Q528" s="196"/>
      <c r="R528" s="196"/>
      <c r="S528" s="196"/>
      <c r="T528" s="197"/>
      <c r="U528" s="13"/>
      <c r="V528" s="13"/>
      <c r="W528" s="13"/>
      <c r="X528" s="13"/>
      <c r="Y528" s="13"/>
      <c r="Z528" s="13"/>
      <c r="AA528" s="13"/>
      <c r="AB528" s="13"/>
      <c r="AC528" s="13"/>
      <c r="AD528" s="13"/>
      <c r="AE528" s="13"/>
      <c r="AT528" s="191" t="s">
        <v>154</v>
      </c>
      <c r="AU528" s="191" t="s">
        <v>82</v>
      </c>
      <c r="AV528" s="13" t="s">
        <v>82</v>
      </c>
      <c r="AW528" s="13" t="s">
        <v>35</v>
      </c>
      <c r="AX528" s="13" t="s">
        <v>73</v>
      </c>
      <c r="AY528" s="191" t="s">
        <v>137</v>
      </c>
    </row>
    <row r="529" spans="1:51" s="13" customFormat="1" ht="12">
      <c r="A529" s="13"/>
      <c r="B529" s="190"/>
      <c r="C529" s="13"/>
      <c r="D529" s="185" t="s">
        <v>154</v>
      </c>
      <c r="E529" s="191" t="s">
        <v>3</v>
      </c>
      <c r="F529" s="192" t="s">
        <v>730</v>
      </c>
      <c r="G529" s="13"/>
      <c r="H529" s="193">
        <v>32.4</v>
      </c>
      <c r="I529" s="194"/>
      <c r="J529" s="13"/>
      <c r="K529" s="13"/>
      <c r="L529" s="190"/>
      <c r="M529" s="195"/>
      <c r="N529" s="196"/>
      <c r="O529" s="196"/>
      <c r="P529" s="196"/>
      <c r="Q529" s="196"/>
      <c r="R529" s="196"/>
      <c r="S529" s="196"/>
      <c r="T529" s="197"/>
      <c r="U529" s="13"/>
      <c r="V529" s="13"/>
      <c r="W529" s="13"/>
      <c r="X529" s="13"/>
      <c r="Y529" s="13"/>
      <c r="Z529" s="13"/>
      <c r="AA529" s="13"/>
      <c r="AB529" s="13"/>
      <c r="AC529" s="13"/>
      <c r="AD529" s="13"/>
      <c r="AE529" s="13"/>
      <c r="AT529" s="191" t="s">
        <v>154</v>
      </c>
      <c r="AU529" s="191" t="s">
        <v>82</v>
      </c>
      <c r="AV529" s="13" t="s">
        <v>82</v>
      </c>
      <c r="AW529" s="13" t="s">
        <v>35</v>
      </c>
      <c r="AX529" s="13" t="s">
        <v>73</v>
      </c>
      <c r="AY529" s="191" t="s">
        <v>137</v>
      </c>
    </row>
    <row r="530" spans="1:51" s="13" customFormat="1" ht="12">
      <c r="A530" s="13"/>
      <c r="B530" s="190"/>
      <c r="C530" s="13"/>
      <c r="D530" s="185" t="s">
        <v>154</v>
      </c>
      <c r="E530" s="191" t="s">
        <v>3</v>
      </c>
      <c r="F530" s="192" t="s">
        <v>731</v>
      </c>
      <c r="G530" s="13"/>
      <c r="H530" s="193">
        <v>1.099</v>
      </c>
      <c r="I530" s="194"/>
      <c r="J530" s="13"/>
      <c r="K530" s="13"/>
      <c r="L530" s="190"/>
      <c r="M530" s="195"/>
      <c r="N530" s="196"/>
      <c r="O530" s="196"/>
      <c r="P530" s="196"/>
      <c r="Q530" s="196"/>
      <c r="R530" s="196"/>
      <c r="S530" s="196"/>
      <c r="T530" s="197"/>
      <c r="U530" s="13"/>
      <c r="V530" s="13"/>
      <c r="W530" s="13"/>
      <c r="X530" s="13"/>
      <c r="Y530" s="13"/>
      <c r="Z530" s="13"/>
      <c r="AA530" s="13"/>
      <c r="AB530" s="13"/>
      <c r="AC530" s="13"/>
      <c r="AD530" s="13"/>
      <c r="AE530" s="13"/>
      <c r="AT530" s="191" t="s">
        <v>154</v>
      </c>
      <c r="AU530" s="191" t="s">
        <v>82</v>
      </c>
      <c r="AV530" s="13" t="s">
        <v>82</v>
      </c>
      <c r="AW530" s="13" t="s">
        <v>35</v>
      </c>
      <c r="AX530" s="13" t="s">
        <v>73</v>
      </c>
      <c r="AY530" s="191" t="s">
        <v>137</v>
      </c>
    </row>
    <row r="531" spans="1:51" s="13" customFormat="1" ht="12">
      <c r="A531" s="13"/>
      <c r="B531" s="190"/>
      <c r="C531" s="13"/>
      <c r="D531" s="185" t="s">
        <v>154</v>
      </c>
      <c r="E531" s="191" t="s">
        <v>3</v>
      </c>
      <c r="F531" s="192" t="s">
        <v>732</v>
      </c>
      <c r="G531" s="13"/>
      <c r="H531" s="193">
        <v>0.336</v>
      </c>
      <c r="I531" s="194"/>
      <c r="J531" s="13"/>
      <c r="K531" s="13"/>
      <c r="L531" s="190"/>
      <c r="M531" s="195"/>
      <c r="N531" s="196"/>
      <c r="O531" s="196"/>
      <c r="P531" s="196"/>
      <c r="Q531" s="196"/>
      <c r="R531" s="196"/>
      <c r="S531" s="196"/>
      <c r="T531" s="197"/>
      <c r="U531" s="13"/>
      <c r="V531" s="13"/>
      <c r="W531" s="13"/>
      <c r="X531" s="13"/>
      <c r="Y531" s="13"/>
      <c r="Z531" s="13"/>
      <c r="AA531" s="13"/>
      <c r="AB531" s="13"/>
      <c r="AC531" s="13"/>
      <c r="AD531" s="13"/>
      <c r="AE531" s="13"/>
      <c r="AT531" s="191" t="s">
        <v>154</v>
      </c>
      <c r="AU531" s="191" t="s">
        <v>82</v>
      </c>
      <c r="AV531" s="13" t="s">
        <v>82</v>
      </c>
      <c r="AW531" s="13" t="s">
        <v>35</v>
      </c>
      <c r="AX531" s="13" t="s">
        <v>73</v>
      </c>
      <c r="AY531" s="191" t="s">
        <v>137</v>
      </c>
    </row>
    <row r="532" spans="1:51" s="14" customFormat="1" ht="12">
      <c r="A532" s="14"/>
      <c r="B532" s="208"/>
      <c r="C532" s="14"/>
      <c r="D532" s="185" t="s">
        <v>154</v>
      </c>
      <c r="E532" s="209" t="s">
        <v>3</v>
      </c>
      <c r="F532" s="210" t="s">
        <v>223</v>
      </c>
      <c r="G532" s="14"/>
      <c r="H532" s="211">
        <v>265.067</v>
      </c>
      <c r="I532" s="212"/>
      <c r="J532" s="14"/>
      <c r="K532" s="14"/>
      <c r="L532" s="208"/>
      <c r="M532" s="213"/>
      <c r="N532" s="214"/>
      <c r="O532" s="214"/>
      <c r="P532" s="214"/>
      <c r="Q532" s="214"/>
      <c r="R532" s="214"/>
      <c r="S532" s="214"/>
      <c r="T532" s="215"/>
      <c r="U532" s="14"/>
      <c r="V532" s="14"/>
      <c r="W532" s="14"/>
      <c r="X532" s="14"/>
      <c r="Y532" s="14"/>
      <c r="Z532" s="14"/>
      <c r="AA532" s="14"/>
      <c r="AB532" s="14"/>
      <c r="AC532" s="14"/>
      <c r="AD532" s="14"/>
      <c r="AE532" s="14"/>
      <c r="AT532" s="209" t="s">
        <v>154</v>
      </c>
      <c r="AU532" s="209" t="s">
        <v>82</v>
      </c>
      <c r="AV532" s="14" t="s">
        <v>144</v>
      </c>
      <c r="AW532" s="14" t="s">
        <v>35</v>
      </c>
      <c r="AX532" s="14" t="s">
        <v>80</v>
      </c>
      <c r="AY532" s="209" t="s">
        <v>137</v>
      </c>
    </row>
    <row r="533" spans="1:65" s="2" customFormat="1" ht="33" customHeight="1">
      <c r="A533" s="37"/>
      <c r="B533" s="171"/>
      <c r="C533" s="172" t="s">
        <v>798</v>
      </c>
      <c r="D533" s="172" t="s">
        <v>140</v>
      </c>
      <c r="E533" s="173" t="s">
        <v>799</v>
      </c>
      <c r="F533" s="174" t="s">
        <v>800</v>
      </c>
      <c r="G533" s="175" t="s">
        <v>205</v>
      </c>
      <c r="H533" s="176">
        <v>6</v>
      </c>
      <c r="I533" s="177"/>
      <c r="J533" s="178">
        <f>ROUND(I533*H533,2)</f>
        <v>0</v>
      </c>
      <c r="K533" s="174" t="s">
        <v>3</v>
      </c>
      <c r="L533" s="38"/>
      <c r="M533" s="179" t="s">
        <v>3</v>
      </c>
      <c r="N533" s="180" t="s">
        <v>44</v>
      </c>
      <c r="O533" s="71"/>
      <c r="P533" s="181">
        <f>O533*H533</f>
        <v>0</v>
      </c>
      <c r="Q533" s="181">
        <v>0</v>
      </c>
      <c r="R533" s="181">
        <f>Q533*H533</f>
        <v>0</v>
      </c>
      <c r="S533" s="181">
        <v>0</v>
      </c>
      <c r="T533" s="182">
        <f>S533*H533</f>
        <v>0</v>
      </c>
      <c r="U533" s="37"/>
      <c r="V533" s="37"/>
      <c r="W533" s="37"/>
      <c r="X533" s="37"/>
      <c r="Y533" s="37"/>
      <c r="Z533" s="37"/>
      <c r="AA533" s="37"/>
      <c r="AB533" s="37"/>
      <c r="AC533" s="37"/>
      <c r="AD533" s="37"/>
      <c r="AE533" s="37"/>
      <c r="AR533" s="183" t="s">
        <v>184</v>
      </c>
      <c r="AT533" s="183" t="s">
        <v>140</v>
      </c>
      <c r="AU533" s="183" t="s">
        <v>82</v>
      </c>
      <c r="AY533" s="18" t="s">
        <v>137</v>
      </c>
      <c r="BE533" s="184">
        <f>IF(N533="základní",J533,0)</f>
        <v>0</v>
      </c>
      <c r="BF533" s="184">
        <f>IF(N533="snížená",J533,0)</f>
        <v>0</v>
      </c>
      <c r="BG533" s="184">
        <f>IF(N533="zákl. přenesená",J533,0)</f>
        <v>0</v>
      </c>
      <c r="BH533" s="184">
        <f>IF(N533="sníž. přenesená",J533,0)</f>
        <v>0</v>
      </c>
      <c r="BI533" s="184">
        <f>IF(N533="nulová",J533,0)</f>
        <v>0</v>
      </c>
      <c r="BJ533" s="18" t="s">
        <v>80</v>
      </c>
      <c r="BK533" s="184">
        <f>ROUND(I533*H533,2)</f>
        <v>0</v>
      </c>
      <c r="BL533" s="18" t="s">
        <v>184</v>
      </c>
      <c r="BM533" s="183" t="s">
        <v>801</v>
      </c>
    </row>
    <row r="534" spans="1:47" s="2" customFormat="1" ht="12">
      <c r="A534" s="37"/>
      <c r="B534" s="38"/>
      <c r="C534" s="37"/>
      <c r="D534" s="185" t="s">
        <v>146</v>
      </c>
      <c r="E534" s="37"/>
      <c r="F534" s="186" t="s">
        <v>800</v>
      </c>
      <c r="G534" s="37"/>
      <c r="H534" s="37"/>
      <c r="I534" s="187"/>
      <c r="J534" s="37"/>
      <c r="K534" s="37"/>
      <c r="L534" s="38"/>
      <c r="M534" s="188"/>
      <c r="N534" s="189"/>
      <c r="O534" s="71"/>
      <c r="P534" s="71"/>
      <c r="Q534" s="71"/>
      <c r="R534" s="71"/>
      <c r="S534" s="71"/>
      <c r="T534" s="72"/>
      <c r="U534" s="37"/>
      <c r="V534" s="37"/>
      <c r="W534" s="37"/>
      <c r="X534" s="37"/>
      <c r="Y534" s="37"/>
      <c r="Z534" s="37"/>
      <c r="AA534" s="37"/>
      <c r="AB534" s="37"/>
      <c r="AC534" s="37"/>
      <c r="AD534" s="37"/>
      <c r="AE534" s="37"/>
      <c r="AT534" s="18" t="s">
        <v>146</v>
      </c>
      <c r="AU534" s="18" t="s">
        <v>82</v>
      </c>
    </row>
    <row r="535" spans="1:51" s="13" customFormat="1" ht="12">
      <c r="A535" s="13"/>
      <c r="B535" s="190"/>
      <c r="C535" s="13"/>
      <c r="D535" s="185" t="s">
        <v>154</v>
      </c>
      <c r="E535" s="191" t="s">
        <v>3</v>
      </c>
      <c r="F535" s="192" t="s">
        <v>802</v>
      </c>
      <c r="G535" s="13"/>
      <c r="H535" s="193">
        <v>6</v>
      </c>
      <c r="I535" s="194"/>
      <c r="J535" s="13"/>
      <c r="K535" s="13"/>
      <c r="L535" s="190"/>
      <c r="M535" s="195"/>
      <c r="N535" s="196"/>
      <c r="O535" s="196"/>
      <c r="P535" s="196"/>
      <c r="Q535" s="196"/>
      <c r="R535" s="196"/>
      <c r="S535" s="196"/>
      <c r="T535" s="197"/>
      <c r="U535" s="13"/>
      <c r="V535" s="13"/>
      <c r="W535" s="13"/>
      <c r="X535" s="13"/>
      <c r="Y535" s="13"/>
      <c r="Z535" s="13"/>
      <c r="AA535" s="13"/>
      <c r="AB535" s="13"/>
      <c r="AC535" s="13"/>
      <c r="AD535" s="13"/>
      <c r="AE535" s="13"/>
      <c r="AT535" s="191" t="s">
        <v>154</v>
      </c>
      <c r="AU535" s="191" t="s">
        <v>82</v>
      </c>
      <c r="AV535" s="13" t="s">
        <v>82</v>
      </c>
      <c r="AW535" s="13" t="s">
        <v>35</v>
      </c>
      <c r="AX535" s="13" t="s">
        <v>80</v>
      </c>
      <c r="AY535" s="191" t="s">
        <v>137</v>
      </c>
    </row>
    <row r="536" spans="1:65" s="2" customFormat="1" ht="24.15" customHeight="1">
      <c r="A536" s="37"/>
      <c r="B536" s="171"/>
      <c r="C536" s="172" t="s">
        <v>803</v>
      </c>
      <c r="D536" s="172" t="s">
        <v>140</v>
      </c>
      <c r="E536" s="173" t="s">
        <v>804</v>
      </c>
      <c r="F536" s="174" t="s">
        <v>805</v>
      </c>
      <c r="G536" s="175" t="s">
        <v>205</v>
      </c>
      <c r="H536" s="176">
        <v>3</v>
      </c>
      <c r="I536" s="177"/>
      <c r="J536" s="178">
        <f>ROUND(I536*H536,2)</f>
        <v>0</v>
      </c>
      <c r="K536" s="174" t="s">
        <v>3</v>
      </c>
      <c r="L536" s="38"/>
      <c r="M536" s="179" t="s">
        <v>3</v>
      </c>
      <c r="N536" s="180" t="s">
        <v>44</v>
      </c>
      <c r="O536" s="71"/>
      <c r="P536" s="181">
        <f>O536*H536</f>
        <v>0</v>
      </c>
      <c r="Q536" s="181">
        <v>0</v>
      </c>
      <c r="R536" s="181">
        <f>Q536*H536</f>
        <v>0</v>
      </c>
      <c r="S536" s="181">
        <v>0</v>
      </c>
      <c r="T536" s="182">
        <f>S536*H536</f>
        <v>0</v>
      </c>
      <c r="U536" s="37"/>
      <c r="V536" s="37"/>
      <c r="W536" s="37"/>
      <c r="X536" s="37"/>
      <c r="Y536" s="37"/>
      <c r="Z536" s="37"/>
      <c r="AA536" s="37"/>
      <c r="AB536" s="37"/>
      <c r="AC536" s="37"/>
      <c r="AD536" s="37"/>
      <c r="AE536" s="37"/>
      <c r="AR536" s="183" t="s">
        <v>184</v>
      </c>
      <c r="AT536" s="183" t="s">
        <v>140</v>
      </c>
      <c r="AU536" s="183" t="s">
        <v>82</v>
      </c>
      <c r="AY536" s="18" t="s">
        <v>137</v>
      </c>
      <c r="BE536" s="184">
        <f>IF(N536="základní",J536,0)</f>
        <v>0</v>
      </c>
      <c r="BF536" s="184">
        <f>IF(N536="snížená",J536,0)</f>
        <v>0</v>
      </c>
      <c r="BG536" s="184">
        <f>IF(N536="zákl. přenesená",J536,0)</f>
        <v>0</v>
      </c>
      <c r="BH536" s="184">
        <f>IF(N536="sníž. přenesená",J536,0)</f>
        <v>0</v>
      </c>
      <c r="BI536" s="184">
        <f>IF(N536="nulová",J536,0)</f>
        <v>0</v>
      </c>
      <c r="BJ536" s="18" t="s">
        <v>80</v>
      </c>
      <c r="BK536" s="184">
        <f>ROUND(I536*H536,2)</f>
        <v>0</v>
      </c>
      <c r="BL536" s="18" t="s">
        <v>184</v>
      </c>
      <c r="BM536" s="183" t="s">
        <v>806</v>
      </c>
    </row>
    <row r="537" spans="1:47" s="2" customFormat="1" ht="12">
      <c r="A537" s="37"/>
      <c r="B537" s="38"/>
      <c r="C537" s="37"/>
      <c r="D537" s="185" t="s">
        <v>146</v>
      </c>
      <c r="E537" s="37"/>
      <c r="F537" s="186" t="s">
        <v>805</v>
      </c>
      <c r="G537" s="37"/>
      <c r="H537" s="37"/>
      <c r="I537" s="187"/>
      <c r="J537" s="37"/>
      <c r="K537" s="37"/>
      <c r="L537" s="38"/>
      <c r="M537" s="188"/>
      <c r="N537" s="189"/>
      <c r="O537" s="71"/>
      <c r="P537" s="71"/>
      <c r="Q537" s="71"/>
      <c r="R537" s="71"/>
      <c r="S537" s="71"/>
      <c r="T537" s="72"/>
      <c r="U537" s="37"/>
      <c r="V537" s="37"/>
      <c r="W537" s="37"/>
      <c r="X537" s="37"/>
      <c r="Y537" s="37"/>
      <c r="Z537" s="37"/>
      <c r="AA537" s="37"/>
      <c r="AB537" s="37"/>
      <c r="AC537" s="37"/>
      <c r="AD537" s="37"/>
      <c r="AE537" s="37"/>
      <c r="AT537" s="18" t="s">
        <v>146</v>
      </c>
      <c r="AU537" s="18" t="s">
        <v>82</v>
      </c>
    </row>
    <row r="538" spans="1:51" s="13" customFormat="1" ht="12">
      <c r="A538" s="13"/>
      <c r="B538" s="190"/>
      <c r="C538" s="13"/>
      <c r="D538" s="185" t="s">
        <v>154</v>
      </c>
      <c r="E538" s="191" t="s">
        <v>3</v>
      </c>
      <c r="F538" s="192" t="s">
        <v>807</v>
      </c>
      <c r="G538" s="13"/>
      <c r="H538" s="193">
        <v>1</v>
      </c>
      <c r="I538" s="194"/>
      <c r="J538" s="13"/>
      <c r="K538" s="13"/>
      <c r="L538" s="190"/>
      <c r="M538" s="195"/>
      <c r="N538" s="196"/>
      <c r="O538" s="196"/>
      <c r="P538" s="196"/>
      <c r="Q538" s="196"/>
      <c r="R538" s="196"/>
      <c r="S538" s="196"/>
      <c r="T538" s="197"/>
      <c r="U538" s="13"/>
      <c r="V538" s="13"/>
      <c r="W538" s="13"/>
      <c r="X538" s="13"/>
      <c r="Y538" s="13"/>
      <c r="Z538" s="13"/>
      <c r="AA538" s="13"/>
      <c r="AB538" s="13"/>
      <c r="AC538" s="13"/>
      <c r="AD538" s="13"/>
      <c r="AE538" s="13"/>
      <c r="AT538" s="191" t="s">
        <v>154</v>
      </c>
      <c r="AU538" s="191" t="s">
        <v>82</v>
      </c>
      <c r="AV538" s="13" t="s">
        <v>82</v>
      </c>
      <c r="AW538" s="13" t="s">
        <v>35</v>
      </c>
      <c r="AX538" s="13" t="s">
        <v>73</v>
      </c>
      <c r="AY538" s="191" t="s">
        <v>137</v>
      </c>
    </row>
    <row r="539" spans="1:51" s="13" customFormat="1" ht="12">
      <c r="A539" s="13"/>
      <c r="B539" s="190"/>
      <c r="C539" s="13"/>
      <c r="D539" s="185" t="s">
        <v>154</v>
      </c>
      <c r="E539" s="191" t="s">
        <v>3</v>
      </c>
      <c r="F539" s="192" t="s">
        <v>808</v>
      </c>
      <c r="G539" s="13"/>
      <c r="H539" s="193">
        <v>1</v>
      </c>
      <c r="I539" s="194"/>
      <c r="J539" s="13"/>
      <c r="K539" s="13"/>
      <c r="L539" s="190"/>
      <c r="M539" s="195"/>
      <c r="N539" s="196"/>
      <c r="O539" s="196"/>
      <c r="P539" s="196"/>
      <c r="Q539" s="196"/>
      <c r="R539" s="196"/>
      <c r="S539" s="196"/>
      <c r="T539" s="197"/>
      <c r="U539" s="13"/>
      <c r="V539" s="13"/>
      <c r="W539" s="13"/>
      <c r="X539" s="13"/>
      <c r="Y539" s="13"/>
      <c r="Z539" s="13"/>
      <c r="AA539" s="13"/>
      <c r="AB539" s="13"/>
      <c r="AC539" s="13"/>
      <c r="AD539" s="13"/>
      <c r="AE539" s="13"/>
      <c r="AT539" s="191" t="s">
        <v>154</v>
      </c>
      <c r="AU539" s="191" t="s">
        <v>82</v>
      </c>
      <c r="AV539" s="13" t="s">
        <v>82</v>
      </c>
      <c r="AW539" s="13" t="s">
        <v>35</v>
      </c>
      <c r="AX539" s="13" t="s">
        <v>73</v>
      </c>
      <c r="AY539" s="191" t="s">
        <v>137</v>
      </c>
    </row>
    <row r="540" spans="1:51" s="13" customFormat="1" ht="12">
      <c r="A540" s="13"/>
      <c r="B540" s="190"/>
      <c r="C540" s="13"/>
      <c r="D540" s="185" t="s">
        <v>154</v>
      </c>
      <c r="E540" s="191" t="s">
        <v>3</v>
      </c>
      <c r="F540" s="192" t="s">
        <v>809</v>
      </c>
      <c r="G540" s="13"/>
      <c r="H540" s="193">
        <v>1</v>
      </c>
      <c r="I540" s="194"/>
      <c r="J540" s="13"/>
      <c r="K540" s="13"/>
      <c r="L540" s="190"/>
      <c r="M540" s="195"/>
      <c r="N540" s="196"/>
      <c r="O540" s="196"/>
      <c r="P540" s="196"/>
      <c r="Q540" s="196"/>
      <c r="R540" s="196"/>
      <c r="S540" s="196"/>
      <c r="T540" s="197"/>
      <c r="U540" s="13"/>
      <c r="V540" s="13"/>
      <c r="W540" s="13"/>
      <c r="X540" s="13"/>
      <c r="Y540" s="13"/>
      <c r="Z540" s="13"/>
      <c r="AA540" s="13"/>
      <c r="AB540" s="13"/>
      <c r="AC540" s="13"/>
      <c r="AD540" s="13"/>
      <c r="AE540" s="13"/>
      <c r="AT540" s="191" t="s">
        <v>154</v>
      </c>
      <c r="AU540" s="191" t="s">
        <v>82</v>
      </c>
      <c r="AV540" s="13" t="s">
        <v>82</v>
      </c>
      <c r="AW540" s="13" t="s">
        <v>35</v>
      </c>
      <c r="AX540" s="13" t="s">
        <v>73</v>
      </c>
      <c r="AY540" s="191" t="s">
        <v>137</v>
      </c>
    </row>
    <row r="541" spans="1:51" s="14" customFormat="1" ht="12">
      <c r="A541" s="14"/>
      <c r="B541" s="208"/>
      <c r="C541" s="14"/>
      <c r="D541" s="185" t="s">
        <v>154</v>
      </c>
      <c r="E541" s="209" t="s">
        <v>3</v>
      </c>
      <c r="F541" s="210" t="s">
        <v>223</v>
      </c>
      <c r="G541" s="14"/>
      <c r="H541" s="211">
        <v>3</v>
      </c>
      <c r="I541" s="212"/>
      <c r="J541" s="14"/>
      <c r="K541" s="14"/>
      <c r="L541" s="208"/>
      <c r="M541" s="213"/>
      <c r="N541" s="214"/>
      <c r="O541" s="214"/>
      <c r="P541" s="214"/>
      <c r="Q541" s="214"/>
      <c r="R541" s="214"/>
      <c r="S541" s="214"/>
      <c r="T541" s="215"/>
      <c r="U541" s="14"/>
      <c r="V541" s="14"/>
      <c r="W541" s="14"/>
      <c r="X541" s="14"/>
      <c r="Y541" s="14"/>
      <c r="Z541" s="14"/>
      <c r="AA541" s="14"/>
      <c r="AB541" s="14"/>
      <c r="AC541" s="14"/>
      <c r="AD541" s="14"/>
      <c r="AE541" s="14"/>
      <c r="AT541" s="209" t="s">
        <v>154</v>
      </c>
      <c r="AU541" s="209" t="s">
        <v>82</v>
      </c>
      <c r="AV541" s="14" t="s">
        <v>144</v>
      </c>
      <c r="AW541" s="14" t="s">
        <v>35</v>
      </c>
      <c r="AX541" s="14" t="s">
        <v>80</v>
      </c>
      <c r="AY541" s="209" t="s">
        <v>137</v>
      </c>
    </row>
    <row r="542" spans="1:63" s="12" customFormat="1" ht="22.8" customHeight="1">
      <c r="A542" s="12"/>
      <c r="B542" s="158"/>
      <c r="C542" s="12"/>
      <c r="D542" s="159" t="s">
        <v>72</v>
      </c>
      <c r="E542" s="169" t="s">
        <v>810</v>
      </c>
      <c r="F542" s="169" t="s">
        <v>811</v>
      </c>
      <c r="G542" s="12"/>
      <c r="H542" s="12"/>
      <c r="I542" s="161"/>
      <c r="J542" s="170">
        <f>BK542</f>
        <v>0</v>
      </c>
      <c r="K542" s="12"/>
      <c r="L542" s="158"/>
      <c r="M542" s="163"/>
      <c r="N542" s="164"/>
      <c r="O542" s="164"/>
      <c r="P542" s="165">
        <f>SUM(P543:P564)</f>
        <v>0</v>
      </c>
      <c r="Q542" s="164"/>
      <c r="R542" s="165">
        <f>SUM(R543:R564)</f>
        <v>0</v>
      </c>
      <c r="S542" s="164"/>
      <c r="T542" s="166">
        <f>SUM(T543:T564)</f>
        <v>0</v>
      </c>
      <c r="U542" s="12"/>
      <c r="V542" s="12"/>
      <c r="W542" s="12"/>
      <c r="X542" s="12"/>
      <c r="Y542" s="12"/>
      <c r="Z542" s="12"/>
      <c r="AA542" s="12"/>
      <c r="AB542" s="12"/>
      <c r="AC542" s="12"/>
      <c r="AD542" s="12"/>
      <c r="AE542" s="12"/>
      <c r="AR542" s="159" t="s">
        <v>80</v>
      </c>
      <c r="AT542" s="167" t="s">
        <v>72</v>
      </c>
      <c r="AU542" s="167" t="s">
        <v>80</v>
      </c>
      <c r="AY542" s="159" t="s">
        <v>137</v>
      </c>
      <c r="BK542" s="168">
        <f>SUM(BK543:BK564)</f>
        <v>0</v>
      </c>
    </row>
    <row r="543" spans="1:65" s="2" customFormat="1" ht="16.5" customHeight="1">
      <c r="A543" s="37"/>
      <c r="B543" s="171"/>
      <c r="C543" s="172" t="s">
        <v>812</v>
      </c>
      <c r="D543" s="172" t="s">
        <v>140</v>
      </c>
      <c r="E543" s="173" t="s">
        <v>813</v>
      </c>
      <c r="F543" s="174" t="s">
        <v>814</v>
      </c>
      <c r="G543" s="175" t="s">
        <v>205</v>
      </c>
      <c r="H543" s="176">
        <v>4</v>
      </c>
      <c r="I543" s="177"/>
      <c r="J543" s="178">
        <f>ROUND(I543*H543,2)</f>
        <v>0</v>
      </c>
      <c r="K543" s="174" t="s">
        <v>3</v>
      </c>
      <c r="L543" s="38"/>
      <c r="M543" s="179" t="s">
        <v>3</v>
      </c>
      <c r="N543" s="180" t="s">
        <v>44</v>
      </c>
      <c r="O543" s="71"/>
      <c r="P543" s="181">
        <f>O543*H543</f>
        <v>0</v>
      </c>
      <c r="Q543" s="181">
        <v>0</v>
      </c>
      <c r="R543" s="181">
        <f>Q543*H543</f>
        <v>0</v>
      </c>
      <c r="S543" s="181">
        <v>0</v>
      </c>
      <c r="T543" s="182">
        <f>S543*H543</f>
        <v>0</v>
      </c>
      <c r="U543" s="37"/>
      <c r="V543" s="37"/>
      <c r="W543" s="37"/>
      <c r="X543" s="37"/>
      <c r="Y543" s="37"/>
      <c r="Z543" s="37"/>
      <c r="AA543" s="37"/>
      <c r="AB543" s="37"/>
      <c r="AC543" s="37"/>
      <c r="AD543" s="37"/>
      <c r="AE543" s="37"/>
      <c r="AR543" s="183" t="s">
        <v>144</v>
      </c>
      <c r="AT543" s="183" t="s">
        <v>140</v>
      </c>
      <c r="AU543" s="183" t="s">
        <v>82</v>
      </c>
      <c r="AY543" s="18" t="s">
        <v>137</v>
      </c>
      <c r="BE543" s="184">
        <f>IF(N543="základní",J543,0)</f>
        <v>0</v>
      </c>
      <c r="BF543" s="184">
        <f>IF(N543="snížená",J543,0)</f>
        <v>0</v>
      </c>
      <c r="BG543" s="184">
        <f>IF(N543="zákl. přenesená",J543,0)</f>
        <v>0</v>
      </c>
      <c r="BH543" s="184">
        <f>IF(N543="sníž. přenesená",J543,0)</f>
        <v>0</v>
      </c>
      <c r="BI543" s="184">
        <f>IF(N543="nulová",J543,0)</f>
        <v>0</v>
      </c>
      <c r="BJ543" s="18" t="s">
        <v>80</v>
      </c>
      <c r="BK543" s="184">
        <f>ROUND(I543*H543,2)</f>
        <v>0</v>
      </c>
      <c r="BL543" s="18" t="s">
        <v>144</v>
      </c>
      <c r="BM543" s="183" t="s">
        <v>815</v>
      </c>
    </row>
    <row r="544" spans="1:47" s="2" customFormat="1" ht="12">
      <c r="A544" s="37"/>
      <c r="B544" s="38"/>
      <c r="C544" s="37"/>
      <c r="D544" s="185" t="s">
        <v>146</v>
      </c>
      <c r="E544" s="37"/>
      <c r="F544" s="186" t="s">
        <v>814</v>
      </c>
      <c r="G544" s="37"/>
      <c r="H544" s="37"/>
      <c r="I544" s="187"/>
      <c r="J544" s="37"/>
      <c r="K544" s="37"/>
      <c r="L544" s="38"/>
      <c r="M544" s="188"/>
      <c r="N544" s="189"/>
      <c r="O544" s="71"/>
      <c r="P544" s="71"/>
      <c r="Q544" s="71"/>
      <c r="R544" s="71"/>
      <c r="S544" s="71"/>
      <c r="T544" s="72"/>
      <c r="U544" s="37"/>
      <c r="V544" s="37"/>
      <c r="W544" s="37"/>
      <c r="X544" s="37"/>
      <c r="Y544" s="37"/>
      <c r="Z544" s="37"/>
      <c r="AA544" s="37"/>
      <c r="AB544" s="37"/>
      <c r="AC544" s="37"/>
      <c r="AD544" s="37"/>
      <c r="AE544" s="37"/>
      <c r="AT544" s="18" t="s">
        <v>146</v>
      </c>
      <c r="AU544" s="18" t="s">
        <v>82</v>
      </c>
    </row>
    <row r="545" spans="1:65" s="2" customFormat="1" ht="24.15" customHeight="1">
      <c r="A545" s="37"/>
      <c r="B545" s="171"/>
      <c r="C545" s="172" t="s">
        <v>816</v>
      </c>
      <c r="D545" s="172" t="s">
        <v>140</v>
      </c>
      <c r="E545" s="173" t="s">
        <v>817</v>
      </c>
      <c r="F545" s="174" t="s">
        <v>818</v>
      </c>
      <c r="G545" s="175" t="s">
        <v>205</v>
      </c>
      <c r="H545" s="176">
        <v>3</v>
      </c>
      <c r="I545" s="177"/>
      <c r="J545" s="178">
        <f>ROUND(I545*H545,2)</f>
        <v>0</v>
      </c>
      <c r="K545" s="174" t="s">
        <v>3</v>
      </c>
      <c r="L545" s="38"/>
      <c r="M545" s="179" t="s">
        <v>3</v>
      </c>
      <c r="N545" s="180" t="s">
        <v>44</v>
      </c>
      <c r="O545" s="71"/>
      <c r="P545" s="181">
        <f>O545*H545</f>
        <v>0</v>
      </c>
      <c r="Q545" s="181">
        <v>0</v>
      </c>
      <c r="R545" s="181">
        <f>Q545*H545</f>
        <v>0</v>
      </c>
      <c r="S545" s="181">
        <v>0</v>
      </c>
      <c r="T545" s="182">
        <f>S545*H545</f>
        <v>0</v>
      </c>
      <c r="U545" s="37"/>
      <c r="V545" s="37"/>
      <c r="W545" s="37"/>
      <c r="X545" s="37"/>
      <c r="Y545" s="37"/>
      <c r="Z545" s="37"/>
      <c r="AA545" s="37"/>
      <c r="AB545" s="37"/>
      <c r="AC545" s="37"/>
      <c r="AD545" s="37"/>
      <c r="AE545" s="37"/>
      <c r="AR545" s="183" t="s">
        <v>144</v>
      </c>
      <c r="AT545" s="183" t="s">
        <v>140</v>
      </c>
      <c r="AU545" s="183" t="s">
        <v>82</v>
      </c>
      <c r="AY545" s="18" t="s">
        <v>137</v>
      </c>
      <c r="BE545" s="184">
        <f>IF(N545="základní",J545,0)</f>
        <v>0</v>
      </c>
      <c r="BF545" s="184">
        <f>IF(N545="snížená",J545,0)</f>
        <v>0</v>
      </c>
      <c r="BG545" s="184">
        <f>IF(N545="zákl. přenesená",J545,0)</f>
        <v>0</v>
      </c>
      <c r="BH545" s="184">
        <f>IF(N545="sníž. přenesená",J545,0)</f>
        <v>0</v>
      </c>
      <c r="BI545" s="184">
        <f>IF(N545="nulová",J545,0)</f>
        <v>0</v>
      </c>
      <c r="BJ545" s="18" t="s">
        <v>80</v>
      </c>
      <c r="BK545" s="184">
        <f>ROUND(I545*H545,2)</f>
        <v>0</v>
      </c>
      <c r="BL545" s="18" t="s">
        <v>144</v>
      </c>
      <c r="BM545" s="183" t="s">
        <v>819</v>
      </c>
    </row>
    <row r="546" spans="1:47" s="2" customFormat="1" ht="12">
      <c r="A546" s="37"/>
      <c r="B546" s="38"/>
      <c r="C546" s="37"/>
      <c r="D546" s="185" t="s">
        <v>146</v>
      </c>
      <c r="E546" s="37"/>
      <c r="F546" s="186" t="s">
        <v>818</v>
      </c>
      <c r="G546" s="37"/>
      <c r="H546" s="37"/>
      <c r="I546" s="187"/>
      <c r="J546" s="37"/>
      <c r="K546" s="37"/>
      <c r="L546" s="38"/>
      <c r="M546" s="188"/>
      <c r="N546" s="189"/>
      <c r="O546" s="71"/>
      <c r="P546" s="71"/>
      <c r="Q546" s="71"/>
      <c r="R546" s="71"/>
      <c r="S546" s="71"/>
      <c r="T546" s="72"/>
      <c r="U546" s="37"/>
      <c r="V546" s="37"/>
      <c r="W546" s="37"/>
      <c r="X546" s="37"/>
      <c r="Y546" s="37"/>
      <c r="Z546" s="37"/>
      <c r="AA546" s="37"/>
      <c r="AB546" s="37"/>
      <c r="AC546" s="37"/>
      <c r="AD546" s="37"/>
      <c r="AE546" s="37"/>
      <c r="AT546" s="18" t="s">
        <v>146</v>
      </c>
      <c r="AU546" s="18" t="s">
        <v>82</v>
      </c>
    </row>
    <row r="547" spans="1:65" s="2" customFormat="1" ht="16.5" customHeight="1">
      <c r="A547" s="37"/>
      <c r="B547" s="171"/>
      <c r="C547" s="172" t="s">
        <v>820</v>
      </c>
      <c r="D547" s="172" t="s">
        <v>140</v>
      </c>
      <c r="E547" s="173" t="s">
        <v>821</v>
      </c>
      <c r="F547" s="174" t="s">
        <v>822</v>
      </c>
      <c r="G547" s="175" t="s">
        <v>205</v>
      </c>
      <c r="H547" s="176">
        <v>4</v>
      </c>
      <c r="I547" s="177"/>
      <c r="J547" s="178">
        <f>ROUND(I547*H547,2)</f>
        <v>0</v>
      </c>
      <c r="K547" s="174" t="s">
        <v>3</v>
      </c>
      <c r="L547" s="38"/>
      <c r="M547" s="179" t="s">
        <v>3</v>
      </c>
      <c r="N547" s="180" t="s">
        <v>44</v>
      </c>
      <c r="O547" s="71"/>
      <c r="P547" s="181">
        <f>O547*H547</f>
        <v>0</v>
      </c>
      <c r="Q547" s="181">
        <v>0</v>
      </c>
      <c r="R547" s="181">
        <f>Q547*H547</f>
        <v>0</v>
      </c>
      <c r="S547" s="181">
        <v>0</v>
      </c>
      <c r="T547" s="182">
        <f>S547*H547</f>
        <v>0</v>
      </c>
      <c r="U547" s="37"/>
      <c r="V547" s="37"/>
      <c r="W547" s="37"/>
      <c r="X547" s="37"/>
      <c r="Y547" s="37"/>
      <c r="Z547" s="37"/>
      <c r="AA547" s="37"/>
      <c r="AB547" s="37"/>
      <c r="AC547" s="37"/>
      <c r="AD547" s="37"/>
      <c r="AE547" s="37"/>
      <c r="AR547" s="183" t="s">
        <v>144</v>
      </c>
      <c r="AT547" s="183" t="s">
        <v>140</v>
      </c>
      <c r="AU547" s="183" t="s">
        <v>82</v>
      </c>
      <c r="AY547" s="18" t="s">
        <v>137</v>
      </c>
      <c r="BE547" s="184">
        <f>IF(N547="základní",J547,0)</f>
        <v>0</v>
      </c>
      <c r="BF547" s="184">
        <f>IF(N547="snížená",J547,0)</f>
        <v>0</v>
      </c>
      <c r="BG547" s="184">
        <f>IF(N547="zákl. přenesená",J547,0)</f>
        <v>0</v>
      </c>
      <c r="BH547" s="184">
        <f>IF(N547="sníž. přenesená",J547,0)</f>
        <v>0</v>
      </c>
      <c r="BI547" s="184">
        <f>IF(N547="nulová",J547,0)</f>
        <v>0</v>
      </c>
      <c r="BJ547" s="18" t="s">
        <v>80</v>
      </c>
      <c r="BK547" s="184">
        <f>ROUND(I547*H547,2)</f>
        <v>0</v>
      </c>
      <c r="BL547" s="18" t="s">
        <v>144</v>
      </c>
      <c r="BM547" s="183" t="s">
        <v>823</v>
      </c>
    </row>
    <row r="548" spans="1:47" s="2" customFormat="1" ht="12">
      <c r="A548" s="37"/>
      <c r="B548" s="38"/>
      <c r="C548" s="37"/>
      <c r="D548" s="185" t="s">
        <v>146</v>
      </c>
      <c r="E548" s="37"/>
      <c r="F548" s="186" t="s">
        <v>822</v>
      </c>
      <c r="G548" s="37"/>
      <c r="H548" s="37"/>
      <c r="I548" s="187"/>
      <c r="J548" s="37"/>
      <c r="K548" s="37"/>
      <c r="L548" s="38"/>
      <c r="M548" s="188"/>
      <c r="N548" s="189"/>
      <c r="O548" s="71"/>
      <c r="P548" s="71"/>
      <c r="Q548" s="71"/>
      <c r="R548" s="71"/>
      <c r="S548" s="71"/>
      <c r="T548" s="72"/>
      <c r="U548" s="37"/>
      <c r="V548" s="37"/>
      <c r="W548" s="37"/>
      <c r="X548" s="37"/>
      <c r="Y548" s="37"/>
      <c r="Z548" s="37"/>
      <c r="AA548" s="37"/>
      <c r="AB548" s="37"/>
      <c r="AC548" s="37"/>
      <c r="AD548" s="37"/>
      <c r="AE548" s="37"/>
      <c r="AT548" s="18" t="s">
        <v>146</v>
      </c>
      <c r="AU548" s="18" t="s">
        <v>82</v>
      </c>
    </row>
    <row r="549" spans="1:65" s="2" customFormat="1" ht="16.5" customHeight="1">
      <c r="A549" s="37"/>
      <c r="B549" s="171"/>
      <c r="C549" s="172" t="s">
        <v>824</v>
      </c>
      <c r="D549" s="172" t="s">
        <v>140</v>
      </c>
      <c r="E549" s="173" t="s">
        <v>825</v>
      </c>
      <c r="F549" s="174" t="s">
        <v>826</v>
      </c>
      <c r="G549" s="175" t="s">
        <v>205</v>
      </c>
      <c r="H549" s="176">
        <v>4</v>
      </c>
      <c r="I549" s="177"/>
      <c r="J549" s="178">
        <f>ROUND(I549*H549,2)</f>
        <v>0</v>
      </c>
      <c r="K549" s="174" t="s">
        <v>3</v>
      </c>
      <c r="L549" s="38"/>
      <c r="M549" s="179" t="s">
        <v>3</v>
      </c>
      <c r="N549" s="180" t="s">
        <v>44</v>
      </c>
      <c r="O549" s="71"/>
      <c r="P549" s="181">
        <f>O549*H549</f>
        <v>0</v>
      </c>
      <c r="Q549" s="181">
        <v>0</v>
      </c>
      <c r="R549" s="181">
        <f>Q549*H549</f>
        <v>0</v>
      </c>
      <c r="S549" s="181">
        <v>0</v>
      </c>
      <c r="T549" s="182">
        <f>S549*H549</f>
        <v>0</v>
      </c>
      <c r="U549" s="37"/>
      <c r="V549" s="37"/>
      <c r="W549" s="37"/>
      <c r="X549" s="37"/>
      <c r="Y549" s="37"/>
      <c r="Z549" s="37"/>
      <c r="AA549" s="37"/>
      <c r="AB549" s="37"/>
      <c r="AC549" s="37"/>
      <c r="AD549" s="37"/>
      <c r="AE549" s="37"/>
      <c r="AR549" s="183" t="s">
        <v>144</v>
      </c>
      <c r="AT549" s="183" t="s">
        <v>140</v>
      </c>
      <c r="AU549" s="183" t="s">
        <v>82</v>
      </c>
      <c r="AY549" s="18" t="s">
        <v>137</v>
      </c>
      <c r="BE549" s="184">
        <f>IF(N549="základní",J549,0)</f>
        <v>0</v>
      </c>
      <c r="BF549" s="184">
        <f>IF(N549="snížená",J549,0)</f>
        <v>0</v>
      </c>
      <c r="BG549" s="184">
        <f>IF(N549="zákl. přenesená",J549,0)</f>
        <v>0</v>
      </c>
      <c r="BH549" s="184">
        <f>IF(N549="sníž. přenesená",J549,0)</f>
        <v>0</v>
      </c>
      <c r="BI549" s="184">
        <f>IF(N549="nulová",J549,0)</f>
        <v>0</v>
      </c>
      <c r="BJ549" s="18" t="s">
        <v>80</v>
      </c>
      <c r="BK549" s="184">
        <f>ROUND(I549*H549,2)</f>
        <v>0</v>
      </c>
      <c r="BL549" s="18" t="s">
        <v>144</v>
      </c>
      <c r="BM549" s="183" t="s">
        <v>827</v>
      </c>
    </row>
    <row r="550" spans="1:47" s="2" customFormat="1" ht="12">
      <c r="A550" s="37"/>
      <c r="B550" s="38"/>
      <c r="C550" s="37"/>
      <c r="D550" s="185" t="s">
        <v>146</v>
      </c>
      <c r="E550" s="37"/>
      <c r="F550" s="186" t="s">
        <v>826</v>
      </c>
      <c r="G550" s="37"/>
      <c r="H550" s="37"/>
      <c r="I550" s="187"/>
      <c r="J550" s="37"/>
      <c r="K550" s="37"/>
      <c r="L550" s="38"/>
      <c r="M550" s="188"/>
      <c r="N550" s="189"/>
      <c r="O550" s="71"/>
      <c r="P550" s="71"/>
      <c r="Q550" s="71"/>
      <c r="R550" s="71"/>
      <c r="S550" s="71"/>
      <c r="T550" s="72"/>
      <c r="U550" s="37"/>
      <c r="V550" s="37"/>
      <c r="W550" s="37"/>
      <c r="X550" s="37"/>
      <c r="Y550" s="37"/>
      <c r="Z550" s="37"/>
      <c r="AA550" s="37"/>
      <c r="AB550" s="37"/>
      <c r="AC550" s="37"/>
      <c r="AD550" s="37"/>
      <c r="AE550" s="37"/>
      <c r="AT550" s="18" t="s">
        <v>146</v>
      </c>
      <c r="AU550" s="18" t="s">
        <v>82</v>
      </c>
    </row>
    <row r="551" spans="1:65" s="2" customFormat="1" ht="16.5" customHeight="1">
      <c r="A551" s="37"/>
      <c r="B551" s="171"/>
      <c r="C551" s="172" t="s">
        <v>828</v>
      </c>
      <c r="D551" s="172" t="s">
        <v>140</v>
      </c>
      <c r="E551" s="173" t="s">
        <v>829</v>
      </c>
      <c r="F551" s="174" t="s">
        <v>830</v>
      </c>
      <c r="G551" s="175" t="s">
        <v>205</v>
      </c>
      <c r="H551" s="176">
        <v>6</v>
      </c>
      <c r="I551" s="177"/>
      <c r="J551" s="178">
        <f>ROUND(I551*H551,2)</f>
        <v>0</v>
      </c>
      <c r="K551" s="174" t="s">
        <v>3</v>
      </c>
      <c r="L551" s="38"/>
      <c r="M551" s="179" t="s">
        <v>3</v>
      </c>
      <c r="N551" s="180" t="s">
        <v>44</v>
      </c>
      <c r="O551" s="71"/>
      <c r="P551" s="181">
        <f>O551*H551</f>
        <v>0</v>
      </c>
      <c r="Q551" s="181">
        <v>0</v>
      </c>
      <c r="R551" s="181">
        <f>Q551*H551</f>
        <v>0</v>
      </c>
      <c r="S551" s="181">
        <v>0</v>
      </c>
      <c r="T551" s="182">
        <f>S551*H551</f>
        <v>0</v>
      </c>
      <c r="U551" s="37"/>
      <c r="V551" s="37"/>
      <c r="W551" s="37"/>
      <c r="X551" s="37"/>
      <c r="Y551" s="37"/>
      <c r="Z551" s="37"/>
      <c r="AA551" s="37"/>
      <c r="AB551" s="37"/>
      <c r="AC551" s="37"/>
      <c r="AD551" s="37"/>
      <c r="AE551" s="37"/>
      <c r="AR551" s="183" t="s">
        <v>144</v>
      </c>
      <c r="AT551" s="183" t="s">
        <v>140</v>
      </c>
      <c r="AU551" s="183" t="s">
        <v>82</v>
      </c>
      <c r="AY551" s="18" t="s">
        <v>137</v>
      </c>
      <c r="BE551" s="184">
        <f>IF(N551="základní",J551,0)</f>
        <v>0</v>
      </c>
      <c r="BF551" s="184">
        <f>IF(N551="snížená",J551,0)</f>
        <v>0</v>
      </c>
      <c r="BG551" s="184">
        <f>IF(N551="zákl. přenesená",J551,0)</f>
        <v>0</v>
      </c>
      <c r="BH551" s="184">
        <f>IF(N551="sníž. přenesená",J551,0)</f>
        <v>0</v>
      </c>
      <c r="BI551" s="184">
        <f>IF(N551="nulová",J551,0)</f>
        <v>0</v>
      </c>
      <c r="BJ551" s="18" t="s">
        <v>80</v>
      </c>
      <c r="BK551" s="184">
        <f>ROUND(I551*H551,2)</f>
        <v>0</v>
      </c>
      <c r="BL551" s="18" t="s">
        <v>144</v>
      </c>
      <c r="BM551" s="183" t="s">
        <v>831</v>
      </c>
    </row>
    <row r="552" spans="1:47" s="2" customFormat="1" ht="12">
      <c r="A552" s="37"/>
      <c r="B552" s="38"/>
      <c r="C552" s="37"/>
      <c r="D552" s="185" t="s">
        <v>146</v>
      </c>
      <c r="E552" s="37"/>
      <c r="F552" s="186" t="s">
        <v>830</v>
      </c>
      <c r="G552" s="37"/>
      <c r="H552" s="37"/>
      <c r="I552" s="187"/>
      <c r="J552" s="37"/>
      <c r="K552" s="37"/>
      <c r="L552" s="38"/>
      <c r="M552" s="188"/>
      <c r="N552" s="189"/>
      <c r="O552" s="71"/>
      <c r="P552" s="71"/>
      <c r="Q552" s="71"/>
      <c r="R552" s="71"/>
      <c r="S552" s="71"/>
      <c r="T552" s="72"/>
      <c r="U552" s="37"/>
      <c r="V552" s="37"/>
      <c r="W552" s="37"/>
      <c r="X552" s="37"/>
      <c r="Y552" s="37"/>
      <c r="Z552" s="37"/>
      <c r="AA552" s="37"/>
      <c r="AB552" s="37"/>
      <c r="AC552" s="37"/>
      <c r="AD552" s="37"/>
      <c r="AE552" s="37"/>
      <c r="AT552" s="18" t="s">
        <v>146</v>
      </c>
      <c r="AU552" s="18" t="s">
        <v>82</v>
      </c>
    </row>
    <row r="553" spans="1:65" s="2" customFormat="1" ht="21.75" customHeight="1">
      <c r="A553" s="37"/>
      <c r="B553" s="171"/>
      <c r="C553" s="172" t="s">
        <v>832</v>
      </c>
      <c r="D553" s="172" t="s">
        <v>140</v>
      </c>
      <c r="E553" s="173" t="s">
        <v>833</v>
      </c>
      <c r="F553" s="174" t="s">
        <v>834</v>
      </c>
      <c r="G553" s="175" t="s">
        <v>205</v>
      </c>
      <c r="H553" s="176">
        <v>6</v>
      </c>
      <c r="I553" s="177"/>
      <c r="J553" s="178">
        <f>ROUND(I553*H553,2)</f>
        <v>0</v>
      </c>
      <c r="K553" s="174" t="s">
        <v>3</v>
      </c>
      <c r="L553" s="38"/>
      <c r="M553" s="179" t="s">
        <v>3</v>
      </c>
      <c r="N553" s="180" t="s">
        <v>44</v>
      </c>
      <c r="O553" s="71"/>
      <c r="P553" s="181">
        <f>O553*H553</f>
        <v>0</v>
      </c>
      <c r="Q553" s="181">
        <v>0</v>
      </c>
      <c r="R553" s="181">
        <f>Q553*H553</f>
        <v>0</v>
      </c>
      <c r="S553" s="181">
        <v>0</v>
      </c>
      <c r="T553" s="182">
        <f>S553*H553</f>
        <v>0</v>
      </c>
      <c r="U553" s="37"/>
      <c r="V553" s="37"/>
      <c r="W553" s="37"/>
      <c r="X553" s="37"/>
      <c r="Y553" s="37"/>
      <c r="Z553" s="37"/>
      <c r="AA553" s="37"/>
      <c r="AB553" s="37"/>
      <c r="AC553" s="37"/>
      <c r="AD553" s="37"/>
      <c r="AE553" s="37"/>
      <c r="AR553" s="183" t="s">
        <v>144</v>
      </c>
      <c r="AT553" s="183" t="s">
        <v>140</v>
      </c>
      <c r="AU553" s="183" t="s">
        <v>82</v>
      </c>
      <c r="AY553" s="18" t="s">
        <v>137</v>
      </c>
      <c r="BE553" s="184">
        <f>IF(N553="základní",J553,0)</f>
        <v>0</v>
      </c>
      <c r="BF553" s="184">
        <f>IF(N553="snížená",J553,0)</f>
        <v>0</v>
      </c>
      <c r="BG553" s="184">
        <f>IF(N553="zákl. přenesená",J553,0)</f>
        <v>0</v>
      </c>
      <c r="BH553" s="184">
        <f>IF(N553="sníž. přenesená",J553,0)</f>
        <v>0</v>
      </c>
      <c r="BI553" s="184">
        <f>IF(N553="nulová",J553,0)</f>
        <v>0</v>
      </c>
      <c r="BJ553" s="18" t="s">
        <v>80</v>
      </c>
      <c r="BK553" s="184">
        <f>ROUND(I553*H553,2)</f>
        <v>0</v>
      </c>
      <c r="BL553" s="18" t="s">
        <v>144</v>
      </c>
      <c r="BM553" s="183" t="s">
        <v>835</v>
      </c>
    </row>
    <row r="554" spans="1:47" s="2" customFormat="1" ht="12">
      <c r="A554" s="37"/>
      <c r="B554" s="38"/>
      <c r="C554" s="37"/>
      <c r="D554" s="185" t="s">
        <v>146</v>
      </c>
      <c r="E554" s="37"/>
      <c r="F554" s="186" t="s">
        <v>834</v>
      </c>
      <c r="G554" s="37"/>
      <c r="H554" s="37"/>
      <c r="I554" s="187"/>
      <c r="J554" s="37"/>
      <c r="K554" s="37"/>
      <c r="L554" s="38"/>
      <c r="M554" s="188"/>
      <c r="N554" s="189"/>
      <c r="O554" s="71"/>
      <c r="P554" s="71"/>
      <c r="Q554" s="71"/>
      <c r="R554" s="71"/>
      <c r="S554" s="71"/>
      <c r="T554" s="72"/>
      <c r="U554" s="37"/>
      <c r="V554" s="37"/>
      <c r="W554" s="37"/>
      <c r="X554" s="37"/>
      <c r="Y554" s="37"/>
      <c r="Z554" s="37"/>
      <c r="AA554" s="37"/>
      <c r="AB554" s="37"/>
      <c r="AC554" s="37"/>
      <c r="AD554" s="37"/>
      <c r="AE554" s="37"/>
      <c r="AT554" s="18" t="s">
        <v>146</v>
      </c>
      <c r="AU554" s="18" t="s">
        <v>82</v>
      </c>
    </row>
    <row r="555" spans="1:65" s="2" customFormat="1" ht="21.75" customHeight="1">
      <c r="A555" s="37"/>
      <c r="B555" s="171"/>
      <c r="C555" s="172" t="s">
        <v>836</v>
      </c>
      <c r="D555" s="172" t="s">
        <v>140</v>
      </c>
      <c r="E555" s="173" t="s">
        <v>837</v>
      </c>
      <c r="F555" s="174" t="s">
        <v>838</v>
      </c>
      <c r="G555" s="175" t="s">
        <v>205</v>
      </c>
      <c r="H555" s="176">
        <v>6</v>
      </c>
      <c r="I555" s="177"/>
      <c r="J555" s="178">
        <f>ROUND(I555*H555,2)</f>
        <v>0</v>
      </c>
      <c r="K555" s="174" t="s">
        <v>3</v>
      </c>
      <c r="L555" s="38"/>
      <c r="M555" s="179" t="s">
        <v>3</v>
      </c>
      <c r="N555" s="180" t="s">
        <v>44</v>
      </c>
      <c r="O555" s="71"/>
      <c r="P555" s="181">
        <f>O555*H555</f>
        <v>0</v>
      </c>
      <c r="Q555" s="181">
        <v>0</v>
      </c>
      <c r="R555" s="181">
        <f>Q555*H555</f>
        <v>0</v>
      </c>
      <c r="S555" s="181">
        <v>0</v>
      </c>
      <c r="T555" s="182">
        <f>S555*H555</f>
        <v>0</v>
      </c>
      <c r="U555" s="37"/>
      <c r="V555" s="37"/>
      <c r="W555" s="37"/>
      <c r="X555" s="37"/>
      <c r="Y555" s="37"/>
      <c r="Z555" s="37"/>
      <c r="AA555" s="37"/>
      <c r="AB555" s="37"/>
      <c r="AC555" s="37"/>
      <c r="AD555" s="37"/>
      <c r="AE555" s="37"/>
      <c r="AR555" s="183" t="s">
        <v>144</v>
      </c>
      <c r="AT555" s="183" t="s">
        <v>140</v>
      </c>
      <c r="AU555" s="183" t="s">
        <v>82</v>
      </c>
      <c r="AY555" s="18" t="s">
        <v>137</v>
      </c>
      <c r="BE555" s="184">
        <f>IF(N555="základní",J555,0)</f>
        <v>0</v>
      </c>
      <c r="BF555" s="184">
        <f>IF(N555="snížená",J555,0)</f>
        <v>0</v>
      </c>
      <c r="BG555" s="184">
        <f>IF(N555="zákl. přenesená",J555,0)</f>
        <v>0</v>
      </c>
      <c r="BH555" s="184">
        <f>IF(N555="sníž. přenesená",J555,0)</f>
        <v>0</v>
      </c>
      <c r="BI555" s="184">
        <f>IF(N555="nulová",J555,0)</f>
        <v>0</v>
      </c>
      <c r="BJ555" s="18" t="s">
        <v>80</v>
      </c>
      <c r="BK555" s="184">
        <f>ROUND(I555*H555,2)</f>
        <v>0</v>
      </c>
      <c r="BL555" s="18" t="s">
        <v>144</v>
      </c>
      <c r="BM555" s="183" t="s">
        <v>839</v>
      </c>
    </row>
    <row r="556" spans="1:47" s="2" customFormat="1" ht="12">
      <c r="A556" s="37"/>
      <c r="B556" s="38"/>
      <c r="C556" s="37"/>
      <c r="D556" s="185" t="s">
        <v>146</v>
      </c>
      <c r="E556" s="37"/>
      <c r="F556" s="186" t="s">
        <v>838</v>
      </c>
      <c r="G556" s="37"/>
      <c r="H556" s="37"/>
      <c r="I556" s="187"/>
      <c r="J556" s="37"/>
      <c r="K556" s="37"/>
      <c r="L556" s="38"/>
      <c r="M556" s="188"/>
      <c r="N556" s="189"/>
      <c r="O556" s="71"/>
      <c r="P556" s="71"/>
      <c r="Q556" s="71"/>
      <c r="R556" s="71"/>
      <c r="S556" s="71"/>
      <c r="T556" s="72"/>
      <c r="U556" s="37"/>
      <c r="V556" s="37"/>
      <c r="W556" s="37"/>
      <c r="X556" s="37"/>
      <c r="Y556" s="37"/>
      <c r="Z556" s="37"/>
      <c r="AA556" s="37"/>
      <c r="AB556" s="37"/>
      <c r="AC556" s="37"/>
      <c r="AD556" s="37"/>
      <c r="AE556" s="37"/>
      <c r="AT556" s="18" t="s">
        <v>146</v>
      </c>
      <c r="AU556" s="18" t="s">
        <v>82</v>
      </c>
    </row>
    <row r="557" spans="1:65" s="2" customFormat="1" ht="21.75" customHeight="1">
      <c r="A557" s="37"/>
      <c r="B557" s="171"/>
      <c r="C557" s="172" t="s">
        <v>840</v>
      </c>
      <c r="D557" s="172" t="s">
        <v>140</v>
      </c>
      <c r="E557" s="173" t="s">
        <v>841</v>
      </c>
      <c r="F557" s="174" t="s">
        <v>842</v>
      </c>
      <c r="G557" s="175" t="s">
        <v>205</v>
      </c>
      <c r="H557" s="176">
        <v>4</v>
      </c>
      <c r="I557" s="177"/>
      <c r="J557" s="178">
        <f>ROUND(I557*H557,2)</f>
        <v>0</v>
      </c>
      <c r="K557" s="174" t="s">
        <v>3</v>
      </c>
      <c r="L557" s="38"/>
      <c r="M557" s="179" t="s">
        <v>3</v>
      </c>
      <c r="N557" s="180" t="s">
        <v>44</v>
      </c>
      <c r="O557" s="71"/>
      <c r="P557" s="181">
        <f>O557*H557</f>
        <v>0</v>
      </c>
      <c r="Q557" s="181">
        <v>0</v>
      </c>
      <c r="R557" s="181">
        <f>Q557*H557</f>
        <v>0</v>
      </c>
      <c r="S557" s="181">
        <v>0</v>
      </c>
      <c r="T557" s="182">
        <f>S557*H557</f>
        <v>0</v>
      </c>
      <c r="U557" s="37"/>
      <c r="V557" s="37"/>
      <c r="W557" s="37"/>
      <c r="X557" s="37"/>
      <c r="Y557" s="37"/>
      <c r="Z557" s="37"/>
      <c r="AA557" s="37"/>
      <c r="AB557" s="37"/>
      <c r="AC557" s="37"/>
      <c r="AD557" s="37"/>
      <c r="AE557" s="37"/>
      <c r="AR557" s="183" t="s">
        <v>144</v>
      </c>
      <c r="AT557" s="183" t="s">
        <v>140</v>
      </c>
      <c r="AU557" s="183" t="s">
        <v>82</v>
      </c>
      <c r="AY557" s="18" t="s">
        <v>137</v>
      </c>
      <c r="BE557" s="184">
        <f>IF(N557="základní",J557,0)</f>
        <v>0</v>
      </c>
      <c r="BF557" s="184">
        <f>IF(N557="snížená",J557,0)</f>
        <v>0</v>
      </c>
      <c r="BG557" s="184">
        <f>IF(N557="zákl. přenesená",J557,0)</f>
        <v>0</v>
      </c>
      <c r="BH557" s="184">
        <f>IF(N557="sníž. přenesená",J557,0)</f>
        <v>0</v>
      </c>
      <c r="BI557" s="184">
        <f>IF(N557="nulová",J557,0)</f>
        <v>0</v>
      </c>
      <c r="BJ557" s="18" t="s">
        <v>80</v>
      </c>
      <c r="BK557" s="184">
        <f>ROUND(I557*H557,2)</f>
        <v>0</v>
      </c>
      <c r="BL557" s="18" t="s">
        <v>144</v>
      </c>
      <c r="BM557" s="183" t="s">
        <v>843</v>
      </c>
    </row>
    <row r="558" spans="1:47" s="2" customFormat="1" ht="12">
      <c r="A558" s="37"/>
      <c r="B558" s="38"/>
      <c r="C558" s="37"/>
      <c r="D558" s="185" t="s">
        <v>146</v>
      </c>
      <c r="E558" s="37"/>
      <c r="F558" s="186" t="s">
        <v>842</v>
      </c>
      <c r="G558" s="37"/>
      <c r="H558" s="37"/>
      <c r="I558" s="187"/>
      <c r="J558" s="37"/>
      <c r="K558" s="37"/>
      <c r="L558" s="38"/>
      <c r="M558" s="188"/>
      <c r="N558" s="189"/>
      <c r="O558" s="71"/>
      <c r="P558" s="71"/>
      <c r="Q558" s="71"/>
      <c r="R558" s="71"/>
      <c r="S558" s="71"/>
      <c r="T558" s="72"/>
      <c r="U558" s="37"/>
      <c r="V558" s="37"/>
      <c r="W558" s="37"/>
      <c r="X558" s="37"/>
      <c r="Y558" s="37"/>
      <c r="Z558" s="37"/>
      <c r="AA558" s="37"/>
      <c r="AB558" s="37"/>
      <c r="AC558" s="37"/>
      <c r="AD558" s="37"/>
      <c r="AE558" s="37"/>
      <c r="AT558" s="18" t="s">
        <v>146</v>
      </c>
      <c r="AU558" s="18" t="s">
        <v>82</v>
      </c>
    </row>
    <row r="559" spans="1:65" s="2" customFormat="1" ht="16.5" customHeight="1">
      <c r="A559" s="37"/>
      <c r="B559" s="171"/>
      <c r="C559" s="172" t="s">
        <v>844</v>
      </c>
      <c r="D559" s="172" t="s">
        <v>140</v>
      </c>
      <c r="E559" s="173" t="s">
        <v>845</v>
      </c>
      <c r="F559" s="174" t="s">
        <v>846</v>
      </c>
      <c r="G559" s="175" t="s">
        <v>205</v>
      </c>
      <c r="H559" s="176">
        <v>4</v>
      </c>
      <c r="I559" s="177"/>
      <c r="J559" s="178">
        <f>ROUND(I559*H559,2)</f>
        <v>0</v>
      </c>
      <c r="K559" s="174" t="s">
        <v>3</v>
      </c>
      <c r="L559" s="38"/>
      <c r="M559" s="179" t="s">
        <v>3</v>
      </c>
      <c r="N559" s="180" t="s">
        <v>44</v>
      </c>
      <c r="O559" s="71"/>
      <c r="P559" s="181">
        <f>O559*H559</f>
        <v>0</v>
      </c>
      <c r="Q559" s="181">
        <v>0</v>
      </c>
      <c r="R559" s="181">
        <f>Q559*H559</f>
        <v>0</v>
      </c>
      <c r="S559" s="181">
        <v>0</v>
      </c>
      <c r="T559" s="182">
        <f>S559*H559</f>
        <v>0</v>
      </c>
      <c r="U559" s="37"/>
      <c r="V559" s="37"/>
      <c r="W559" s="37"/>
      <c r="X559" s="37"/>
      <c r="Y559" s="37"/>
      <c r="Z559" s="37"/>
      <c r="AA559" s="37"/>
      <c r="AB559" s="37"/>
      <c r="AC559" s="37"/>
      <c r="AD559" s="37"/>
      <c r="AE559" s="37"/>
      <c r="AR559" s="183" t="s">
        <v>144</v>
      </c>
      <c r="AT559" s="183" t="s">
        <v>140</v>
      </c>
      <c r="AU559" s="183" t="s">
        <v>82</v>
      </c>
      <c r="AY559" s="18" t="s">
        <v>137</v>
      </c>
      <c r="BE559" s="184">
        <f>IF(N559="základní",J559,0)</f>
        <v>0</v>
      </c>
      <c r="BF559" s="184">
        <f>IF(N559="snížená",J559,0)</f>
        <v>0</v>
      </c>
      <c r="BG559" s="184">
        <f>IF(N559="zákl. přenesená",J559,0)</f>
        <v>0</v>
      </c>
      <c r="BH559" s="184">
        <f>IF(N559="sníž. přenesená",J559,0)</f>
        <v>0</v>
      </c>
      <c r="BI559" s="184">
        <f>IF(N559="nulová",J559,0)</f>
        <v>0</v>
      </c>
      <c r="BJ559" s="18" t="s">
        <v>80</v>
      </c>
      <c r="BK559" s="184">
        <f>ROUND(I559*H559,2)</f>
        <v>0</v>
      </c>
      <c r="BL559" s="18" t="s">
        <v>144</v>
      </c>
      <c r="BM559" s="183" t="s">
        <v>847</v>
      </c>
    </row>
    <row r="560" spans="1:47" s="2" customFormat="1" ht="12">
      <c r="A560" s="37"/>
      <c r="B560" s="38"/>
      <c r="C560" s="37"/>
      <c r="D560" s="185" t="s">
        <v>146</v>
      </c>
      <c r="E560" s="37"/>
      <c r="F560" s="186" t="s">
        <v>846</v>
      </c>
      <c r="G560" s="37"/>
      <c r="H560" s="37"/>
      <c r="I560" s="187"/>
      <c r="J560" s="37"/>
      <c r="K560" s="37"/>
      <c r="L560" s="38"/>
      <c r="M560" s="188"/>
      <c r="N560" s="189"/>
      <c r="O560" s="71"/>
      <c r="P560" s="71"/>
      <c r="Q560" s="71"/>
      <c r="R560" s="71"/>
      <c r="S560" s="71"/>
      <c r="T560" s="72"/>
      <c r="U560" s="37"/>
      <c r="V560" s="37"/>
      <c r="W560" s="37"/>
      <c r="X560" s="37"/>
      <c r="Y560" s="37"/>
      <c r="Z560" s="37"/>
      <c r="AA560" s="37"/>
      <c r="AB560" s="37"/>
      <c r="AC560" s="37"/>
      <c r="AD560" s="37"/>
      <c r="AE560" s="37"/>
      <c r="AT560" s="18" t="s">
        <v>146</v>
      </c>
      <c r="AU560" s="18" t="s">
        <v>82</v>
      </c>
    </row>
    <row r="561" spans="1:65" s="2" customFormat="1" ht="21.75" customHeight="1">
      <c r="A561" s="37"/>
      <c r="B561" s="171"/>
      <c r="C561" s="172" t="s">
        <v>848</v>
      </c>
      <c r="D561" s="172" t="s">
        <v>140</v>
      </c>
      <c r="E561" s="173" t="s">
        <v>849</v>
      </c>
      <c r="F561" s="174" t="s">
        <v>850</v>
      </c>
      <c r="G561" s="175" t="s">
        <v>851</v>
      </c>
      <c r="H561" s="176">
        <v>251</v>
      </c>
      <c r="I561" s="177"/>
      <c r="J561" s="178">
        <f>ROUND(I561*H561,2)</f>
        <v>0</v>
      </c>
      <c r="K561" s="174" t="s">
        <v>3</v>
      </c>
      <c r="L561" s="38"/>
      <c r="M561" s="179" t="s">
        <v>3</v>
      </c>
      <c r="N561" s="180" t="s">
        <v>44</v>
      </c>
      <c r="O561" s="71"/>
      <c r="P561" s="181">
        <f>O561*H561</f>
        <v>0</v>
      </c>
      <c r="Q561" s="181">
        <v>0</v>
      </c>
      <c r="R561" s="181">
        <f>Q561*H561</f>
        <v>0</v>
      </c>
      <c r="S561" s="181">
        <v>0</v>
      </c>
      <c r="T561" s="182">
        <f>S561*H561</f>
        <v>0</v>
      </c>
      <c r="U561" s="37"/>
      <c r="V561" s="37"/>
      <c r="W561" s="37"/>
      <c r="X561" s="37"/>
      <c r="Y561" s="37"/>
      <c r="Z561" s="37"/>
      <c r="AA561" s="37"/>
      <c r="AB561" s="37"/>
      <c r="AC561" s="37"/>
      <c r="AD561" s="37"/>
      <c r="AE561" s="37"/>
      <c r="AR561" s="183" t="s">
        <v>144</v>
      </c>
      <c r="AT561" s="183" t="s">
        <v>140</v>
      </c>
      <c r="AU561" s="183" t="s">
        <v>82</v>
      </c>
      <c r="AY561" s="18" t="s">
        <v>137</v>
      </c>
      <c r="BE561" s="184">
        <f>IF(N561="základní",J561,0)</f>
        <v>0</v>
      </c>
      <c r="BF561" s="184">
        <f>IF(N561="snížená",J561,0)</f>
        <v>0</v>
      </c>
      <c r="BG561" s="184">
        <f>IF(N561="zákl. přenesená",J561,0)</f>
        <v>0</v>
      </c>
      <c r="BH561" s="184">
        <f>IF(N561="sníž. přenesená",J561,0)</f>
        <v>0</v>
      </c>
      <c r="BI561" s="184">
        <f>IF(N561="nulová",J561,0)</f>
        <v>0</v>
      </c>
      <c r="BJ561" s="18" t="s">
        <v>80</v>
      </c>
      <c r="BK561" s="184">
        <f>ROUND(I561*H561,2)</f>
        <v>0</v>
      </c>
      <c r="BL561" s="18" t="s">
        <v>144</v>
      </c>
      <c r="BM561" s="183" t="s">
        <v>852</v>
      </c>
    </row>
    <row r="562" spans="1:47" s="2" customFormat="1" ht="12">
      <c r="A562" s="37"/>
      <c r="B562" s="38"/>
      <c r="C562" s="37"/>
      <c r="D562" s="185" t="s">
        <v>146</v>
      </c>
      <c r="E562" s="37"/>
      <c r="F562" s="186" t="s">
        <v>850</v>
      </c>
      <c r="G562" s="37"/>
      <c r="H562" s="37"/>
      <c r="I562" s="187"/>
      <c r="J562" s="37"/>
      <c r="K562" s="37"/>
      <c r="L562" s="38"/>
      <c r="M562" s="188"/>
      <c r="N562" s="189"/>
      <c r="O562" s="71"/>
      <c r="P562" s="71"/>
      <c r="Q562" s="71"/>
      <c r="R562" s="71"/>
      <c r="S562" s="71"/>
      <c r="T562" s="72"/>
      <c r="U562" s="37"/>
      <c r="V562" s="37"/>
      <c r="W562" s="37"/>
      <c r="X562" s="37"/>
      <c r="Y562" s="37"/>
      <c r="Z562" s="37"/>
      <c r="AA562" s="37"/>
      <c r="AB562" s="37"/>
      <c r="AC562" s="37"/>
      <c r="AD562" s="37"/>
      <c r="AE562" s="37"/>
      <c r="AT562" s="18" t="s">
        <v>146</v>
      </c>
      <c r="AU562" s="18" t="s">
        <v>82</v>
      </c>
    </row>
    <row r="563" spans="1:65" s="2" customFormat="1" ht="24.15" customHeight="1">
      <c r="A563" s="37"/>
      <c r="B563" s="171"/>
      <c r="C563" s="172" t="s">
        <v>853</v>
      </c>
      <c r="D563" s="172" t="s">
        <v>140</v>
      </c>
      <c r="E563" s="173" t="s">
        <v>854</v>
      </c>
      <c r="F563" s="174" t="s">
        <v>855</v>
      </c>
      <c r="G563" s="175" t="s">
        <v>205</v>
      </c>
      <c r="H563" s="176">
        <v>4</v>
      </c>
      <c r="I563" s="177"/>
      <c r="J563" s="178">
        <f>ROUND(I563*H563,2)</f>
        <v>0</v>
      </c>
      <c r="K563" s="174" t="s">
        <v>3</v>
      </c>
      <c r="L563" s="38"/>
      <c r="M563" s="179" t="s">
        <v>3</v>
      </c>
      <c r="N563" s="180" t="s">
        <v>44</v>
      </c>
      <c r="O563" s="71"/>
      <c r="P563" s="181">
        <f>O563*H563</f>
        <v>0</v>
      </c>
      <c r="Q563" s="181">
        <v>0</v>
      </c>
      <c r="R563" s="181">
        <f>Q563*H563</f>
        <v>0</v>
      </c>
      <c r="S563" s="181">
        <v>0</v>
      </c>
      <c r="T563" s="182">
        <f>S563*H563</f>
        <v>0</v>
      </c>
      <c r="U563" s="37"/>
      <c r="V563" s="37"/>
      <c r="W563" s="37"/>
      <c r="X563" s="37"/>
      <c r="Y563" s="37"/>
      <c r="Z563" s="37"/>
      <c r="AA563" s="37"/>
      <c r="AB563" s="37"/>
      <c r="AC563" s="37"/>
      <c r="AD563" s="37"/>
      <c r="AE563" s="37"/>
      <c r="AR563" s="183" t="s">
        <v>144</v>
      </c>
      <c r="AT563" s="183" t="s">
        <v>140</v>
      </c>
      <c r="AU563" s="183" t="s">
        <v>82</v>
      </c>
      <c r="AY563" s="18" t="s">
        <v>137</v>
      </c>
      <c r="BE563" s="184">
        <f>IF(N563="základní",J563,0)</f>
        <v>0</v>
      </c>
      <c r="BF563" s="184">
        <f>IF(N563="snížená",J563,0)</f>
        <v>0</v>
      </c>
      <c r="BG563" s="184">
        <f>IF(N563="zákl. přenesená",J563,0)</f>
        <v>0</v>
      </c>
      <c r="BH563" s="184">
        <f>IF(N563="sníž. přenesená",J563,0)</f>
        <v>0</v>
      </c>
      <c r="BI563" s="184">
        <f>IF(N563="nulová",J563,0)</f>
        <v>0</v>
      </c>
      <c r="BJ563" s="18" t="s">
        <v>80</v>
      </c>
      <c r="BK563" s="184">
        <f>ROUND(I563*H563,2)</f>
        <v>0</v>
      </c>
      <c r="BL563" s="18" t="s">
        <v>144</v>
      </c>
      <c r="BM563" s="183" t="s">
        <v>856</v>
      </c>
    </row>
    <row r="564" spans="1:47" s="2" customFormat="1" ht="12">
      <c r="A564" s="37"/>
      <c r="B564" s="38"/>
      <c r="C564" s="37"/>
      <c r="D564" s="185" t="s">
        <v>146</v>
      </c>
      <c r="E564" s="37"/>
      <c r="F564" s="186" t="s">
        <v>857</v>
      </c>
      <c r="G564" s="37"/>
      <c r="H564" s="37"/>
      <c r="I564" s="187"/>
      <c r="J564" s="37"/>
      <c r="K564" s="37"/>
      <c r="L564" s="38"/>
      <c r="M564" s="223"/>
      <c r="N564" s="224"/>
      <c r="O564" s="225"/>
      <c r="P564" s="225"/>
      <c r="Q564" s="225"/>
      <c r="R564" s="225"/>
      <c r="S564" s="225"/>
      <c r="T564" s="226"/>
      <c r="U564" s="37"/>
      <c r="V564" s="37"/>
      <c r="W564" s="37"/>
      <c r="X564" s="37"/>
      <c r="Y564" s="37"/>
      <c r="Z564" s="37"/>
      <c r="AA564" s="37"/>
      <c r="AB564" s="37"/>
      <c r="AC564" s="37"/>
      <c r="AD564" s="37"/>
      <c r="AE564" s="37"/>
      <c r="AT564" s="18" t="s">
        <v>146</v>
      </c>
      <c r="AU564" s="18" t="s">
        <v>82</v>
      </c>
    </row>
    <row r="565" spans="1:31" s="2" customFormat="1" ht="6.95" customHeight="1">
      <c r="A565" s="37"/>
      <c r="B565" s="54"/>
      <c r="C565" s="55"/>
      <c r="D565" s="55"/>
      <c r="E565" s="55"/>
      <c r="F565" s="55"/>
      <c r="G565" s="55"/>
      <c r="H565" s="55"/>
      <c r="I565" s="55"/>
      <c r="J565" s="55"/>
      <c r="K565" s="55"/>
      <c r="L565" s="38"/>
      <c r="M565" s="37"/>
      <c r="O565" s="37"/>
      <c r="P565" s="37"/>
      <c r="Q565" s="37"/>
      <c r="R565" s="37"/>
      <c r="S565" s="37"/>
      <c r="T565" s="37"/>
      <c r="U565" s="37"/>
      <c r="V565" s="37"/>
      <c r="W565" s="37"/>
      <c r="X565" s="37"/>
      <c r="Y565" s="37"/>
      <c r="Z565" s="37"/>
      <c r="AA565" s="37"/>
      <c r="AB565" s="37"/>
      <c r="AC565" s="37"/>
      <c r="AD565" s="37"/>
      <c r="AE565" s="37"/>
    </row>
  </sheetData>
  <autoFilter ref="C88:K56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90</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2:12" s="1" customFormat="1" ht="12" customHeight="1" hidden="1">
      <c r="B8" s="21"/>
      <c r="D8" s="31" t="s">
        <v>110</v>
      </c>
      <c r="L8" s="21"/>
    </row>
    <row r="9" spans="1:31" s="2" customFormat="1" ht="16.5" customHeight="1" hidden="1">
      <c r="A9" s="37"/>
      <c r="B9" s="38"/>
      <c r="C9" s="37"/>
      <c r="D9" s="37"/>
      <c r="E9" s="122" t="s">
        <v>111</v>
      </c>
      <c r="F9" s="37"/>
      <c r="G9" s="37"/>
      <c r="H9" s="37"/>
      <c r="I9" s="37"/>
      <c r="J9" s="37"/>
      <c r="K9" s="37"/>
      <c r="L9" s="123"/>
      <c r="S9" s="37"/>
      <c r="T9" s="37"/>
      <c r="U9" s="37"/>
      <c r="V9" s="37"/>
      <c r="W9" s="37"/>
      <c r="X9" s="37"/>
      <c r="Y9" s="37"/>
      <c r="Z9" s="37"/>
      <c r="AA9" s="37"/>
      <c r="AB9" s="37"/>
      <c r="AC9" s="37"/>
      <c r="AD9" s="37"/>
      <c r="AE9" s="37"/>
    </row>
    <row r="10" spans="1:31" s="2" customFormat="1" ht="12" customHeight="1" hidden="1">
      <c r="A10" s="37"/>
      <c r="B10" s="38"/>
      <c r="C10" s="37"/>
      <c r="D10" s="31" t="s">
        <v>112</v>
      </c>
      <c r="E10" s="37"/>
      <c r="F10" s="37"/>
      <c r="G10" s="37"/>
      <c r="H10" s="37"/>
      <c r="I10" s="37"/>
      <c r="J10" s="37"/>
      <c r="K10" s="37"/>
      <c r="L10" s="123"/>
      <c r="S10" s="37"/>
      <c r="T10" s="37"/>
      <c r="U10" s="37"/>
      <c r="V10" s="37"/>
      <c r="W10" s="37"/>
      <c r="X10" s="37"/>
      <c r="Y10" s="37"/>
      <c r="Z10" s="37"/>
      <c r="AA10" s="37"/>
      <c r="AB10" s="37"/>
      <c r="AC10" s="37"/>
      <c r="AD10" s="37"/>
      <c r="AE10" s="37"/>
    </row>
    <row r="11" spans="1:31" s="2" customFormat="1" ht="16.5" customHeight="1" hidden="1">
      <c r="A11" s="37"/>
      <c r="B11" s="38"/>
      <c r="C11" s="37"/>
      <c r="D11" s="37"/>
      <c r="E11" s="61" t="s">
        <v>858</v>
      </c>
      <c r="F11" s="37"/>
      <c r="G11" s="37"/>
      <c r="H11" s="37"/>
      <c r="I11" s="37"/>
      <c r="J11" s="37"/>
      <c r="K11" s="37"/>
      <c r="L11" s="123"/>
      <c r="S11" s="37"/>
      <c r="T11" s="37"/>
      <c r="U11" s="37"/>
      <c r="V11" s="37"/>
      <c r="W11" s="37"/>
      <c r="X11" s="37"/>
      <c r="Y11" s="37"/>
      <c r="Z11" s="37"/>
      <c r="AA11" s="37"/>
      <c r="AB11" s="37"/>
      <c r="AC11" s="37"/>
      <c r="AD11" s="37"/>
      <c r="AE11" s="37"/>
    </row>
    <row r="12" spans="1:31" s="2" customFormat="1" ht="12" hidden="1">
      <c r="A12" s="37"/>
      <c r="B12" s="38"/>
      <c r="C12" s="37"/>
      <c r="D12" s="37"/>
      <c r="E12" s="37"/>
      <c r="F12" s="37"/>
      <c r="G12" s="37"/>
      <c r="H12" s="37"/>
      <c r="I12" s="37"/>
      <c r="J12" s="37"/>
      <c r="K12" s="37"/>
      <c r="L12" s="123"/>
      <c r="S12" s="37"/>
      <c r="T12" s="37"/>
      <c r="U12" s="37"/>
      <c r="V12" s="37"/>
      <c r="W12" s="37"/>
      <c r="X12" s="37"/>
      <c r="Y12" s="37"/>
      <c r="Z12" s="37"/>
      <c r="AA12" s="37"/>
      <c r="AB12" s="37"/>
      <c r="AC12" s="37"/>
      <c r="AD12" s="37"/>
      <c r="AE12" s="37"/>
    </row>
    <row r="13" spans="1:31" s="2" customFormat="1" ht="12" customHeight="1" hidden="1">
      <c r="A13" s="37"/>
      <c r="B13" s="38"/>
      <c r="C13" s="37"/>
      <c r="D13" s="31" t="s">
        <v>19</v>
      </c>
      <c r="E13" s="37"/>
      <c r="F13" s="26" t="s">
        <v>3</v>
      </c>
      <c r="G13" s="37"/>
      <c r="H13" s="37"/>
      <c r="I13" s="31" t="s">
        <v>20</v>
      </c>
      <c r="J13" s="26" t="s">
        <v>3</v>
      </c>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21</v>
      </c>
      <c r="E14" s="37"/>
      <c r="F14" s="26" t="s">
        <v>22</v>
      </c>
      <c r="G14" s="37"/>
      <c r="H14" s="37"/>
      <c r="I14" s="31" t="s">
        <v>23</v>
      </c>
      <c r="J14" s="63" t="str">
        <f>'Rekapitulace zakázky'!AN8</f>
        <v>27. 1. 2021</v>
      </c>
      <c r="K14" s="37"/>
      <c r="L14" s="123"/>
      <c r="S14" s="37"/>
      <c r="T14" s="37"/>
      <c r="U14" s="37"/>
      <c r="V14" s="37"/>
      <c r="W14" s="37"/>
      <c r="X14" s="37"/>
      <c r="Y14" s="37"/>
      <c r="Z14" s="37"/>
      <c r="AA14" s="37"/>
      <c r="AB14" s="37"/>
      <c r="AC14" s="37"/>
      <c r="AD14" s="37"/>
      <c r="AE14" s="37"/>
    </row>
    <row r="15" spans="1:31" s="2" customFormat="1" ht="10.8" customHeight="1" hidden="1">
      <c r="A15" s="37"/>
      <c r="B15" s="38"/>
      <c r="C15" s="37"/>
      <c r="D15" s="37"/>
      <c r="E15" s="37"/>
      <c r="F15" s="37"/>
      <c r="G15" s="37"/>
      <c r="H15" s="37"/>
      <c r="I15" s="37"/>
      <c r="J15" s="37"/>
      <c r="K15" s="37"/>
      <c r="L15" s="123"/>
      <c r="S15" s="37"/>
      <c r="T15" s="37"/>
      <c r="U15" s="37"/>
      <c r="V15" s="37"/>
      <c r="W15" s="37"/>
      <c r="X15" s="37"/>
      <c r="Y15" s="37"/>
      <c r="Z15" s="37"/>
      <c r="AA15" s="37"/>
      <c r="AB15" s="37"/>
      <c r="AC15" s="37"/>
      <c r="AD15" s="37"/>
      <c r="AE15" s="37"/>
    </row>
    <row r="16" spans="1:31" s="2" customFormat="1" ht="12" customHeight="1" hidden="1">
      <c r="A16" s="37"/>
      <c r="B16" s="38"/>
      <c r="C16" s="37"/>
      <c r="D16" s="31" t="s">
        <v>25</v>
      </c>
      <c r="E16" s="37"/>
      <c r="F16" s="37"/>
      <c r="G16" s="37"/>
      <c r="H16" s="37"/>
      <c r="I16" s="31" t="s">
        <v>26</v>
      </c>
      <c r="J16" s="26" t="s">
        <v>27</v>
      </c>
      <c r="K16" s="37"/>
      <c r="L16" s="123"/>
      <c r="S16" s="37"/>
      <c r="T16" s="37"/>
      <c r="U16" s="37"/>
      <c r="V16" s="37"/>
      <c r="W16" s="37"/>
      <c r="X16" s="37"/>
      <c r="Y16" s="37"/>
      <c r="Z16" s="37"/>
      <c r="AA16" s="37"/>
      <c r="AB16" s="37"/>
      <c r="AC16" s="37"/>
      <c r="AD16" s="37"/>
      <c r="AE16" s="37"/>
    </row>
    <row r="17" spans="1:31" s="2" customFormat="1" ht="18" customHeight="1" hidden="1">
      <c r="A17" s="37"/>
      <c r="B17" s="38"/>
      <c r="C17" s="37"/>
      <c r="D17" s="37"/>
      <c r="E17" s="26" t="s">
        <v>28</v>
      </c>
      <c r="F17" s="37"/>
      <c r="G17" s="37"/>
      <c r="H17" s="37"/>
      <c r="I17" s="31" t="s">
        <v>29</v>
      </c>
      <c r="J17" s="26" t="s">
        <v>3</v>
      </c>
      <c r="K17" s="37"/>
      <c r="L17" s="123"/>
      <c r="S17" s="37"/>
      <c r="T17" s="37"/>
      <c r="U17" s="37"/>
      <c r="V17" s="37"/>
      <c r="W17" s="37"/>
      <c r="X17" s="37"/>
      <c r="Y17" s="37"/>
      <c r="Z17" s="37"/>
      <c r="AA17" s="37"/>
      <c r="AB17" s="37"/>
      <c r="AC17" s="37"/>
      <c r="AD17" s="37"/>
      <c r="AE17" s="37"/>
    </row>
    <row r="18" spans="1:31" s="2" customFormat="1" ht="6.95" customHeight="1" hidden="1">
      <c r="A18" s="37"/>
      <c r="B18" s="38"/>
      <c r="C18" s="37"/>
      <c r="D18" s="37"/>
      <c r="E18" s="37"/>
      <c r="F18" s="37"/>
      <c r="G18" s="37"/>
      <c r="H18" s="37"/>
      <c r="I18" s="37"/>
      <c r="J18" s="37"/>
      <c r="K18" s="37"/>
      <c r="L18" s="123"/>
      <c r="S18" s="37"/>
      <c r="T18" s="37"/>
      <c r="U18" s="37"/>
      <c r="V18" s="37"/>
      <c r="W18" s="37"/>
      <c r="X18" s="37"/>
      <c r="Y18" s="37"/>
      <c r="Z18" s="37"/>
      <c r="AA18" s="37"/>
      <c r="AB18" s="37"/>
      <c r="AC18" s="37"/>
      <c r="AD18" s="37"/>
      <c r="AE18" s="37"/>
    </row>
    <row r="19" spans="1:31" s="2" customFormat="1" ht="12" customHeight="1" hidden="1">
      <c r="A19" s="37"/>
      <c r="B19" s="38"/>
      <c r="C19" s="37"/>
      <c r="D19" s="31" t="s">
        <v>30</v>
      </c>
      <c r="E19" s="37"/>
      <c r="F19" s="37"/>
      <c r="G19" s="37"/>
      <c r="H19" s="37"/>
      <c r="I19" s="31" t="s">
        <v>26</v>
      </c>
      <c r="J19" s="32" t="str">
        <f>'Rekapitulace zakázky'!AN13</f>
        <v>Vyplň údaj</v>
      </c>
      <c r="K19" s="37"/>
      <c r="L19" s="123"/>
      <c r="S19" s="37"/>
      <c r="T19" s="37"/>
      <c r="U19" s="37"/>
      <c r="V19" s="37"/>
      <c r="W19" s="37"/>
      <c r="X19" s="37"/>
      <c r="Y19" s="37"/>
      <c r="Z19" s="37"/>
      <c r="AA19" s="37"/>
      <c r="AB19" s="37"/>
      <c r="AC19" s="37"/>
      <c r="AD19" s="37"/>
      <c r="AE19" s="37"/>
    </row>
    <row r="20" spans="1:31" s="2" customFormat="1" ht="18" customHeight="1" hidden="1">
      <c r="A20" s="37"/>
      <c r="B20" s="38"/>
      <c r="C20" s="37"/>
      <c r="D20" s="37"/>
      <c r="E20" s="32" t="str">
        <f>'Rekapitulace zakázky'!E14</f>
        <v>Vyplň údaj</v>
      </c>
      <c r="F20" s="26"/>
      <c r="G20" s="26"/>
      <c r="H20" s="26"/>
      <c r="I20" s="31" t="s">
        <v>29</v>
      </c>
      <c r="J20" s="32" t="str">
        <f>'Rekapitulace zakázky'!AN14</f>
        <v>Vyplň údaj</v>
      </c>
      <c r="K20" s="37"/>
      <c r="L20" s="123"/>
      <c r="S20" s="37"/>
      <c r="T20" s="37"/>
      <c r="U20" s="37"/>
      <c r="V20" s="37"/>
      <c r="W20" s="37"/>
      <c r="X20" s="37"/>
      <c r="Y20" s="37"/>
      <c r="Z20" s="37"/>
      <c r="AA20" s="37"/>
      <c r="AB20" s="37"/>
      <c r="AC20" s="37"/>
      <c r="AD20" s="37"/>
      <c r="AE20" s="37"/>
    </row>
    <row r="21" spans="1:31" s="2" customFormat="1" ht="6.95" customHeight="1" hidden="1">
      <c r="A21" s="37"/>
      <c r="B21" s="38"/>
      <c r="C21" s="37"/>
      <c r="D21" s="37"/>
      <c r="E21" s="37"/>
      <c r="F21" s="37"/>
      <c r="G21" s="37"/>
      <c r="H21" s="37"/>
      <c r="I21" s="37"/>
      <c r="J21" s="37"/>
      <c r="K21" s="37"/>
      <c r="L21" s="123"/>
      <c r="S21" s="37"/>
      <c r="T21" s="37"/>
      <c r="U21" s="37"/>
      <c r="V21" s="37"/>
      <c r="W21" s="37"/>
      <c r="X21" s="37"/>
      <c r="Y21" s="37"/>
      <c r="Z21" s="37"/>
      <c r="AA21" s="37"/>
      <c r="AB21" s="37"/>
      <c r="AC21" s="37"/>
      <c r="AD21" s="37"/>
      <c r="AE21" s="37"/>
    </row>
    <row r="22" spans="1:31" s="2" customFormat="1" ht="12" customHeight="1" hidden="1">
      <c r="A22" s="37"/>
      <c r="B22" s="38"/>
      <c r="C22" s="37"/>
      <c r="D22" s="31" t="s">
        <v>32</v>
      </c>
      <c r="E22" s="37"/>
      <c r="F22" s="37"/>
      <c r="G22" s="37"/>
      <c r="H22" s="37"/>
      <c r="I22" s="31" t="s">
        <v>26</v>
      </c>
      <c r="J22" s="26" t="s">
        <v>33</v>
      </c>
      <c r="K22" s="37"/>
      <c r="L22" s="123"/>
      <c r="S22" s="37"/>
      <c r="T22" s="37"/>
      <c r="U22" s="37"/>
      <c r="V22" s="37"/>
      <c r="W22" s="37"/>
      <c r="X22" s="37"/>
      <c r="Y22" s="37"/>
      <c r="Z22" s="37"/>
      <c r="AA22" s="37"/>
      <c r="AB22" s="37"/>
      <c r="AC22" s="37"/>
      <c r="AD22" s="37"/>
      <c r="AE22" s="37"/>
    </row>
    <row r="23" spans="1:31" s="2" customFormat="1" ht="18" customHeight="1" hidden="1">
      <c r="A23" s="37"/>
      <c r="B23" s="38"/>
      <c r="C23" s="37"/>
      <c r="D23" s="37"/>
      <c r="E23" s="26" t="s">
        <v>34</v>
      </c>
      <c r="F23" s="37"/>
      <c r="G23" s="37"/>
      <c r="H23" s="37"/>
      <c r="I23" s="31" t="s">
        <v>29</v>
      </c>
      <c r="J23" s="26" t="s">
        <v>3</v>
      </c>
      <c r="K23" s="37"/>
      <c r="L23" s="123"/>
      <c r="S23" s="37"/>
      <c r="T23" s="37"/>
      <c r="U23" s="37"/>
      <c r="V23" s="37"/>
      <c r="W23" s="37"/>
      <c r="X23" s="37"/>
      <c r="Y23" s="37"/>
      <c r="Z23" s="37"/>
      <c r="AA23" s="37"/>
      <c r="AB23" s="37"/>
      <c r="AC23" s="37"/>
      <c r="AD23" s="37"/>
      <c r="AE23" s="37"/>
    </row>
    <row r="24" spans="1:31" s="2" customFormat="1" ht="6.95" customHeight="1" hidden="1">
      <c r="A24" s="37"/>
      <c r="B24" s="38"/>
      <c r="C24" s="37"/>
      <c r="D24" s="37"/>
      <c r="E24" s="37"/>
      <c r="F24" s="37"/>
      <c r="G24" s="37"/>
      <c r="H24" s="37"/>
      <c r="I24" s="37"/>
      <c r="J24" s="37"/>
      <c r="K24" s="37"/>
      <c r="L24" s="123"/>
      <c r="S24" s="37"/>
      <c r="T24" s="37"/>
      <c r="U24" s="37"/>
      <c r="V24" s="37"/>
      <c r="W24" s="37"/>
      <c r="X24" s="37"/>
      <c r="Y24" s="37"/>
      <c r="Z24" s="37"/>
      <c r="AA24" s="37"/>
      <c r="AB24" s="37"/>
      <c r="AC24" s="37"/>
      <c r="AD24" s="37"/>
      <c r="AE24" s="37"/>
    </row>
    <row r="25" spans="1:31" s="2" customFormat="1" ht="12" customHeight="1" hidden="1">
      <c r="A25" s="37"/>
      <c r="B25" s="38"/>
      <c r="C25" s="37"/>
      <c r="D25" s="31" t="s">
        <v>36</v>
      </c>
      <c r="E25" s="37"/>
      <c r="F25" s="37"/>
      <c r="G25" s="37"/>
      <c r="H25" s="37"/>
      <c r="I25" s="31" t="s">
        <v>26</v>
      </c>
      <c r="J25" s="26" t="s">
        <v>3</v>
      </c>
      <c r="K25" s="37"/>
      <c r="L25" s="123"/>
      <c r="S25" s="37"/>
      <c r="T25" s="37"/>
      <c r="U25" s="37"/>
      <c r="V25" s="37"/>
      <c r="W25" s="37"/>
      <c r="X25" s="37"/>
      <c r="Y25" s="37"/>
      <c r="Z25" s="37"/>
      <c r="AA25" s="37"/>
      <c r="AB25" s="37"/>
      <c r="AC25" s="37"/>
      <c r="AD25" s="37"/>
      <c r="AE25" s="37"/>
    </row>
    <row r="26" spans="1:31" s="2" customFormat="1" ht="18" customHeight="1" hidden="1">
      <c r="A26" s="37"/>
      <c r="B26" s="38"/>
      <c r="C26" s="37"/>
      <c r="D26" s="37"/>
      <c r="E26" s="26" t="s">
        <v>34</v>
      </c>
      <c r="F26" s="37"/>
      <c r="G26" s="37"/>
      <c r="H26" s="37"/>
      <c r="I26" s="31" t="s">
        <v>29</v>
      </c>
      <c r="J26" s="26" t="s">
        <v>3</v>
      </c>
      <c r="K26" s="37"/>
      <c r="L26" s="123"/>
      <c r="S26" s="37"/>
      <c r="T26" s="37"/>
      <c r="U26" s="37"/>
      <c r="V26" s="37"/>
      <c r="W26" s="37"/>
      <c r="X26" s="37"/>
      <c r="Y26" s="37"/>
      <c r="Z26" s="37"/>
      <c r="AA26" s="37"/>
      <c r="AB26" s="37"/>
      <c r="AC26" s="37"/>
      <c r="AD26" s="37"/>
      <c r="AE26" s="37"/>
    </row>
    <row r="27" spans="1:31" s="2" customFormat="1" ht="6.95" customHeight="1" hidden="1">
      <c r="A27" s="37"/>
      <c r="B27" s="38"/>
      <c r="C27" s="37"/>
      <c r="D27" s="37"/>
      <c r="E27" s="37"/>
      <c r="F27" s="37"/>
      <c r="G27" s="37"/>
      <c r="H27" s="37"/>
      <c r="I27" s="37"/>
      <c r="J27" s="37"/>
      <c r="K27" s="37"/>
      <c r="L27" s="123"/>
      <c r="S27" s="37"/>
      <c r="T27" s="37"/>
      <c r="U27" s="37"/>
      <c r="V27" s="37"/>
      <c r="W27" s="37"/>
      <c r="X27" s="37"/>
      <c r="Y27" s="37"/>
      <c r="Z27" s="37"/>
      <c r="AA27" s="37"/>
      <c r="AB27" s="37"/>
      <c r="AC27" s="37"/>
      <c r="AD27" s="37"/>
      <c r="AE27" s="37"/>
    </row>
    <row r="28" spans="1:31" s="2" customFormat="1" ht="12" customHeight="1" hidden="1">
      <c r="A28" s="37"/>
      <c r="B28" s="38"/>
      <c r="C28" s="37"/>
      <c r="D28" s="31" t="s">
        <v>37</v>
      </c>
      <c r="E28" s="37"/>
      <c r="F28" s="37"/>
      <c r="G28" s="37"/>
      <c r="H28" s="37"/>
      <c r="I28" s="37"/>
      <c r="J28" s="37"/>
      <c r="K28" s="37"/>
      <c r="L28" s="123"/>
      <c r="S28" s="37"/>
      <c r="T28" s="37"/>
      <c r="U28" s="37"/>
      <c r="V28" s="37"/>
      <c r="W28" s="37"/>
      <c r="X28" s="37"/>
      <c r="Y28" s="37"/>
      <c r="Z28" s="37"/>
      <c r="AA28" s="37"/>
      <c r="AB28" s="37"/>
      <c r="AC28" s="37"/>
      <c r="AD28" s="37"/>
      <c r="AE28" s="37"/>
    </row>
    <row r="29" spans="1:31" s="8" customFormat="1" ht="16.5" customHeight="1" hidden="1">
      <c r="A29" s="124"/>
      <c r="B29" s="125"/>
      <c r="C29" s="124"/>
      <c r="D29" s="124"/>
      <c r="E29" s="35" t="s">
        <v>3</v>
      </c>
      <c r="F29" s="35"/>
      <c r="G29" s="35"/>
      <c r="H29" s="35"/>
      <c r="I29" s="124"/>
      <c r="J29" s="124"/>
      <c r="K29" s="124"/>
      <c r="L29" s="126"/>
      <c r="S29" s="124"/>
      <c r="T29" s="124"/>
      <c r="U29" s="124"/>
      <c r="V29" s="124"/>
      <c r="W29" s="124"/>
      <c r="X29" s="124"/>
      <c r="Y29" s="124"/>
      <c r="Z29" s="124"/>
      <c r="AA29" s="124"/>
      <c r="AB29" s="124"/>
      <c r="AC29" s="124"/>
      <c r="AD29" s="124"/>
      <c r="AE29" s="124"/>
    </row>
    <row r="30" spans="1:31" s="2" customFormat="1" ht="6.95" customHeight="1" hidden="1">
      <c r="A30" s="37"/>
      <c r="B30" s="38"/>
      <c r="C30" s="37"/>
      <c r="D30" s="37"/>
      <c r="E30" s="37"/>
      <c r="F30" s="37"/>
      <c r="G30" s="37"/>
      <c r="H30" s="37"/>
      <c r="I30" s="37"/>
      <c r="J30" s="37"/>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25.4" customHeight="1" hidden="1">
      <c r="A32" s="37"/>
      <c r="B32" s="38"/>
      <c r="C32" s="37"/>
      <c r="D32" s="127" t="s">
        <v>39</v>
      </c>
      <c r="E32" s="37"/>
      <c r="F32" s="37"/>
      <c r="G32" s="37"/>
      <c r="H32" s="37"/>
      <c r="I32" s="37"/>
      <c r="J32" s="89">
        <f>ROUND(J89,2)</f>
        <v>0</v>
      </c>
      <c r="K32" s="37"/>
      <c r="L32" s="123"/>
      <c r="S32" s="37"/>
      <c r="T32" s="37"/>
      <c r="U32" s="37"/>
      <c r="V32" s="37"/>
      <c r="W32" s="37"/>
      <c r="X32" s="37"/>
      <c r="Y32" s="37"/>
      <c r="Z32" s="37"/>
      <c r="AA32" s="37"/>
      <c r="AB32" s="37"/>
      <c r="AC32" s="37"/>
      <c r="AD32" s="37"/>
      <c r="AE32" s="37"/>
    </row>
    <row r="33" spans="1:31" s="2" customFormat="1" ht="6.95" customHeight="1" hidden="1">
      <c r="A33" s="37"/>
      <c r="B33" s="38"/>
      <c r="C33" s="37"/>
      <c r="D33" s="83"/>
      <c r="E33" s="83"/>
      <c r="F33" s="83"/>
      <c r="G33" s="83"/>
      <c r="H33" s="83"/>
      <c r="I33" s="83"/>
      <c r="J33" s="83"/>
      <c r="K33" s="83"/>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7"/>
      <c r="F34" s="42" t="s">
        <v>41</v>
      </c>
      <c r="G34" s="37"/>
      <c r="H34" s="37"/>
      <c r="I34" s="42" t="s">
        <v>40</v>
      </c>
      <c r="J34" s="42" t="s">
        <v>42</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128" t="s">
        <v>43</v>
      </c>
      <c r="E35" s="31" t="s">
        <v>44</v>
      </c>
      <c r="F35" s="129">
        <f>ROUND((SUM(BE89:BE143)),2)</f>
        <v>0</v>
      </c>
      <c r="G35" s="37"/>
      <c r="H35" s="37"/>
      <c r="I35" s="130">
        <v>0.21</v>
      </c>
      <c r="J35" s="129">
        <f>ROUND(((SUM(BE89:BE143))*I35),2)</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45</v>
      </c>
      <c r="F36" s="129">
        <f>ROUND((SUM(BF89:BF143)),2)</f>
        <v>0</v>
      </c>
      <c r="G36" s="37"/>
      <c r="H36" s="37"/>
      <c r="I36" s="130">
        <v>0.15</v>
      </c>
      <c r="J36" s="129">
        <f>ROUND(((SUM(BF89:BF143))*I36),2)</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46</v>
      </c>
      <c r="F37" s="129">
        <f>ROUND((SUM(BG89:BG143)),2)</f>
        <v>0</v>
      </c>
      <c r="G37" s="37"/>
      <c r="H37" s="37"/>
      <c r="I37" s="130">
        <v>0.21</v>
      </c>
      <c r="J37" s="129">
        <f>0</f>
        <v>0</v>
      </c>
      <c r="K37" s="37"/>
      <c r="L37" s="123"/>
      <c r="S37" s="37"/>
      <c r="T37" s="37"/>
      <c r="U37" s="37"/>
      <c r="V37" s="37"/>
      <c r="W37" s="37"/>
      <c r="X37" s="37"/>
      <c r="Y37" s="37"/>
      <c r="Z37" s="37"/>
      <c r="AA37" s="37"/>
      <c r="AB37" s="37"/>
      <c r="AC37" s="37"/>
      <c r="AD37" s="37"/>
      <c r="AE37" s="37"/>
    </row>
    <row r="38" spans="1:31" s="2" customFormat="1" ht="14.4" customHeight="1" hidden="1">
      <c r="A38" s="37"/>
      <c r="B38" s="38"/>
      <c r="C38" s="37"/>
      <c r="D38" s="37"/>
      <c r="E38" s="31" t="s">
        <v>47</v>
      </c>
      <c r="F38" s="129">
        <f>ROUND((SUM(BH89:BH143)),2)</f>
        <v>0</v>
      </c>
      <c r="G38" s="37"/>
      <c r="H38" s="37"/>
      <c r="I38" s="130">
        <v>0.15</v>
      </c>
      <c r="J38" s="129">
        <f>0</f>
        <v>0</v>
      </c>
      <c r="K38" s="37"/>
      <c r="L38" s="123"/>
      <c r="S38" s="37"/>
      <c r="T38" s="37"/>
      <c r="U38" s="37"/>
      <c r="V38" s="37"/>
      <c r="W38" s="37"/>
      <c r="X38" s="37"/>
      <c r="Y38" s="37"/>
      <c r="Z38" s="37"/>
      <c r="AA38" s="37"/>
      <c r="AB38" s="37"/>
      <c r="AC38" s="37"/>
      <c r="AD38" s="37"/>
      <c r="AE38" s="37"/>
    </row>
    <row r="39" spans="1:31" s="2" customFormat="1" ht="14.4" customHeight="1" hidden="1">
      <c r="A39" s="37"/>
      <c r="B39" s="38"/>
      <c r="C39" s="37"/>
      <c r="D39" s="37"/>
      <c r="E39" s="31" t="s">
        <v>48</v>
      </c>
      <c r="F39" s="129">
        <f>ROUND((SUM(BI89:BI143)),2)</f>
        <v>0</v>
      </c>
      <c r="G39" s="37"/>
      <c r="H39" s="37"/>
      <c r="I39" s="130">
        <v>0</v>
      </c>
      <c r="J39" s="129">
        <f>0</f>
        <v>0</v>
      </c>
      <c r="K39" s="37"/>
      <c r="L39" s="123"/>
      <c r="S39" s="37"/>
      <c r="T39" s="37"/>
      <c r="U39" s="37"/>
      <c r="V39" s="37"/>
      <c r="W39" s="37"/>
      <c r="X39" s="37"/>
      <c r="Y39" s="37"/>
      <c r="Z39" s="37"/>
      <c r="AA39" s="37"/>
      <c r="AB39" s="37"/>
      <c r="AC39" s="37"/>
      <c r="AD39" s="37"/>
      <c r="AE39" s="37"/>
    </row>
    <row r="40" spans="1:31" s="2" customFormat="1" ht="6.95" customHeight="1" hidden="1">
      <c r="A40" s="37"/>
      <c r="B40" s="38"/>
      <c r="C40" s="37"/>
      <c r="D40" s="37"/>
      <c r="E40" s="37"/>
      <c r="F40" s="37"/>
      <c r="G40" s="37"/>
      <c r="H40" s="37"/>
      <c r="I40" s="37"/>
      <c r="J40" s="37"/>
      <c r="K40" s="37"/>
      <c r="L40" s="123"/>
      <c r="S40" s="37"/>
      <c r="T40" s="37"/>
      <c r="U40" s="37"/>
      <c r="V40" s="37"/>
      <c r="W40" s="37"/>
      <c r="X40" s="37"/>
      <c r="Y40" s="37"/>
      <c r="Z40" s="37"/>
      <c r="AA40" s="37"/>
      <c r="AB40" s="37"/>
      <c r="AC40" s="37"/>
      <c r="AD40" s="37"/>
      <c r="AE40" s="37"/>
    </row>
    <row r="41" spans="1:31" s="2" customFormat="1" ht="25.4" customHeight="1" hidden="1">
      <c r="A41" s="37"/>
      <c r="B41" s="38"/>
      <c r="C41" s="131"/>
      <c r="D41" s="132" t="s">
        <v>49</v>
      </c>
      <c r="E41" s="75"/>
      <c r="F41" s="75"/>
      <c r="G41" s="133" t="s">
        <v>50</v>
      </c>
      <c r="H41" s="134" t="s">
        <v>51</v>
      </c>
      <c r="I41" s="75"/>
      <c r="J41" s="135">
        <f>SUM(J32:J39)</f>
        <v>0</v>
      </c>
      <c r="K41" s="136"/>
      <c r="L41" s="123"/>
      <c r="S41" s="37"/>
      <c r="T41" s="37"/>
      <c r="U41" s="37"/>
      <c r="V41" s="37"/>
      <c r="W41" s="37"/>
      <c r="X41" s="37"/>
      <c r="Y41" s="37"/>
      <c r="Z41" s="37"/>
      <c r="AA41" s="37"/>
      <c r="AB41" s="37"/>
      <c r="AC41" s="37"/>
      <c r="AD41" s="37"/>
      <c r="AE41" s="37"/>
    </row>
    <row r="42" spans="1:31" s="2" customFormat="1" ht="14.4" customHeight="1" hidden="1">
      <c r="A42" s="37"/>
      <c r="B42" s="54"/>
      <c r="C42" s="55"/>
      <c r="D42" s="55"/>
      <c r="E42" s="55"/>
      <c r="F42" s="55"/>
      <c r="G42" s="55"/>
      <c r="H42" s="55"/>
      <c r="I42" s="55"/>
      <c r="J42" s="55"/>
      <c r="K42" s="55"/>
      <c r="L42" s="123"/>
      <c r="S42" s="37"/>
      <c r="T42" s="37"/>
      <c r="U42" s="37"/>
      <c r="V42" s="37"/>
      <c r="W42" s="37"/>
      <c r="X42" s="37"/>
      <c r="Y42" s="37"/>
      <c r="Z42" s="37"/>
      <c r="AA42" s="37"/>
      <c r="AB42" s="37"/>
      <c r="AC42" s="37"/>
      <c r="AD42" s="37"/>
      <c r="AE42" s="37"/>
    </row>
    <row r="43" ht="12" hidden="1"/>
    <row r="44" ht="12" hidden="1"/>
    <row r="45" ht="12" hidden="1"/>
    <row r="46" spans="1:31" s="2" customFormat="1" ht="6.95" customHeight="1">
      <c r="A46" s="37"/>
      <c r="B46" s="56"/>
      <c r="C46" s="57"/>
      <c r="D46" s="57"/>
      <c r="E46" s="57"/>
      <c r="F46" s="57"/>
      <c r="G46" s="57"/>
      <c r="H46" s="57"/>
      <c r="I46" s="57"/>
      <c r="J46" s="57"/>
      <c r="K46" s="57"/>
      <c r="L46" s="123"/>
      <c r="S46" s="37"/>
      <c r="T46" s="37"/>
      <c r="U46" s="37"/>
      <c r="V46" s="37"/>
      <c r="W46" s="37"/>
      <c r="X46" s="37"/>
      <c r="Y46" s="37"/>
      <c r="Z46" s="37"/>
      <c r="AA46" s="37"/>
      <c r="AB46" s="37"/>
      <c r="AC46" s="37"/>
      <c r="AD46" s="37"/>
      <c r="AE46" s="37"/>
    </row>
    <row r="47" spans="1:31" s="2" customFormat="1" ht="24.95" customHeight="1">
      <c r="A47" s="37"/>
      <c r="B47" s="38"/>
      <c r="C47" s="22" t="s">
        <v>114</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6.95" customHeight="1">
      <c r="A48" s="37"/>
      <c r="B48" s="38"/>
      <c r="C48" s="37"/>
      <c r="D48" s="37"/>
      <c r="E48" s="37"/>
      <c r="F48" s="37"/>
      <c r="G48" s="37"/>
      <c r="H48" s="37"/>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17</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122" t="str">
        <f>E7</f>
        <v>Oprava kolejí a výhybek v žst. Rožďalovice</v>
      </c>
      <c r="F50" s="31"/>
      <c r="G50" s="31"/>
      <c r="H50" s="31"/>
      <c r="I50" s="37"/>
      <c r="J50" s="37"/>
      <c r="K50" s="37"/>
      <c r="L50" s="123"/>
      <c r="S50" s="37"/>
      <c r="T50" s="37"/>
      <c r="U50" s="37"/>
      <c r="V50" s="37"/>
      <c r="W50" s="37"/>
      <c r="X50" s="37"/>
      <c r="Y50" s="37"/>
      <c r="Z50" s="37"/>
      <c r="AA50" s="37"/>
      <c r="AB50" s="37"/>
      <c r="AC50" s="37"/>
      <c r="AD50" s="37"/>
      <c r="AE50" s="37"/>
    </row>
    <row r="51" spans="2:12" s="1" customFormat="1" ht="12" customHeight="1">
      <c r="B51" s="21"/>
      <c r="C51" s="31" t="s">
        <v>110</v>
      </c>
      <c r="L51" s="21"/>
    </row>
    <row r="52" spans="1:31" s="2" customFormat="1" ht="16.5" customHeight="1">
      <c r="A52" s="37"/>
      <c r="B52" s="38"/>
      <c r="C52" s="37"/>
      <c r="D52" s="37"/>
      <c r="E52" s="122" t="s">
        <v>111</v>
      </c>
      <c r="F52" s="37"/>
      <c r="G52" s="37"/>
      <c r="H52" s="37"/>
      <c r="I52" s="37"/>
      <c r="J52" s="37"/>
      <c r="K52" s="37"/>
      <c r="L52" s="123"/>
      <c r="S52" s="37"/>
      <c r="T52" s="37"/>
      <c r="U52" s="37"/>
      <c r="V52" s="37"/>
      <c r="W52" s="37"/>
      <c r="X52" s="37"/>
      <c r="Y52" s="37"/>
      <c r="Z52" s="37"/>
      <c r="AA52" s="37"/>
      <c r="AB52" s="37"/>
      <c r="AC52" s="37"/>
      <c r="AD52" s="37"/>
      <c r="AE52" s="37"/>
    </row>
    <row r="53" spans="1:31" s="2" customFormat="1" ht="12" customHeight="1">
      <c r="A53" s="37"/>
      <c r="B53" s="38"/>
      <c r="C53" s="31" t="s">
        <v>112</v>
      </c>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6.5" customHeight="1">
      <c r="A54" s="37"/>
      <c r="B54" s="38"/>
      <c r="C54" s="37"/>
      <c r="D54" s="37"/>
      <c r="E54" s="61" t="str">
        <f>E11</f>
        <v>část 01.2 - Železniční spodek</v>
      </c>
      <c r="F54" s="37"/>
      <c r="G54" s="37"/>
      <c r="H54" s="37"/>
      <c r="I54" s="37"/>
      <c r="J54" s="37"/>
      <c r="K54" s="37"/>
      <c r="L54" s="123"/>
      <c r="S54" s="37"/>
      <c r="T54" s="37"/>
      <c r="U54" s="37"/>
      <c r="V54" s="37"/>
      <c r="W54" s="37"/>
      <c r="X54" s="37"/>
      <c r="Y54" s="37"/>
      <c r="Z54" s="37"/>
      <c r="AA54" s="37"/>
      <c r="AB54" s="37"/>
      <c r="AC54" s="37"/>
      <c r="AD54" s="37"/>
      <c r="AE54" s="37"/>
    </row>
    <row r="55" spans="1:31" s="2" customFormat="1" ht="6.95" customHeight="1">
      <c r="A55" s="37"/>
      <c r="B55" s="38"/>
      <c r="C55" s="37"/>
      <c r="D55" s="37"/>
      <c r="E55" s="37"/>
      <c r="F55" s="37"/>
      <c r="G55" s="37"/>
      <c r="H55" s="37"/>
      <c r="I55" s="37"/>
      <c r="J55" s="37"/>
      <c r="K55" s="37"/>
      <c r="L55" s="123"/>
      <c r="S55" s="37"/>
      <c r="T55" s="37"/>
      <c r="U55" s="37"/>
      <c r="V55" s="37"/>
      <c r="W55" s="37"/>
      <c r="X55" s="37"/>
      <c r="Y55" s="37"/>
      <c r="Z55" s="37"/>
      <c r="AA55" s="37"/>
      <c r="AB55" s="37"/>
      <c r="AC55" s="37"/>
      <c r="AD55" s="37"/>
      <c r="AE55" s="37"/>
    </row>
    <row r="56" spans="1:31" s="2" customFormat="1" ht="12" customHeight="1">
      <c r="A56" s="37"/>
      <c r="B56" s="38"/>
      <c r="C56" s="31" t="s">
        <v>21</v>
      </c>
      <c r="D56" s="37"/>
      <c r="E56" s="37"/>
      <c r="F56" s="26" t="str">
        <f>F14</f>
        <v>žst. Rožďalovice</v>
      </c>
      <c r="G56" s="37"/>
      <c r="H56" s="37"/>
      <c r="I56" s="31" t="s">
        <v>23</v>
      </c>
      <c r="J56" s="63" t="str">
        <f>IF(J14="","",J14)</f>
        <v>27. 1. 2021</v>
      </c>
      <c r="K56" s="37"/>
      <c r="L56" s="123"/>
      <c r="S56" s="37"/>
      <c r="T56" s="37"/>
      <c r="U56" s="37"/>
      <c r="V56" s="37"/>
      <c r="W56" s="37"/>
      <c r="X56" s="37"/>
      <c r="Y56" s="37"/>
      <c r="Z56" s="37"/>
      <c r="AA56" s="37"/>
      <c r="AB56" s="37"/>
      <c r="AC56" s="37"/>
      <c r="AD56" s="37"/>
      <c r="AE56" s="37"/>
    </row>
    <row r="57" spans="1:31" s="2" customFormat="1" ht="6.95" customHeight="1">
      <c r="A57" s="37"/>
      <c r="B57" s="38"/>
      <c r="C57" s="37"/>
      <c r="D57" s="37"/>
      <c r="E57" s="37"/>
      <c r="F57" s="37"/>
      <c r="G57" s="37"/>
      <c r="H57" s="37"/>
      <c r="I57" s="37"/>
      <c r="J57" s="37"/>
      <c r="K57" s="37"/>
      <c r="L57" s="123"/>
      <c r="S57" s="37"/>
      <c r="T57" s="37"/>
      <c r="U57" s="37"/>
      <c r="V57" s="37"/>
      <c r="W57" s="37"/>
      <c r="X57" s="37"/>
      <c r="Y57" s="37"/>
      <c r="Z57" s="37"/>
      <c r="AA57" s="37"/>
      <c r="AB57" s="37"/>
      <c r="AC57" s="37"/>
      <c r="AD57" s="37"/>
      <c r="AE57" s="37"/>
    </row>
    <row r="58" spans="1:31" s="2" customFormat="1" ht="15.15" customHeight="1">
      <c r="A58" s="37"/>
      <c r="B58" s="38"/>
      <c r="C58" s="31" t="s">
        <v>25</v>
      </c>
      <c r="D58" s="37"/>
      <c r="E58" s="37"/>
      <c r="F58" s="26" t="str">
        <f>E17</f>
        <v>Správa železnic, státní organizace</v>
      </c>
      <c r="G58" s="37"/>
      <c r="H58" s="37"/>
      <c r="I58" s="31" t="s">
        <v>32</v>
      </c>
      <c r="J58" s="35" t="str">
        <f>E23</f>
        <v>PRODIN a.s.</v>
      </c>
      <c r="K58" s="37"/>
      <c r="L58" s="123"/>
      <c r="S58" s="37"/>
      <c r="T58" s="37"/>
      <c r="U58" s="37"/>
      <c r="V58" s="37"/>
      <c r="W58" s="37"/>
      <c r="X58" s="37"/>
      <c r="Y58" s="37"/>
      <c r="Z58" s="37"/>
      <c r="AA58" s="37"/>
      <c r="AB58" s="37"/>
      <c r="AC58" s="37"/>
      <c r="AD58" s="37"/>
      <c r="AE58" s="37"/>
    </row>
    <row r="59" spans="1:31" s="2" customFormat="1" ht="15.15" customHeight="1">
      <c r="A59" s="37"/>
      <c r="B59" s="38"/>
      <c r="C59" s="31" t="s">
        <v>30</v>
      </c>
      <c r="D59" s="37"/>
      <c r="E59" s="37"/>
      <c r="F59" s="26" t="str">
        <f>IF(E20="","",E20)</f>
        <v>Vyplň údaj</v>
      </c>
      <c r="G59" s="37"/>
      <c r="H59" s="37"/>
      <c r="I59" s="31" t="s">
        <v>36</v>
      </c>
      <c r="J59" s="35" t="str">
        <f>E26</f>
        <v>PRODIN a.s.</v>
      </c>
      <c r="K59" s="37"/>
      <c r="L59" s="123"/>
      <c r="S59" s="37"/>
      <c r="T59" s="37"/>
      <c r="U59" s="37"/>
      <c r="V59" s="37"/>
      <c r="W59" s="37"/>
      <c r="X59" s="37"/>
      <c r="Y59" s="37"/>
      <c r="Z59" s="37"/>
      <c r="AA59" s="37"/>
      <c r="AB59" s="37"/>
      <c r="AC59" s="37"/>
      <c r="AD59" s="37"/>
      <c r="AE59" s="37"/>
    </row>
    <row r="60" spans="1:31" s="2" customFormat="1" ht="10.3" customHeight="1">
      <c r="A60" s="37"/>
      <c r="B60" s="38"/>
      <c r="C60" s="37"/>
      <c r="D60" s="37"/>
      <c r="E60" s="37"/>
      <c r="F60" s="37"/>
      <c r="G60" s="37"/>
      <c r="H60" s="37"/>
      <c r="I60" s="37"/>
      <c r="J60" s="37"/>
      <c r="K60" s="37"/>
      <c r="L60" s="123"/>
      <c r="S60" s="37"/>
      <c r="T60" s="37"/>
      <c r="U60" s="37"/>
      <c r="V60" s="37"/>
      <c r="W60" s="37"/>
      <c r="X60" s="37"/>
      <c r="Y60" s="37"/>
      <c r="Z60" s="37"/>
      <c r="AA60" s="37"/>
      <c r="AB60" s="37"/>
      <c r="AC60" s="37"/>
      <c r="AD60" s="37"/>
      <c r="AE60" s="37"/>
    </row>
    <row r="61" spans="1:31" s="2" customFormat="1" ht="29.25" customHeight="1">
      <c r="A61" s="37"/>
      <c r="B61" s="38"/>
      <c r="C61" s="137" t="s">
        <v>115</v>
      </c>
      <c r="D61" s="131"/>
      <c r="E61" s="131"/>
      <c r="F61" s="131"/>
      <c r="G61" s="131"/>
      <c r="H61" s="131"/>
      <c r="I61" s="131"/>
      <c r="J61" s="138" t="s">
        <v>116</v>
      </c>
      <c r="K61" s="131"/>
      <c r="L61" s="123"/>
      <c r="S61" s="37"/>
      <c r="T61" s="37"/>
      <c r="U61" s="37"/>
      <c r="V61" s="37"/>
      <c r="W61" s="37"/>
      <c r="X61" s="37"/>
      <c r="Y61" s="37"/>
      <c r="Z61" s="37"/>
      <c r="AA61" s="37"/>
      <c r="AB61" s="37"/>
      <c r="AC61" s="37"/>
      <c r="AD61" s="37"/>
      <c r="AE61" s="37"/>
    </row>
    <row r="62" spans="1:31" s="2" customFormat="1" ht="10.3" customHeight="1">
      <c r="A62" s="37"/>
      <c r="B62" s="38"/>
      <c r="C62" s="37"/>
      <c r="D62" s="37"/>
      <c r="E62" s="37"/>
      <c r="F62" s="37"/>
      <c r="G62" s="37"/>
      <c r="H62" s="37"/>
      <c r="I62" s="37"/>
      <c r="J62" s="37"/>
      <c r="K62" s="37"/>
      <c r="L62" s="123"/>
      <c r="S62" s="37"/>
      <c r="T62" s="37"/>
      <c r="U62" s="37"/>
      <c r="V62" s="37"/>
      <c r="W62" s="37"/>
      <c r="X62" s="37"/>
      <c r="Y62" s="37"/>
      <c r="Z62" s="37"/>
      <c r="AA62" s="37"/>
      <c r="AB62" s="37"/>
      <c r="AC62" s="37"/>
      <c r="AD62" s="37"/>
      <c r="AE62" s="37"/>
    </row>
    <row r="63" spans="1:47" s="2" customFormat="1" ht="22.8" customHeight="1">
      <c r="A63" s="37"/>
      <c r="B63" s="38"/>
      <c r="C63" s="139" t="s">
        <v>71</v>
      </c>
      <c r="D63" s="37"/>
      <c r="E63" s="37"/>
      <c r="F63" s="37"/>
      <c r="G63" s="37"/>
      <c r="H63" s="37"/>
      <c r="I63" s="37"/>
      <c r="J63" s="89">
        <f>J89</f>
        <v>0</v>
      </c>
      <c r="K63" s="37"/>
      <c r="L63" s="123"/>
      <c r="S63" s="37"/>
      <c r="T63" s="37"/>
      <c r="U63" s="37"/>
      <c r="V63" s="37"/>
      <c r="W63" s="37"/>
      <c r="X63" s="37"/>
      <c r="Y63" s="37"/>
      <c r="Z63" s="37"/>
      <c r="AA63" s="37"/>
      <c r="AB63" s="37"/>
      <c r="AC63" s="37"/>
      <c r="AD63" s="37"/>
      <c r="AE63" s="37"/>
      <c r="AU63" s="18" t="s">
        <v>117</v>
      </c>
    </row>
    <row r="64" spans="1:31" s="9" customFormat="1" ht="24.95" customHeight="1">
      <c r="A64" s="9"/>
      <c r="B64" s="140"/>
      <c r="C64" s="9"/>
      <c r="D64" s="141" t="s">
        <v>118</v>
      </c>
      <c r="E64" s="142"/>
      <c r="F64" s="142"/>
      <c r="G64" s="142"/>
      <c r="H64" s="142"/>
      <c r="I64" s="142"/>
      <c r="J64" s="143">
        <f>J90</f>
        <v>0</v>
      </c>
      <c r="K64" s="9"/>
      <c r="L64" s="140"/>
      <c r="S64" s="9"/>
      <c r="T64" s="9"/>
      <c r="U64" s="9"/>
      <c r="V64" s="9"/>
      <c r="W64" s="9"/>
      <c r="X64" s="9"/>
      <c r="Y64" s="9"/>
      <c r="Z64" s="9"/>
      <c r="AA64" s="9"/>
      <c r="AB64" s="9"/>
      <c r="AC64" s="9"/>
      <c r="AD64" s="9"/>
      <c r="AE64" s="9"/>
    </row>
    <row r="65" spans="1:31" s="10" customFormat="1" ht="19.9" customHeight="1">
      <c r="A65" s="10"/>
      <c r="B65" s="144"/>
      <c r="C65" s="10"/>
      <c r="D65" s="145" t="s">
        <v>119</v>
      </c>
      <c r="E65" s="146"/>
      <c r="F65" s="146"/>
      <c r="G65" s="146"/>
      <c r="H65" s="146"/>
      <c r="I65" s="146"/>
      <c r="J65" s="147">
        <f>J91</f>
        <v>0</v>
      </c>
      <c r="K65" s="10"/>
      <c r="L65" s="144"/>
      <c r="S65" s="10"/>
      <c r="T65" s="10"/>
      <c r="U65" s="10"/>
      <c r="V65" s="10"/>
      <c r="W65" s="10"/>
      <c r="X65" s="10"/>
      <c r="Y65" s="10"/>
      <c r="Z65" s="10"/>
      <c r="AA65" s="10"/>
      <c r="AB65" s="10"/>
      <c r="AC65" s="10"/>
      <c r="AD65" s="10"/>
      <c r="AE65" s="10"/>
    </row>
    <row r="66" spans="1:31" s="9" customFormat="1" ht="24.95" customHeight="1">
      <c r="A66" s="9"/>
      <c r="B66" s="140"/>
      <c r="C66" s="9"/>
      <c r="D66" s="141" t="s">
        <v>859</v>
      </c>
      <c r="E66" s="142"/>
      <c r="F66" s="142"/>
      <c r="G66" s="142"/>
      <c r="H66" s="142"/>
      <c r="I66" s="142"/>
      <c r="J66" s="143">
        <f>J125</f>
        <v>0</v>
      </c>
      <c r="K66" s="9"/>
      <c r="L66" s="140"/>
      <c r="S66" s="9"/>
      <c r="T66" s="9"/>
      <c r="U66" s="9"/>
      <c r="V66" s="9"/>
      <c r="W66" s="9"/>
      <c r="X66" s="9"/>
      <c r="Y66" s="9"/>
      <c r="Z66" s="9"/>
      <c r="AA66" s="9"/>
      <c r="AB66" s="9"/>
      <c r="AC66" s="9"/>
      <c r="AD66" s="9"/>
      <c r="AE66" s="9"/>
    </row>
    <row r="67" spans="1:31" s="10" customFormat="1" ht="19.9" customHeight="1">
      <c r="A67" s="10"/>
      <c r="B67" s="144"/>
      <c r="C67" s="10"/>
      <c r="D67" s="145" t="s">
        <v>121</v>
      </c>
      <c r="E67" s="146"/>
      <c r="F67" s="146"/>
      <c r="G67" s="146"/>
      <c r="H67" s="146"/>
      <c r="I67" s="146"/>
      <c r="J67" s="147">
        <f>J135</f>
        <v>0</v>
      </c>
      <c r="K67" s="10"/>
      <c r="L67" s="144"/>
      <c r="S67" s="10"/>
      <c r="T67" s="10"/>
      <c r="U67" s="10"/>
      <c r="V67" s="10"/>
      <c r="W67" s="10"/>
      <c r="X67" s="10"/>
      <c r="Y67" s="10"/>
      <c r="Z67" s="10"/>
      <c r="AA67" s="10"/>
      <c r="AB67" s="10"/>
      <c r="AC67" s="10"/>
      <c r="AD67" s="10"/>
      <c r="AE67" s="10"/>
    </row>
    <row r="68" spans="1:31" s="2" customFormat="1" ht="21.8" customHeight="1">
      <c r="A68" s="37"/>
      <c r="B68" s="38"/>
      <c r="C68" s="37"/>
      <c r="D68" s="37"/>
      <c r="E68" s="37"/>
      <c r="F68" s="37"/>
      <c r="G68" s="37"/>
      <c r="H68" s="37"/>
      <c r="I68" s="37"/>
      <c r="J68" s="37"/>
      <c r="K68" s="37"/>
      <c r="L68" s="123"/>
      <c r="S68" s="37"/>
      <c r="T68" s="37"/>
      <c r="U68" s="37"/>
      <c r="V68" s="37"/>
      <c r="W68" s="37"/>
      <c r="X68" s="37"/>
      <c r="Y68" s="37"/>
      <c r="Z68" s="37"/>
      <c r="AA68" s="37"/>
      <c r="AB68" s="37"/>
      <c r="AC68" s="37"/>
      <c r="AD68" s="37"/>
      <c r="AE68" s="37"/>
    </row>
    <row r="69" spans="1:31" s="2" customFormat="1" ht="6.95" customHeight="1">
      <c r="A69" s="37"/>
      <c r="B69" s="54"/>
      <c r="C69" s="55"/>
      <c r="D69" s="55"/>
      <c r="E69" s="55"/>
      <c r="F69" s="55"/>
      <c r="G69" s="55"/>
      <c r="H69" s="55"/>
      <c r="I69" s="55"/>
      <c r="J69" s="55"/>
      <c r="K69" s="55"/>
      <c r="L69" s="123"/>
      <c r="S69" s="37"/>
      <c r="T69" s="37"/>
      <c r="U69" s="37"/>
      <c r="V69" s="37"/>
      <c r="W69" s="37"/>
      <c r="X69" s="37"/>
      <c r="Y69" s="37"/>
      <c r="Z69" s="37"/>
      <c r="AA69" s="37"/>
      <c r="AB69" s="37"/>
      <c r="AC69" s="37"/>
      <c r="AD69" s="37"/>
      <c r="AE69" s="37"/>
    </row>
    <row r="73" spans="1:31" s="2" customFormat="1" ht="6.95" customHeight="1">
      <c r="A73" s="37"/>
      <c r="B73" s="56"/>
      <c r="C73" s="57"/>
      <c r="D73" s="57"/>
      <c r="E73" s="57"/>
      <c r="F73" s="57"/>
      <c r="G73" s="57"/>
      <c r="H73" s="57"/>
      <c r="I73" s="57"/>
      <c r="J73" s="57"/>
      <c r="K73" s="57"/>
      <c r="L73" s="123"/>
      <c r="S73" s="37"/>
      <c r="T73" s="37"/>
      <c r="U73" s="37"/>
      <c r="V73" s="37"/>
      <c r="W73" s="37"/>
      <c r="X73" s="37"/>
      <c r="Y73" s="37"/>
      <c r="Z73" s="37"/>
      <c r="AA73" s="37"/>
      <c r="AB73" s="37"/>
      <c r="AC73" s="37"/>
      <c r="AD73" s="37"/>
      <c r="AE73" s="37"/>
    </row>
    <row r="74" spans="1:31" s="2" customFormat="1" ht="24.95" customHeight="1">
      <c r="A74" s="37"/>
      <c r="B74" s="38"/>
      <c r="C74" s="22" t="s">
        <v>122</v>
      </c>
      <c r="D74" s="37"/>
      <c r="E74" s="37"/>
      <c r="F74" s="37"/>
      <c r="G74" s="37"/>
      <c r="H74" s="37"/>
      <c r="I74" s="37"/>
      <c r="J74" s="37"/>
      <c r="K74" s="37"/>
      <c r="L74" s="123"/>
      <c r="S74" s="37"/>
      <c r="T74" s="37"/>
      <c r="U74" s="37"/>
      <c r="V74" s="37"/>
      <c r="W74" s="37"/>
      <c r="X74" s="37"/>
      <c r="Y74" s="37"/>
      <c r="Z74" s="37"/>
      <c r="AA74" s="37"/>
      <c r="AB74" s="37"/>
      <c r="AC74" s="37"/>
      <c r="AD74" s="37"/>
      <c r="AE74" s="37"/>
    </row>
    <row r="75" spans="1:31" s="2" customFormat="1" ht="6.95" customHeight="1">
      <c r="A75" s="37"/>
      <c r="B75" s="38"/>
      <c r="C75" s="37"/>
      <c r="D75" s="37"/>
      <c r="E75" s="37"/>
      <c r="F75" s="37"/>
      <c r="G75" s="37"/>
      <c r="H75" s="37"/>
      <c r="I75" s="37"/>
      <c r="J75" s="37"/>
      <c r="K75" s="37"/>
      <c r="L75" s="123"/>
      <c r="S75" s="37"/>
      <c r="T75" s="37"/>
      <c r="U75" s="37"/>
      <c r="V75" s="37"/>
      <c r="W75" s="37"/>
      <c r="X75" s="37"/>
      <c r="Y75" s="37"/>
      <c r="Z75" s="37"/>
      <c r="AA75" s="37"/>
      <c r="AB75" s="37"/>
      <c r="AC75" s="37"/>
      <c r="AD75" s="37"/>
      <c r="AE75" s="37"/>
    </row>
    <row r="76" spans="1:31" s="2" customFormat="1" ht="12" customHeight="1">
      <c r="A76" s="37"/>
      <c r="B76" s="38"/>
      <c r="C76" s="31" t="s">
        <v>17</v>
      </c>
      <c r="D76" s="37"/>
      <c r="E76" s="37"/>
      <c r="F76" s="37"/>
      <c r="G76" s="37"/>
      <c r="H76" s="37"/>
      <c r="I76" s="37"/>
      <c r="J76" s="37"/>
      <c r="K76" s="37"/>
      <c r="L76" s="123"/>
      <c r="S76" s="37"/>
      <c r="T76" s="37"/>
      <c r="U76" s="37"/>
      <c r="V76" s="37"/>
      <c r="W76" s="37"/>
      <c r="X76" s="37"/>
      <c r="Y76" s="37"/>
      <c r="Z76" s="37"/>
      <c r="AA76" s="37"/>
      <c r="AB76" s="37"/>
      <c r="AC76" s="37"/>
      <c r="AD76" s="37"/>
      <c r="AE76" s="37"/>
    </row>
    <row r="77" spans="1:31" s="2" customFormat="1" ht="16.5" customHeight="1">
      <c r="A77" s="37"/>
      <c r="B77" s="38"/>
      <c r="C77" s="37"/>
      <c r="D77" s="37"/>
      <c r="E77" s="122" t="str">
        <f>E7</f>
        <v>Oprava kolejí a výhybek v žst. Rožďalovice</v>
      </c>
      <c r="F77" s="31"/>
      <c r="G77" s="31"/>
      <c r="H77" s="31"/>
      <c r="I77" s="37"/>
      <c r="J77" s="37"/>
      <c r="K77" s="37"/>
      <c r="L77" s="123"/>
      <c r="S77" s="37"/>
      <c r="T77" s="37"/>
      <c r="U77" s="37"/>
      <c r="V77" s="37"/>
      <c r="W77" s="37"/>
      <c r="X77" s="37"/>
      <c r="Y77" s="37"/>
      <c r="Z77" s="37"/>
      <c r="AA77" s="37"/>
      <c r="AB77" s="37"/>
      <c r="AC77" s="37"/>
      <c r="AD77" s="37"/>
      <c r="AE77" s="37"/>
    </row>
    <row r="78" spans="2:12" s="1" customFormat="1" ht="12" customHeight="1">
      <c r="B78" s="21"/>
      <c r="C78" s="31" t="s">
        <v>110</v>
      </c>
      <c r="L78" s="21"/>
    </row>
    <row r="79" spans="1:31" s="2" customFormat="1" ht="16.5" customHeight="1">
      <c r="A79" s="37"/>
      <c r="B79" s="38"/>
      <c r="C79" s="37"/>
      <c r="D79" s="37"/>
      <c r="E79" s="122" t="s">
        <v>111</v>
      </c>
      <c r="F79" s="37"/>
      <c r="G79" s="37"/>
      <c r="H79" s="37"/>
      <c r="I79" s="37"/>
      <c r="J79" s="37"/>
      <c r="K79" s="37"/>
      <c r="L79" s="123"/>
      <c r="S79" s="37"/>
      <c r="T79" s="37"/>
      <c r="U79" s="37"/>
      <c r="V79" s="37"/>
      <c r="W79" s="37"/>
      <c r="X79" s="37"/>
      <c r="Y79" s="37"/>
      <c r="Z79" s="37"/>
      <c r="AA79" s="37"/>
      <c r="AB79" s="37"/>
      <c r="AC79" s="37"/>
      <c r="AD79" s="37"/>
      <c r="AE79" s="37"/>
    </row>
    <row r="80" spans="1:31" s="2" customFormat="1" ht="12" customHeight="1">
      <c r="A80" s="37"/>
      <c r="B80" s="38"/>
      <c r="C80" s="31" t="s">
        <v>112</v>
      </c>
      <c r="D80" s="37"/>
      <c r="E80" s="37"/>
      <c r="F80" s="37"/>
      <c r="G80" s="37"/>
      <c r="H80" s="37"/>
      <c r="I80" s="37"/>
      <c r="J80" s="37"/>
      <c r="K80" s="37"/>
      <c r="L80" s="123"/>
      <c r="S80" s="37"/>
      <c r="T80" s="37"/>
      <c r="U80" s="37"/>
      <c r="V80" s="37"/>
      <c r="W80" s="37"/>
      <c r="X80" s="37"/>
      <c r="Y80" s="37"/>
      <c r="Z80" s="37"/>
      <c r="AA80" s="37"/>
      <c r="AB80" s="37"/>
      <c r="AC80" s="37"/>
      <c r="AD80" s="37"/>
      <c r="AE80" s="37"/>
    </row>
    <row r="81" spans="1:31" s="2" customFormat="1" ht="16.5" customHeight="1">
      <c r="A81" s="37"/>
      <c r="B81" s="38"/>
      <c r="C81" s="37"/>
      <c r="D81" s="37"/>
      <c r="E81" s="61" t="str">
        <f>E11</f>
        <v>část 01.2 - Železniční spodek</v>
      </c>
      <c r="F81" s="37"/>
      <c r="G81" s="37"/>
      <c r="H81" s="37"/>
      <c r="I81" s="37"/>
      <c r="J81" s="37"/>
      <c r="K81" s="37"/>
      <c r="L81" s="123"/>
      <c r="S81" s="37"/>
      <c r="T81" s="37"/>
      <c r="U81" s="37"/>
      <c r="V81" s="37"/>
      <c r="W81" s="37"/>
      <c r="X81" s="37"/>
      <c r="Y81" s="37"/>
      <c r="Z81" s="37"/>
      <c r="AA81" s="37"/>
      <c r="AB81" s="37"/>
      <c r="AC81" s="37"/>
      <c r="AD81" s="37"/>
      <c r="AE81" s="37"/>
    </row>
    <row r="82" spans="1:31" s="2" customFormat="1" ht="6.95" customHeight="1">
      <c r="A82" s="37"/>
      <c r="B82" s="38"/>
      <c r="C82" s="37"/>
      <c r="D82" s="37"/>
      <c r="E82" s="37"/>
      <c r="F82" s="37"/>
      <c r="G82" s="37"/>
      <c r="H82" s="37"/>
      <c r="I82" s="37"/>
      <c r="J82" s="37"/>
      <c r="K82" s="37"/>
      <c r="L82" s="123"/>
      <c r="S82" s="37"/>
      <c r="T82" s="37"/>
      <c r="U82" s="37"/>
      <c r="V82" s="37"/>
      <c r="W82" s="37"/>
      <c r="X82" s="37"/>
      <c r="Y82" s="37"/>
      <c r="Z82" s="37"/>
      <c r="AA82" s="37"/>
      <c r="AB82" s="37"/>
      <c r="AC82" s="37"/>
      <c r="AD82" s="37"/>
      <c r="AE82" s="37"/>
    </row>
    <row r="83" spans="1:31" s="2" customFormat="1" ht="12" customHeight="1">
      <c r="A83" s="37"/>
      <c r="B83" s="38"/>
      <c r="C83" s="31" t="s">
        <v>21</v>
      </c>
      <c r="D83" s="37"/>
      <c r="E83" s="37"/>
      <c r="F83" s="26" t="str">
        <f>F14</f>
        <v>žst. Rožďalovice</v>
      </c>
      <c r="G83" s="37"/>
      <c r="H83" s="37"/>
      <c r="I83" s="31" t="s">
        <v>23</v>
      </c>
      <c r="J83" s="63" t="str">
        <f>IF(J14="","",J14)</f>
        <v>27. 1. 2021</v>
      </c>
      <c r="K83" s="37"/>
      <c r="L83" s="123"/>
      <c r="S83" s="37"/>
      <c r="T83" s="37"/>
      <c r="U83" s="37"/>
      <c r="V83" s="37"/>
      <c r="W83" s="37"/>
      <c r="X83" s="37"/>
      <c r="Y83" s="37"/>
      <c r="Z83" s="37"/>
      <c r="AA83" s="37"/>
      <c r="AB83" s="37"/>
      <c r="AC83" s="37"/>
      <c r="AD83" s="37"/>
      <c r="AE83" s="37"/>
    </row>
    <row r="84" spans="1:31" s="2" customFormat="1" ht="6.95" customHeight="1">
      <c r="A84" s="37"/>
      <c r="B84" s="38"/>
      <c r="C84" s="37"/>
      <c r="D84" s="37"/>
      <c r="E84" s="37"/>
      <c r="F84" s="37"/>
      <c r="G84" s="37"/>
      <c r="H84" s="37"/>
      <c r="I84" s="37"/>
      <c r="J84" s="37"/>
      <c r="K84" s="37"/>
      <c r="L84" s="123"/>
      <c r="S84" s="37"/>
      <c r="T84" s="37"/>
      <c r="U84" s="37"/>
      <c r="V84" s="37"/>
      <c r="W84" s="37"/>
      <c r="X84" s="37"/>
      <c r="Y84" s="37"/>
      <c r="Z84" s="37"/>
      <c r="AA84" s="37"/>
      <c r="AB84" s="37"/>
      <c r="AC84" s="37"/>
      <c r="AD84" s="37"/>
      <c r="AE84" s="37"/>
    </row>
    <row r="85" spans="1:31" s="2" customFormat="1" ht="15.15" customHeight="1">
      <c r="A85" s="37"/>
      <c r="B85" s="38"/>
      <c r="C85" s="31" t="s">
        <v>25</v>
      </c>
      <c r="D85" s="37"/>
      <c r="E85" s="37"/>
      <c r="F85" s="26" t="str">
        <f>E17</f>
        <v>Správa železnic, státní organizace</v>
      </c>
      <c r="G85" s="37"/>
      <c r="H85" s="37"/>
      <c r="I85" s="31" t="s">
        <v>32</v>
      </c>
      <c r="J85" s="35" t="str">
        <f>E23</f>
        <v>PRODIN a.s.</v>
      </c>
      <c r="K85" s="37"/>
      <c r="L85" s="123"/>
      <c r="S85" s="37"/>
      <c r="T85" s="37"/>
      <c r="U85" s="37"/>
      <c r="V85" s="37"/>
      <c r="W85" s="37"/>
      <c r="X85" s="37"/>
      <c r="Y85" s="37"/>
      <c r="Z85" s="37"/>
      <c r="AA85" s="37"/>
      <c r="AB85" s="37"/>
      <c r="AC85" s="37"/>
      <c r="AD85" s="37"/>
      <c r="AE85" s="37"/>
    </row>
    <row r="86" spans="1:31" s="2" customFormat="1" ht="15.15" customHeight="1">
      <c r="A86" s="37"/>
      <c r="B86" s="38"/>
      <c r="C86" s="31" t="s">
        <v>30</v>
      </c>
      <c r="D86" s="37"/>
      <c r="E86" s="37"/>
      <c r="F86" s="26" t="str">
        <f>IF(E20="","",E20)</f>
        <v>Vyplň údaj</v>
      </c>
      <c r="G86" s="37"/>
      <c r="H86" s="37"/>
      <c r="I86" s="31" t="s">
        <v>36</v>
      </c>
      <c r="J86" s="35" t="str">
        <f>E26</f>
        <v>PRODIN a.s.</v>
      </c>
      <c r="K86" s="37"/>
      <c r="L86" s="123"/>
      <c r="S86" s="37"/>
      <c r="T86" s="37"/>
      <c r="U86" s="37"/>
      <c r="V86" s="37"/>
      <c r="W86" s="37"/>
      <c r="X86" s="37"/>
      <c r="Y86" s="37"/>
      <c r="Z86" s="37"/>
      <c r="AA86" s="37"/>
      <c r="AB86" s="37"/>
      <c r="AC86" s="37"/>
      <c r="AD86" s="37"/>
      <c r="AE86" s="37"/>
    </row>
    <row r="87" spans="1:31" s="2" customFormat="1" ht="10.3" customHeight="1">
      <c r="A87" s="37"/>
      <c r="B87" s="38"/>
      <c r="C87" s="37"/>
      <c r="D87" s="37"/>
      <c r="E87" s="37"/>
      <c r="F87" s="37"/>
      <c r="G87" s="37"/>
      <c r="H87" s="37"/>
      <c r="I87" s="37"/>
      <c r="J87" s="37"/>
      <c r="K87" s="37"/>
      <c r="L87" s="123"/>
      <c r="S87" s="37"/>
      <c r="T87" s="37"/>
      <c r="U87" s="37"/>
      <c r="V87" s="37"/>
      <c r="W87" s="37"/>
      <c r="X87" s="37"/>
      <c r="Y87" s="37"/>
      <c r="Z87" s="37"/>
      <c r="AA87" s="37"/>
      <c r="AB87" s="37"/>
      <c r="AC87" s="37"/>
      <c r="AD87" s="37"/>
      <c r="AE87" s="37"/>
    </row>
    <row r="88" spans="1:31" s="11" customFormat="1" ht="29.25" customHeight="1">
      <c r="A88" s="148"/>
      <c r="B88" s="149"/>
      <c r="C88" s="150" t="s">
        <v>123</v>
      </c>
      <c r="D88" s="151" t="s">
        <v>58</v>
      </c>
      <c r="E88" s="151" t="s">
        <v>54</v>
      </c>
      <c r="F88" s="151" t="s">
        <v>55</v>
      </c>
      <c r="G88" s="151" t="s">
        <v>124</v>
      </c>
      <c r="H88" s="151" t="s">
        <v>125</v>
      </c>
      <c r="I88" s="151" t="s">
        <v>126</v>
      </c>
      <c r="J88" s="151" t="s">
        <v>116</v>
      </c>
      <c r="K88" s="152" t="s">
        <v>127</v>
      </c>
      <c r="L88" s="153"/>
      <c r="M88" s="79" t="s">
        <v>3</v>
      </c>
      <c r="N88" s="80" t="s">
        <v>43</v>
      </c>
      <c r="O88" s="80" t="s">
        <v>128</v>
      </c>
      <c r="P88" s="80" t="s">
        <v>129</v>
      </c>
      <c r="Q88" s="80" t="s">
        <v>130</v>
      </c>
      <c r="R88" s="80" t="s">
        <v>131</v>
      </c>
      <c r="S88" s="80" t="s">
        <v>132</v>
      </c>
      <c r="T88" s="81" t="s">
        <v>133</v>
      </c>
      <c r="U88" s="148"/>
      <c r="V88" s="148"/>
      <c r="W88" s="148"/>
      <c r="X88" s="148"/>
      <c r="Y88" s="148"/>
      <c r="Z88" s="148"/>
      <c r="AA88" s="148"/>
      <c r="AB88" s="148"/>
      <c r="AC88" s="148"/>
      <c r="AD88" s="148"/>
      <c r="AE88" s="148"/>
    </row>
    <row r="89" spans="1:63" s="2" customFormat="1" ht="22.8" customHeight="1">
      <c r="A89" s="37"/>
      <c r="B89" s="38"/>
      <c r="C89" s="86" t="s">
        <v>134</v>
      </c>
      <c r="D89" s="37"/>
      <c r="E89" s="37"/>
      <c r="F89" s="37"/>
      <c r="G89" s="37"/>
      <c r="H89" s="37"/>
      <c r="I89" s="37"/>
      <c r="J89" s="154">
        <f>BK89</f>
        <v>0</v>
      </c>
      <c r="K89" s="37"/>
      <c r="L89" s="38"/>
      <c r="M89" s="82"/>
      <c r="N89" s="67"/>
      <c r="O89" s="83"/>
      <c r="P89" s="155">
        <f>P90+P125</f>
        <v>0</v>
      </c>
      <c r="Q89" s="83"/>
      <c r="R89" s="155">
        <f>R90+R125</f>
        <v>74.63192799999999</v>
      </c>
      <c r="S89" s="83"/>
      <c r="T89" s="156">
        <f>T90+T125</f>
        <v>0</v>
      </c>
      <c r="U89" s="37"/>
      <c r="V89" s="37"/>
      <c r="W89" s="37"/>
      <c r="X89" s="37"/>
      <c r="Y89" s="37"/>
      <c r="Z89" s="37"/>
      <c r="AA89" s="37"/>
      <c r="AB89" s="37"/>
      <c r="AC89" s="37"/>
      <c r="AD89" s="37"/>
      <c r="AE89" s="37"/>
      <c r="AT89" s="18" t="s">
        <v>72</v>
      </c>
      <c r="AU89" s="18" t="s">
        <v>117</v>
      </c>
      <c r="BK89" s="157">
        <f>BK90+BK125</f>
        <v>0</v>
      </c>
    </row>
    <row r="90" spans="1:63" s="12" customFormat="1" ht="25.9" customHeight="1">
      <c r="A90" s="12"/>
      <c r="B90" s="158"/>
      <c r="C90" s="12"/>
      <c r="D90" s="159" t="s">
        <v>72</v>
      </c>
      <c r="E90" s="160" t="s">
        <v>135</v>
      </c>
      <c r="F90" s="160" t="s">
        <v>136</v>
      </c>
      <c r="G90" s="12"/>
      <c r="H90" s="12"/>
      <c r="I90" s="161"/>
      <c r="J90" s="162">
        <f>BK90</f>
        <v>0</v>
      </c>
      <c r="K90" s="12"/>
      <c r="L90" s="158"/>
      <c r="M90" s="163"/>
      <c r="N90" s="164"/>
      <c r="O90" s="164"/>
      <c r="P90" s="165">
        <f>P91</f>
        <v>0</v>
      </c>
      <c r="Q90" s="164"/>
      <c r="R90" s="165">
        <f>R91</f>
        <v>71.4964</v>
      </c>
      <c r="S90" s="164"/>
      <c r="T90" s="166">
        <f>T91</f>
        <v>0</v>
      </c>
      <c r="U90" s="12"/>
      <c r="V90" s="12"/>
      <c r="W90" s="12"/>
      <c r="X90" s="12"/>
      <c r="Y90" s="12"/>
      <c r="Z90" s="12"/>
      <c r="AA90" s="12"/>
      <c r="AB90" s="12"/>
      <c r="AC90" s="12"/>
      <c r="AD90" s="12"/>
      <c r="AE90" s="12"/>
      <c r="AR90" s="159" t="s">
        <v>80</v>
      </c>
      <c r="AT90" s="167" t="s">
        <v>72</v>
      </c>
      <c r="AU90" s="167" t="s">
        <v>73</v>
      </c>
      <c r="AY90" s="159" t="s">
        <v>137</v>
      </c>
      <c r="BK90" s="168">
        <f>BK91</f>
        <v>0</v>
      </c>
    </row>
    <row r="91" spans="1:63" s="12" customFormat="1" ht="22.8" customHeight="1">
      <c r="A91" s="12"/>
      <c r="B91" s="158"/>
      <c r="C91" s="12"/>
      <c r="D91" s="159" t="s">
        <v>72</v>
      </c>
      <c r="E91" s="169" t="s">
        <v>138</v>
      </c>
      <c r="F91" s="169" t="s">
        <v>139</v>
      </c>
      <c r="G91" s="12"/>
      <c r="H91" s="12"/>
      <c r="I91" s="161"/>
      <c r="J91" s="170">
        <f>BK91</f>
        <v>0</v>
      </c>
      <c r="K91" s="12"/>
      <c r="L91" s="158"/>
      <c r="M91" s="163"/>
      <c r="N91" s="164"/>
      <c r="O91" s="164"/>
      <c r="P91" s="165">
        <f>SUM(P92:P124)</f>
        <v>0</v>
      </c>
      <c r="Q91" s="164"/>
      <c r="R91" s="165">
        <f>SUM(R92:R124)</f>
        <v>71.4964</v>
      </c>
      <c r="S91" s="164"/>
      <c r="T91" s="166">
        <f>SUM(T92:T124)</f>
        <v>0</v>
      </c>
      <c r="U91" s="12"/>
      <c r="V91" s="12"/>
      <c r="W91" s="12"/>
      <c r="X91" s="12"/>
      <c r="Y91" s="12"/>
      <c r="Z91" s="12"/>
      <c r="AA91" s="12"/>
      <c r="AB91" s="12"/>
      <c r="AC91" s="12"/>
      <c r="AD91" s="12"/>
      <c r="AE91" s="12"/>
      <c r="AR91" s="159" t="s">
        <v>80</v>
      </c>
      <c r="AT91" s="167" t="s">
        <v>72</v>
      </c>
      <c r="AU91" s="167" t="s">
        <v>80</v>
      </c>
      <c r="AY91" s="159" t="s">
        <v>137</v>
      </c>
      <c r="BK91" s="168">
        <f>SUM(BK92:BK124)</f>
        <v>0</v>
      </c>
    </row>
    <row r="92" spans="1:65" s="2" customFormat="1" ht="24.15" customHeight="1">
      <c r="A92" s="37"/>
      <c r="B92" s="171"/>
      <c r="C92" s="172" t="s">
        <v>80</v>
      </c>
      <c r="D92" s="172" t="s">
        <v>140</v>
      </c>
      <c r="E92" s="173" t="s">
        <v>860</v>
      </c>
      <c r="F92" s="174" t="s">
        <v>861</v>
      </c>
      <c r="G92" s="175" t="s">
        <v>143</v>
      </c>
      <c r="H92" s="176">
        <v>1917.5</v>
      </c>
      <c r="I92" s="177"/>
      <c r="J92" s="178">
        <f>ROUND(I92*H92,2)</f>
        <v>0</v>
      </c>
      <c r="K92" s="174" t="s">
        <v>3</v>
      </c>
      <c r="L92" s="38"/>
      <c r="M92" s="179" t="s">
        <v>3</v>
      </c>
      <c r="N92" s="180" t="s">
        <v>44</v>
      </c>
      <c r="O92" s="71"/>
      <c r="P92" s="181">
        <f>O92*H92</f>
        <v>0</v>
      </c>
      <c r="Q92" s="181">
        <v>0</v>
      </c>
      <c r="R92" s="181">
        <f>Q92*H92</f>
        <v>0</v>
      </c>
      <c r="S92" s="181">
        <v>0</v>
      </c>
      <c r="T92" s="182">
        <f>S92*H92</f>
        <v>0</v>
      </c>
      <c r="U92" s="37"/>
      <c r="V92" s="37"/>
      <c r="W92" s="37"/>
      <c r="X92" s="37"/>
      <c r="Y92" s="37"/>
      <c r="Z92" s="37"/>
      <c r="AA92" s="37"/>
      <c r="AB92" s="37"/>
      <c r="AC92" s="37"/>
      <c r="AD92" s="37"/>
      <c r="AE92" s="37"/>
      <c r="AR92" s="183" t="s">
        <v>144</v>
      </c>
      <c r="AT92" s="183" t="s">
        <v>140</v>
      </c>
      <c r="AU92" s="183" t="s">
        <v>82</v>
      </c>
      <c r="AY92" s="18" t="s">
        <v>137</v>
      </c>
      <c r="BE92" s="184">
        <f>IF(N92="základní",J92,0)</f>
        <v>0</v>
      </c>
      <c r="BF92" s="184">
        <f>IF(N92="snížená",J92,0)</f>
        <v>0</v>
      </c>
      <c r="BG92" s="184">
        <f>IF(N92="zákl. přenesená",J92,0)</f>
        <v>0</v>
      </c>
      <c r="BH92" s="184">
        <f>IF(N92="sníž. přenesená",J92,0)</f>
        <v>0</v>
      </c>
      <c r="BI92" s="184">
        <f>IF(N92="nulová",J92,0)</f>
        <v>0</v>
      </c>
      <c r="BJ92" s="18" t="s">
        <v>80</v>
      </c>
      <c r="BK92" s="184">
        <f>ROUND(I92*H92,2)</f>
        <v>0</v>
      </c>
      <c r="BL92" s="18" t="s">
        <v>144</v>
      </c>
      <c r="BM92" s="183" t="s">
        <v>862</v>
      </c>
    </row>
    <row r="93" spans="1:47" s="2" customFormat="1" ht="12">
      <c r="A93" s="37"/>
      <c r="B93" s="38"/>
      <c r="C93" s="37"/>
      <c r="D93" s="185" t="s">
        <v>146</v>
      </c>
      <c r="E93" s="37"/>
      <c r="F93" s="186" t="s">
        <v>861</v>
      </c>
      <c r="G93" s="37"/>
      <c r="H93" s="37"/>
      <c r="I93" s="187"/>
      <c r="J93" s="37"/>
      <c r="K93" s="37"/>
      <c r="L93" s="38"/>
      <c r="M93" s="188"/>
      <c r="N93" s="189"/>
      <c r="O93" s="71"/>
      <c r="P93" s="71"/>
      <c r="Q93" s="71"/>
      <c r="R93" s="71"/>
      <c r="S93" s="71"/>
      <c r="T93" s="72"/>
      <c r="U93" s="37"/>
      <c r="V93" s="37"/>
      <c r="W93" s="37"/>
      <c r="X93" s="37"/>
      <c r="Y93" s="37"/>
      <c r="Z93" s="37"/>
      <c r="AA93" s="37"/>
      <c r="AB93" s="37"/>
      <c r="AC93" s="37"/>
      <c r="AD93" s="37"/>
      <c r="AE93" s="37"/>
      <c r="AT93" s="18" t="s">
        <v>146</v>
      </c>
      <c r="AU93" s="18" t="s">
        <v>82</v>
      </c>
    </row>
    <row r="94" spans="1:51" s="13" customFormat="1" ht="12">
      <c r="A94" s="13"/>
      <c r="B94" s="190"/>
      <c r="C94" s="13"/>
      <c r="D94" s="185" t="s">
        <v>154</v>
      </c>
      <c r="E94" s="191" t="s">
        <v>3</v>
      </c>
      <c r="F94" s="192" t="s">
        <v>863</v>
      </c>
      <c r="G94" s="13"/>
      <c r="H94" s="193">
        <v>1917.5</v>
      </c>
      <c r="I94" s="194"/>
      <c r="J94" s="13"/>
      <c r="K94" s="13"/>
      <c r="L94" s="190"/>
      <c r="M94" s="195"/>
      <c r="N94" s="196"/>
      <c r="O94" s="196"/>
      <c r="P94" s="196"/>
      <c r="Q94" s="196"/>
      <c r="R94" s="196"/>
      <c r="S94" s="196"/>
      <c r="T94" s="197"/>
      <c r="U94" s="13"/>
      <c r="V94" s="13"/>
      <c r="W94" s="13"/>
      <c r="X94" s="13"/>
      <c r="Y94" s="13"/>
      <c r="Z94" s="13"/>
      <c r="AA94" s="13"/>
      <c r="AB94" s="13"/>
      <c r="AC94" s="13"/>
      <c r="AD94" s="13"/>
      <c r="AE94" s="13"/>
      <c r="AT94" s="191" t="s">
        <v>154</v>
      </c>
      <c r="AU94" s="191" t="s">
        <v>82</v>
      </c>
      <c r="AV94" s="13" t="s">
        <v>82</v>
      </c>
      <c r="AW94" s="13" t="s">
        <v>35</v>
      </c>
      <c r="AX94" s="13" t="s">
        <v>80</v>
      </c>
      <c r="AY94" s="191" t="s">
        <v>137</v>
      </c>
    </row>
    <row r="95" spans="1:65" s="2" customFormat="1" ht="24.15" customHeight="1">
      <c r="A95" s="37"/>
      <c r="B95" s="171"/>
      <c r="C95" s="172" t="s">
        <v>82</v>
      </c>
      <c r="D95" s="172" t="s">
        <v>140</v>
      </c>
      <c r="E95" s="173" t="s">
        <v>864</v>
      </c>
      <c r="F95" s="174" t="s">
        <v>865</v>
      </c>
      <c r="G95" s="175" t="s">
        <v>205</v>
      </c>
      <c r="H95" s="176">
        <v>2</v>
      </c>
      <c r="I95" s="177"/>
      <c r="J95" s="178">
        <f>ROUND(I95*H95,2)</f>
        <v>0</v>
      </c>
      <c r="K95" s="174" t="s">
        <v>3</v>
      </c>
      <c r="L95" s="38"/>
      <c r="M95" s="179" t="s">
        <v>3</v>
      </c>
      <c r="N95" s="180" t="s">
        <v>44</v>
      </c>
      <c r="O95" s="71"/>
      <c r="P95" s="181">
        <f>O95*H95</f>
        <v>0</v>
      </c>
      <c r="Q95" s="181">
        <v>0</v>
      </c>
      <c r="R95" s="181">
        <f>Q95*H95</f>
        <v>0</v>
      </c>
      <c r="S95" s="181">
        <v>0</v>
      </c>
      <c r="T95" s="182">
        <f>S95*H95</f>
        <v>0</v>
      </c>
      <c r="U95" s="37"/>
      <c r="V95" s="37"/>
      <c r="W95" s="37"/>
      <c r="X95" s="37"/>
      <c r="Y95" s="37"/>
      <c r="Z95" s="37"/>
      <c r="AA95" s="37"/>
      <c r="AB95" s="37"/>
      <c r="AC95" s="37"/>
      <c r="AD95" s="37"/>
      <c r="AE95" s="37"/>
      <c r="AR95" s="183" t="s">
        <v>144</v>
      </c>
      <c r="AT95" s="183" t="s">
        <v>140</v>
      </c>
      <c r="AU95" s="183" t="s">
        <v>82</v>
      </c>
      <c r="AY95" s="18" t="s">
        <v>137</v>
      </c>
      <c r="BE95" s="184">
        <f>IF(N95="základní",J95,0)</f>
        <v>0</v>
      </c>
      <c r="BF95" s="184">
        <f>IF(N95="snížená",J95,0)</f>
        <v>0</v>
      </c>
      <c r="BG95" s="184">
        <f>IF(N95="zákl. přenesená",J95,0)</f>
        <v>0</v>
      </c>
      <c r="BH95" s="184">
        <f>IF(N95="sníž. přenesená",J95,0)</f>
        <v>0</v>
      </c>
      <c r="BI95" s="184">
        <f>IF(N95="nulová",J95,0)</f>
        <v>0</v>
      </c>
      <c r="BJ95" s="18" t="s">
        <v>80</v>
      </c>
      <c r="BK95" s="184">
        <f>ROUND(I95*H95,2)</f>
        <v>0</v>
      </c>
      <c r="BL95" s="18" t="s">
        <v>144</v>
      </c>
      <c r="BM95" s="183" t="s">
        <v>866</v>
      </c>
    </row>
    <row r="96" spans="1:47" s="2" customFormat="1" ht="12">
      <c r="A96" s="37"/>
      <c r="B96" s="38"/>
      <c r="C96" s="37"/>
      <c r="D96" s="185" t="s">
        <v>146</v>
      </c>
      <c r="E96" s="37"/>
      <c r="F96" s="186" t="s">
        <v>865</v>
      </c>
      <c r="G96" s="37"/>
      <c r="H96" s="37"/>
      <c r="I96" s="187"/>
      <c r="J96" s="37"/>
      <c r="K96" s="37"/>
      <c r="L96" s="38"/>
      <c r="M96" s="188"/>
      <c r="N96" s="189"/>
      <c r="O96" s="71"/>
      <c r="P96" s="71"/>
      <c r="Q96" s="71"/>
      <c r="R96" s="71"/>
      <c r="S96" s="71"/>
      <c r="T96" s="72"/>
      <c r="U96" s="37"/>
      <c r="V96" s="37"/>
      <c r="W96" s="37"/>
      <c r="X96" s="37"/>
      <c r="Y96" s="37"/>
      <c r="Z96" s="37"/>
      <c r="AA96" s="37"/>
      <c r="AB96" s="37"/>
      <c r="AC96" s="37"/>
      <c r="AD96" s="37"/>
      <c r="AE96" s="37"/>
      <c r="AT96" s="18" t="s">
        <v>146</v>
      </c>
      <c r="AU96" s="18" t="s">
        <v>82</v>
      </c>
    </row>
    <row r="97" spans="1:65" s="2" customFormat="1" ht="24.15" customHeight="1">
      <c r="A97" s="37"/>
      <c r="B97" s="171"/>
      <c r="C97" s="172" t="s">
        <v>150</v>
      </c>
      <c r="D97" s="172" t="s">
        <v>140</v>
      </c>
      <c r="E97" s="173" t="s">
        <v>867</v>
      </c>
      <c r="F97" s="174" t="s">
        <v>868</v>
      </c>
      <c r="G97" s="175" t="s">
        <v>205</v>
      </c>
      <c r="H97" s="176">
        <v>1</v>
      </c>
      <c r="I97" s="177"/>
      <c r="J97" s="178">
        <f>ROUND(I97*H97,2)</f>
        <v>0</v>
      </c>
      <c r="K97" s="174" t="s">
        <v>3</v>
      </c>
      <c r="L97" s="38"/>
      <c r="M97" s="179" t="s">
        <v>3</v>
      </c>
      <c r="N97" s="180" t="s">
        <v>44</v>
      </c>
      <c r="O97" s="71"/>
      <c r="P97" s="181">
        <f>O97*H97</f>
        <v>0</v>
      </c>
      <c r="Q97" s="181">
        <v>0</v>
      </c>
      <c r="R97" s="181">
        <f>Q97*H97</f>
        <v>0</v>
      </c>
      <c r="S97" s="181">
        <v>0</v>
      </c>
      <c r="T97" s="182">
        <f>S97*H97</f>
        <v>0</v>
      </c>
      <c r="U97" s="37"/>
      <c r="V97" s="37"/>
      <c r="W97" s="37"/>
      <c r="X97" s="37"/>
      <c r="Y97" s="37"/>
      <c r="Z97" s="37"/>
      <c r="AA97" s="37"/>
      <c r="AB97" s="37"/>
      <c r="AC97" s="37"/>
      <c r="AD97" s="37"/>
      <c r="AE97" s="37"/>
      <c r="AR97" s="183" t="s">
        <v>144</v>
      </c>
      <c r="AT97" s="183" t="s">
        <v>140</v>
      </c>
      <c r="AU97" s="183" t="s">
        <v>82</v>
      </c>
      <c r="AY97" s="18" t="s">
        <v>137</v>
      </c>
      <c r="BE97" s="184">
        <f>IF(N97="základní",J97,0)</f>
        <v>0</v>
      </c>
      <c r="BF97" s="184">
        <f>IF(N97="snížená",J97,0)</f>
        <v>0</v>
      </c>
      <c r="BG97" s="184">
        <f>IF(N97="zákl. přenesená",J97,0)</f>
        <v>0</v>
      </c>
      <c r="BH97" s="184">
        <f>IF(N97="sníž. přenesená",J97,0)</f>
        <v>0</v>
      </c>
      <c r="BI97" s="184">
        <f>IF(N97="nulová",J97,0)</f>
        <v>0</v>
      </c>
      <c r="BJ97" s="18" t="s">
        <v>80</v>
      </c>
      <c r="BK97" s="184">
        <f>ROUND(I97*H97,2)</f>
        <v>0</v>
      </c>
      <c r="BL97" s="18" t="s">
        <v>144</v>
      </c>
      <c r="BM97" s="183" t="s">
        <v>869</v>
      </c>
    </row>
    <row r="98" spans="1:47" s="2" customFormat="1" ht="12">
      <c r="A98" s="37"/>
      <c r="B98" s="38"/>
      <c r="C98" s="37"/>
      <c r="D98" s="185" t="s">
        <v>146</v>
      </c>
      <c r="E98" s="37"/>
      <c r="F98" s="186" t="s">
        <v>868</v>
      </c>
      <c r="G98" s="37"/>
      <c r="H98" s="37"/>
      <c r="I98" s="187"/>
      <c r="J98" s="37"/>
      <c r="K98" s="37"/>
      <c r="L98" s="38"/>
      <c r="M98" s="188"/>
      <c r="N98" s="189"/>
      <c r="O98" s="71"/>
      <c r="P98" s="71"/>
      <c r="Q98" s="71"/>
      <c r="R98" s="71"/>
      <c r="S98" s="71"/>
      <c r="T98" s="72"/>
      <c r="U98" s="37"/>
      <c r="V98" s="37"/>
      <c r="W98" s="37"/>
      <c r="X98" s="37"/>
      <c r="Y98" s="37"/>
      <c r="Z98" s="37"/>
      <c r="AA98" s="37"/>
      <c r="AB98" s="37"/>
      <c r="AC98" s="37"/>
      <c r="AD98" s="37"/>
      <c r="AE98" s="37"/>
      <c r="AT98" s="18" t="s">
        <v>146</v>
      </c>
      <c r="AU98" s="18" t="s">
        <v>82</v>
      </c>
    </row>
    <row r="99" spans="1:65" s="2" customFormat="1" ht="24.15" customHeight="1">
      <c r="A99" s="37"/>
      <c r="B99" s="171"/>
      <c r="C99" s="172" t="s">
        <v>144</v>
      </c>
      <c r="D99" s="172" t="s">
        <v>140</v>
      </c>
      <c r="E99" s="173" t="s">
        <v>870</v>
      </c>
      <c r="F99" s="174" t="s">
        <v>871</v>
      </c>
      <c r="G99" s="175" t="s">
        <v>143</v>
      </c>
      <c r="H99" s="176">
        <v>9.65</v>
      </c>
      <c r="I99" s="177"/>
      <c r="J99" s="178">
        <f>ROUND(I99*H99,2)</f>
        <v>0</v>
      </c>
      <c r="K99" s="174" t="s">
        <v>3</v>
      </c>
      <c r="L99" s="38"/>
      <c r="M99" s="179" t="s">
        <v>3</v>
      </c>
      <c r="N99" s="180" t="s">
        <v>44</v>
      </c>
      <c r="O99" s="71"/>
      <c r="P99" s="181">
        <f>O99*H99</f>
        <v>0</v>
      </c>
      <c r="Q99" s="181">
        <v>0</v>
      </c>
      <c r="R99" s="181">
        <f>Q99*H99</f>
        <v>0</v>
      </c>
      <c r="S99" s="181">
        <v>0</v>
      </c>
      <c r="T99" s="182">
        <f>S99*H99</f>
        <v>0</v>
      </c>
      <c r="U99" s="37"/>
      <c r="V99" s="37"/>
      <c r="W99" s="37"/>
      <c r="X99" s="37"/>
      <c r="Y99" s="37"/>
      <c r="Z99" s="37"/>
      <c r="AA99" s="37"/>
      <c r="AB99" s="37"/>
      <c r="AC99" s="37"/>
      <c r="AD99" s="37"/>
      <c r="AE99" s="37"/>
      <c r="AR99" s="183" t="s">
        <v>144</v>
      </c>
      <c r="AT99" s="183" t="s">
        <v>140</v>
      </c>
      <c r="AU99" s="183" t="s">
        <v>82</v>
      </c>
      <c r="AY99" s="18" t="s">
        <v>137</v>
      </c>
      <c r="BE99" s="184">
        <f>IF(N99="základní",J99,0)</f>
        <v>0</v>
      </c>
      <c r="BF99" s="184">
        <f>IF(N99="snížená",J99,0)</f>
        <v>0</v>
      </c>
      <c r="BG99" s="184">
        <f>IF(N99="zákl. přenesená",J99,0)</f>
        <v>0</v>
      </c>
      <c r="BH99" s="184">
        <f>IF(N99="sníž. přenesená",J99,0)</f>
        <v>0</v>
      </c>
      <c r="BI99" s="184">
        <f>IF(N99="nulová",J99,0)</f>
        <v>0</v>
      </c>
      <c r="BJ99" s="18" t="s">
        <v>80</v>
      </c>
      <c r="BK99" s="184">
        <f>ROUND(I99*H99,2)</f>
        <v>0</v>
      </c>
      <c r="BL99" s="18" t="s">
        <v>144</v>
      </c>
      <c r="BM99" s="183" t="s">
        <v>872</v>
      </c>
    </row>
    <row r="100" spans="1:47" s="2" customFormat="1" ht="12">
      <c r="A100" s="37"/>
      <c r="B100" s="38"/>
      <c r="C100" s="37"/>
      <c r="D100" s="185" t="s">
        <v>146</v>
      </c>
      <c r="E100" s="37"/>
      <c r="F100" s="186" t="s">
        <v>871</v>
      </c>
      <c r="G100" s="37"/>
      <c r="H100" s="37"/>
      <c r="I100" s="187"/>
      <c r="J100" s="37"/>
      <c r="K100" s="37"/>
      <c r="L100" s="38"/>
      <c r="M100" s="188"/>
      <c r="N100" s="189"/>
      <c r="O100" s="71"/>
      <c r="P100" s="71"/>
      <c r="Q100" s="71"/>
      <c r="R100" s="71"/>
      <c r="S100" s="71"/>
      <c r="T100" s="72"/>
      <c r="U100" s="37"/>
      <c r="V100" s="37"/>
      <c r="W100" s="37"/>
      <c r="X100" s="37"/>
      <c r="Y100" s="37"/>
      <c r="Z100" s="37"/>
      <c r="AA100" s="37"/>
      <c r="AB100" s="37"/>
      <c r="AC100" s="37"/>
      <c r="AD100" s="37"/>
      <c r="AE100" s="37"/>
      <c r="AT100" s="18" t="s">
        <v>146</v>
      </c>
      <c r="AU100" s="18" t="s">
        <v>82</v>
      </c>
    </row>
    <row r="101" spans="1:65" s="2" customFormat="1" ht="21.75" customHeight="1">
      <c r="A101" s="37"/>
      <c r="B101" s="171"/>
      <c r="C101" s="172" t="s">
        <v>138</v>
      </c>
      <c r="D101" s="172" t="s">
        <v>140</v>
      </c>
      <c r="E101" s="173" t="s">
        <v>873</v>
      </c>
      <c r="F101" s="174" t="s">
        <v>874</v>
      </c>
      <c r="G101" s="175" t="s">
        <v>190</v>
      </c>
      <c r="H101" s="176">
        <v>55</v>
      </c>
      <c r="I101" s="177"/>
      <c r="J101" s="178">
        <f>ROUND(I101*H101,2)</f>
        <v>0</v>
      </c>
      <c r="K101" s="174" t="s">
        <v>3</v>
      </c>
      <c r="L101" s="38"/>
      <c r="M101" s="179" t="s">
        <v>3</v>
      </c>
      <c r="N101" s="180" t="s">
        <v>44</v>
      </c>
      <c r="O101" s="71"/>
      <c r="P101" s="181">
        <f>O101*H101</f>
        <v>0</v>
      </c>
      <c r="Q101" s="181">
        <v>0</v>
      </c>
      <c r="R101" s="181">
        <f>Q101*H101</f>
        <v>0</v>
      </c>
      <c r="S101" s="181">
        <v>0</v>
      </c>
      <c r="T101" s="182">
        <f>S101*H101</f>
        <v>0</v>
      </c>
      <c r="U101" s="37"/>
      <c r="V101" s="37"/>
      <c r="W101" s="37"/>
      <c r="X101" s="37"/>
      <c r="Y101" s="37"/>
      <c r="Z101" s="37"/>
      <c r="AA101" s="37"/>
      <c r="AB101" s="37"/>
      <c r="AC101" s="37"/>
      <c r="AD101" s="37"/>
      <c r="AE101" s="37"/>
      <c r="AR101" s="183" t="s">
        <v>144</v>
      </c>
      <c r="AT101" s="183" t="s">
        <v>140</v>
      </c>
      <c r="AU101" s="183" t="s">
        <v>82</v>
      </c>
      <c r="AY101" s="18" t="s">
        <v>137</v>
      </c>
      <c r="BE101" s="184">
        <f>IF(N101="základní",J101,0)</f>
        <v>0</v>
      </c>
      <c r="BF101" s="184">
        <f>IF(N101="snížená",J101,0)</f>
        <v>0</v>
      </c>
      <c r="BG101" s="184">
        <f>IF(N101="zákl. přenesená",J101,0)</f>
        <v>0</v>
      </c>
      <c r="BH101" s="184">
        <f>IF(N101="sníž. přenesená",J101,0)</f>
        <v>0</v>
      </c>
      <c r="BI101" s="184">
        <f>IF(N101="nulová",J101,0)</f>
        <v>0</v>
      </c>
      <c r="BJ101" s="18" t="s">
        <v>80</v>
      </c>
      <c r="BK101" s="184">
        <f>ROUND(I101*H101,2)</f>
        <v>0</v>
      </c>
      <c r="BL101" s="18" t="s">
        <v>144</v>
      </c>
      <c r="BM101" s="183" t="s">
        <v>875</v>
      </c>
    </row>
    <row r="102" spans="1:47" s="2" customFormat="1" ht="12">
      <c r="A102" s="37"/>
      <c r="B102" s="38"/>
      <c r="C102" s="37"/>
      <c r="D102" s="185" t="s">
        <v>146</v>
      </c>
      <c r="E102" s="37"/>
      <c r="F102" s="186" t="s">
        <v>874</v>
      </c>
      <c r="G102" s="37"/>
      <c r="H102" s="37"/>
      <c r="I102" s="187"/>
      <c r="J102" s="37"/>
      <c r="K102" s="37"/>
      <c r="L102" s="38"/>
      <c r="M102" s="188"/>
      <c r="N102" s="189"/>
      <c r="O102" s="71"/>
      <c r="P102" s="71"/>
      <c r="Q102" s="71"/>
      <c r="R102" s="71"/>
      <c r="S102" s="71"/>
      <c r="T102" s="72"/>
      <c r="U102" s="37"/>
      <c r="V102" s="37"/>
      <c r="W102" s="37"/>
      <c r="X102" s="37"/>
      <c r="Y102" s="37"/>
      <c r="Z102" s="37"/>
      <c r="AA102" s="37"/>
      <c r="AB102" s="37"/>
      <c r="AC102" s="37"/>
      <c r="AD102" s="37"/>
      <c r="AE102" s="37"/>
      <c r="AT102" s="18" t="s">
        <v>146</v>
      </c>
      <c r="AU102" s="18" t="s">
        <v>82</v>
      </c>
    </row>
    <row r="103" spans="1:65" s="2" customFormat="1" ht="21.75" customHeight="1">
      <c r="A103" s="37"/>
      <c r="B103" s="171"/>
      <c r="C103" s="198" t="s">
        <v>165</v>
      </c>
      <c r="D103" s="198" t="s">
        <v>166</v>
      </c>
      <c r="E103" s="199" t="s">
        <v>876</v>
      </c>
      <c r="F103" s="200" t="s">
        <v>877</v>
      </c>
      <c r="G103" s="201" t="s">
        <v>162</v>
      </c>
      <c r="H103" s="202">
        <v>32</v>
      </c>
      <c r="I103" s="203"/>
      <c r="J103" s="204">
        <f>ROUND(I103*H103,2)</f>
        <v>0</v>
      </c>
      <c r="K103" s="200" t="s">
        <v>3</v>
      </c>
      <c r="L103" s="205"/>
      <c r="M103" s="206" t="s">
        <v>3</v>
      </c>
      <c r="N103" s="207" t="s">
        <v>44</v>
      </c>
      <c r="O103" s="71"/>
      <c r="P103" s="181">
        <f>O103*H103</f>
        <v>0</v>
      </c>
      <c r="Q103" s="181">
        <v>2.234</v>
      </c>
      <c r="R103" s="181">
        <f>Q103*H103</f>
        <v>71.488</v>
      </c>
      <c r="S103" s="181">
        <v>0</v>
      </c>
      <c r="T103" s="182">
        <f>S103*H103</f>
        <v>0</v>
      </c>
      <c r="U103" s="37"/>
      <c r="V103" s="37"/>
      <c r="W103" s="37"/>
      <c r="X103" s="37"/>
      <c r="Y103" s="37"/>
      <c r="Z103" s="37"/>
      <c r="AA103" s="37"/>
      <c r="AB103" s="37"/>
      <c r="AC103" s="37"/>
      <c r="AD103" s="37"/>
      <c r="AE103" s="37"/>
      <c r="AR103" s="183" t="s">
        <v>170</v>
      </c>
      <c r="AT103" s="183" t="s">
        <v>166</v>
      </c>
      <c r="AU103" s="183" t="s">
        <v>82</v>
      </c>
      <c r="AY103" s="18" t="s">
        <v>137</v>
      </c>
      <c r="BE103" s="184">
        <f>IF(N103="základní",J103,0)</f>
        <v>0</v>
      </c>
      <c r="BF103" s="184">
        <f>IF(N103="snížená",J103,0)</f>
        <v>0</v>
      </c>
      <c r="BG103" s="184">
        <f>IF(N103="zákl. přenesená",J103,0)</f>
        <v>0</v>
      </c>
      <c r="BH103" s="184">
        <f>IF(N103="sníž. přenesená",J103,0)</f>
        <v>0</v>
      </c>
      <c r="BI103" s="184">
        <f>IF(N103="nulová",J103,0)</f>
        <v>0</v>
      </c>
      <c r="BJ103" s="18" t="s">
        <v>80</v>
      </c>
      <c r="BK103" s="184">
        <f>ROUND(I103*H103,2)</f>
        <v>0</v>
      </c>
      <c r="BL103" s="18" t="s">
        <v>144</v>
      </c>
      <c r="BM103" s="183" t="s">
        <v>878</v>
      </c>
    </row>
    <row r="104" spans="1:47" s="2" customFormat="1" ht="12">
      <c r="A104" s="37"/>
      <c r="B104" s="38"/>
      <c r="C104" s="37"/>
      <c r="D104" s="185" t="s">
        <v>146</v>
      </c>
      <c r="E104" s="37"/>
      <c r="F104" s="186" t="s">
        <v>877</v>
      </c>
      <c r="G104" s="37"/>
      <c r="H104" s="37"/>
      <c r="I104" s="187"/>
      <c r="J104" s="37"/>
      <c r="K104" s="37"/>
      <c r="L104" s="38"/>
      <c r="M104" s="188"/>
      <c r="N104" s="189"/>
      <c r="O104" s="71"/>
      <c r="P104" s="71"/>
      <c r="Q104" s="71"/>
      <c r="R104" s="71"/>
      <c r="S104" s="71"/>
      <c r="T104" s="72"/>
      <c r="U104" s="37"/>
      <c r="V104" s="37"/>
      <c r="W104" s="37"/>
      <c r="X104" s="37"/>
      <c r="Y104" s="37"/>
      <c r="Z104" s="37"/>
      <c r="AA104" s="37"/>
      <c r="AB104" s="37"/>
      <c r="AC104" s="37"/>
      <c r="AD104" s="37"/>
      <c r="AE104" s="37"/>
      <c r="AT104" s="18" t="s">
        <v>146</v>
      </c>
      <c r="AU104" s="18" t="s">
        <v>82</v>
      </c>
    </row>
    <row r="105" spans="1:51" s="13" customFormat="1" ht="12">
      <c r="A105" s="13"/>
      <c r="B105" s="190"/>
      <c r="C105" s="13"/>
      <c r="D105" s="185" t="s">
        <v>154</v>
      </c>
      <c r="E105" s="191" t="s">
        <v>3</v>
      </c>
      <c r="F105" s="192" t="s">
        <v>879</v>
      </c>
      <c r="G105" s="13"/>
      <c r="H105" s="193">
        <v>16.5</v>
      </c>
      <c r="I105" s="194"/>
      <c r="J105" s="13"/>
      <c r="K105" s="13"/>
      <c r="L105" s="190"/>
      <c r="M105" s="195"/>
      <c r="N105" s="196"/>
      <c r="O105" s="196"/>
      <c r="P105" s="196"/>
      <c r="Q105" s="196"/>
      <c r="R105" s="196"/>
      <c r="S105" s="196"/>
      <c r="T105" s="197"/>
      <c r="U105" s="13"/>
      <c r="V105" s="13"/>
      <c r="W105" s="13"/>
      <c r="X105" s="13"/>
      <c r="Y105" s="13"/>
      <c r="Z105" s="13"/>
      <c r="AA105" s="13"/>
      <c r="AB105" s="13"/>
      <c r="AC105" s="13"/>
      <c r="AD105" s="13"/>
      <c r="AE105" s="13"/>
      <c r="AT105" s="191" t="s">
        <v>154</v>
      </c>
      <c r="AU105" s="191" t="s">
        <v>82</v>
      </c>
      <c r="AV105" s="13" t="s">
        <v>82</v>
      </c>
      <c r="AW105" s="13" t="s">
        <v>35</v>
      </c>
      <c r="AX105" s="13" t="s">
        <v>73</v>
      </c>
      <c r="AY105" s="191" t="s">
        <v>137</v>
      </c>
    </row>
    <row r="106" spans="1:51" s="13" customFormat="1" ht="12">
      <c r="A106" s="13"/>
      <c r="B106" s="190"/>
      <c r="C106" s="13"/>
      <c r="D106" s="185" t="s">
        <v>154</v>
      </c>
      <c r="E106" s="191" t="s">
        <v>3</v>
      </c>
      <c r="F106" s="192" t="s">
        <v>880</v>
      </c>
      <c r="G106" s="13"/>
      <c r="H106" s="193">
        <v>15.5</v>
      </c>
      <c r="I106" s="194"/>
      <c r="J106" s="13"/>
      <c r="K106" s="13"/>
      <c r="L106" s="190"/>
      <c r="M106" s="195"/>
      <c r="N106" s="196"/>
      <c r="O106" s="196"/>
      <c r="P106" s="196"/>
      <c r="Q106" s="196"/>
      <c r="R106" s="196"/>
      <c r="S106" s="196"/>
      <c r="T106" s="197"/>
      <c r="U106" s="13"/>
      <c r="V106" s="13"/>
      <c r="W106" s="13"/>
      <c r="X106" s="13"/>
      <c r="Y106" s="13"/>
      <c r="Z106" s="13"/>
      <c r="AA106" s="13"/>
      <c r="AB106" s="13"/>
      <c r="AC106" s="13"/>
      <c r="AD106" s="13"/>
      <c r="AE106" s="13"/>
      <c r="AT106" s="191" t="s">
        <v>154</v>
      </c>
      <c r="AU106" s="191" t="s">
        <v>82</v>
      </c>
      <c r="AV106" s="13" t="s">
        <v>82</v>
      </c>
      <c r="AW106" s="13" t="s">
        <v>35</v>
      </c>
      <c r="AX106" s="13" t="s">
        <v>73</v>
      </c>
      <c r="AY106" s="191" t="s">
        <v>137</v>
      </c>
    </row>
    <row r="107" spans="1:51" s="14" customFormat="1" ht="12">
      <c r="A107" s="14"/>
      <c r="B107" s="208"/>
      <c r="C107" s="14"/>
      <c r="D107" s="185" t="s">
        <v>154</v>
      </c>
      <c r="E107" s="209" t="s">
        <v>3</v>
      </c>
      <c r="F107" s="210" t="s">
        <v>223</v>
      </c>
      <c r="G107" s="14"/>
      <c r="H107" s="211">
        <v>32</v>
      </c>
      <c r="I107" s="212"/>
      <c r="J107" s="14"/>
      <c r="K107" s="14"/>
      <c r="L107" s="208"/>
      <c r="M107" s="213"/>
      <c r="N107" s="214"/>
      <c r="O107" s="214"/>
      <c r="P107" s="214"/>
      <c r="Q107" s="214"/>
      <c r="R107" s="214"/>
      <c r="S107" s="214"/>
      <c r="T107" s="215"/>
      <c r="U107" s="14"/>
      <c r="V107" s="14"/>
      <c r="W107" s="14"/>
      <c r="X107" s="14"/>
      <c r="Y107" s="14"/>
      <c r="Z107" s="14"/>
      <c r="AA107" s="14"/>
      <c r="AB107" s="14"/>
      <c r="AC107" s="14"/>
      <c r="AD107" s="14"/>
      <c r="AE107" s="14"/>
      <c r="AT107" s="209" t="s">
        <v>154</v>
      </c>
      <c r="AU107" s="209" t="s">
        <v>82</v>
      </c>
      <c r="AV107" s="14" t="s">
        <v>144</v>
      </c>
      <c r="AW107" s="14" t="s">
        <v>35</v>
      </c>
      <c r="AX107" s="14" t="s">
        <v>80</v>
      </c>
      <c r="AY107" s="209" t="s">
        <v>137</v>
      </c>
    </row>
    <row r="108" spans="1:65" s="2" customFormat="1" ht="24.15" customHeight="1">
      <c r="A108" s="37"/>
      <c r="B108" s="171"/>
      <c r="C108" s="172" t="s">
        <v>173</v>
      </c>
      <c r="D108" s="172" t="s">
        <v>140</v>
      </c>
      <c r="E108" s="173" t="s">
        <v>881</v>
      </c>
      <c r="F108" s="174" t="s">
        <v>882</v>
      </c>
      <c r="G108" s="175" t="s">
        <v>143</v>
      </c>
      <c r="H108" s="176">
        <v>200</v>
      </c>
      <c r="I108" s="177"/>
      <c r="J108" s="178">
        <f>ROUND(I108*H108,2)</f>
        <v>0</v>
      </c>
      <c r="K108" s="174" t="s">
        <v>3</v>
      </c>
      <c r="L108" s="38"/>
      <c r="M108" s="179" t="s">
        <v>3</v>
      </c>
      <c r="N108" s="180" t="s">
        <v>44</v>
      </c>
      <c r="O108" s="71"/>
      <c r="P108" s="181">
        <f>O108*H108</f>
        <v>0</v>
      </c>
      <c r="Q108" s="181">
        <v>0</v>
      </c>
      <c r="R108" s="181">
        <f>Q108*H108</f>
        <v>0</v>
      </c>
      <c r="S108" s="181">
        <v>0</v>
      </c>
      <c r="T108" s="182">
        <f>S108*H108</f>
        <v>0</v>
      </c>
      <c r="U108" s="37"/>
      <c r="V108" s="37"/>
      <c r="W108" s="37"/>
      <c r="X108" s="37"/>
      <c r="Y108" s="37"/>
      <c r="Z108" s="37"/>
      <c r="AA108" s="37"/>
      <c r="AB108" s="37"/>
      <c r="AC108" s="37"/>
      <c r="AD108" s="37"/>
      <c r="AE108" s="37"/>
      <c r="AR108" s="183" t="s">
        <v>144</v>
      </c>
      <c r="AT108" s="183" t="s">
        <v>140</v>
      </c>
      <c r="AU108" s="183" t="s">
        <v>82</v>
      </c>
      <c r="AY108" s="18" t="s">
        <v>137</v>
      </c>
      <c r="BE108" s="184">
        <f>IF(N108="základní",J108,0)</f>
        <v>0</v>
      </c>
      <c r="BF108" s="184">
        <f>IF(N108="snížená",J108,0)</f>
        <v>0</v>
      </c>
      <c r="BG108" s="184">
        <f>IF(N108="zákl. přenesená",J108,0)</f>
        <v>0</v>
      </c>
      <c r="BH108" s="184">
        <f>IF(N108="sníž. přenesená",J108,0)</f>
        <v>0</v>
      </c>
      <c r="BI108" s="184">
        <f>IF(N108="nulová",J108,0)</f>
        <v>0</v>
      </c>
      <c r="BJ108" s="18" t="s">
        <v>80</v>
      </c>
      <c r="BK108" s="184">
        <f>ROUND(I108*H108,2)</f>
        <v>0</v>
      </c>
      <c r="BL108" s="18" t="s">
        <v>144</v>
      </c>
      <c r="BM108" s="183" t="s">
        <v>883</v>
      </c>
    </row>
    <row r="109" spans="1:47" s="2" customFormat="1" ht="12">
      <c r="A109" s="37"/>
      <c r="B109" s="38"/>
      <c r="C109" s="37"/>
      <c r="D109" s="185" t="s">
        <v>146</v>
      </c>
      <c r="E109" s="37"/>
      <c r="F109" s="186" t="s">
        <v>882</v>
      </c>
      <c r="G109" s="37"/>
      <c r="H109" s="37"/>
      <c r="I109" s="187"/>
      <c r="J109" s="37"/>
      <c r="K109" s="37"/>
      <c r="L109" s="38"/>
      <c r="M109" s="188"/>
      <c r="N109" s="189"/>
      <c r="O109" s="71"/>
      <c r="P109" s="71"/>
      <c r="Q109" s="71"/>
      <c r="R109" s="71"/>
      <c r="S109" s="71"/>
      <c r="T109" s="72"/>
      <c r="U109" s="37"/>
      <c r="V109" s="37"/>
      <c r="W109" s="37"/>
      <c r="X109" s="37"/>
      <c r="Y109" s="37"/>
      <c r="Z109" s="37"/>
      <c r="AA109" s="37"/>
      <c r="AB109" s="37"/>
      <c r="AC109" s="37"/>
      <c r="AD109" s="37"/>
      <c r="AE109" s="37"/>
      <c r="AT109" s="18" t="s">
        <v>146</v>
      </c>
      <c r="AU109" s="18" t="s">
        <v>82</v>
      </c>
    </row>
    <row r="110" spans="1:65" s="2" customFormat="1" ht="24.15" customHeight="1">
      <c r="A110" s="37"/>
      <c r="B110" s="171"/>
      <c r="C110" s="172" t="s">
        <v>170</v>
      </c>
      <c r="D110" s="172" t="s">
        <v>140</v>
      </c>
      <c r="E110" s="173" t="s">
        <v>884</v>
      </c>
      <c r="F110" s="174" t="s">
        <v>885</v>
      </c>
      <c r="G110" s="175" t="s">
        <v>143</v>
      </c>
      <c r="H110" s="176">
        <v>24</v>
      </c>
      <c r="I110" s="177"/>
      <c r="J110" s="178">
        <f>ROUND(I110*H110,2)</f>
        <v>0</v>
      </c>
      <c r="K110" s="174" t="s">
        <v>3</v>
      </c>
      <c r="L110" s="38"/>
      <c r="M110" s="179" t="s">
        <v>3</v>
      </c>
      <c r="N110" s="180" t="s">
        <v>44</v>
      </c>
      <c r="O110" s="71"/>
      <c r="P110" s="181">
        <f>O110*H110</f>
        <v>0</v>
      </c>
      <c r="Q110" s="181">
        <v>0</v>
      </c>
      <c r="R110" s="181">
        <f>Q110*H110</f>
        <v>0</v>
      </c>
      <c r="S110" s="181">
        <v>0</v>
      </c>
      <c r="T110" s="182">
        <f>S110*H110</f>
        <v>0</v>
      </c>
      <c r="U110" s="37"/>
      <c r="V110" s="37"/>
      <c r="W110" s="37"/>
      <c r="X110" s="37"/>
      <c r="Y110" s="37"/>
      <c r="Z110" s="37"/>
      <c r="AA110" s="37"/>
      <c r="AB110" s="37"/>
      <c r="AC110" s="37"/>
      <c r="AD110" s="37"/>
      <c r="AE110" s="37"/>
      <c r="AR110" s="183" t="s">
        <v>144</v>
      </c>
      <c r="AT110" s="183" t="s">
        <v>140</v>
      </c>
      <c r="AU110" s="183" t="s">
        <v>82</v>
      </c>
      <c r="AY110" s="18" t="s">
        <v>137</v>
      </c>
      <c r="BE110" s="184">
        <f>IF(N110="základní",J110,0)</f>
        <v>0</v>
      </c>
      <c r="BF110" s="184">
        <f>IF(N110="snížená",J110,0)</f>
        <v>0</v>
      </c>
      <c r="BG110" s="184">
        <f>IF(N110="zákl. přenesená",J110,0)</f>
        <v>0</v>
      </c>
      <c r="BH110" s="184">
        <f>IF(N110="sníž. přenesená",J110,0)</f>
        <v>0</v>
      </c>
      <c r="BI110" s="184">
        <f>IF(N110="nulová",J110,0)</f>
        <v>0</v>
      </c>
      <c r="BJ110" s="18" t="s">
        <v>80</v>
      </c>
      <c r="BK110" s="184">
        <f>ROUND(I110*H110,2)</f>
        <v>0</v>
      </c>
      <c r="BL110" s="18" t="s">
        <v>144</v>
      </c>
      <c r="BM110" s="183" t="s">
        <v>886</v>
      </c>
    </row>
    <row r="111" spans="1:47" s="2" customFormat="1" ht="12">
      <c r="A111" s="37"/>
      <c r="B111" s="38"/>
      <c r="C111" s="37"/>
      <c r="D111" s="185" t="s">
        <v>146</v>
      </c>
      <c r="E111" s="37"/>
      <c r="F111" s="186" t="s">
        <v>885</v>
      </c>
      <c r="G111" s="37"/>
      <c r="H111" s="37"/>
      <c r="I111" s="187"/>
      <c r="J111" s="37"/>
      <c r="K111" s="37"/>
      <c r="L111" s="38"/>
      <c r="M111" s="188"/>
      <c r="N111" s="189"/>
      <c r="O111" s="71"/>
      <c r="P111" s="71"/>
      <c r="Q111" s="71"/>
      <c r="R111" s="71"/>
      <c r="S111" s="71"/>
      <c r="T111" s="72"/>
      <c r="U111" s="37"/>
      <c r="V111" s="37"/>
      <c r="W111" s="37"/>
      <c r="X111" s="37"/>
      <c r="Y111" s="37"/>
      <c r="Z111" s="37"/>
      <c r="AA111" s="37"/>
      <c r="AB111" s="37"/>
      <c r="AC111" s="37"/>
      <c r="AD111" s="37"/>
      <c r="AE111" s="37"/>
      <c r="AT111" s="18" t="s">
        <v>146</v>
      </c>
      <c r="AU111" s="18" t="s">
        <v>82</v>
      </c>
    </row>
    <row r="112" spans="1:65" s="2" customFormat="1" ht="16.5" customHeight="1">
      <c r="A112" s="37"/>
      <c r="B112" s="171"/>
      <c r="C112" s="198" t="s">
        <v>181</v>
      </c>
      <c r="D112" s="198" t="s">
        <v>166</v>
      </c>
      <c r="E112" s="199" t="s">
        <v>887</v>
      </c>
      <c r="F112" s="200" t="s">
        <v>888</v>
      </c>
      <c r="G112" s="201" t="s">
        <v>143</v>
      </c>
      <c r="H112" s="202">
        <v>24</v>
      </c>
      <c r="I112" s="203"/>
      <c r="J112" s="204">
        <f>ROUND(I112*H112,2)</f>
        <v>0</v>
      </c>
      <c r="K112" s="200" t="s">
        <v>3</v>
      </c>
      <c r="L112" s="205"/>
      <c r="M112" s="206" t="s">
        <v>3</v>
      </c>
      <c r="N112" s="207" t="s">
        <v>44</v>
      </c>
      <c r="O112" s="71"/>
      <c r="P112" s="181">
        <f>O112*H112</f>
        <v>0</v>
      </c>
      <c r="Q112" s="181">
        <v>0.00035</v>
      </c>
      <c r="R112" s="181">
        <f>Q112*H112</f>
        <v>0.0084</v>
      </c>
      <c r="S112" s="181">
        <v>0</v>
      </c>
      <c r="T112" s="182">
        <f>S112*H112</f>
        <v>0</v>
      </c>
      <c r="U112" s="37"/>
      <c r="V112" s="37"/>
      <c r="W112" s="37"/>
      <c r="X112" s="37"/>
      <c r="Y112" s="37"/>
      <c r="Z112" s="37"/>
      <c r="AA112" s="37"/>
      <c r="AB112" s="37"/>
      <c r="AC112" s="37"/>
      <c r="AD112" s="37"/>
      <c r="AE112" s="37"/>
      <c r="AR112" s="183" t="s">
        <v>170</v>
      </c>
      <c r="AT112" s="183" t="s">
        <v>166</v>
      </c>
      <c r="AU112" s="183" t="s">
        <v>82</v>
      </c>
      <c r="AY112" s="18" t="s">
        <v>137</v>
      </c>
      <c r="BE112" s="184">
        <f>IF(N112="základní",J112,0)</f>
        <v>0</v>
      </c>
      <c r="BF112" s="184">
        <f>IF(N112="snížená",J112,0)</f>
        <v>0</v>
      </c>
      <c r="BG112" s="184">
        <f>IF(N112="zákl. přenesená",J112,0)</f>
        <v>0</v>
      </c>
      <c r="BH112" s="184">
        <f>IF(N112="sníž. přenesená",J112,0)</f>
        <v>0</v>
      </c>
      <c r="BI112" s="184">
        <f>IF(N112="nulová",J112,0)</f>
        <v>0</v>
      </c>
      <c r="BJ112" s="18" t="s">
        <v>80</v>
      </c>
      <c r="BK112" s="184">
        <f>ROUND(I112*H112,2)</f>
        <v>0</v>
      </c>
      <c r="BL112" s="18" t="s">
        <v>144</v>
      </c>
      <c r="BM112" s="183" t="s">
        <v>889</v>
      </c>
    </row>
    <row r="113" spans="1:47" s="2" customFormat="1" ht="12">
      <c r="A113" s="37"/>
      <c r="B113" s="38"/>
      <c r="C113" s="37"/>
      <c r="D113" s="185" t="s">
        <v>146</v>
      </c>
      <c r="E113" s="37"/>
      <c r="F113" s="186" t="s">
        <v>888</v>
      </c>
      <c r="G113" s="37"/>
      <c r="H113" s="37"/>
      <c r="I113" s="187"/>
      <c r="J113" s="37"/>
      <c r="K113" s="37"/>
      <c r="L113" s="38"/>
      <c r="M113" s="188"/>
      <c r="N113" s="189"/>
      <c r="O113" s="71"/>
      <c r="P113" s="71"/>
      <c r="Q113" s="71"/>
      <c r="R113" s="71"/>
      <c r="S113" s="71"/>
      <c r="T113" s="72"/>
      <c r="U113" s="37"/>
      <c r="V113" s="37"/>
      <c r="W113" s="37"/>
      <c r="X113" s="37"/>
      <c r="Y113" s="37"/>
      <c r="Z113" s="37"/>
      <c r="AA113" s="37"/>
      <c r="AB113" s="37"/>
      <c r="AC113" s="37"/>
      <c r="AD113" s="37"/>
      <c r="AE113" s="37"/>
      <c r="AT113" s="18" t="s">
        <v>146</v>
      </c>
      <c r="AU113" s="18" t="s">
        <v>82</v>
      </c>
    </row>
    <row r="114" spans="1:65" s="2" customFormat="1" ht="24.15" customHeight="1">
      <c r="A114" s="37"/>
      <c r="B114" s="171"/>
      <c r="C114" s="172" t="s">
        <v>187</v>
      </c>
      <c r="D114" s="172" t="s">
        <v>140</v>
      </c>
      <c r="E114" s="173" t="s">
        <v>890</v>
      </c>
      <c r="F114" s="174" t="s">
        <v>891</v>
      </c>
      <c r="G114" s="175" t="s">
        <v>190</v>
      </c>
      <c r="H114" s="176">
        <v>116</v>
      </c>
      <c r="I114" s="177"/>
      <c r="J114" s="178">
        <f>ROUND(I114*H114,2)</f>
        <v>0</v>
      </c>
      <c r="K114" s="174" t="s">
        <v>3</v>
      </c>
      <c r="L114" s="38"/>
      <c r="M114" s="179" t="s">
        <v>3</v>
      </c>
      <c r="N114" s="180" t="s">
        <v>44</v>
      </c>
      <c r="O114" s="71"/>
      <c r="P114" s="181">
        <f>O114*H114</f>
        <v>0</v>
      </c>
      <c r="Q114" s="181">
        <v>0</v>
      </c>
      <c r="R114" s="181">
        <f>Q114*H114</f>
        <v>0</v>
      </c>
      <c r="S114" s="181">
        <v>0</v>
      </c>
      <c r="T114" s="182">
        <f>S114*H114</f>
        <v>0</v>
      </c>
      <c r="U114" s="37"/>
      <c r="V114" s="37"/>
      <c r="W114" s="37"/>
      <c r="X114" s="37"/>
      <c r="Y114" s="37"/>
      <c r="Z114" s="37"/>
      <c r="AA114" s="37"/>
      <c r="AB114" s="37"/>
      <c r="AC114" s="37"/>
      <c r="AD114" s="37"/>
      <c r="AE114" s="37"/>
      <c r="AR114" s="183" t="s">
        <v>144</v>
      </c>
      <c r="AT114" s="183" t="s">
        <v>140</v>
      </c>
      <c r="AU114" s="183" t="s">
        <v>82</v>
      </c>
      <c r="AY114" s="18" t="s">
        <v>137</v>
      </c>
      <c r="BE114" s="184">
        <f>IF(N114="základní",J114,0)</f>
        <v>0</v>
      </c>
      <c r="BF114" s="184">
        <f>IF(N114="snížená",J114,0)</f>
        <v>0</v>
      </c>
      <c r="BG114" s="184">
        <f>IF(N114="zákl. přenesená",J114,0)</f>
        <v>0</v>
      </c>
      <c r="BH114" s="184">
        <f>IF(N114="sníž. přenesená",J114,0)</f>
        <v>0</v>
      </c>
      <c r="BI114" s="184">
        <f>IF(N114="nulová",J114,0)</f>
        <v>0</v>
      </c>
      <c r="BJ114" s="18" t="s">
        <v>80</v>
      </c>
      <c r="BK114" s="184">
        <f>ROUND(I114*H114,2)</f>
        <v>0</v>
      </c>
      <c r="BL114" s="18" t="s">
        <v>144</v>
      </c>
      <c r="BM114" s="183" t="s">
        <v>892</v>
      </c>
    </row>
    <row r="115" spans="1:47" s="2" customFormat="1" ht="12">
      <c r="A115" s="37"/>
      <c r="B115" s="38"/>
      <c r="C115" s="37"/>
      <c r="D115" s="185" t="s">
        <v>146</v>
      </c>
      <c r="E115" s="37"/>
      <c r="F115" s="186" t="s">
        <v>891</v>
      </c>
      <c r="G115" s="37"/>
      <c r="H115" s="37"/>
      <c r="I115" s="187"/>
      <c r="J115" s="37"/>
      <c r="K115" s="37"/>
      <c r="L115" s="38"/>
      <c r="M115" s="188"/>
      <c r="N115" s="189"/>
      <c r="O115" s="71"/>
      <c r="P115" s="71"/>
      <c r="Q115" s="71"/>
      <c r="R115" s="71"/>
      <c r="S115" s="71"/>
      <c r="T115" s="72"/>
      <c r="U115" s="37"/>
      <c r="V115" s="37"/>
      <c r="W115" s="37"/>
      <c r="X115" s="37"/>
      <c r="Y115" s="37"/>
      <c r="Z115" s="37"/>
      <c r="AA115" s="37"/>
      <c r="AB115" s="37"/>
      <c r="AC115" s="37"/>
      <c r="AD115" s="37"/>
      <c r="AE115" s="37"/>
      <c r="AT115" s="18" t="s">
        <v>146</v>
      </c>
      <c r="AU115" s="18" t="s">
        <v>82</v>
      </c>
    </row>
    <row r="116" spans="1:51" s="13" customFormat="1" ht="12">
      <c r="A116" s="13"/>
      <c r="B116" s="190"/>
      <c r="C116" s="13"/>
      <c r="D116" s="185" t="s">
        <v>154</v>
      </c>
      <c r="E116" s="191" t="s">
        <v>3</v>
      </c>
      <c r="F116" s="192" t="s">
        <v>893</v>
      </c>
      <c r="G116" s="13"/>
      <c r="H116" s="193">
        <v>16</v>
      </c>
      <c r="I116" s="194"/>
      <c r="J116" s="13"/>
      <c r="K116" s="13"/>
      <c r="L116" s="190"/>
      <c r="M116" s="195"/>
      <c r="N116" s="196"/>
      <c r="O116" s="196"/>
      <c r="P116" s="196"/>
      <c r="Q116" s="196"/>
      <c r="R116" s="196"/>
      <c r="S116" s="196"/>
      <c r="T116" s="197"/>
      <c r="U116" s="13"/>
      <c r="V116" s="13"/>
      <c r="W116" s="13"/>
      <c r="X116" s="13"/>
      <c r="Y116" s="13"/>
      <c r="Z116" s="13"/>
      <c r="AA116" s="13"/>
      <c r="AB116" s="13"/>
      <c r="AC116" s="13"/>
      <c r="AD116" s="13"/>
      <c r="AE116" s="13"/>
      <c r="AT116" s="191" t="s">
        <v>154</v>
      </c>
      <c r="AU116" s="191" t="s">
        <v>82</v>
      </c>
      <c r="AV116" s="13" t="s">
        <v>82</v>
      </c>
      <c r="AW116" s="13" t="s">
        <v>35</v>
      </c>
      <c r="AX116" s="13" t="s">
        <v>73</v>
      </c>
      <c r="AY116" s="191" t="s">
        <v>137</v>
      </c>
    </row>
    <row r="117" spans="1:51" s="13" customFormat="1" ht="12">
      <c r="A117" s="13"/>
      <c r="B117" s="190"/>
      <c r="C117" s="13"/>
      <c r="D117" s="185" t="s">
        <v>154</v>
      </c>
      <c r="E117" s="191" t="s">
        <v>3</v>
      </c>
      <c r="F117" s="192" t="s">
        <v>894</v>
      </c>
      <c r="G117" s="13"/>
      <c r="H117" s="193">
        <v>100</v>
      </c>
      <c r="I117" s="194"/>
      <c r="J117" s="13"/>
      <c r="K117" s="13"/>
      <c r="L117" s="190"/>
      <c r="M117" s="195"/>
      <c r="N117" s="196"/>
      <c r="O117" s="196"/>
      <c r="P117" s="196"/>
      <c r="Q117" s="196"/>
      <c r="R117" s="196"/>
      <c r="S117" s="196"/>
      <c r="T117" s="197"/>
      <c r="U117" s="13"/>
      <c r="V117" s="13"/>
      <c r="W117" s="13"/>
      <c r="X117" s="13"/>
      <c r="Y117" s="13"/>
      <c r="Z117" s="13"/>
      <c r="AA117" s="13"/>
      <c r="AB117" s="13"/>
      <c r="AC117" s="13"/>
      <c r="AD117" s="13"/>
      <c r="AE117" s="13"/>
      <c r="AT117" s="191" t="s">
        <v>154</v>
      </c>
      <c r="AU117" s="191" t="s">
        <v>82</v>
      </c>
      <c r="AV117" s="13" t="s">
        <v>82</v>
      </c>
      <c r="AW117" s="13" t="s">
        <v>35</v>
      </c>
      <c r="AX117" s="13" t="s">
        <v>73</v>
      </c>
      <c r="AY117" s="191" t="s">
        <v>137</v>
      </c>
    </row>
    <row r="118" spans="1:51" s="14" customFormat="1" ht="12">
      <c r="A118" s="14"/>
      <c r="B118" s="208"/>
      <c r="C118" s="14"/>
      <c r="D118" s="185" t="s">
        <v>154</v>
      </c>
      <c r="E118" s="209" t="s">
        <v>3</v>
      </c>
      <c r="F118" s="210" t="s">
        <v>223</v>
      </c>
      <c r="G118" s="14"/>
      <c r="H118" s="211">
        <v>116</v>
      </c>
      <c r="I118" s="212"/>
      <c r="J118" s="14"/>
      <c r="K118" s="14"/>
      <c r="L118" s="208"/>
      <c r="M118" s="213"/>
      <c r="N118" s="214"/>
      <c r="O118" s="214"/>
      <c r="P118" s="214"/>
      <c r="Q118" s="214"/>
      <c r="R118" s="214"/>
      <c r="S118" s="214"/>
      <c r="T118" s="215"/>
      <c r="U118" s="14"/>
      <c r="V118" s="14"/>
      <c r="W118" s="14"/>
      <c r="X118" s="14"/>
      <c r="Y118" s="14"/>
      <c r="Z118" s="14"/>
      <c r="AA118" s="14"/>
      <c r="AB118" s="14"/>
      <c r="AC118" s="14"/>
      <c r="AD118" s="14"/>
      <c r="AE118" s="14"/>
      <c r="AT118" s="209" t="s">
        <v>154</v>
      </c>
      <c r="AU118" s="209" t="s">
        <v>82</v>
      </c>
      <c r="AV118" s="14" t="s">
        <v>144</v>
      </c>
      <c r="AW118" s="14" t="s">
        <v>35</v>
      </c>
      <c r="AX118" s="14" t="s">
        <v>80</v>
      </c>
      <c r="AY118" s="209" t="s">
        <v>137</v>
      </c>
    </row>
    <row r="119" spans="1:65" s="2" customFormat="1" ht="24.15" customHeight="1">
      <c r="A119" s="37"/>
      <c r="B119" s="171"/>
      <c r="C119" s="172" t="s">
        <v>193</v>
      </c>
      <c r="D119" s="172" t="s">
        <v>140</v>
      </c>
      <c r="E119" s="173" t="s">
        <v>895</v>
      </c>
      <c r="F119" s="174" t="s">
        <v>896</v>
      </c>
      <c r="G119" s="175" t="s">
        <v>162</v>
      </c>
      <c r="H119" s="176">
        <v>425</v>
      </c>
      <c r="I119" s="177"/>
      <c r="J119" s="178">
        <f>ROUND(I119*H119,2)</f>
        <v>0</v>
      </c>
      <c r="K119" s="174" t="s">
        <v>3</v>
      </c>
      <c r="L119" s="38"/>
      <c r="M119" s="179" t="s">
        <v>3</v>
      </c>
      <c r="N119" s="180" t="s">
        <v>44</v>
      </c>
      <c r="O119" s="71"/>
      <c r="P119" s="181">
        <f>O119*H119</f>
        <v>0</v>
      </c>
      <c r="Q119" s="181">
        <v>0</v>
      </c>
      <c r="R119" s="181">
        <f>Q119*H119</f>
        <v>0</v>
      </c>
      <c r="S119" s="181">
        <v>0</v>
      </c>
      <c r="T119" s="182">
        <f>S119*H119</f>
        <v>0</v>
      </c>
      <c r="U119" s="37"/>
      <c r="V119" s="37"/>
      <c r="W119" s="37"/>
      <c r="X119" s="37"/>
      <c r="Y119" s="37"/>
      <c r="Z119" s="37"/>
      <c r="AA119" s="37"/>
      <c r="AB119" s="37"/>
      <c r="AC119" s="37"/>
      <c r="AD119" s="37"/>
      <c r="AE119" s="37"/>
      <c r="AR119" s="183" t="s">
        <v>144</v>
      </c>
      <c r="AT119" s="183" t="s">
        <v>140</v>
      </c>
      <c r="AU119" s="183" t="s">
        <v>82</v>
      </c>
      <c r="AY119" s="18" t="s">
        <v>137</v>
      </c>
      <c r="BE119" s="184">
        <f>IF(N119="základní",J119,0)</f>
        <v>0</v>
      </c>
      <c r="BF119" s="184">
        <f>IF(N119="snížená",J119,0)</f>
        <v>0</v>
      </c>
      <c r="BG119" s="184">
        <f>IF(N119="zákl. přenesená",J119,0)</f>
        <v>0</v>
      </c>
      <c r="BH119" s="184">
        <f>IF(N119="sníž. přenesená",J119,0)</f>
        <v>0</v>
      </c>
      <c r="BI119" s="184">
        <f>IF(N119="nulová",J119,0)</f>
        <v>0</v>
      </c>
      <c r="BJ119" s="18" t="s">
        <v>80</v>
      </c>
      <c r="BK119" s="184">
        <f>ROUND(I119*H119,2)</f>
        <v>0</v>
      </c>
      <c r="BL119" s="18" t="s">
        <v>144</v>
      </c>
      <c r="BM119" s="183" t="s">
        <v>897</v>
      </c>
    </row>
    <row r="120" spans="1:47" s="2" customFormat="1" ht="12">
      <c r="A120" s="37"/>
      <c r="B120" s="38"/>
      <c r="C120" s="37"/>
      <c r="D120" s="185" t="s">
        <v>146</v>
      </c>
      <c r="E120" s="37"/>
      <c r="F120" s="186" t="s">
        <v>896</v>
      </c>
      <c r="G120" s="37"/>
      <c r="H120" s="37"/>
      <c r="I120" s="187"/>
      <c r="J120" s="37"/>
      <c r="K120" s="37"/>
      <c r="L120" s="38"/>
      <c r="M120" s="188"/>
      <c r="N120" s="189"/>
      <c r="O120" s="71"/>
      <c r="P120" s="71"/>
      <c r="Q120" s="71"/>
      <c r="R120" s="71"/>
      <c r="S120" s="71"/>
      <c r="T120" s="72"/>
      <c r="U120" s="37"/>
      <c r="V120" s="37"/>
      <c r="W120" s="37"/>
      <c r="X120" s="37"/>
      <c r="Y120" s="37"/>
      <c r="Z120" s="37"/>
      <c r="AA120" s="37"/>
      <c r="AB120" s="37"/>
      <c r="AC120" s="37"/>
      <c r="AD120" s="37"/>
      <c r="AE120" s="37"/>
      <c r="AT120" s="18" t="s">
        <v>146</v>
      </c>
      <c r="AU120" s="18" t="s">
        <v>82</v>
      </c>
    </row>
    <row r="121" spans="1:51" s="13" customFormat="1" ht="12">
      <c r="A121" s="13"/>
      <c r="B121" s="190"/>
      <c r="C121" s="13"/>
      <c r="D121" s="185" t="s">
        <v>154</v>
      </c>
      <c r="E121" s="191" t="s">
        <v>3</v>
      </c>
      <c r="F121" s="192" t="s">
        <v>898</v>
      </c>
      <c r="G121" s="13"/>
      <c r="H121" s="193">
        <v>425</v>
      </c>
      <c r="I121" s="194"/>
      <c r="J121" s="13"/>
      <c r="K121" s="13"/>
      <c r="L121" s="190"/>
      <c r="M121" s="195"/>
      <c r="N121" s="196"/>
      <c r="O121" s="196"/>
      <c r="P121" s="196"/>
      <c r="Q121" s="196"/>
      <c r="R121" s="196"/>
      <c r="S121" s="196"/>
      <c r="T121" s="197"/>
      <c r="U121" s="13"/>
      <c r="V121" s="13"/>
      <c r="W121" s="13"/>
      <c r="X121" s="13"/>
      <c r="Y121" s="13"/>
      <c r="Z121" s="13"/>
      <c r="AA121" s="13"/>
      <c r="AB121" s="13"/>
      <c r="AC121" s="13"/>
      <c r="AD121" s="13"/>
      <c r="AE121" s="13"/>
      <c r="AT121" s="191" t="s">
        <v>154</v>
      </c>
      <c r="AU121" s="191" t="s">
        <v>82</v>
      </c>
      <c r="AV121" s="13" t="s">
        <v>82</v>
      </c>
      <c r="AW121" s="13" t="s">
        <v>35</v>
      </c>
      <c r="AX121" s="13" t="s">
        <v>80</v>
      </c>
      <c r="AY121" s="191" t="s">
        <v>137</v>
      </c>
    </row>
    <row r="122" spans="1:65" s="2" customFormat="1" ht="24.15" customHeight="1">
      <c r="A122" s="37"/>
      <c r="B122" s="171"/>
      <c r="C122" s="172" t="s">
        <v>198</v>
      </c>
      <c r="D122" s="172" t="s">
        <v>140</v>
      </c>
      <c r="E122" s="173" t="s">
        <v>899</v>
      </c>
      <c r="F122" s="174" t="s">
        <v>900</v>
      </c>
      <c r="G122" s="175" t="s">
        <v>162</v>
      </c>
      <c r="H122" s="176">
        <v>410.25</v>
      </c>
      <c r="I122" s="177"/>
      <c r="J122" s="178">
        <f>ROUND(I122*H122,2)</f>
        <v>0</v>
      </c>
      <c r="K122" s="174" t="s">
        <v>3</v>
      </c>
      <c r="L122" s="38"/>
      <c r="M122" s="179" t="s">
        <v>3</v>
      </c>
      <c r="N122" s="180" t="s">
        <v>44</v>
      </c>
      <c r="O122" s="71"/>
      <c r="P122" s="181">
        <f>O122*H122</f>
        <v>0</v>
      </c>
      <c r="Q122" s="181">
        <v>0</v>
      </c>
      <c r="R122" s="181">
        <f>Q122*H122</f>
        <v>0</v>
      </c>
      <c r="S122" s="181">
        <v>0</v>
      </c>
      <c r="T122" s="182">
        <f>S122*H122</f>
        <v>0</v>
      </c>
      <c r="U122" s="37"/>
      <c r="V122" s="37"/>
      <c r="W122" s="37"/>
      <c r="X122" s="37"/>
      <c r="Y122" s="37"/>
      <c r="Z122" s="37"/>
      <c r="AA122" s="37"/>
      <c r="AB122" s="37"/>
      <c r="AC122" s="37"/>
      <c r="AD122" s="37"/>
      <c r="AE122" s="37"/>
      <c r="AR122" s="183" t="s">
        <v>144</v>
      </c>
      <c r="AT122" s="183" t="s">
        <v>140</v>
      </c>
      <c r="AU122" s="183" t="s">
        <v>82</v>
      </c>
      <c r="AY122" s="18" t="s">
        <v>137</v>
      </c>
      <c r="BE122" s="184">
        <f>IF(N122="základní",J122,0)</f>
        <v>0</v>
      </c>
      <c r="BF122" s="184">
        <f>IF(N122="snížená",J122,0)</f>
        <v>0</v>
      </c>
      <c r="BG122" s="184">
        <f>IF(N122="zákl. přenesená",J122,0)</f>
        <v>0</v>
      </c>
      <c r="BH122" s="184">
        <f>IF(N122="sníž. přenesená",J122,0)</f>
        <v>0</v>
      </c>
      <c r="BI122" s="184">
        <f>IF(N122="nulová",J122,0)</f>
        <v>0</v>
      </c>
      <c r="BJ122" s="18" t="s">
        <v>80</v>
      </c>
      <c r="BK122" s="184">
        <f>ROUND(I122*H122,2)</f>
        <v>0</v>
      </c>
      <c r="BL122" s="18" t="s">
        <v>144</v>
      </c>
      <c r="BM122" s="183" t="s">
        <v>901</v>
      </c>
    </row>
    <row r="123" spans="1:47" s="2" customFormat="1" ht="12">
      <c r="A123" s="37"/>
      <c r="B123" s="38"/>
      <c r="C123" s="37"/>
      <c r="D123" s="185" t="s">
        <v>146</v>
      </c>
      <c r="E123" s="37"/>
      <c r="F123" s="186" t="s">
        <v>900</v>
      </c>
      <c r="G123" s="37"/>
      <c r="H123" s="37"/>
      <c r="I123" s="187"/>
      <c r="J123" s="37"/>
      <c r="K123" s="37"/>
      <c r="L123" s="38"/>
      <c r="M123" s="188"/>
      <c r="N123" s="189"/>
      <c r="O123" s="71"/>
      <c r="P123" s="71"/>
      <c r="Q123" s="71"/>
      <c r="R123" s="71"/>
      <c r="S123" s="71"/>
      <c r="T123" s="72"/>
      <c r="U123" s="37"/>
      <c r="V123" s="37"/>
      <c r="W123" s="37"/>
      <c r="X123" s="37"/>
      <c r="Y123" s="37"/>
      <c r="Z123" s="37"/>
      <c r="AA123" s="37"/>
      <c r="AB123" s="37"/>
      <c r="AC123" s="37"/>
      <c r="AD123" s="37"/>
      <c r="AE123" s="37"/>
      <c r="AT123" s="18" t="s">
        <v>146</v>
      </c>
      <c r="AU123" s="18" t="s">
        <v>82</v>
      </c>
    </row>
    <row r="124" spans="1:51" s="13" customFormat="1" ht="12">
      <c r="A124" s="13"/>
      <c r="B124" s="190"/>
      <c r="C124" s="13"/>
      <c r="D124" s="185" t="s">
        <v>154</v>
      </c>
      <c r="E124" s="191" t="s">
        <v>3</v>
      </c>
      <c r="F124" s="192" t="s">
        <v>902</v>
      </c>
      <c r="G124" s="13"/>
      <c r="H124" s="193">
        <v>410.25</v>
      </c>
      <c r="I124" s="194"/>
      <c r="J124" s="13"/>
      <c r="K124" s="13"/>
      <c r="L124" s="190"/>
      <c r="M124" s="195"/>
      <c r="N124" s="196"/>
      <c r="O124" s="196"/>
      <c r="P124" s="196"/>
      <c r="Q124" s="196"/>
      <c r="R124" s="196"/>
      <c r="S124" s="196"/>
      <c r="T124" s="197"/>
      <c r="U124" s="13"/>
      <c r="V124" s="13"/>
      <c r="W124" s="13"/>
      <c r="X124" s="13"/>
      <c r="Y124" s="13"/>
      <c r="Z124" s="13"/>
      <c r="AA124" s="13"/>
      <c r="AB124" s="13"/>
      <c r="AC124" s="13"/>
      <c r="AD124" s="13"/>
      <c r="AE124" s="13"/>
      <c r="AT124" s="191" t="s">
        <v>154</v>
      </c>
      <c r="AU124" s="191" t="s">
        <v>82</v>
      </c>
      <c r="AV124" s="13" t="s">
        <v>82</v>
      </c>
      <c r="AW124" s="13" t="s">
        <v>35</v>
      </c>
      <c r="AX124" s="13" t="s">
        <v>80</v>
      </c>
      <c r="AY124" s="191" t="s">
        <v>137</v>
      </c>
    </row>
    <row r="125" spans="1:63" s="12" customFormat="1" ht="25.9" customHeight="1">
      <c r="A125" s="12"/>
      <c r="B125" s="158"/>
      <c r="C125" s="12"/>
      <c r="D125" s="159" t="s">
        <v>72</v>
      </c>
      <c r="E125" s="160" t="s">
        <v>645</v>
      </c>
      <c r="F125" s="160" t="s">
        <v>646</v>
      </c>
      <c r="G125" s="12"/>
      <c r="H125" s="12"/>
      <c r="I125" s="161"/>
      <c r="J125" s="162">
        <f>BK125</f>
        <v>0</v>
      </c>
      <c r="K125" s="12"/>
      <c r="L125" s="158"/>
      <c r="M125" s="163"/>
      <c r="N125" s="164"/>
      <c r="O125" s="164"/>
      <c r="P125" s="165">
        <f>P126+SUM(P127:P135)</f>
        <v>0</v>
      </c>
      <c r="Q125" s="164"/>
      <c r="R125" s="165">
        <f>R126+SUM(R127:R135)</f>
        <v>3.1355280000000003</v>
      </c>
      <c r="S125" s="164"/>
      <c r="T125" s="166">
        <f>T126+SUM(T127:T135)</f>
        <v>0</v>
      </c>
      <c r="U125" s="12"/>
      <c r="V125" s="12"/>
      <c r="W125" s="12"/>
      <c r="X125" s="12"/>
      <c r="Y125" s="12"/>
      <c r="Z125" s="12"/>
      <c r="AA125" s="12"/>
      <c r="AB125" s="12"/>
      <c r="AC125" s="12"/>
      <c r="AD125" s="12"/>
      <c r="AE125" s="12"/>
      <c r="AR125" s="159" t="s">
        <v>144</v>
      </c>
      <c r="AT125" s="167" t="s">
        <v>72</v>
      </c>
      <c r="AU125" s="167" t="s">
        <v>73</v>
      </c>
      <c r="AY125" s="159" t="s">
        <v>137</v>
      </c>
      <c r="BK125" s="168">
        <f>BK126+SUM(BK127:BK135)</f>
        <v>0</v>
      </c>
    </row>
    <row r="126" spans="1:65" s="2" customFormat="1" ht="62.7" customHeight="1">
      <c r="A126" s="37"/>
      <c r="B126" s="171"/>
      <c r="C126" s="172" t="s">
        <v>202</v>
      </c>
      <c r="D126" s="172" t="s">
        <v>140</v>
      </c>
      <c r="E126" s="173" t="s">
        <v>903</v>
      </c>
      <c r="F126" s="174" t="s">
        <v>904</v>
      </c>
      <c r="G126" s="175" t="s">
        <v>205</v>
      </c>
      <c r="H126" s="176">
        <v>1</v>
      </c>
      <c r="I126" s="177"/>
      <c r="J126" s="178">
        <f>ROUND(I126*H126,2)</f>
        <v>0</v>
      </c>
      <c r="K126" s="174" t="s">
        <v>3</v>
      </c>
      <c r="L126" s="38"/>
      <c r="M126" s="179" t="s">
        <v>3</v>
      </c>
      <c r="N126" s="180" t="s">
        <v>44</v>
      </c>
      <c r="O126" s="71"/>
      <c r="P126" s="181">
        <f>O126*H126</f>
        <v>0</v>
      </c>
      <c r="Q126" s="181">
        <v>0</v>
      </c>
      <c r="R126" s="181">
        <f>Q126*H126</f>
        <v>0</v>
      </c>
      <c r="S126" s="181">
        <v>0</v>
      </c>
      <c r="T126" s="182">
        <f>S126*H126</f>
        <v>0</v>
      </c>
      <c r="U126" s="37"/>
      <c r="V126" s="37"/>
      <c r="W126" s="37"/>
      <c r="X126" s="37"/>
      <c r="Y126" s="37"/>
      <c r="Z126" s="37"/>
      <c r="AA126" s="37"/>
      <c r="AB126" s="37"/>
      <c r="AC126" s="37"/>
      <c r="AD126" s="37"/>
      <c r="AE126" s="37"/>
      <c r="AR126" s="183" t="s">
        <v>184</v>
      </c>
      <c r="AT126" s="183" t="s">
        <v>140</v>
      </c>
      <c r="AU126" s="183" t="s">
        <v>80</v>
      </c>
      <c r="AY126" s="18" t="s">
        <v>137</v>
      </c>
      <c r="BE126" s="184">
        <f>IF(N126="základní",J126,0)</f>
        <v>0</v>
      </c>
      <c r="BF126" s="184">
        <f>IF(N126="snížená",J126,0)</f>
        <v>0</v>
      </c>
      <c r="BG126" s="184">
        <f>IF(N126="zákl. přenesená",J126,0)</f>
        <v>0</v>
      </c>
      <c r="BH126" s="184">
        <f>IF(N126="sníž. přenesená",J126,0)</f>
        <v>0</v>
      </c>
      <c r="BI126" s="184">
        <f>IF(N126="nulová",J126,0)</f>
        <v>0</v>
      </c>
      <c r="BJ126" s="18" t="s">
        <v>80</v>
      </c>
      <c r="BK126" s="184">
        <f>ROUND(I126*H126,2)</f>
        <v>0</v>
      </c>
      <c r="BL126" s="18" t="s">
        <v>184</v>
      </c>
      <c r="BM126" s="183" t="s">
        <v>905</v>
      </c>
    </row>
    <row r="127" spans="1:47" s="2" customFormat="1" ht="12">
      <c r="A127" s="37"/>
      <c r="B127" s="38"/>
      <c r="C127" s="37"/>
      <c r="D127" s="185" t="s">
        <v>146</v>
      </c>
      <c r="E127" s="37"/>
      <c r="F127" s="186" t="s">
        <v>904</v>
      </c>
      <c r="G127" s="37"/>
      <c r="H127" s="37"/>
      <c r="I127" s="187"/>
      <c r="J127" s="37"/>
      <c r="K127" s="37"/>
      <c r="L127" s="38"/>
      <c r="M127" s="188"/>
      <c r="N127" s="189"/>
      <c r="O127" s="71"/>
      <c r="P127" s="71"/>
      <c r="Q127" s="71"/>
      <c r="R127" s="71"/>
      <c r="S127" s="71"/>
      <c r="T127" s="72"/>
      <c r="U127" s="37"/>
      <c r="V127" s="37"/>
      <c r="W127" s="37"/>
      <c r="X127" s="37"/>
      <c r="Y127" s="37"/>
      <c r="Z127" s="37"/>
      <c r="AA127" s="37"/>
      <c r="AB127" s="37"/>
      <c r="AC127" s="37"/>
      <c r="AD127" s="37"/>
      <c r="AE127" s="37"/>
      <c r="AT127" s="18" t="s">
        <v>146</v>
      </c>
      <c r="AU127" s="18" t="s">
        <v>80</v>
      </c>
    </row>
    <row r="128" spans="1:65" s="2" customFormat="1" ht="55.5" customHeight="1">
      <c r="A128" s="37"/>
      <c r="B128" s="171"/>
      <c r="C128" s="172" t="s">
        <v>208</v>
      </c>
      <c r="D128" s="172" t="s">
        <v>140</v>
      </c>
      <c r="E128" s="173" t="s">
        <v>906</v>
      </c>
      <c r="F128" s="174" t="s">
        <v>907</v>
      </c>
      <c r="G128" s="175" t="s">
        <v>169</v>
      </c>
      <c r="H128" s="176">
        <v>71.488</v>
      </c>
      <c r="I128" s="177"/>
      <c r="J128" s="178">
        <f>ROUND(I128*H128,2)</f>
        <v>0</v>
      </c>
      <c r="K128" s="174" t="s">
        <v>3</v>
      </c>
      <c r="L128" s="38"/>
      <c r="M128" s="179" t="s">
        <v>3</v>
      </c>
      <c r="N128" s="180" t="s">
        <v>44</v>
      </c>
      <c r="O128" s="71"/>
      <c r="P128" s="181">
        <f>O128*H128</f>
        <v>0</v>
      </c>
      <c r="Q128" s="181">
        <v>0</v>
      </c>
      <c r="R128" s="181">
        <f>Q128*H128</f>
        <v>0</v>
      </c>
      <c r="S128" s="181">
        <v>0</v>
      </c>
      <c r="T128" s="182">
        <f>S128*H128</f>
        <v>0</v>
      </c>
      <c r="U128" s="37"/>
      <c r="V128" s="37"/>
      <c r="W128" s="37"/>
      <c r="X128" s="37"/>
      <c r="Y128" s="37"/>
      <c r="Z128" s="37"/>
      <c r="AA128" s="37"/>
      <c r="AB128" s="37"/>
      <c r="AC128" s="37"/>
      <c r="AD128" s="37"/>
      <c r="AE128" s="37"/>
      <c r="AR128" s="183" t="s">
        <v>184</v>
      </c>
      <c r="AT128" s="183" t="s">
        <v>140</v>
      </c>
      <c r="AU128" s="183" t="s">
        <v>80</v>
      </c>
      <c r="AY128" s="18" t="s">
        <v>137</v>
      </c>
      <c r="BE128" s="184">
        <f>IF(N128="základní",J128,0)</f>
        <v>0</v>
      </c>
      <c r="BF128" s="184">
        <f>IF(N128="snížená",J128,0)</f>
        <v>0</v>
      </c>
      <c r="BG128" s="184">
        <f>IF(N128="zákl. přenesená",J128,0)</f>
        <v>0</v>
      </c>
      <c r="BH128" s="184">
        <f>IF(N128="sníž. přenesená",J128,0)</f>
        <v>0</v>
      </c>
      <c r="BI128" s="184">
        <f>IF(N128="nulová",J128,0)</f>
        <v>0</v>
      </c>
      <c r="BJ128" s="18" t="s">
        <v>80</v>
      </c>
      <c r="BK128" s="184">
        <f>ROUND(I128*H128,2)</f>
        <v>0</v>
      </c>
      <c r="BL128" s="18" t="s">
        <v>184</v>
      </c>
      <c r="BM128" s="183" t="s">
        <v>908</v>
      </c>
    </row>
    <row r="129" spans="1:47" s="2" customFormat="1" ht="12">
      <c r="A129" s="37"/>
      <c r="B129" s="38"/>
      <c r="C129" s="37"/>
      <c r="D129" s="185" t="s">
        <v>146</v>
      </c>
      <c r="E129" s="37"/>
      <c r="F129" s="186" t="s">
        <v>907</v>
      </c>
      <c r="G129" s="37"/>
      <c r="H129" s="37"/>
      <c r="I129" s="187"/>
      <c r="J129" s="37"/>
      <c r="K129" s="37"/>
      <c r="L129" s="38"/>
      <c r="M129" s="188"/>
      <c r="N129" s="189"/>
      <c r="O129" s="71"/>
      <c r="P129" s="71"/>
      <c r="Q129" s="71"/>
      <c r="R129" s="71"/>
      <c r="S129" s="71"/>
      <c r="T129" s="72"/>
      <c r="U129" s="37"/>
      <c r="V129" s="37"/>
      <c r="W129" s="37"/>
      <c r="X129" s="37"/>
      <c r="Y129" s="37"/>
      <c r="Z129" s="37"/>
      <c r="AA129" s="37"/>
      <c r="AB129" s="37"/>
      <c r="AC129" s="37"/>
      <c r="AD129" s="37"/>
      <c r="AE129" s="37"/>
      <c r="AT129" s="18" t="s">
        <v>146</v>
      </c>
      <c r="AU129" s="18" t="s">
        <v>80</v>
      </c>
    </row>
    <row r="130" spans="1:51" s="13" customFormat="1" ht="12">
      <c r="A130" s="13"/>
      <c r="B130" s="190"/>
      <c r="C130" s="13"/>
      <c r="D130" s="185" t="s">
        <v>154</v>
      </c>
      <c r="E130" s="191" t="s">
        <v>3</v>
      </c>
      <c r="F130" s="192" t="s">
        <v>909</v>
      </c>
      <c r="G130" s="13"/>
      <c r="H130" s="193">
        <v>71.488</v>
      </c>
      <c r="I130" s="194"/>
      <c r="J130" s="13"/>
      <c r="K130" s="13"/>
      <c r="L130" s="190"/>
      <c r="M130" s="195"/>
      <c r="N130" s="196"/>
      <c r="O130" s="196"/>
      <c r="P130" s="196"/>
      <c r="Q130" s="196"/>
      <c r="R130" s="196"/>
      <c r="S130" s="196"/>
      <c r="T130" s="197"/>
      <c r="U130" s="13"/>
      <c r="V130" s="13"/>
      <c r="W130" s="13"/>
      <c r="X130" s="13"/>
      <c r="Y130" s="13"/>
      <c r="Z130" s="13"/>
      <c r="AA130" s="13"/>
      <c r="AB130" s="13"/>
      <c r="AC130" s="13"/>
      <c r="AD130" s="13"/>
      <c r="AE130" s="13"/>
      <c r="AT130" s="191" t="s">
        <v>154</v>
      </c>
      <c r="AU130" s="191" t="s">
        <v>80</v>
      </c>
      <c r="AV130" s="13" t="s">
        <v>82</v>
      </c>
      <c r="AW130" s="13" t="s">
        <v>35</v>
      </c>
      <c r="AX130" s="13" t="s">
        <v>80</v>
      </c>
      <c r="AY130" s="191" t="s">
        <v>137</v>
      </c>
    </row>
    <row r="131" spans="1:65" s="2" customFormat="1" ht="55.5" customHeight="1">
      <c r="A131" s="37"/>
      <c r="B131" s="171"/>
      <c r="C131" s="172" t="s">
        <v>9</v>
      </c>
      <c r="D131" s="172" t="s">
        <v>140</v>
      </c>
      <c r="E131" s="173" t="s">
        <v>702</v>
      </c>
      <c r="F131" s="174" t="s">
        <v>703</v>
      </c>
      <c r="G131" s="175" t="s">
        <v>169</v>
      </c>
      <c r="H131" s="176">
        <v>1510.2</v>
      </c>
      <c r="I131" s="177"/>
      <c r="J131" s="178">
        <f>ROUND(I131*H131,2)</f>
        <v>0</v>
      </c>
      <c r="K131" s="174" t="s">
        <v>3</v>
      </c>
      <c r="L131" s="38"/>
      <c r="M131" s="179" t="s">
        <v>3</v>
      </c>
      <c r="N131" s="180" t="s">
        <v>44</v>
      </c>
      <c r="O131" s="71"/>
      <c r="P131" s="181">
        <f>O131*H131</f>
        <v>0</v>
      </c>
      <c r="Q131" s="181">
        <v>0</v>
      </c>
      <c r="R131" s="181">
        <f>Q131*H131</f>
        <v>0</v>
      </c>
      <c r="S131" s="181">
        <v>0</v>
      </c>
      <c r="T131" s="182">
        <f>S131*H131</f>
        <v>0</v>
      </c>
      <c r="U131" s="37"/>
      <c r="V131" s="37"/>
      <c r="W131" s="37"/>
      <c r="X131" s="37"/>
      <c r="Y131" s="37"/>
      <c r="Z131" s="37"/>
      <c r="AA131" s="37"/>
      <c r="AB131" s="37"/>
      <c r="AC131" s="37"/>
      <c r="AD131" s="37"/>
      <c r="AE131" s="37"/>
      <c r="AR131" s="183" t="s">
        <v>184</v>
      </c>
      <c r="AT131" s="183" t="s">
        <v>140</v>
      </c>
      <c r="AU131" s="183" t="s">
        <v>80</v>
      </c>
      <c r="AY131" s="18" t="s">
        <v>137</v>
      </c>
      <c r="BE131" s="184">
        <f>IF(N131="základní",J131,0)</f>
        <v>0</v>
      </c>
      <c r="BF131" s="184">
        <f>IF(N131="snížená",J131,0)</f>
        <v>0</v>
      </c>
      <c r="BG131" s="184">
        <f>IF(N131="zákl. přenesená",J131,0)</f>
        <v>0</v>
      </c>
      <c r="BH131" s="184">
        <f>IF(N131="sníž. přenesená",J131,0)</f>
        <v>0</v>
      </c>
      <c r="BI131" s="184">
        <f>IF(N131="nulová",J131,0)</f>
        <v>0</v>
      </c>
      <c r="BJ131" s="18" t="s">
        <v>80</v>
      </c>
      <c r="BK131" s="184">
        <f>ROUND(I131*H131,2)</f>
        <v>0</v>
      </c>
      <c r="BL131" s="18" t="s">
        <v>184</v>
      </c>
      <c r="BM131" s="183" t="s">
        <v>910</v>
      </c>
    </row>
    <row r="132" spans="1:47" s="2" customFormat="1" ht="12">
      <c r="A132" s="37"/>
      <c r="B132" s="38"/>
      <c r="C132" s="37"/>
      <c r="D132" s="185" t="s">
        <v>146</v>
      </c>
      <c r="E132" s="37"/>
      <c r="F132" s="186" t="s">
        <v>703</v>
      </c>
      <c r="G132" s="37"/>
      <c r="H132" s="37"/>
      <c r="I132" s="187"/>
      <c r="J132" s="37"/>
      <c r="K132" s="37"/>
      <c r="L132" s="38"/>
      <c r="M132" s="188"/>
      <c r="N132" s="189"/>
      <c r="O132" s="71"/>
      <c r="P132" s="71"/>
      <c r="Q132" s="71"/>
      <c r="R132" s="71"/>
      <c r="S132" s="71"/>
      <c r="T132" s="72"/>
      <c r="U132" s="37"/>
      <c r="V132" s="37"/>
      <c r="W132" s="37"/>
      <c r="X132" s="37"/>
      <c r="Y132" s="37"/>
      <c r="Z132" s="37"/>
      <c r="AA132" s="37"/>
      <c r="AB132" s="37"/>
      <c r="AC132" s="37"/>
      <c r="AD132" s="37"/>
      <c r="AE132" s="37"/>
      <c r="AT132" s="18" t="s">
        <v>146</v>
      </c>
      <c r="AU132" s="18" t="s">
        <v>80</v>
      </c>
    </row>
    <row r="133" spans="1:65" s="2" customFormat="1" ht="21.75" customHeight="1">
      <c r="A133" s="37"/>
      <c r="B133" s="171"/>
      <c r="C133" s="172" t="s">
        <v>217</v>
      </c>
      <c r="D133" s="172" t="s">
        <v>140</v>
      </c>
      <c r="E133" s="173" t="s">
        <v>776</v>
      </c>
      <c r="F133" s="174" t="s">
        <v>777</v>
      </c>
      <c r="G133" s="175" t="s">
        <v>169</v>
      </c>
      <c r="H133" s="176">
        <v>1510.2</v>
      </c>
      <c r="I133" s="177"/>
      <c r="J133" s="178">
        <f>ROUND(I133*H133,2)</f>
        <v>0</v>
      </c>
      <c r="K133" s="174" t="s">
        <v>3</v>
      </c>
      <c r="L133" s="38"/>
      <c r="M133" s="179" t="s">
        <v>3</v>
      </c>
      <c r="N133" s="180" t="s">
        <v>44</v>
      </c>
      <c r="O133" s="71"/>
      <c r="P133" s="181">
        <f>O133*H133</f>
        <v>0</v>
      </c>
      <c r="Q133" s="181">
        <v>0</v>
      </c>
      <c r="R133" s="181">
        <f>Q133*H133</f>
        <v>0</v>
      </c>
      <c r="S133" s="181">
        <v>0</v>
      </c>
      <c r="T133" s="182">
        <f>S133*H133</f>
        <v>0</v>
      </c>
      <c r="U133" s="37"/>
      <c r="V133" s="37"/>
      <c r="W133" s="37"/>
      <c r="X133" s="37"/>
      <c r="Y133" s="37"/>
      <c r="Z133" s="37"/>
      <c r="AA133" s="37"/>
      <c r="AB133" s="37"/>
      <c r="AC133" s="37"/>
      <c r="AD133" s="37"/>
      <c r="AE133" s="37"/>
      <c r="AR133" s="183" t="s">
        <v>184</v>
      </c>
      <c r="AT133" s="183" t="s">
        <v>140</v>
      </c>
      <c r="AU133" s="183" t="s">
        <v>80</v>
      </c>
      <c r="AY133" s="18" t="s">
        <v>137</v>
      </c>
      <c r="BE133" s="184">
        <f>IF(N133="základní",J133,0)</f>
        <v>0</v>
      </c>
      <c r="BF133" s="184">
        <f>IF(N133="snížená",J133,0)</f>
        <v>0</v>
      </c>
      <c r="BG133" s="184">
        <f>IF(N133="zákl. přenesená",J133,0)</f>
        <v>0</v>
      </c>
      <c r="BH133" s="184">
        <f>IF(N133="sníž. přenesená",J133,0)</f>
        <v>0</v>
      </c>
      <c r="BI133" s="184">
        <f>IF(N133="nulová",J133,0)</f>
        <v>0</v>
      </c>
      <c r="BJ133" s="18" t="s">
        <v>80</v>
      </c>
      <c r="BK133" s="184">
        <f>ROUND(I133*H133,2)</f>
        <v>0</v>
      </c>
      <c r="BL133" s="18" t="s">
        <v>184</v>
      </c>
      <c r="BM133" s="183" t="s">
        <v>911</v>
      </c>
    </row>
    <row r="134" spans="1:47" s="2" customFormat="1" ht="12">
      <c r="A134" s="37"/>
      <c r="B134" s="38"/>
      <c r="C134" s="37"/>
      <c r="D134" s="185" t="s">
        <v>146</v>
      </c>
      <c r="E134" s="37"/>
      <c r="F134" s="186" t="s">
        <v>777</v>
      </c>
      <c r="G134" s="37"/>
      <c r="H134" s="37"/>
      <c r="I134" s="187"/>
      <c r="J134" s="37"/>
      <c r="K134" s="37"/>
      <c r="L134" s="38"/>
      <c r="M134" s="188"/>
      <c r="N134" s="189"/>
      <c r="O134" s="71"/>
      <c r="P134" s="71"/>
      <c r="Q134" s="71"/>
      <c r="R134" s="71"/>
      <c r="S134" s="71"/>
      <c r="T134" s="72"/>
      <c r="U134" s="37"/>
      <c r="V134" s="37"/>
      <c r="W134" s="37"/>
      <c r="X134" s="37"/>
      <c r="Y134" s="37"/>
      <c r="Z134" s="37"/>
      <c r="AA134" s="37"/>
      <c r="AB134" s="37"/>
      <c r="AC134" s="37"/>
      <c r="AD134" s="37"/>
      <c r="AE134" s="37"/>
      <c r="AT134" s="18" t="s">
        <v>146</v>
      </c>
      <c r="AU134" s="18" t="s">
        <v>80</v>
      </c>
    </row>
    <row r="135" spans="1:63" s="12" customFormat="1" ht="22.8" customHeight="1">
      <c r="A135" s="12"/>
      <c r="B135" s="158"/>
      <c r="C135" s="12"/>
      <c r="D135" s="159" t="s">
        <v>72</v>
      </c>
      <c r="E135" s="169" t="s">
        <v>810</v>
      </c>
      <c r="F135" s="169" t="s">
        <v>811</v>
      </c>
      <c r="G135" s="12"/>
      <c r="H135" s="12"/>
      <c r="I135" s="161"/>
      <c r="J135" s="170">
        <f>BK135</f>
        <v>0</v>
      </c>
      <c r="K135" s="12"/>
      <c r="L135" s="158"/>
      <c r="M135" s="163"/>
      <c r="N135" s="164"/>
      <c r="O135" s="164"/>
      <c r="P135" s="165">
        <f>SUM(P136:P143)</f>
        <v>0</v>
      </c>
      <c r="Q135" s="164"/>
      <c r="R135" s="165">
        <f>SUM(R136:R143)</f>
        <v>3.1355280000000003</v>
      </c>
      <c r="S135" s="164"/>
      <c r="T135" s="166">
        <f>SUM(T136:T143)</f>
        <v>0</v>
      </c>
      <c r="U135" s="12"/>
      <c r="V135" s="12"/>
      <c r="W135" s="12"/>
      <c r="X135" s="12"/>
      <c r="Y135" s="12"/>
      <c r="Z135" s="12"/>
      <c r="AA135" s="12"/>
      <c r="AB135" s="12"/>
      <c r="AC135" s="12"/>
      <c r="AD135" s="12"/>
      <c r="AE135" s="12"/>
      <c r="AR135" s="159" t="s">
        <v>80</v>
      </c>
      <c r="AT135" s="167" t="s">
        <v>72</v>
      </c>
      <c r="AU135" s="167" t="s">
        <v>80</v>
      </c>
      <c r="AY135" s="159" t="s">
        <v>137</v>
      </c>
      <c r="BK135" s="168">
        <f>SUM(BK136:BK143)</f>
        <v>0</v>
      </c>
    </row>
    <row r="136" spans="1:65" s="2" customFormat="1" ht="21.75" customHeight="1">
      <c r="A136" s="37"/>
      <c r="B136" s="171"/>
      <c r="C136" s="172" t="s">
        <v>224</v>
      </c>
      <c r="D136" s="172" t="s">
        <v>140</v>
      </c>
      <c r="E136" s="173" t="s">
        <v>912</v>
      </c>
      <c r="F136" s="174" t="s">
        <v>913</v>
      </c>
      <c r="G136" s="175" t="s">
        <v>190</v>
      </c>
      <c r="H136" s="176">
        <v>100</v>
      </c>
      <c r="I136" s="177"/>
      <c r="J136" s="178">
        <f>ROUND(I136*H136,2)</f>
        <v>0</v>
      </c>
      <c r="K136" s="174" t="s">
        <v>3</v>
      </c>
      <c r="L136" s="38"/>
      <c r="M136" s="179" t="s">
        <v>3</v>
      </c>
      <c r="N136" s="180" t="s">
        <v>44</v>
      </c>
      <c r="O136" s="71"/>
      <c r="P136" s="181">
        <f>O136*H136</f>
        <v>0</v>
      </c>
      <c r="Q136" s="181">
        <v>0</v>
      </c>
      <c r="R136" s="181">
        <f>Q136*H136</f>
        <v>0</v>
      </c>
      <c r="S136" s="181">
        <v>0</v>
      </c>
      <c r="T136" s="182">
        <f>S136*H136</f>
        <v>0</v>
      </c>
      <c r="U136" s="37"/>
      <c r="V136" s="37"/>
      <c r="W136" s="37"/>
      <c r="X136" s="37"/>
      <c r="Y136" s="37"/>
      <c r="Z136" s="37"/>
      <c r="AA136" s="37"/>
      <c r="AB136" s="37"/>
      <c r="AC136" s="37"/>
      <c r="AD136" s="37"/>
      <c r="AE136" s="37"/>
      <c r="AR136" s="183" t="s">
        <v>144</v>
      </c>
      <c r="AT136" s="183" t="s">
        <v>140</v>
      </c>
      <c r="AU136" s="183" t="s">
        <v>82</v>
      </c>
      <c r="AY136" s="18" t="s">
        <v>137</v>
      </c>
      <c r="BE136" s="184">
        <f>IF(N136="základní",J136,0)</f>
        <v>0</v>
      </c>
      <c r="BF136" s="184">
        <f>IF(N136="snížená",J136,0)</f>
        <v>0</v>
      </c>
      <c r="BG136" s="184">
        <f>IF(N136="zákl. přenesená",J136,0)</f>
        <v>0</v>
      </c>
      <c r="BH136" s="184">
        <f>IF(N136="sníž. přenesená",J136,0)</f>
        <v>0</v>
      </c>
      <c r="BI136" s="184">
        <f>IF(N136="nulová",J136,0)</f>
        <v>0</v>
      </c>
      <c r="BJ136" s="18" t="s">
        <v>80</v>
      </c>
      <c r="BK136" s="184">
        <f>ROUND(I136*H136,2)</f>
        <v>0</v>
      </c>
      <c r="BL136" s="18" t="s">
        <v>144</v>
      </c>
      <c r="BM136" s="183" t="s">
        <v>914</v>
      </c>
    </row>
    <row r="137" spans="1:47" s="2" customFormat="1" ht="12">
      <c r="A137" s="37"/>
      <c r="B137" s="38"/>
      <c r="C137" s="37"/>
      <c r="D137" s="185" t="s">
        <v>146</v>
      </c>
      <c r="E137" s="37"/>
      <c r="F137" s="186" t="s">
        <v>913</v>
      </c>
      <c r="G137" s="37"/>
      <c r="H137" s="37"/>
      <c r="I137" s="187"/>
      <c r="J137" s="37"/>
      <c r="K137" s="37"/>
      <c r="L137" s="38"/>
      <c r="M137" s="188"/>
      <c r="N137" s="189"/>
      <c r="O137" s="71"/>
      <c r="P137" s="71"/>
      <c r="Q137" s="71"/>
      <c r="R137" s="71"/>
      <c r="S137" s="71"/>
      <c r="T137" s="72"/>
      <c r="U137" s="37"/>
      <c r="V137" s="37"/>
      <c r="W137" s="37"/>
      <c r="X137" s="37"/>
      <c r="Y137" s="37"/>
      <c r="Z137" s="37"/>
      <c r="AA137" s="37"/>
      <c r="AB137" s="37"/>
      <c r="AC137" s="37"/>
      <c r="AD137" s="37"/>
      <c r="AE137" s="37"/>
      <c r="AT137" s="18" t="s">
        <v>146</v>
      </c>
      <c r="AU137" s="18" t="s">
        <v>82</v>
      </c>
    </row>
    <row r="138" spans="1:51" s="13" customFormat="1" ht="12">
      <c r="A138" s="13"/>
      <c r="B138" s="190"/>
      <c r="C138" s="13"/>
      <c r="D138" s="185" t="s">
        <v>154</v>
      </c>
      <c r="E138" s="191" t="s">
        <v>3</v>
      </c>
      <c r="F138" s="192" t="s">
        <v>894</v>
      </c>
      <c r="G138" s="13"/>
      <c r="H138" s="193">
        <v>100</v>
      </c>
      <c r="I138" s="194"/>
      <c r="J138" s="13"/>
      <c r="K138" s="13"/>
      <c r="L138" s="190"/>
      <c r="M138" s="195"/>
      <c r="N138" s="196"/>
      <c r="O138" s="196"/>
      <c r="P138" s="196"/>
      <c r="Q138" s="196"/>
      <c r="R138" s="196"/>
      <c r="S138" s="196"/>
      <c r="T138" s="197"/>
      <c r="U138" s="13"/>
      <c r="V138" s="13"/>
      <c r="W138" s="13"/>
      <c r="X138" s="13"/>
      <c r="Y138" s="13"/>
      <c r="Z138" s="13"/>
      <c r="AA138" s="13"/>
      <c r="AB138" s="13"/>
      <c r="AC138" s="13"/>
      <c r="AD138" s="13"/>
      <c r="AE138" s="13"/>
      <c r="AT138" s="191" t="s">
        <v>154</v>
      </c>
      <c r="AU138" s="191" t="s">
        <v>82</v>
      </c>
      <c r="AV138" s="13" t="s">
        <v>82</v>
      </c>
      <c r="AW138" s="13" t="s">
        <v>35</v>
      </c>
      <c r="AX138" s="13" t="s">
        <v>80</v>
      </c>
      <c r="AY138" s="191" t="s">
        <v>137</v>
      </c>
    </row>
    <row r="139" spans="1:65" s="2" customFormat="1" ht="16.5" customHeight="1">
      <c r="A139" s="37"/>
      <c r="B139" s="171"/>
      <c r="C139" s="198" t="s">
        <v>228</v>
      </c>
      <c r="D139" s="198" t="s">
        <v>166</v>
      </c>
      <c r="E139" s="199" t="s">
        <v>915</v>
      </c>
      <c r="F139" s="200" t="s">
        <v>916</v>
      </c>
      <c r="G139" s="201" t="s">
        <v>162</v>
      </c>
      <c r="H139" s="202">
        <v>1.284</v>
      </c>
      <c r="I139" s="203"/>
      <c r="J139" s="204">
        <f>ROUND(I139*H139,2)</f>
        <v>0</v>
      </c>
      <c r="K139" s="200" t="s">
        <v>3</v>
      </c>
      <c r="L139" s="205"/>
      <c r="M139" s="206" t="s">
        <v>3</v>
      </c>
      <c r="N139" s="207" t="s">
        <v>44</v>
      </c>
      <c r="O139" s="71"/>
      <c r="P139" s="181">
        <f>O139*H139</f>
        <v>0</v>
      </c>
      <c r="Q139" s="181">
        <v>2.442</v>
      </c>
      <c r="R139" s="181">
        <f>Q139*H139</f>
        <v>3.1355280000000003</v>
      </c>
      <c r="S139" s="181">
        <v>0</v>
      </c>
      <c r="T139" s="182">
        <f>S139*H139</f>
        <v>0</v>
      </c>
      <c r="U139" s="37"/>
      <c r="V139" s="37"/>
      <c r="W139" s="37"/>
      <c r="X139" s="37"/>
      <c r="Y139" s="37"/>
      <c r="Z139" s="37"/>
      <c r="AA139" s="37"/>
      <c r="AB139" s="37"/>
      <c r="AC139" s="37"/>
      <c r="AD139" s="37"/>
      <c r="AE139" s="37"/>
      <c r="AR139" s="183" t="s">
        <v>170</v>
      </c>
      <c r="AT139" s="183" t="s">
        <v>166</v>
      </c>
      <c r="AU139" s="183" t="s">
        <v>82</v>
      </c>
      <c r="AY139" s="18" t="s">
        <v>137</v>
      </c>
      <c r="BE139" s="184">
        <f>IF(N139="základní",J139,0)</f>
        <v>0</v>
      </c>
      <c r="BF139" s="184">
        <f>IF(N139="snížená",J139,0)</f>
        <v>0</v>
      </c>
      <c r="BG139" s="184">
        <f>IF(N139="zákl. přenesená",J139,0)</f>
        <v>0</v>
      </c>
      <c r="BH139" s="184">
        <f>IF(N139="sníž. přenesená",J139,0)</f>
        <v>0</v>
      </c>
      <c r="BI139" s="184">
        <f>IF(N139="nulová",J139,0)</f>
        <v>0</v>
      </c>
      <c r="BJ139" s="18" t="s">
        <v>80</v>
      </c>
      <c r="BK139" s="184">
        <f>ROUND(I139*H139,2)</f>
        <v>0</v>
      </c>
      <c r="BL139" s="18" t="s">
        <v>144</v>
      </c>
      <c r="BM139" s="183" t="s">
        <v>917</v>
      </c>
    </row>
    <row r="140" spans="1:47" s="2" customFormat="1" ht="12">
      <c r="A140" s="37"/>
      <c r="B140" s="38"/>
      <c r="C140" s="37"/>
      <c r="D140" s="185" t="s">
        <v>146</v>
      </c>
      <c r="E140" s="37"/>
      <c r="F140" s="186" t="s">
        <v>916</v>
      </c>
      <c r="G140" s="37"/>
      <c r="H140" s="37"/>
      <c r="I140" s="187"/>
      <c r="J140" s="37"/>
      <c r="K140" s="37"/>
      <c r="L140" s="38"/>
      <c r="M140" s="188"/>
      <c r="N140" s="189"/>
      <c r="O140" s="71"/>
      <c r="P140" s="71"/>
      <c r="Q140" s="71"/>
      <c r="R140" s="71"/>
      <c r="S140" s="71"/>
      <c r="T140" s="72"/>
      <c r="U140" s="37"/>
      <c r="V140" s="37"/>
      <c r="W140" s="37"/>
      <c r="X140" s="37"/>
      <c r="Y140" s="37"/>
      <c r="Z140" s="37"/>
      <c r="AA140" s="37"/>
      <c r="AB140" s="37"/>
      <c r="AC140" s="37"/>
      <c r="AD140" s="37"/>
      <c r="AE140" s="37"/>
      <c r="AT140" s="18" t="s">
        <v>146</v>
      </c>
      <c r="AU140" s="18" t="s">
        <v>82</v>
      </c>
    </row>
    <row r="141" spans="1:51" s="13" customFormat="1" ht="12">
      <c r="A141" s="13"/>
      <c r="B141" s="190"/>
      <c r="C141" s="13"/>
      <c r="D141" s="185" t="s">
        <v>154</v>
      </c>
      <c r="E141" s="191" t="s">
        <v>3</v>
      </c>
      <c r="F141" s="192" t="s">
        <v>918</v>
      </c>
      <c r="G141" s="13"/>
      <c r="H141" s="193">
        <v>1.284</v>
      </c>
      <c r="I141" s="194"/>
      <c r="J141" s="13"/>
      <c r="K141" s="13"/>
      <c r="L141" s="190"/>
      <c r="M141" s="195"/>
      <c r="N141" s="196"/>
      <c r="O141" s="196"/>
      <c r="P141" s="196"/>
      <c r="Q141" s="196"/>
      <c r="R141" s="196"/>
      <c r="S141" s="196"/>
      <c r="T141" s="197"/>
      <c r="U141" s="13"/>
      <c r="V141" s="13"/>
      <c r="W141" s="13"/>
      <c r="X141" s="13"/>
      <c r="Y141" s="13"/>
      <c r="Z141" s="13"/>
      <c r="AA141" s="13"/>
      <c r="AB141" s="13"/>
      <c r="AC141" s="13"/>
      <c r="AD141" s="13"/>
      <c r="AE141" s="13"/>
      <c r="AT141" s="191" t="s">
        <v>154</v>
      </c>
      <c r="AU141" s="191" t="s">
        <v>82</v>
      </c>
      <c r="AV141" s="13" t="s">
        <v>82</v>
      </c>
      <c r="AW141" s="13" t="s">
        <v>35</v>
      </c>
      <c r="AX141" s="13" t="s">
        <v>80</v>
      </c>
      <c r="AY141" s="191" t="s">
        <v>137</v>
      </c>
    </row>
    <row r="142" spans="1:65" s="2" customFormat="1" ht="24.15" customHeight="1">
      <c r="A142" s="37"/>
      <c r="B142" s="171"/>
      <c r="C142" s="172" t="s">
        <v>234</v>
      </c>
      <c r="D142" s="172" t="s">
        <v>140</v>
      </c>
      <c r="E142" s="173" t="s">
        <v>919</v>
      </c>
      <c r="F142" s="174" t="s">
        <v>920</v>
      </c>
      <c r="G142" s="175" t="s">
        <v>190</v>
      </c>
      <c r="H142" s="176">
        <v>55</v>
      </c>
      <c r="I142" s="177"/>
      <c r="J142" s="178">
        <f>ROUND(I142*H142,2)</f>
        <v>0</v>
      </c>
      <c r="K142" s="174" t="s">
        <v>3</v>
      </c>
      <c r="L142" s="38"/>
      <c r="M142" s="179" t="s">
        <v>3</v>
      </c>
      <c r="N142" s="180" t="s">
        <v>44</v>
      </c>
      <c r="O142" s="71"/>
      <c r="P142" s="181">
        <f>O142*H142</f>
        <v>0</v>
      </c>
      <c r="Q142" s="181">
        <v>0</v>
      </c>
      <c r="R142" s="181">
        <f>Q142*H142</f>
        <v>0</v>
      </c>
      <c r="S142" s="181">
        <v>0</v>
      </c>
      <c r="T142" s="182">
        <f>S142*H142</f>
        <v>0</v>
      </c>
      <c r="U142" s="37"/>
      <c r="V142" s="37"/>
      <c r="W142" s="37"/>
      <c r="X142" s="37"/>
      <c r="Y142" s="37"/>
      <c r="Z142" s="37"/>
      <c r="AA142" s="37"/>
      <c r="AB142" s="37"/>
      <c r="AC142" s="37"/>
      <c r="AD142" s="37"/>
      <c r="AE142" s="37"/>
      <c r="AR142" s="183" t="s">
        <v>144</v>
      </c>
      <c r="AT142" s="183" t="s">
        <v>140</v>
      </c>
      <c r="AU142" s="183" t="s">
        <v>82</v>
      </c>
      <c r="AY142" s="18" t="s">
        <v>137</v>
      </c>
      <c r="BE142" s="184">
        <f>IF(N142="základní",J142,0)</f>
        <v>0</v>
      </c>
      <c r="BF142" s="184">
        <f>IF(N142="snížená",J142,0)</f>
        <v>0</v>
      </c>
      <c r="BG142" s="184">
        <f>IF(N142="zákl. přenesená",J142,0)</f>
        <v>0</v>
      </c>
      <c r="BH142" s="184">
        <f>IF(N142="sníž. přenesená",J142,0)</f>
        <v>0</v>
      </c>
      <c r="BI142" s="184">
        <f>IF(N142="nulová",J142,0)</f>
        <v>0</v>
      </c>
      <c r="BJ142" s="18" t="s">
        <v>80</v>
      </c>
      <c r="BK142" s="184">
        <f>ROUND(I142*H142,2)</f>
        <v>0</v>
      </c>
      <c r="BL142" s="18" t="s">
        <v>144</v>
      </c>
      <c r="BM142" s="183" t="s">
        <v>921</v>
      </c>
    </row>
    <row r="143" spans="1:47" s="2" customFormat="1" ht="12">
      <c r="A143" s="37"/>
      <c r="B143" s="38"/>
      <c r="C143" s="37"/>
      <c r="D143" s="185" t="s">
        <v>146</v>
      </c>
      <c r="E143" s="37"/>
      <c r="F143" s="186" t="s">
        <v>920</v>
      </c>
      <c r="G143" s="37"/>
      <c r="H143" s="37"/>
      <c r="I143" s="187"/>
      <c r="J143" s="37"/>
      <c r="K143" s="37"/>
      <c r="L143" s="38"/>
      <c r="M143" s="223"/>
      <c r="N143" s="224"/>
      <c r="O143" s="225"/>
      <c r="P143" s="225"/>
      <c r="Q143" s="225"/>
      <c r="R143" s="225"/>
      <c r="S143" s="225"/>
      <c r="T143" s="226"/>
      <c r="U143" s="37"/>
      <c r="V143" s="37"/>
      <c r="W143" s="37"/>
      <c r="X143" s="37"/>
      <c r="Y143" s="37"/>
      <c r="Z143" s="37"/>
      <c r="AA143" s="37"/>
      <c r="AB143" s="37"/>
      <c r="AC143" s="37"/>
      <c r="AD143" s="37"/>
      <c r="AE143" s="37"/>
      <c r="AT143" s="18" t="s">
        <v>146</v>
      </c>
      <c r="AU143" s="18" t="s">
        <v>82</v>
      </c>
    </row>
    <row r="144" spans="1:31" s="2" customFormat="1" ht="6.95" customHeight="1">
      <c r="A144" s="37"/>
      <c r="B144" s="54"/>
      <c r="C144" s="55"/>
      <c r="D144" s="55"/>
      <c r="E144" s="55"/>
      <c r="F144" s="55"/>
      <c r="G144" s="55"/>
      <c r="H144" s="55"/>
      <c r="I144" s="55"/>
      <c r="J144" s="55"/>
      <c r="K144" s="55"/>
      <c r="L144" s="38"/>
      <c r="M144" s="37"/>
      <c r="O144" s="37"/>
      <c r="P144" s="37"/>
      <c r="Q144" s="37"/>
      <c r="R144" s="37"/>
      <c r="S144" s="37"/>
      <c r="T144" s="37"/>
      <c r="U144" s="37"/>
      <c r="V144" s="37"/>
      <c r="W144" s="37"/>
      <c r="X144" s="37"/>
      <c r="Y144" s="37"/>
      <c r="Z144" s="37"/>
      <c r="AA144" s="37"/>
      <c r="AB144" s="37"/>
      <c r="AC144" s="37"/>
      <c r="AD144" s="37"/>
      <c r="AE144" s="37"/>
    </row>
  </sheetData>
  <autoFilter ref="C88:K14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93</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2:12" s="1" customFormat="1" ht="12" customHeight="1" hidden="1">
      <c r="B8" s="21"/>
      <c r="D8" s="31" t="s">
        <v>110</v>
      </c>
      <c r="L8" s="21"/>
    </row>
    <row r="9" spans="1:31" s="2" customFormat="1" ht="16.5" customHeight="1" hidden="1">
      <c r="A9" s="37"/>
      <c r="B9" s="38"/>
      <c r="C9" s="37"/>
      <c r="D9" s="37"/>
      <c r="E9" s="122" t="s">
        <v>111</v>
      </c>
      <c r="F9" s="37"/>
      <c r="G9" s="37"/>
      <c r="H9" s="37"/>
      <c r="I9" s="37"/>
      <c r="J9" s="37"/>
      <c r="K9" s="37"/>
      <c r="L9" s="123"/>
      <c r="S9" s="37"/>
      <c r="T9" s="37"/>
      <c r="U9" s="37"/>
      <c r="V9" s="37"/>
      <c r="W9" s="37"/>
      <c r="X9" s="37"/>
      <c r="Y9" s="37"/>
      <c r="Z9" s="37"/>
      <c r="AA9" s="37"/>
      <c r="AB9" s="37"/>
      <c r="AC9" s="37"/>
      <c r="AD9" s="37"/>
      <c r="AE9" s="37"/>
    </row>
    <row r="10" spans="1:31" s="2" customFormat="1" ht="12" customHeight="1" hidden="1">
      <c r="A10" s="37"/>
      <c r="B10" s="38"/>
      <c r="C10" s="37"/>
      <c r="D10" s="31" t="s">
        <v>112</v>
      </c>
      <c r="E10" s="37"/>
      <c r="F10" s="37"/>
      <c r="G10" s="37"/>
      <c r="H10" s="37"/>
      <c r="I10" s="37"/>
      <c r="J10" s="37"/>
      <c r="K10" s="37"/>
      <c r="L10" s="123"/>
      <c r="S10" s="37"/>
      <c r="T10" s="37"/>
      <c r="U10" s="37"/>
      <c r="V10" s="37"/>
      <c r="W10" s="37"/>
      <c r="X10" s="37"/>
      <c r="Y10" s="37"/>
      <c r="Z10" s="37"/>
      <c r="AA10" s="37"/>
      <c r="AB10" s="37"/>
      <c r="AC10" s="37"/>
      <c r="AD10" s="37"/>
      <c r="AE10" s="37"/>
    </row>
    <row r="11" spans="1:31" s="2" customFormat="1" ht="16.5" customHeight="1" hidden="1">
      <c r="A11" s="37"/>
      <c r="B11" s="38"/>
      <c r="C11" s="37"/>
      <c r="D11" s="37"/>
      <c r="E11" s="61" t="s">
        <v>922</v>
      </c>
      <c r="F11" s="37"/>
      <c r="G11" s="37"/>
      <c r="H11" s="37"/>
      <c r="I11" s="37"/>
      <c r="J11" s="37"/>
      <c r="K11" s="37"/>
      <c r="L11" s="123"/>
      <c r="S11" s="37"/>
      <c r="T11" s="37"/>
      <c r="U11" s="37"/>
      <c r="V11" s="37"/>
      <c r="W11" s="37"/>
      <c r="X11" s="37"/>
      <c r="Y11" s="37"/>
      <c r="Z11" s="37"/>
      <c r="AA11" s="37"/>
      <c r="AB11" s="37"/>
      <c r="AC11" s="37"/>
      <c r="AD11" s="37"/>
      <c r="AE11" s="37"/>
    </row>
    <row r="12" spans="1:31" s="2" customFormat="1" ht="12" hidden="1">
      <c r="A12" s="37"/>
      <c r="B12" s="38"/>
      <c r="C12" s="37"/>
      <c r="D12" s="37"/>
      <c r="E12" s="37"/>
      <c r="F12" s="37"/>
      <c r="G12" s="37"/>
      <c r="H12" s="37"/>
      <c r="I12" s="37"/>
      <c r="J12" s="37"/>
      <c r="K12" s="37"/>
      <c r="L12" s="123"/>
      <c r="S12" s="37"/>
      <c r="T12" s="37"/>
      <c r="U12" s="37"/>
      <c r="V12" s="37"/>
      <c r="W12" s="37"/>
      <c r="X12" s="37"/>
      <c r="Y12" s="37"/>
      <c r="Z12" s="37"/>
      <c r="AA12" s="37"/>
      <c r="AB12" s="37"/>
      <c r="AC12" s="37"/>
      <c r="AD12" s="37"/>
      <c r="AE12" s="37"/>
    </row>
    <row r="13" spans="1:31" s="2" customFormat="1" ht="12" customHeight="1" hidden="1">
      <c r="A13" s="37"/>
      <c r="B13" s="38"/>
      <c r="C13" s="37"/>
      <c r="D13" s="31" t="s">
        <v>19</v>
      </c>
      <c r="E13" s="37"/>
      <c r="F13" s="26" t="s">
        <v>3</v>
      </c>
      <c r="G13" s="37"/>
      <c r="H13" s="37"/>
      <c r="I13" s="31" t="s">
        <v>20</v>
      </c>
      <c r="J13" s="26" t="s">
        <v>3</v>
      </c>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21</v>
      </c>
      <c r="E14" s="37"/>
      <c r="F14" s="26" t="s">
        <v>22</v>
      </c>
      <c r="G14" s="37"/>
      <c r="H14" s="37"/>
      <c r="I14" s="31" t="s">
        <v>23</v>
      </c>
      <c r="J14" s="63" t="str">
        <f>'Rekapitulace zakázky'!AN8</f>
        <v>27. 1. 2021</v>
      </c>
      <c r="K14" s="37"/>
      <c r="L14" s="123"/>
      <c r="S14" s="37"/>
      <c r="T14" s="37"/>
      <c r="U14" s="37"/>
      <c r="V14" s="37"/>
      <c r="W14" s="37"/>
      <c r="X14" s="37"/>
      <c r="Y14" s="37"/>
      <c r="Z14" s="37"/>
      <c r="AA14" s="37"/>
      <c r="AB14" s="37"/>
      <c r="AC14" s="37"/>
      <c r="AD14" s="37"/>
      <c r="AE14" s="37"/>
    </row>
    <row r="15" spans="1:31" s="2" customFormat="1" ht="10.8" customHeight="1" hidden="1">
      <c r="A15" s="37"/>
      <c r="B15" s="38"/>
      <c r="C15" s="37"/>
      <c r="D15" s="37"/>
      <c r="E15" s="37"/>
      <c r="F15" s="37"/>
      <c r="G15" s="37"/>
      <c r="H15" s="37"/>
      <c r="I15" s="37"/>
      <c r="J15" s="37"/>
      <c r="K15" s="37"/>
      <c r="L15" s="123"/>
      <c r="S15" s="37"/>
      <c r="T15" s="37"/>
      <c r="U15" s="37"/>
      <c r="V15" s="37"/>
      <c r="W15" s="37"/>
      <c r="X15" s="37"/>
      <c r="Y15" s="37"/>
      <c r="Z15" s="37"/>
      <c r="AA15" s="37"/>
      <c r="AB15" s="37"/>
      <c r="AC15" s="37"/>
      <c r="AD15" s="37"/>
      <c r="AE15" s="37"/>
    </row>
    <row r="16" spans="1:31" s="2" customFormat="1" ht="12" customHeight="1" hidden="1">
      <c r="A16" s="37"/>
      <c r="B16" s="38"/>
      <c r="C16" s="37"/>
      <c r="D16" s="31" t="s">
        <v>25</v>
      </c>
      <c r="E16" s="37"/>
      <c r="F16" s="37"/>
      <c r="G16" s="37"/>
      <c r="H16" s="37"/>
      <c r="I16" s="31" t="s">
        <v>26</v>
      </c>
      <c r="J16" s="26" t="s">
        <v>27</v>
      </c>
      <c r="K16" s="37"/>
      <c r="L16" s="123"/>
      <c r="S16" s="37"/>
      <c r="T16" s="37"/>
      <c r="U16" s="37"/>
      <c r="V16" s="37"/>
      <c r="W16" s="37"/>
      <c r="X16" s="37"/>
      <c r="Y16" s="37"/>
      <c r="Z16" s="37"/>
      <c r="AA16" s="37"/>
      <c r="AB16" s="37"/>
      <c r="AC16" s="37"/>
      <c r="AD16" s="37"/>
      <c r="AE16" s="37"/>
    </row>
    <row r="17" spans="1:31" s="2" customFormat="1" ht="18" customHeight="1" hidden="1">
      <c r="A17" s="37"/>
      <c r="B17" s="38"/>
      <c r="C17" s="37"/>
      <c r="D17" s="37"/>
      <c r="E17" s="26" t="s">
        <v>28</v>
      </c>
      <c r="F17" s="37"/>
      <c r="G17" s="37"/>
      <c r="H17" s="37"/>
      <c r="I17" s="31" t="s">
        <v>29</v>
      </c>
      <c r="J17" s="26" t="s">
        <v>3</v>
      </c>
      <c r="K17" s="37"/>
      <c r="L17" s="123"/>
      <c r="S17" s="37"/>
      <c r="T17" s="37"/>
      <c r="U17" s="37"/>
      <c r="V17" s="37"/>
      <c r="W17" s="37"/>
      <c r="X17" s="37"/>
      <c r="Y17" s="37"/>
      <c r="Z17" s="37"/>
      <c r="AA17" s="37"/>
      <c r="AB17" s="37"/>
      <c r="AC17" s="37"/>
      <c r="AD17" s="37"/>
      <c r="AE17" s="37"/>
    </row>
    <row r="18" spans="1:31" s="2" customFormat="1" ht="6.95" customHeight="1" hidden="1">
      <c r="A18" s="37"/>
      <c r="B18" s="38"/>
      <c r="C18" s="37"/>
      <c r="D18" s="37"/>
      <c r="E18" s="37"/>
      <c r="F18" s="37"/>
      <c r="G18" s="37"/>
      <c r="H18" s="37"/>
      <c r="I18" s="37"/>
      <c r="J18" s="37"/>
      <c r="K18" s="37"/>
      <c r="L18" s="123"/>
      <c r="S18" s="37"/>
      <c r="T18" s="37"/>
      <c r="U18" s="37"/>
      <c r="V18" s="37"/>
      <c r="W18" s="37"/>
      <c r="X18" s="37"/>
      <c r="Y18" s="37"/>
      <c r="Z18" s="37"/>
      <c r="AA18" s="37"/>
      <c r="AB18" s="37"/>
      <c r="AC18" s="37"/>
      <c r="AD18" s="37"/>
      <c r="AE18" s="37"/>
    </row>
    <row r="19" spans="1:31" s="2" customFormat="1" ht="12" customHeight="1" hidden="1">
      <c r="A19" s="37"/>
      <c r="B19" s="38"/>
      <c r="C19" s="37"/>
      <c r="D19" s="31" t="s">
        <v>30</v>
      </c>
      <c r="E19" s="37"/>
      <c r="F19" s="37"/>
      <c r="G19" s="37"/>
      <c r="H19" s="37"/>
      <c r="I19" s="31" t="s">
        <v>26</v>
      </c>
      <c r="J19" s="32" t="str">
        <f>'Rekapitulace zakázky'!AN13</f>
        <v>Vyplň údaj</v>
      </c>
      <c r="K19" s="37"/>
      <c r="L19" s="123"/>
      <c r="S19" s="37"/>
      <c r="T19" s="37"/>
      <c r="U19" s="37"/>
      <c r="V19" s="37"/>
      <c r="W19" s="37"/>
      <c r="X19" s="37"/>
      <c r="Y19" s="37"/>
      <c r="Z19" s="37"/>
      <c r="AA19" s="37"/>
      <c r="AB19" s="37"/>
      <c r="AC19" s="37"/>
      <c r="AD19" s="37"/>
      <c r="AE19" s="37"/>
    </row>
    <row r="20" spans="1:31" s="2" customFormat="1" ht="18" customHeight="1" hidden="1">
      <c r="A20" s="37"/>
      <c r="B20" s="38"/>
      <c r="C20" s="37"/>
      <c r="D20" s="37"/>
      <c r="E20" s="32" t="str">
        <f>'Rekapitulace zakázky'!E14</f>
        <v>Vyplň údaj</v>
      </c>
      <c r="F20" s="26"/>
      <c r="G20" s="26"/>
      <c r="H20" s="26"/>
      <c r="I20" s="31" t="s">
        <v>29</v>
      </c>
      <c r="J20" s="32" t="str">
        <f>'Rekapitulace zakázky'!AN14</f>
        <v>Vyplň údaj</v>
      </c>
      <c r="K20" s="37"/>
      <c r="L20" s="123"/>
      <c r="S20" s="37"/>
      <c r="T20" s="37"/>
      <c r="U20" s="37"/>
      <c r="V20" s="37"/>
      <c r="W20" s="37"/>
      <c r="X20" s="37"/>
      <c r="Y20" s="37"/>
      <c r="Z20" s="37"/>
      <c r="AA20" s="37"/>
      <c r="AB20" s="37"/>
      <c r="AC20" s="37"/>
      <c r="AD20" s="37"/>
      <c r="AE20" s="37"/>
    </row>
    <row r="21" spans="1:31" s="2" customFormat="1" ht="6.95" customHeight="1" hidden="1">
      <c r="A21" s="37"/>
      <c r="B21" s="38"/>
      <c r="C21" s="37"/>
      <c r="D21" s="37"/>
      <c r="E21" s="37"/>
      <c r="F21" s="37"/>
      <c r="G21" s="37"/>
      <c r="H21" s="37"/>
      <c r="I21" s="37"/>
      <c r="J21" s="37"/>
      <c r="K21" s="37"/>
      <c r="L21" s="123"/>
      <c r="S21" s="37"/>
      <c r="T21" s="37"/>
      <c r="U21" s="37"/>
      <c r="V21" s="37"/>
      <c r="W21" s="37"/>
      <c r="X21" s="37"/>
      <c r="Y21" s="37"/>
      <c r="Z21" s="37"/>
      <c r="AA21" s="37"/>
      <c r="AB21" s="37"/>
      <c r="AC21" s="37"/>
      <c r="AD21" s="37"/>
      <c r="AE21" s="37"/>
    </row>
    <row r="22" spans="1:31" s="2" customFormat="1" ht="12" customHeight="1" hidden="1">
      <c r="A22" s="37"/>
      <c r="B22" s="38"/>
      <c r="C22" s="37"/>
      <c r="D22" s="31" t="s">
        <v>32</v>
      </c>
      <c r="E22" s="37"/>
      <c r="F22" s="37"/>
      <c r="G22" s="37"/>
      <c r="H22" s="37"/>
      <c r="I22" s="31" t="s">
        <v>26</v>
      </c>
      <c r="J22" s="26" t="s">
        <v>33</v>
      </c>
      <c r="K22" s="37"/>
      <c r="L22" s="123"/>
      <c r="S22" s="37"/>
      <c r="T22" s="37"/>
      <c r="U22" s="37"/>
      <c r="V22" s="37"/>
      <c r="W22" s="37"/>
      <c r="X22" s="37"/>
      <c r="Y22" s="37"/>
      <c r="Z22" s="37"/>
      <c r="AA22" s="37"/>
      <c r="AB22" s="37"/>
      <c r="AC22" s="37"/>
      <c r="AD22" s="37"/>
      <c r="AE22" s="37"/>
    </row>
    <row r="23" spans="1:31" s="2" customFormat="1" ht="18" customHeight="1" hidden="1">
      <c r="A23" s="37"/>
      <c r="B23" s="38"/>
      <c r="C23" s="37"/>
      <c r="D23" s="37"/>
      <c r="E23" s="26" t="s">
        <v>34</v>
      </c>
      <c r="F23" s="37"/>
      <c r="G23" s="37"/>
      <c r="H23" s="37"/>
      <c r="I23" s="31" t="s">
        <v>29</v>
      </c>
      <c r="J23" s="26" t="s">
        <v>3</v>
      </c>
      <c r="K23" s="37"/>
      <c r="L23" s="123"/>
      <c r="S23" s="37"/>
      <c r="T23" s="37"/>
      <c r="U23" s="37"/>
      <c r="V23" s="37"/>
      <c r="W23" s="37"/>
      <c r="X23" s="37"/>
      <c r="Y23" s="37"/>
      <c r="Z23" s="37"/>
      <c r="AA23" s="37"/>
      <c r="AB23" s="37"/>
      <c r="AC23" s="37"/>
      <c r="AD23" s="37"/>
      <c r="AE23" s="37"/>
    </row>
    <row r="24" spans="1:31" s="2" customFormat="1" ht="6.95" customHeight="1" hidden="1">
      <c r="A24" s="37"/>
      <c r="B24" s="38"/>
      <c r="C24" s="37"/>
      <c r="D24" s="37"/>
      <c r="E24" s="37"/>
      <c r="F24" s="37"/>
      <c r="G24" s="37"/>
      <c r="H24" s="37"/>
      <c r="I24" s="37"/>
      <c r="J24" s="37"/>
      <c r="K24" s="37"/>
      <c r="L24" s="123"/>
      <c r="S24" s="37"/>
      <c r="T24" s="37"/>
      <c r="U24" s="37"/>
      <c r="V24" s="37"/>
      <c r="W24" s="37"/>
      <c r="X24" s="37"/>
      <c r="Y24" s="37"/>
      <c r="Z24" s="37"/>
      <c r="AA24" s="37"/>
      <c r="AB24" s="37"/>
      <c r="AC24" s="37"/>
      <c r="AD24" s="37"/>
      <c r="AE24" s="37"/>
    </row>
    <row r="25" spans="1:31" s="2" customFormat="1" ht="12" customHeight="1" hidden="1">
      <c r="A25" s="37"/>
      <c r="B25" s="38"/>
      <c r="C25" s="37"/>
      <c r="D25" s="31" t="s">
        <v>36</v>
      </c>
      <c r="E25" s="37"/>
      <c r="F25" s="37"/>
      <c r="G25" s="37"/>
      <c r="H25" s="37"/>
      <c r="I25" s="31" t="s">
        <v>26</v>
      </c>
      <c r="J25" s="26" t="s">
        <v>3</v>
      </c>
      <c r="K25" s="37"/>
      <c r="L25" s="123"/>
      <c r="S25" s="37"/>
      <c r="T25" s="37"/>
      <c r="U25" s="37"/>
      <c r="V25" s="37"/>
      <c r="W25" s="37"/>
      <c r="X25" s="37"/>
      <c r="Y25" s="37"/>
      <c r="Z25" s="37"/>
      <c r="AA25" s="37"/>
      <c r="AB25" s="37"/>
      <c r="AC25" s="37"/>
      <c r="AD25" s="37"/>
      <c r="AE25" s="37"/>
    </row>
    <row r="26" spans="1:31" s="2" customFormat="1" ht="18" customHeight="1" hidden="1">
      <c r="A26" s="37"/>
      <c r="B26" s="38"/>
      <c r="C26" s="37"/>
      <c r="D26" s="37"/>
      <c r="E26" s="26" t="s">
        <v>34</v>
      </c>
      <c r="F26" s="37"/>
      <c r="G26" s="37"/>
      <c r="H26" s="37"/>
      <c r="I26" s="31" t="s">
        <v>29</v>
      </c>
      <c r="J26" s="26" t="s">
        <v>3</v>
      </c>
      <c r="K26" s="37"/>
      <c r="L26" s="123"/>
      <c r="S26" s="37"/>
      <c r="T26" s="37"/>
      <c r="U26" s="37"/>
      <c r="V26" s="37"/>
      <c r="W26" s="37"/>
      <c r="X26" s="37"/>
      <c r="Y26" s="37"/>
      <c r="Z26" s="37"/>
      <c r="AA26" s="37"/>
      <c r="AB26" s="37"/>
      <c r="AC26" s="37"/>
      <c r="AD26" s="37"/>
      <c r="AE26" s="37"/>
    </row>
    <row r="27" spans="1:31" s="2" customFormat="1" ht="6.95" customHeight="1" hidden="1">
      <c r="A27" s="37"/>
      <c r="B27" s="38"/>
      <c r="C27" s="37"/>
      <c r="D27" s="37"/>
      <c r="E27" s="37"/>
      <c r="F27" s="37"/>
      <c r="G27" s="37"/>
      <c r="H27" s="37"/>
      <c r="I27" s="37"/>
      <c r="J27" s="37"/>
      <c r="K27" s="37"/>
      <c r="L27" s="123"/>
      <c r="S27" s="37"/>
      <c r="T27" s="37"/>
      <c r="U27" s="37"/>
      <c r="V27" s="37"/>
      <c r="W27" s="37"/>
      <c r="X27" s="37"/>
      <c r="Y27" s="37"/>
      <c r="Z27" s="37"/>
      <c r="AA27" s="37"/>
      <c r="AB27" s="37"/>
      <c r="AC27" s="37"/>
      <c r="AD27" s="37"/>
      <c r="AE27" s="37"/>
    </row>
    <row r="28" spans="1:31" s="2" customFormat="1" ht="12" customHeight="1" hidden="1">
      <c r="A28" s="37"/>
      <c r="B28" s="38"/>
      <c r="C28" s="37"/>
      <c r="D28" s="31" t="s">
        <v>37</v>
      </c>
      <c r="E28" s="37"/>
      <c r="F28" s="37"/>
      <c r="G28" s="37"/>
      <c r="H28" s="37"/>
      <c r="I28" s="37"/>
      <c r="J28" s="37"/>
      <c r="K28" s="37"/>
      <c r="L28" s="123"/>
      <c r="S28" s="37"/>
      <c r="T28" s="37"/>
      <c r="U28" s="37"/>
      <c r="V28" s="37"/>
      <c r="W28" s="37"/>
      <c r="X28" s="37"/>
      <c r="Y28" s="37"/>
      <c r="Z28" s="37"/>
      <c r="AA28" s="37"/>
      <c r="AB28" s="37"/>
      <c r="AC28" s="37"/>
      <c r="AD28" s="37"/>
      <c r="AE28" s="37"/>
    </row>
    <row r="29" spans="1:31" s="8" customFormat="1" ht="16.5" customHeight="1" hidden="1">
      <c r="A29" s="124"/>
      <c r="B29" s="125"/>
      <c r="C29" s="124"/>
      <c r="D29" s="124"/>
      <c r="E29" s="35" t="s">
        <v>3</v>
      </c>
      <c r="F29" s="35"/>
      <c r="G29" s="35"/>
      <c r="H29" s="35"/>
      <c r="I29" s="124"/>
      <c r="J29" s="124"/>
      <c r="K29" s="124"/>
      <c r="L29" s="126"/>
      <c r="S29" s="124"/>
      <c r="T29" s="124"/>
      <c r="U29" s="124"/>
      <c r="V29" s="124"/>
      <c r="W29" s="124"/>
      <c r="X29" s="124"/>
      <c r="Y29" s="124"/>
      <c r="Z29" s="124"/>
      <c r="AA29" s="124"/>
      <c r="AB29" s="124"/>
      <c r="AC29" s="124"/>
      <c r="AD29" s="124"/>
      <c r="AE29" s="124"/>
    </row>
    <row r="30" spans="1:31" s="2" customFormat="1" ht="6.95" customHeight="1" hidden="1">
      <c r="A30" s="37"/>
      <c r="B30" s="38"/>
      <c r="C30" s="37"/>
      <c r="D30" s="37"/>
      <c r="E30" s="37"/>
      <c r="F30" s="37"/>
      <c r="G30" s="37"/>
      <c r="H30" s="37"/>
      <c r="I30" s="37"/>
      <c r="J30" s="37"/>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25.4" customHeight="1" hidden="1">
      <c r="A32" s="37"/>
      <c r="B32" s="38"/>
      <c r="C32" s="37"/>
      <c r="D32" s="127" t="s">
        <v>39</v>
      </c>
      <c r="E32" s="37"/>
      <c r="F32" s="37"/>
      <c r="G32" s="37"/>
      <c r="H32" s="37"/>
      <c r="I32" s="37"/>
      <c r="J32" s="89">
        <f>ROUND(J88,2)</f>
        <v>0</v>
      </c>
      <c r="K32" s="37"/>
      <c r="L32" s="123"/>
      <c r="S32" s="37"/>
      <c r="T32" s="37"/>
      <c r="U32" s="37"/>
      <c r="V32" s="37"/>
      <c r="W32" s="37"/>
      <c r="X32" s="37"/>
      <c r="Y32" s="37"/>
      <c r="Z32" s="37"/>
      <c r="AA32" s="37"/>
      <c r="AB32" s="37"/>
      <c r="AC32" s="37"/>
      <c r="AD32" s="37"/>
      <c r="AE32" s="37"/>
    </row>
    <row r="33" spans="1:31" s="2" customFormat="1" ht="6.95" customHeight="1" hidden="1">
      <c r="A33" s="37"/>
      <c r="B33" s="38"/>
      <c r="C33" s="37"/>
      <c r="D33" s="83"/>
      <c r="E33" s="83"/>
      <c r="F33" s="83"/>
      <c r="G33" s="83"/>
      <c r="H33" s="83"/>
      <c r="I33" s="83"/>
      <c r="J33" s="83"/>
      <c r="K33" s="83"/>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7"/>
      <c r="F34" s="42" t="s">
        <v>41</v>
      </c>
      <c r="G34" s="37"/>
      <c r="H34" s="37"/>
      <c r="I34" s="42" t="s">
        <v>40</v>
      </c>
      <c r="J34" s="42" t="s">
        <v>42</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128" t="s">
        <v>43</v>
      </c>
      <c r="E35" s="31" t="s">
        <v>44</v>
      </c>
      <c r="F35" s="129">
        <f>ROUND((SUM(BE88:BE116)),2)</f>
        <v>0</v>
      </c>
      <c r="G35" s="37"/>
      <c r="H35" s="37"/>
      <c r="I35" s="130">
        <v>0.21</v>
      </c>
      <c r="J35" s="129">
        <f>ROUND(((SUM(BE88:BE116))*I35),2)</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45</v>
      </c>
      <c r="F36" s="129">
        <f>ROUND((SUM(BF88:BF116)),2)</f>
        <v>0</v>
      </c>
      <c r="G36" s="37"/>
      <c r="H36" s="37"/>
      <c r="I36" s="130">
        <v>0.15</v>
      </c>
      <c r="J36" s="129">
        <f>ROUND(((SUM(BF88:BF116))*I36),2)</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46</v>
      </c>
      <c r="F37" s="129">
        <f>ROUND((SUM(BG88:BG116)),2)</f>
        <v>0</v>
      </c>
      <c r="G37" s="37"/>
      <c r="H37" s="37"/>
      <c r="I37" s="130">
        <v>0.21</v>
      </c>
      <c r="J37" s="129">
        <f>0</f>
        <v>0</v>
      </c>
      <c r="K37" s="37"/>
      <c r="L37" s="123"/>
      <c r="S37" s="37"/>
      <c r="T37" s="37"/>
      <c r="U37" s="37"/>
      <c r="V37" s="37"/>
      <c r="W37" s="37"/>
      <c r="X37" s="37"/>
      <c r="Y37" s="37"/>
      <c r="Z37" s="37"/>
      <c r="AA37" s="37"/>
      <c r="AB37" s="37"/>
      <c r="AC37" s="37"/>
      <c r="AD37" s="37"/>
      <c r="AE37" s="37"/>
    </row>
    <row r="38" spans="1:31" s="2" customFormat="1" ht="14.4" customHeight="1" hidden="1">
      <c r="A38" s="37"/>
      <c r="B38" s="38"/>
      <c r="C38" s="37"/>
      <c r="D38" s="37"/>
      <c r="E38" s="31" t="s">
        <v>47</v>
      </c>
      <c r="F38" s="129">
        <f>ROUND((SUM(BH88:BH116)),2)</f>
        <v>0</v>
      </c>
      <c r="G38" s="37"/>
      <c r="H38" s="37"/>
      <c r="I38" s="130">
        <v>0.15</v>
      </c>
      <c r="J38" s="129">
        <f>0</f>
        <v>0</v>
      </c>
      <c r="K38" s="37"/>
      <c r="L38" s="123"/>
      <c r="S38" s="37"/>
      <c r="T38" s="37"/>
      <c r="U38" s="37"/>
      <c r="V38" s="37"/>
      <c r="W38" s="37"/>
      <c r="X38" s="37"/>
      <c r="Y38" s="37"/>
      <c r="Z38" s="37"/>
      <c r="AA38" s="37"/>
      <c r="AB38" s="37"/>
      <c r="AC38" s="37"/>
      <c r="AD38" s="37"/>
      <c r="AE38" s="37"/>
    </row>
    <row r="39" spans="1:31" s="2" customFormat="1" ht="14.4" customHeight="1" hidden="1">
      <c r="A39" s="37"/>
      <c r="B39" s="38"/>
      <c r="C39" s="37"/>
      <c r="D39" s="37"/>
      <c r="E39" s="31" t="s">
        <v>48</v>
      </c>
      <c r="F39" s="129">
        <f>ROUND((SUM(BI88:BI116)),2)</f>
        <v>0</v>
      </c>
      <c r="G39" s="37"/>
      <c r="H39" s="37"/>
      <c r="I39" s="130">
        <v>0</v>
      </c>
      <c r="J39" s="129">
        <f>0</f>
        <v>0</v>
      </c>
      <c r="K39" s="37"/>
      <c r="L39" s="123"/>
      <c r="S39" s="37"/>
      <c r="T39" s="37"/>
      <c r="U39" s="37"/>
      <c r="V39" s="37"/>
      <c r="W39" s="37"/>
      <c r="X39" s="37"/>
      <c r="Y39" s="37"/>
      <c r="Z39" s="37"/>
      <c r="AA39" s="37"/>
      <c r="AB39" s="37"/>
      <c r="AC39" s="37"/>
      <c r="AD39" s="37"/>
      <c r="AE39" s="37"/>
    </row>
    <row r="40" spans="1:31" s="2" customFormat="1" ht="6.95" customHeight="1" hidden="1">
      <c r="A40" s="37"/>
      <c r="B40" s="38"/>
      <c r="C40" s="37"/>
      <c r="D40" s="37"/>
      <c r="E40" s="37"/>
      <c r="F40" s="37"/>
      <c r="G40" s="37"/>
      <c r="H40" s="37"/>
      <c r="I40" s="37"/>
      <c r="J40" s="37"/>
      <c r="K40" s="37"/>
      <c r="L40" s="123"/>
      <c r="S40" s="37"/>
      <c r="T40" s="37"/>
      <c r="U40" s="37"/>
      <c r="V40" s="37"/>
      <c r="W40" s="37"/>
      <c r="X40" s="37"/>
      <c r="Y40" s="37"/>
      <c r="Z40" s="37"/>
      <c r="AA40" s="37"/>
      <c r="AB40" s="37"/>
      <c r="AC40" s="37"/>
      <c r="AD40" s="37"/>
      <c r="AE40" s="37"/>
    </row>
    <row r="41" spans="1:31" s="2" customFormat="1" ht="25.4" customHeight="1" hidden="1">
      <c r="A41" s="37"/>
      <c r="B41" s="38"/>
      <c r="C41" s="131"/>
      <c r="D41" s="132" t="s">
        <v>49</v>
      </c>
      <c r="E41" s="75"/>
      <c r="F41" s="75"/>
      <c r="G41" s="133" t="s">
        <v>50</v>
      </c>
      <c r="H41" s="134" t="s">
        <v>51</v>
      </c>
      <c r="I41" s="75"/>
      <c r="J41" s="135">
        <f>SUM(J32:J39)</f>
        <v>0</v>
      </c>
      <c r="K41" s="136"/>
      <c r="L41" s="123"/>
      <c r="S41" s="37"/>
      <c r="T41" s="37"/>
      <c r="U41" s="37"/>
      <c r="V41" s="37"/>
      <c r="W41" s="37"/>
      <c r="X41" s="37"/>
      <c r="Y41" s="37"/>
      <c r="Z41" s="37"/>
      <c r="AA41" s="37"/>
      <c r="AB41" s="37"/>
      <c r="AC41" s="37"/>
      <c r="AD41" s="37"/>
      <c r="AE41" s="37"/>
    </row>
    <row r="42" spans="1:31" s="2" customFormat="1" ht="14.4" customHeight="1" hidden="1">
      <c r="A42" s="37"/>
      <c r="B42" s="54"/>
      <c r="C42" s="55"/>
      <c r="D42" s="55"/>
      <c r="E42" s="55"/>
      <c r="F42" s="55"/>
      <c r="G42" s="55"/>
      <c r="H42" s="55"/>
      <c r="I42" s="55"/>
      <c r="J42" s="55"/>
      <c r="K42" s="55"/>
      <c r="L42" s="123"/>
      <c r="S42" s="37"/>
      <c r="T42" s="37"/>
      <c r="U42" s="37"/>
      <c r="V42" s="37"/>
      <c r="W42" s="37"/>
      <c r="X42" s="37"/>
      <c r="Y42" s="37"/>
      <c r="Z42" s="37"/>
      <c r="AA42" s="37"/>
      <c r="AB42" s="37"/>
      <c r="AC42" s="37"/>
      <c r="AD42" s="37"/>
      <c r="AE42" s="37"/>
    </row>
    <row r="43" ht="12" hidden="1"/>
    <row r="44" ht="12" hidden="1"/>
    <row r="45" ht="12" hidden="1"/>
    <row r="46" spans="1:31" s="2" customFormat="1" ht="6.95" customHeight="1">
      <c r="A46" s="37"/>
      <c r="B46" s="56"/>
      <c r="C46" s="57"/>
      <c r="D46" s="57"/>
      <c r="E46" s="57"/>
      <c r="F46" s="57"/>
      <c r="G46" s="57"/>
      <c r="H46" s="57"/>
      <c r="I46" s="57"/>
      <c r="J46" s="57"/>
      <c r="K46" s="57"/>
      <c r="L46" s="123"/>
      <c r="S46" s="37"/>
      <c r="T46" s="37"/>
      <c r="U46" s="37"/>
      <c r="V46" s="37"/>
      <c r="W46" s="37"/>
      <c r="X46" s="37"/>
      <c r="Y46" s="37"/>
      <c r="Z46" s="37"/>
      <c r="AA46" s="37"/>
      <c r="AB46" s="37"/>
      <c r="AC46" s="37"/>
      <c r="AD46" s="37"/>
      <c r="AE46" s="37"/>
    </row>
    <row r="47" spans="1:31" s="2" customFormat="1" ht="24.95" customHeight="1">
      <c r="A47" s="37"/>
      <c r="B47" s="38"/>
      <c r="C47" s="22" t="s">
        <v>114</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6.95" customHeight="1">
      <c r="A48" s="37"/>
      <c r="B48" s="38"/>
      <c r="C48" s="37"/>
      <c r="D48" s="37"/>
      <c r="E48" s="37"/>
      <c r="F48" s="37"/>
      <c r="G48" s="37"/>
      <c r="H48" s="37"/>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17</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122" t="str">
        <f>E7</f>
        <v>Oprava kolejí a výhybek v žst. Rožďalovice</v>
      </c>
      <c r="F50" s="31"/>
      <c r="G50" s="31"/>
      <c r="H50" s="31"/>
      <c r="I50" s="37"/>
      <c r="J50" s="37"/>
      <c r="K50" s="37"/>
      <c r="L50" s="123"/>
      <c r="S50" s="37"/>
      <c r="T50" s="37"/>
      <c r="U50" s="37"/>
      <c r="V50" s="37"/>
      <c r="W50" s="37"/>
      <c r="X50" s="37"/>
      <c r="Y50" s="37"/>
      <c r="Z50" s="37"/>
      <c r="AA50" s="37"/>
      <c r="AB50" s="37"/>
      <c r="AC50" s="37"/>
      <c r="AD50" s="37"/>
      <c r="AE50" s="37"/>
    </row>
    <row r="51" spans="2:12" s="1" customFormat="1" ht="12" customHeight="1">
      <c r="B51" s="21"/>
      <c r="C51" s="31" t="s">
        <v>110</v>
      </c>
      <c r="L51" s="21"/>
    </row>
    <row r="52" spans="1:31" s="2" customFormat="1" ht="16.5" customHeight="1">
      <c r="A52" s="37"/>
      <c r="B52" s="38"/>
      <c r="C52" s="37"/>
      <c r="D52" s="37"/>
      <c r="E52" s="122" t="s">
        <v>111</v>
      </c>
      <c r="F52" s="37"/>
      <c r="G52" s="37"/>
      <c r="H52" s="37"/>
      <c r="I52" s="37"/>
      <c r="J52" s="37"/>
      <c r="K52" s="37"/>
      <c r="L52" s="123"/>
      <c r="S52" s="37"/>
      <c r="T52" s="37"/>
      <c r="U52" s="37"/>
      <c r="V52" s="37"/>
      <c r="W52" s="37"/>
      <c r="X52" s="37"/>
      <c r="Y52" s="37"/>
      <c r="Z52" s="37"/>
      <c r="AA52" s="37"/>
      <c r="AB52" s="37"/>
      <c r="AC52" s="37"/>
      <c r="AD52" s="37"/>
      <c r="AE52" s="37"/>
    </row>
    <row r="53" spans="1:31" s="2" customFormat="1" ht="12" customHeight="1">
      <c r="A53" s="37"/>
      <c r="B53" s="38"/>
      <c r="C53" s="31" t="s">
        <v>112</v>
      </c>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6.5" customHeight="1">
      <c r="A54" s="37"/>
      <c r="B54" s="38"/>
      <c r="C54" s="37"/>
      <c r="D54" s="37"/>
      <c r="E54" s="61" t="str">
        <f>E11</f>
        <v>část 01.3 - Následná úprava GPK</v>
      </c>
      <c r="F54" s="37"/>
      <c r="G54" s="37"/>
      <c r="H54" s="37"/>
      <c r="I54" s="37"/>
      <c r="J54" s="37"/>
      <c r="K54" s="37"/>
      <c r="L54" s="123"/>
      <c r="S54" s="37"/>
      <c r="T54" s="37"/>
      <c r="U54" s="37"/>
      <c r="V54" s="37"/>
      <c r="W54" s="37"/>
      <c r="X54" s="37"/>
      <c r="Y54" s="37"/>
      <c r="Z54" s="37"/>
      <c r="AA54" s="37"/>
      <c r="AB54" s="37"/>
      <c r="AC54" s="37"/>
      <c r="AD54" s="37"/>
      <c r="AE54" s="37"/>
    </row>
    <row r="55" spans="1:31" s="2" customFormat="1" ht="6.95" customHeight="1">
      <c r="A55" s="37"/>
      <c r="B55" s="38"/>
      <c r="C55" s="37"/>
      <c r="D55" s="37"/>
      <c r="E55" s="37"/>
      <c r="F55" s="37"/>
      <c r="G55" s="37"/>
      <c r="H55" s="37"/>
      <c r="I55" s="37"/>
      <c r="J55" s="37"/>
      <c r="K55" s="37"/>
      <c r="L55" s="123"/>
      <c r="S55" s="37"/>
      <c r="T55" s="37"/>
      <c r="U55" s="37"/>
      <c r="V55" s="37"/>
      <c r="W55" s="37"/>
      <c r="X55" s="37"/>
      <c r="Y55" s="37"/>
      <c r="Z55" s="37"/>
      <c r="AA55" s="37"/>
      <c r="AB55" s="37"/>
      <c r="AC55" s="37"/>
      <c r="AD55" s="37"/>
      <c r="AE55" s="37"/>
    </row>
    <row r="56" spans="1:31" s="2" customFormat="1" ht="12" customHeight="1">
      <c r="A56" s="37"/>
      <c r="B56" s="38"/>
      <c r="C56" s="31" t="s">
        <v>21</v>
      </c>
      <c r="D56" s="37"/>
      <c r="E56" s="37"/>
      <c r="F56" s="26" t="str">
        <f>F14</f>
        <v>žst. Rožďalovice</v>
      </c>
      <c r="G56" s="37"/>
      <c r="H56" s="37"/>
      <c r="I56" s="31" t="s">
        <v>23</v>
      </c>
      <c r="J56" s="63" t="str">
        <f>IF(J14="","",J14)</f>
        <v>27. 1. 2021</v>
      </c>
      <c r="K56" s="37"/>
      <c r="L56" s="123"/>
      <c r="S56" s="37"/>
      <c r="T56" s="37"/>
      <c r="U56" s="37"/>
      <c r="V56" s="37"/>
      <c r="W56" s="37"/>
      <c r="X56" s="37"/>
      <c r="Y56" s="37"/>
      <c r="Z56" s="37"/>
      <c r="AA56" s="37"/>
      <c r="AB56" s="37"/>
      <c r="AC56" s="37"/>
      <c r="AD56" s="37"/>
      <c r="AE56" s="37"/>
    </row>
    <row r="57" spans="1:31" s="2" customFormat="1" ht="6.95" customHeight="1">
      <c r="A57" s="37"/>
      <c r="B57" s="38"/>
      <c r="C57" s="37"/>
      <c r="D57" s="37"/>
      <c r="E57" s="37"/>
      <c r="F57" s="37"/>
      <c r="G57" s="37"/>
      <c r="H57" s="37"/>
      <c r="I57" s="37"/>
      <c r="J57" s="37"/>
      <c r="K57" s="37"/>
      <c r="L57" s="123"/>
      <c r="S57" s="37"/>
      <c r="T57" s="37"/>
      <c r="U57" s="37"/>
      <c r="V57" s="37"/>
      <c r="W57" s="37"/>
      <c r="X57" s="37"/>
      <c r="Y57" s="37"/>
      <c r="Z57" s="37"/>
      <c r="AA57" s="37"/>
      <c r="AB57" s="37"/>
      <c r="AC57" s="37"/>
      <c r="AD57" s="37"/>
      <c r="AE57" s="37"/>
    </row>
    <row r="58" spans="1:31" s="2" customFormat="1" ht="15.15" customHeight="1">
      <c r="A58" s="37"/>
      <c r="B58" s="38"/>
      <c r="C58" s="31" t="s">
        <v>25</v>
      </c>
      <c r="D58" s="37"/>
      <c r="E58" s="37"/>
      <c r="F58" s="26" t="str">
        <f>E17</f>
        <v>Správa železnic, státní organizace</v>
      </c>
      <c r="G58" s="37"/>
      <c r="H58" s="37"/>
      <c r="I58" s="31" t="s">
        <v>32</v>
      </c>
      <c r="J58" s="35" t="str">
        <f>E23</f>
        <v>PRODIN a.s.</v>
      </c>
      <c r="K58" s="37"/>
      <c r="L58" s="123"/>
      <c r="S58" s="37"/>
      <c r="T58" s="37"/>
      <c r="U58" s="37"/>
      <c r="V58" s="37"/>
      <c r="W58" s="37"/>
      <c r="X58" s="37"/>
      <c r="Y58" s="37"/>
      <c r="Z58" s="37"/>
      <c r="AA58" s="37"/>
      <c r="AB58" s="37"/>
      <c r="AC58" s="37"/>
      <c r="AD58" s="37"/>
      <c r="AE58" s="37"/>
    </row>
    <row r="59" spans="1:31" s="2" customFormat="1" ht="15.15" customHeight="1">
      <c r="A59" s="37"/>
      <c r="B59" s="38"/>
      <c r="C59" s="31" t="s">
        <v>30</v>
      </c>
      <c r="D59" s="37"/>
      <c r="E59" s="37"/>
      <c r="F59" s="26" t="str">
        <f>IF(E20="","",E20)</f>
        <v>Vyplň údaj</v>
      </c>
      <c r="G59" s="37"/>
      <c r="H59" s="37"/>
      <c r="I59" s="31" t="s">
        <v>36</v>
      </c>
      <c r="J59" s="35" t="str">
        <f>E26</f>
        <v>PRODIN a.s.</v>
      </c>
      <c r="K59" s="37"/>
      <c r="L59" s="123"/>
      <c r="S59" s="37"/>
      <c r="T59" s="37"/>
      <c r="U59" s="37"/>
      <c r="V59" s="37"/>
      <c r="W59" s="37"/>
      <c r="X59" s="37"/>
      <c r="Y59" s="37"/>
      <c r="Z59" s="37"/>
      <c r="AA59" s="37"/>
      <c r="AB59" s="37"/>
      <c r="AC59" s="37"/>
      <c r="AD59" s="37"/>
      <c r="AE59" s="37"/>
    </row>
    <row r="60" spans="1:31" s="2" customFormat="1" ht="10.3" customHeight="1">
      <c r="A60" s="37"/>
      <c r="B60" s="38"/>
      <c r="C60" s="37"/>
      <c r="D60" s="37"/>
      <c r="E60" s="37"/>
      <c r="F60" s="37"/>
      <c r="G60" s="37"/>
      <c r="H60" s="37"/>
      <c r="I60" s="37"/>
      <c r="J60" s="37"/>
      <c r="K60" s="37"/>
      <c r="L60" s="123"/>
      <c r="S60" s="37"/>
      <c r="T60" s="37"/>
      <c r="U60" s="37"/>
      <c r="V60" s="37"/>
      <c r="W60" s="37"/>
      <c r="X60" s="37"/>
      <c r="Y60" s="37"/>
      <c r="Z60" s="37"/>
      <c r="AA60" s="37"/>
      <c r="AB60" s="37"/>
      <c r="AC60" s="37"/>
      <c r="AD60" s="37"/>
      <c r="AE60" s="37"/>
    </row>
    <row r="61" spans="1:31" s="2" customFormat="1" ht="29.25" customHeight="1">
      <c r="A61" s="37"/>
      <c r="B61" s="38"/>
      <c r="C61" s="137" t="s">
        <v>115</v>
      </c>
      <c r="D61" s="131"/>
      <c r="E61" s="131"/>
      <c r="F61" s="131"/>
      <c r="G61" s="131"/>
      <c r="H61" s="131"/>
      <c r="I61" s="131"/>
      <c r="J61" s="138" t="s">
        <v>116</v>
      </c>
      <c r="K61" s="131"/>
      <c r="L61" s="123"/>
      <c r="S61" s="37"/>
      <c r="T61" s="37"/>
      <c r="U61" s="37"/>
      <c r="V61" s="37"/>
      <c r="W61" s="37"/>
      <c r="X61" s="37"/>
      <c r="Y61" s="37"/>
      <c r="Z61" s="37"/>
      <c r="AA61" s="37"/>
      <c r="AB61" s="37"/>
      <c r="AC61" s="37"/>
      <c r="AD61" s="37"/>
      <c r="AE61" s="37"/>
    </row>
    <row r="62" spans="1:31" s="2" customFormat="1" ht="10.3" customHeight="1">
      <c r="A62" s="37"/>
      <c r="B62" s="38"/>
      <c r="C62" s="37"/>
      <c r="D62" s="37"/>
      <c r="E62" s="37"/>
      <c r="F62" s="37"/>
      <c r="G62" s="37"/>
      <c r="H62" s="37"/>
      <c r="I62" s="37"/>
      <c r="J62" s="37"/>
      <c r="K62" s="37"/>
      <c r="L62" s="123"/>
      <c r="S62" s="37"/>
      <c r="T62" s="37"/>
      <c r="U62" s="37"/>
      <c r="V62" s="37"/>
      <c r="W62" s="37"/>
      <c r="X62" s="37"/>
      <c r="Y62" s="37"/>
      <c r="Z62" s="37"/>
      <c r="AA62" s="37"/>
      <c r="AB62" s="37"/>
      <c r="AC62" s="37"/>
      <c r="AD62" s="37"/>
      <c r="AE62" s="37"/>
    </row>
    <row r="63" spans="1:47" s="2" customFormat="1" ht="22.8" customHeight="1">
      <c r="A63" s="37"/>
      <c r="B63" s="38"/>
      <c r="C63" s="139" t="s">
        <v>71</v>
      </c>
      <c r="D63" s="37"/>
      <c r="E63" s="37"/>
      <c r="F63" s="37"/>
      <c r="G63" s="37"/>
      <c r="H63" s="37"/>
      <c r="I63" s="37"/>
      <c r="J63" s="89">
        <f>J88</f>
        <v>0</v>
      </c>
      <c r="K63" s="37"/>
      <c r="L63" s="123"/>
      <c r="S63" s="37"/>
      <c r="T63" s="37"/>
      <c r="U63" s="37"/>
      <c r="V63" s="37"/>
      <c r="W63" s="37"/>
      <c r="X63" s="37"/>
      <c r="Y63" s="37"/>
      <c r="Z63" s="37"/>
      <c r="AA63" s="37"/>
      <c r="AB63" s="37"/>
      <c r="AC63" s="37"/>
      <c r="AD63" s="37"/>
      <c r="AE63" s="37"/>
      <c r="AU63" s="18" t="s">
        <v>117</v>
      </c>
    </row>
    <row r="64" spans="1:31" s="9" customFormat="1" ht="24.95" customHeight="1">
      <c r="A64" s="9"/>
      <c r="B64" s="140"/>
      <c r="C64" s="9"/>
      <c r="D64" s="141" t="s">
        <v>118</v>
      </c>
      <c r="E64" s="142"/>
      <c r="F64" s="142"/>
      <c r="G64" s="142"/>
      <c r="H64" s="142"/>
      <c r="I64" s="142"/>
      <c r="J64" s="143">
        <f>J89</f>
        <v>0</v>
      </c>
      <c r="K64" s="9"/>
      <c r="L64" s="140"/>
      <c r="S64" s="9"/>
      <c r="T64" s="9"/>
      <c r="U64" s="9"/>
      <c r="V64" s="9"/>
      <c r="W64" s="9"/>
      <c r="X64" s="9"/>
      <c r="Y64" s="9"/>
      <c r="Z64" s="9"/>
      <c r="AA64" s="9"/>
      <c r="AB64" s="9"/>
      <c r="AC64" s="9"/>
      <c r="AD64" s="9"/>
      <c r="AE64" s="9"/>
    </row>
    <row r="65" spans="1:31" s="10" customFormat="1" ht="19.9" customHeight="1">
      <c r="A65" s="10"/>
      <c r="B65" s="144"/>
      <c r="C65" s="10"/>
      <c r="D65" s="145" t="s">
        <v>119</v>
      </c>
      <c r="E65" s="146"/>
      <c r="F65" s="146"/>
      <c r="G65" s="146"/>
      <c r="H65" s="146"/>
      <c r="I65" s="146"/>
      <c r="J65" s="147">
        <f>J90</f>
        <v>0</v>
      </c>
      <c r="K65" s="10"/>
      <c r="L65" s="144"/>
      <c r="S65" s="10"/>
      <c r="T65" s="10"/>
      <c r="U65" s="10"/>
      <c r="V65" s="10"/>
      <c r="W65" s="10"/>
      <c r="X65" s="10"/>
      <c r="Y65" s="10"/>
      <c r="Z65" s="10"/>
      <c r="AA65" s="10"/>
      <c r="AB65" s="10"/>
      <c r="AC65" s="10"/>
      <c r="AD65" s="10"/>
      <c r="AE65" s="10"/>
    </row>
    <row r="66" spans="1:31" s="9" customFormat="1" ht="24.95" customHeight="1">
      <c r="A66" s="9"/>
      <c r="B66" s="140"/>
      <c r="C66" s="9"/>
      <c r="D66" s="141" t="s">
        <v>859</v>
      </c>
      <c r="E66" s="142"/>
      <c r="F66" s="142"/>
      <c r="G66" s="142"/>
      <c r="H66" s="142"/>
      <c r="I66" s="142"/>
      <c r="J66" s="143">
        <f>J106</f>
        <v>0</v>
      </c>
      <c r="K66" s="9"/>
      <c r="L66" s="140"/>
      <c r="S66" s="9"/>
      <c r="T66" s="9"/>
      <c r="U66" s="9"/>
      <c r="V66" s="9"/>
      <c r="W66" s="9"/>
      <c r="X66" s="9"/>
      <c r="Y66" s="9"/>
      <c r="Z66" s="9"/>
      <c r="AA66" s="9"/>
      <c r="AB66" s="9"/>
      <c r="AC66" s="9"/>
      <c r="AD66" s="9"/>
      <c r="AE66" s="9"/>
    </row>
    <row r="67" spans="1:31" s="2" customFormat="1" ht="21.8" customHeight="1">
      <c r="A67" s="37"/>
      <c r="B67" s="38"/>
      <c r="C67" s="37"/>
      <c r="D67" s="37"/>
      <c r="E67" s="37"/>
      <c r="F67" s="37"/>
      <c r="G67" s="37"/>
      <c r="H67" s="37"/>
      <c r="I67" s="37"/>
      <c r="J67" s="37"/>
      <c r="K67" s="37"/>
      <c r="L67" s="123"/>
      <c r="S67" s="37"/>
      <c r="T67" s="37"/>
      <c r="U67" s="37"/>
      <c r="V67" s="37"/>
      <c r="W67" s="37"/>
      <c r="X67" s="37"/>
      <c r="Y67" s="37"/>
      <c r="Z67" s="37"/>
      <c r="AA67" s="37"/>
      <c r="AB67" s="37"/>
      <c r="AC67" s="37"/>
      <c r="AD67" s="37"/>
      <c r="AE67" s="37"/>
    </row>
    <row r="68" spans="1:31" s="2" customFormat="1" ht="6.95" customHeight="1">
      <c r="A68" s="37"/>
      <c r="B68" s="54"/>
      <c r="C68" s="55"/>
      <c r="D68" s="55"/>
      <c r="E68" s="55"/>
      <c r="F68" s="55"/>
      <c r="G68" s="55"/>
      <c r="H68" s="55"/>
      <c r="I68" s="55"/>
      <c r="J68" s="55"/>
      <c r="K68" s="55"/>
      <c r="L68" s="123"/>
      <c r="S68" s="37"/>
      <c r="T68" s="37"/>
      <c r="U68" s="37"/>
      <c r="V68" s="37"/>
      <c r="W68" s="37"/>
      <c r="X68" s="37"/>
      <c r="Y68" s="37"/>
      <c r="Z68" s="37"/>
      <c r="AA68" s="37"/>
      <c r="AB68" s="37"/>
      <c r="AC68" s="37"/>
      <c r="AD68" s="37"/>
      <c r="AE68" s="37"/>
    </row>
    <row r="72" spans="1:31" s="2" customFormat="1" ht="6.95" customHeight="1">
      <c r="A72" s="37"/>
      <c r="B72" s="56"/>
      <c r="C72" s="57"/>
      <c r="D72" s="57"/>
      <c r="E72" s="57"/>
      <c r="F72" s="57"/>
      <c r="G72" s="57"/>
      <c r="H72" s="57"/>
      <c r="I72" s="57"/>
      <c r="J72" s="57"/>
      <c r="K72" s="57"/>
      <c r="L72" s="123"/>
      <c r="S72" s="37"/>
      <c r="T72" s="37"/>
      <c r="U72" s="37"/>
      <c r="V72" s="37"/>
      <c r="W72" s="37"/>
      <c r="X72" s="37"/>
      <c r="Y72" s="37"/>
      <c r="Z72" s="37"/>
      <c r="AA72" s="37"/>
      <c r="AB72" s="37"/>
      <c r="AC72" s="37"/>
      <c r="AD72" s="37"/>
      <c r="AE72" s="37"/>
    </row>
    <row r="73" spans="1:31" s="2" customFormat="1" ht="24.95" customHeight="1">
      <c r="A73" s="37"/>
      <c r="B73" s="38"/>
      <c r="C73" s="22" t="s">
        <v>122</v>
      </c>
      <c r="D73" s="37"/>
      <c r="E73" s="37"/>
      <c r="F73" s="37"/>
      <c r="G73" s="37"/>
      <c r="H73" s="37"/>
      <c r="I73" s="37"/>
      <c r="J73" s="37"/>
      <c r="K73" s="37"/>
      <c r="L73" s="123"/>
      <c r="S73" s="37"/>
      <c r="T73" s="37"/>
      <c r="U73" s="37"/>
      <c r="V73" s="37"/>
      <c r="W73" s="37"/>
      <c r="X73" s="37"/>
      <c r="Y73" s="37"/>
      <c r="Z73" s="37"/>
      <c r="AA73" s="37"/>
      <c r="AB73" s="37"/>
      <c r="AC73" s="37"/>
      <c r="AD73" s="37"/>
      <c r="AE73" s="37"/>
    </row>
    <row r="74" spans="1:31" s="2" customFormat="1" ht="6.95" customHeight="1">
      <c r="A74" s="37"/>
      <c r="B74" s="38"/>
      <c r="C74" s="37"/>
      <c r="D74" s="37"/>
      <c r="E74" s="37"/>
      <c r="F74" s="37"/>
      <c r="G74" s="37"/>
      <c r="H74" s="37"/>
      <c r="I74" s="37"/>
      <c r="J74" s="37"/>
      <c r="K74" s="37"/>
      <c r="L74" s="123"/>
      <c r="S74" s="37"/>
      <c r="T74" s="37"/>
      <c r="U74" s="37"/>
      <c r="V74" s="37"/>
      <c r="W74" s="37"/>
      <c r="X74" s="37"/>
      <c r="Y74" s="37"/>
      <c r="Z74" s="37"/>
      <c r="AA74" s="37"/>
      <c r="AB74" s="37"/>
      <c r="AC74" s="37"/>
      <c r="AD74" s="37"/>
      <c r="AE74" s="37"/>
    </row>
    <row r="75" spans="1:31" s="2" customFormat="1" ht="12" customHeight="1">
      <c r="A75" s="37"/>
      <c r="B75" s="38"/>
      <c r="C75" s="31" t="s">
        <v>17</v>
      </c>
      <c r="D75" s="37"/>
      <c r="E75" s="37"/>
      <c r="F75" s="37"/>
      <c r="G75" s="37"/>
      <c r="H75" s="37"/>
      <c r="I75" s="37"/>
      <c r="J75" s="37"/>
      <c r="K75" s="37"/>
      <c r="L75" s="123"/>
      <c r="S75" s="37"/>
      <c r="T75" s="37"/>
      <c r="U75" s="37"/>
      <c r="V75" s="37"/>
      <c r="W75" s="37"/>
      <c r="X75" s="37"/>
      <c r="Y75" s="37"/>
      <c r="Z75" s="37"/>
      <c r="AA75" s="37"/>
      <c r="AB75" s="37"/>
      <c r="AC75" s="37"/>
      <c r="AD75" s="37"/>
      <c r="AE75" s="37"/>
    </row>
    <row r="76" spans="1:31" s="2" customFormat="1" ht="16.5" customHeight="1">
      <c r="A76" s="37"/>
      <c r="B76" s="38"/>
      <c r="C76" s="37"/>
      <c r="D76" s="37"/>
      <c r="E76" s="122" t="str">
        <f>E7</f>
        <v>Oprava kolejí a výhybek v žst. Rožďalovice</v>
      </c>
      <c r="F76" s="31"/>
      <c r="G76" s="31"/>
      <c r="H76" s="31"/>
      <c r="I76" s="37"/>
      <c r="J76" s="37"/>
      <c r="K76" s="37"/>
      <c r="L76" s="123"/>
      <c r="S76" s="37"/>
      <c r="T76" s="37"/>
      <c r="U76" s="37"/>
      <c r="V76" s="37"/>
      <c r="W76" s="37"/>
      <c r="X76" s="37"/>
      <c r="Y76" s="37"/>
      <c r="Z76" s="37"/>
      <c r="AA76" s="37"/>
      <c r="AB76" s="37"/>
      <c r="AC76" s="37"/>
      <c r="AD76" s="37"/>
      <c r="AE76" s="37"/>
    </row>
    <row r="77" spans="2:12" s="1" customFormat="1" ht="12" customHeight="1">
      <c r="B77" s="21"/>
      <c r="C77" s="31" t="s">
        <v>110</v>
      </c>
      <c r="L77" s="21"/>
    </row>
    <row r="78" spans="1:31" s="2" customFormat="1" ht="16.5" customHeight="1">
      <c r="A78" s="37"/>
      <c r="B78" s="38"/>
      <c r="C78" s="37"/>
      <c r="D78" s="37"/>
      <c r="E78" s="122" t="s">
        <v>111</v>
      </c>
      <c r="F78" s="37"/>
      <c r="G78" s="37"/>
      <c r="H78" s="37"/>
      <c r="I78" s="37"/>
      <c r="J78" s="37"/>
      <c r="K78" s="37"/>
      <c r="L78" s="123"/>
      <c r="S78" s="37"/>
      <c r="T78" s="37"/>
      <c r="U78" s="37"/>
      <c r="V78" s="37"/>
      <c r="W78" s="37"/>
      <c r="X78" s="37"/>
      <c r="Y78" s="37"/>
      <c r="Z78" s="37"/>
      <c r="AA78" s="37"/>
      <c r="AB78" s="37"/>
      <c r="AC78" s="37"/>
      <c r="AD78" s="37"/>
      <c r="AE78" s="37"/>
    </row>
    <row r="79" spans="1:31" s="2" customFormat="1" ht="12" customHeight="1">
      <c r="A79" s="37"/>
      <c r="B79" s="38"/>
      <c r="C79" s="31" t="s">
        <v>112</v>
      </c>
      <c r="D79" s="37"/>
      <c r="E79" s="37"/>
      <c r="F79" s="37"/>
      <c r="G79" s="37"/>
      <c r="H79" s="37"/>
      <c r="I79" s="37"/>
      <c r="J79" s="37"/>
      <c r="K79" s="37"/>
      <c r="L79" s="123"/>
      <c r="S79" s="37"/>
      <c r="T79" s="37"/>
      <c r="U79" s="37"/>
      <c r="V79" s="37"/>
      <c r="W79" s="37"/>
      <c r="X79" s="37"/>
      <c r="Y79" s="37"/>
      <c r="Z79" s="37"/>
      <c r="AA79" s="37"/>
      <c r="AB79" s="37"/>
      <c r="AC79" s="37"/>
      <c r="AD79" s="37"/>
      <c r="AE79" s="37"/>
    </row>
    <row r="80" spans="1:31" s="2" customFormat="1" ht="16.5" customHeight="1">
      <c r="A80" s="37"/>
      <c r="B80" s="38"/>
      <c r="C80" s="37"/>
      <c r="D80" s="37"/>
      <c r="E80" s="61" t="str">
        <f>E11</f>
        <v>část 01.3 - Následná úprava GPK</v>
      </c>
      <c r="F80" s="37"/>
      <c r="G80" s="37"/>
      <c r="H80" s="37"/>
      <c r="I80" s="37"/>
      <c r="J80" s="37"/>
      <c r="K80" s="37"/>
      <c r="L80" s="123"/>
      <c r="S80" s="37"/>
      <c r="T80" s="37"/>
      <c r="U80" s="37"/>
      <c r="V80" s="37"/>
      <c r="W80" s="37"/>
      <c r="X80" s="37"/>
      <c r="Y80" s="37"/>
      <c r="Z80" s="37"/>
      <c r="AA80" s="37"/>
      <c r="AB80" s="37"/>
      <c r="AC80" s="37"/>
      <c r="AD80" s="37"/>
      <c r="AE80" s="37"/>
    </row>
    <row r="81" spans="1:31" s="2" customFormat="1" ht="6.95" customHeight="1">
      <c r="A81" s="37"/>
      <c r="B81" s="38"/>
      <c r="C81" s="37"/>
      <c r="D81" s="37"/>
      <c r="E81" s="37"/>
      <c r="F81" s="37"/>
      <c r="G81" s="37"/>
      <c r="H81" s="37"/>
      <c r="I81" s="37"/>
      <c r="J81" s="37"/>
      <c r="K81" s="37"/>
      <c r="L81" s="123"/>
      <c r="S81" s="37"/>
      <c r="T81" s="37"/>
      <c r="U81" s="37"/>
      <c r="V81" s="37"/>
      <c r="W81" s="37"/>
      <c r="X81" s="37"/>
      <c r="Y81" s="37"/>
      <c r="Z81" s="37"/>
      <c r="AA81" s="37"/>
      <c r="AB81" s="37"/>
      <c r="AC81" s="37"/>
      <c r="AD81" s="37"/>
      <c r="AE81" s="37"/>
    </row>
    <row r="82" spans="1:31" s="2" customFormat="1" ht="12" customHeight="1">
      <c r="A82" s="37"/>
      <c r="B82" s="38"/>
      <c r="C82" s="31" t="s">
        <v>21</v>
      </c>
      <c r="D82" s="37"/>
      <c r="E82" s="37"/>
      <c r="F82" s="26" t="str">
        <f>F14</f>
        <v>žst. Rožďalovice</v>
      </c>
      <c r="G82" s="37"/>
      <c r="H82" s="37"/>
      <c r="I82" s="31" t="s">
        <v>23</v>
      </c>
      <c r="J82" s="63" t="str">
        <f>IF(J14="","",J14)</f>
        <v>27. 1. 2021</v>
      </c>
      <c r="K82" s="37"/>
      <c r="L82" s="123"/>
      <c r="S82" s="37"/>
      <c r="T82" s="37"/>
      <c r="U82" s="37"/>
      <c r="V82" s="37"/>
      <c r="W82" s="37"/>
      <c r="X82" s="37"/>
      <c r="Y82" s="37"/>
      <c r="Z82" s="37"/>
      <c r="AA82" s="37"/>
      <c r="AB82" s="37"/>
      <c r="AC82" s="37"/>
      <c r="AD82" s="37"/>
      <c r="AE82" s="37"/>
    </row>
    <row r="83" spans="1:31" s="2" customFormat="1" ht="6.95" customHeight="1">
      <c r="A83" s="37"/>
      <c r="B83" s="38"/>
      <c r="C83" s="37"/>
      <c r="D83" s="37"/>
      <c r="E83" s="37"/>
      <c r="F83" s="37"/>
      <c r="G83" s="37"/>
      <c r="H83" s="37"/>
      <c r="I83" s="37"/>
      <c r="J83" s="37"/>
      <c r="K83" s="37"/>
      <c r="L83" s="123"/>
      <c r="S83" s="37"/>
      <c r="T83" s="37"/>
      <c r="U83" s="37"/>
      <c r="V83" s="37"/>
      <c r="W83" s="37"/>
      <c r="X83" s="37"/>
      <c r="Y83" s="37"/>
      <c r="Z83" s="37"/>
      <c r="AA83" s="37"/>
      <c r="AB83" s="37"/>
      <c r="AC83" s="37"/>
      <c r="AD83" s="37"/>
      <c r="AE83" s="37"/>
    </row>
    <row r="84" spans="1:31" s="2" customFormat="1" ht="15.15" customHeight="1">
      <c r="A84" s="37"/>
      <c r="B84" s="38"/>
      <c r="C84" s="31" t="s">
        <v>25</v>
      </c>
      <c r="D84" s="37"/>
      <c r="E84" s="37"/>
      <c r="F84" s="26" t="str">
        <f>E17</f>
        <v>Správa železnic, státní organizace</v>
      </c>
      <c r="G84" s="37"/>
      <c r="H84" s="37"/>
      <c r="I84" s="31" t="s">
        <v>32</v>
      </c>
      <c r="J84" s="35" t="str">
        <f>E23</f>
        <v>PRODIN a.s.</v>
      </c>
      <c r="K84" s="37"/>
      <c r="L84" s="123"/>
      <c r="S84" s="37"/>
      <c r="T84" s="37"/>
      <c r="U84" s="37"/>
      <c r="V84" s="37"/>
      <c r="W84" s="37"/>
      <c r="X84" s="37"/>
      <c r="Y84" s="37"/>
      <c r="Z84" s="37"/>
      <c r="AA84" s="37"/>
      <c r="AB84" s="37"/>
      <c r="AC84" s="37"/>
      <c r="AD84" s="37"/>
      <c r="AE84" s="37"/>
    </row>
    <row r="85" spans="1:31" s="2" customFormat="1" ht="15.15" customHeight="1">
      <c r="A85" s="37"/>
      <c r="B85" s="38"/>
      <c r="C85" s="31" t="s">
        <v>30</v>
      </c>
      <c r="D85" s="37"/>
      <c r="E85" s="37"/>
      <c r="F85" s="26" t="str">
        <f>IF(E20="","",E20)</f>
        <v>Vyplň údaj</v>
      </c>
      <c r="G85" s="37"/>
      <c r="H85" s="37"/>
      <c r="I85" s="31" t="s">
        <v>36</v>
      </c>
      <c r="J85" s="35" t="str">
        <f>E26</f>
        <v>PRODIN a.s.</v>
      </c>
      <c r="K85" s="37"/>
      <c r="L85" s="123"/>
      <c r="S85" s="37"/>
      <c r="T85" s="37"/>
      <c r="U85" s="37"/>
      <c r="V85" s="37"/>
      <c r="W85" s="37"/>
      <c r="X85" s="37"/>
      <c r="Y85" s="37"/>
      <c r="Z85" s="37"/>
      <c r="AA85" s="37"/>
      <c r="AB85" s="37"/>
      <c r="AC85" s="37"/>
      <c r="AD85" s="37"/>
      <c r="AE85" s="37"/>
    </row>
    <row r="86" spans="1:31" s="2" customFormat="1" ht="10.3" customHeight="1">
      <c r="A86" s="37"/>
      <c r="B86" s="38"/>
      <c r="C86" s="37"/>
      <c r="D86" s="37"/>
      <c r="E86" s="37"/>
      <c r="F86" s="37"/>
      <c r="G86" s="37"/>
      <c r="H86" s="37"/>
      <c r="I86" s="37"/>
      <c r="J86" s="37"/>
      <c r="K86" s="37"/>
      <c r="L86" s="123"/>
      <c r="S86" s="37"/>
      <c r="T86" s="37"/>
      <c r="U86" s="37"/>
      <c r="V86" s="37"/>
      <c r="W86" s="37"/>
      <c r="X86" s="37"/>
      <c r="Y86" s="37"/>
      <c r="Z86" s="37"/>
      <c r="AA86" s="37"/>
      <c r="AB86" s="37"/>
      <c r="AC86" s="37"/>
      <c r="AD86" s="37"/>
      <c r="AE86" s="37"/>
    </row>
    <row r="87" spans="1:31" s="11" customFormat="1" ht="29.25" customHeight="1">
      <c r="A87" s="148"/>
      <c r="B87" s="149"/>
      <c r="C87" s="150" t="s">
        <v>123</v>
      </c>
      <c r="D87" s="151" t="s">
        <v>58</v>
      </c>
      <c r="E87" s="151" t="s">
        <v>54</v>
      </c>
      <c r="F87" s="151" t="s">
        <v>55</v>
      </c>
      <c r="G87" s="151" t="s">
        <v>124</v>
      </c>
      <c r="H87" s="151" t="s">
        <v>125</v>
      </c>
      <c r="I87" s="151" t="s">
        <v>126</v>
      </c>
      <c r="J87" s="151" t="s">
        <v>116</v>
      </c>
      <c r="K87" s="152" t="s">
        <v>127</v>
      </c>
      <c r="L87" s="153"/>
      <c r="M87" s="79" t="s">
        <v>3</v>
      </c>
      <c r="N87" s="80" t="s">
        <v>43</v>
      </c>
      <c r="O87" s="80" t="s">
        <v>128</v>
      </c>
      <c r="P87" s="80" t="s">
        <v>129</v>
      </c>
      <c r="Q87" s="80" t="s">
        <v>130</v>
      </c>
      <c r="R87" s="80" t="s">
        <v>131</v>
      </c>
      <c r="S87" s="80" t="s">
        <v>132</v>
      </c>
      <c r="T87" s="81" t="s">
        <v>133</v>
      </c>
      <c r="U87" s="148"/>
      <c r="V87" s="148"/>
      <c r="W87" s="148"/>
      <c r="X87" s="148"/>
      <c r="Y87" s="148"/>
      <c r="Z87" s="148"/>
      <c r="AA87" s="148"/>
      <c r="AB87" s="148"/>
      <c r="AC87" s="148"/>
      <c r="AD87" s="148"/>
      <c r="AE87" s="148"/>
    </row>
    <row r="88" spans="1:63" s="2" customFormat="1" ht="22.8" customHeight="1">
      <c r="A88" s="37"/>
      <c r="B88" s="38"/>
      <c r="C88" s="86" t="s">
        <v>134</v>
      </c>
      <c r="D88" s="37"/>
      <c r="E88" s="37"/>
      <c r="F88" s="37"/>
      <c r="G88" s="37"/>
      <c r="H88" s="37"/>
      <c r="I88" s="37"/>
      <c r="J88" s="154">
        <f>BK88</f>
        <v>0</v>
      </c>
      <c r="K88" s="37"/>
      <c r="L88" s="38"/>
      <c r="M88" s="82"/>
      <c r="N88" s="67"/>
      <c r="O88" s="83"/>
      <c r="P88" s="155">
        <f>P89+P106</f>
        <v>0</v>
      </c>
      <c r="Q88" s="83"/>
      <c r="R88" s="155">
        <f>R89+R106</f>
        <v>476.084</v>
      </c>
      <c r="S88" s="83"/>
      <c r="T88" s="156">
        <f>T89+T106</f>
        <v>0</v>
      </c>
      <c r="U88" s="37"/>
      <c r="V88" s="37"/>
      <c r="W88" s="37"/>
      <c r="X88" s="37"/>
      <c r="Y88" s="37"/>
      <c r="Z88" s="37"/>
      <c r="AA88" s="37"/>
      <c r="AB88" s="37"/>
      <c r="AC88" s="37"/>
      <c r="AD88" s="37"/>
      <c r="AE88" s="37"/>
      <c r="AT88" s="18" t="s">
        <v>72</v>
      </c>
      <c r="AU88" s="18" t="s">
        <v>117</v>
      </c>
      <c r="BK88" s="157">
        <f>BK89+BK106</f>
        <v>0</v>
      </c>
    </row>
    <row r="89" spans="1:63" s="12" customFormat="1" ht="25.9" customHeight="1">
      <c r="A89" s="12"/>
      <c r="B89" s="158"/>
      <c r="C89" s="12"/>
      <c r="D89" s="159" t="s">
        <v>72</v>
      </c>
      <c r="E89" s="160" t="s">
        <v>135</v>
      </c>
      <c r="F89" s="160" t="s">
        <v>136</v>
      </c>
      <c r="G89" s="12"/>
      <c r="H89" s="12"/>
      <c r="I89" s="161"/>
      <c r="J89" s="162">
        <f>BK89</f>
        <v>0</v>
      </c>
      <c r="K89" s="12"/>
      <c r="L89" s="158"/>
      <c r="M89" s="163"/>
      <c r="N89" s="164"/>
      <c r="O89" s="164"/>
      <c r="P89" s="165">
        <f>P90</f>
        <v>0</v>
      </c>
      <c r="Q89" s="164"/>
      <c r="R89" s="165">
        <f>R90</f>
        <v>476.084</v>
      </c>
      <c r="S89" s="164"/>
      <c r="T89" s="166">
        <f>T90</f>
        <v>0</v>
      </c>
      <c r="U89" s="12"/>
      <c r="V89" s="12"/>
      <c r="W89" s="12"/>
      <c r="X89" s="12"/>
      <c r="Y89" s="12"/>
      <c r="Z89" s="12"/>
      <c r="AA89" s="12"/>
      <c r="AB89" s="12"/>
      <c r="AC89" s="12"/>
      <c r="AD89" s="12"/>
      <c r="AE89" s="12"/>
      <c r="AR89" s="159" t="s">
        <v>80</v>
      </c>
      <c r="AT89" s="167" t="s">
        <v>72</v>
      </c>
      <c r="AU89" s="167" t="s">
        <v>73</v>
      </c>
      <c r="AY89" s="159" t="s">
        <v>137</v>
      </c>
      <c r="BK89" s="168">
        <f>BK90</f>
        <v>0</v>
      </c>
    </row>
    <row r="90" spans="1:63" s="12" customFormat="1" ht="22.8" customHeight="1">
      <c r="A90" s="12"/>
      <c r="B90" s="158"/>
      <c r="C90" s="12"/>
      <c r="D90" s="159" t="s">
        <v>72</v>
      </c>
      <c r="E90" s="169" t="s">
        <v>138</v>
      </c>
      <c r="F90" s="169" t="s">
        <v>139</v>
      </c>
      <c r="G90" s="12"/>
      <c r="H90" s="12"/>
      <c r="I90" s="161"/>
      <c r="J90" s="170">
        <f>BK90</f>
        <v>0</v>
      </c>
      <c r="K90" s="12"/>
      <c r="L90" s="158"/>
      <c r="M90" s="163"/>
      <c r="N90" s="164"/>
      <c r="O90" s="164"/>
      <c r="P90" s="165">
        <f>SUM(P91:P105)</f>
        <v>0</v>
      </c>
      <c r="Q90" s="164"/>
      <c r="R90" s="165">
        <f>SUM(R91:R105)</f>
        <v>476.084</v>
      </c>
      <c r="S90" s="164"/>
      <c r="T90" s="166">
        <f>SUM(T91:T105)</f>
        <v>0</v>
      </c>
      <c r="U90" s="12"/>
      <c r="V90" s="12"/>
      <c r="W90" s="12"/>
      <c r="X90" s="12"/>
      <c r="Y90" s="12"/>
      <c r="Z90" s="12"/>
      <c r="AA90" s="12"/>
      <c r="AB90" s="12"/>
      <c r="AC90" s="12"/>
      <c r="AD90" s="12"/>
      <c r="AE90" s="12"/>
      <c r="AR90" s="159" t="s">
        <v>80</v>
      </c>
      <c r="AT90" s="167" t="s">
        <v>72</v>
      </c>
      <c r="AU90" s="167" t="s">
        <v>80</v>
      </c>
      <c r="AY90" s="159" t="s">
        <v>137</v>
      </c>
      <c r="BK90" s="168">
        <f>SUM(BK91:BK105)</f>
        <v>0</v>
      </c>
    </row>
    <row r="91" spans="1:65" s="2" customFormat="1" ht="16.5" customHeight="1">
      <c r="A91" s="37"/>
      <c r="B91" s="171"/>
      <c r="C91" s="172" t="s">
        <v>80</v>
      </c>
      <c r="D91" s="172" t="s">
        <v>140</v>
      </c>
      <c r="E91" s="173" t="s">
        <v>194</v>
      </c>
      <c r="F91" s="174" t="s">
        <v>195</v>
      </c>
      <c r="G91" s="175" t="s">
        <v>162</v>
      </c>
      <c r="H91" s="176">
        <v>204.04</v>
      </c>
      <c r="I91" s="177"/>
      <c r="J91" s="178">
        <f>ROUND(I91*H91,2)</f>
        <v>0</v>
      </c>
      <c r="K91" s="174" t="s">
        <v>3</v>
      </c>
      <c r="L91" s="38"/>
      <c r="M91" s="179" t="s">
        <v>3</v>
      </c>
      <c r="N91" s="180" t="s">
        <v>44</v>
      </c>
      <c r="O91" s="71"/>
      <c r="P91" s="181">
        <f>O91*H91</f>
        <v>0</v>
      </c>
      <c r="Q91" s="181">
        <v>0</v>
      </c>
      <c r="R91" s="181">
        <f>Q91*H91</f>
        <v>0</v>
      </c>
      <c r="S91" s="181">
        <v>0</v>
      </c>
      <c r="T91" s="182">
        <f>S91*H91</f>
        <v>0</v>
      </c>
      <c r="U91" s="37"/>
      <c r="V91" s="37"/>
      <c r="W91" s="37"/>
      <c r="X91" s="37"/>
      <c r="Y91" s="37"/>
      <c r="Z91" s="37"/>
      <c r="AA91" s="37"/>
      <c r="AB91" s="37"/>
      <c r="AC91" s="37"/>
      <c r="AD91" s="37"/>
      <c r="AE91" s="37"/>
      <c r="AR91" s="183" t="s">
        <v>144</v>
      </c>
      <c r="AT91" s="183" t="s">
        <v>140</v>
      </c>
      <c r="AU91" s="183" t="s">
        <v>82</v>
      </c>
      <c r="AY91" s="18" t="s">
        <v>137</v>
      </c>
      <c r="BE91" s="184">
        <f>IF(N91="základní",J91,0)</f>
        <v>0</v>
      </c>
      <c r="BF91" s="184">
        <f>IF(N91="snížená",J91,0)</f>
        <v>0</v>
      </c>
      <c r="BG91" s="184">
        <f>IF(N91="zákl. přenesená",J91,0)</f>
        <v>0</v>
      </c>
      <c r="BH91" s="184">
        <f>IF(N91="sníž. přenesená",J91,0)</f>
        <v>0</v>
      </c>
      <c r="BI91" s="184">
        <f>IF(N91="nulová",J91,0)</f>
        <v>0</v>
      </c>
      <c r="BJ91" s="18" t="s">
        <v>80</v>
      </c>
      <c r="BK91" s="184">
        <f>ROUND(I91*H91,2)</f>
        <v>0</v>
      </c>
      <c r="BL91" s="18" t="s">
        <v>144</v>
      </c>
      <c r="BM91" s="183" t="s">
        <v>923</v>
      </c>
    </row>
    <row r="92" spans="1:47" s="2" customFormat="1" ht="12">
      <c r="A92" s="37"/>
      <c r="B92" s="38"/>
      <c r="C92" s="37"/>
      <c r="D92" s="185" t="s">
        <v>146</v>
      </c>
      <c r="E92" s="37"/>
      <c r="F92" s="186" t="s">
        <v>195</v>
      </c>
      <c r="G92" s="37"/>
      <c r="H92" s="37"/>
      <c r="I92" s="187"/>
      <c r="J92" s="37"/>
      <c r="K92" s="37"/>
      <c r="L92" s="38"/>
      <c r="M92" s="188"/>
      <c r="N92" s="189"/>
      <c r="O92" s="71"/>
      <c r="P92" s="71"/>
      <c r="Q92" s="71"/>
      <c r="R92" s="71"/>
      <c r="S92" s="71"/>
      <c r="T92" s="72"/>
      <c r="U92" s="37"/>
      <c r="V92" s="37"/>
      <c r="W92" s="37"/>
      <c r="X92" s="37"/>
      <c r="Y92" s="37"/>
      <c r="Z92" s="37"/>
      <c r="AA92" s="37"/>
      <c r="AB92" s="37"/>
      <c r="AC92" s="37"/>
      <c r="AD92" s="37"/>
      <c r="AE92" s="37"/>
      <c r="AT92" s="18" t="s">
        <v>146</v>
      </c>
      <c r="AU92" s="18" t="s">
        <v>82</v>
      </c>
    </row>
    <row r="93" spans="1:51" s="13" customFormat="1" ht="12">
      <c r="A93" s="13"/>
      <c r="B93" s="190"/>
      <c r="C93" s="13"/>
      <c r="D93" s="185" t="s">
        <v>154</v>
      </c>
      <c r="E93" s="191" t="s">
        <v>3</v>
      </c>
      <c r="F93" s="192" t="s">
        <v>924</v>
      </c>
      <c r="G93" s="13"/>
      <c r="H93" s="193">
        <v>204.04</v>
      </c>
      <c r="I93" s="194"/>
      <c r="J93" s="13"/>
      <c r="K93" s="13"/>
      <c r="L93" s="190"/>
      <c r="M93" s="195"/>
      <c r="N93" s="196"/>
      <c r="O93" s="196"/>
      <c r="P93" s="196"/>
      <c r="Q93" s="196"/>
      <c r="R93" s="196"/>
      <c r="S93" s="196"/>
      <c r="T93" s="197"/>
      <c r="U93" s="13"/>
      <c r="V93" s="13"/>
      <c r="W93" s="13"/>
      <c r="X93" s="13"/>
      <c r="Y93" s="13"/>
      <c r="Z93" s="13"/>
      <c r="AA93" s="13"/>
      <c r="AB93" s="13"/>
      <c r="AC93" s="13"/>
      <c r="AD93" s="13"/>
      <c r="AE93" s="13"/>
      <c r="AT93" s="191" t="s">
        <v>154</v>
      </c>
      <c r="AU93" s="191" t="s">
        <v>82</v>
      </c>
      <c r="AV93" s="13" t="s">
        <v>82</v>
      </c>
      <c r="AW93" s="13" t="s">
        <v>35</v>
      </c>
      <c r="AX93" s="13" t="s">
        <v>80</v>
      </c>
      <c r="AY93" s="191" t="s">
        <v>137</v>
      </c>
    </row>
    <row r="94" spans="1:65" s="2" customFormat="1" ht="16.5" customHeight="1">
      <c r="A94" s="37"/>
      <c r="B94" s="171"/>
      <c r="C94" s="198" t="s">
        <v>82</v>
      </c>
      <c r="D94" s="198" t="s">
        <v>166</v>
      </c>
      <c r="E94" s="199" t="s">
        <v>182</v>
      </c>
      <c r="F94" s="200" t="s">
        <v>183</v>
      </c>
      <c r="G94" s="201" t="s">
        <v>169</v>
      </c>
      <c r="H94" s="202">
        <v>476.084</v>
      </c>
      <c r="I94" s="203"/>
      <c r="J94" s="204">
        <f>ROUND(I94*H94,2)</f>
        <v>0</v>
      </c>
      <c r="K94" s="200" t="s">
        <v>3</v>
      </c>
      <c r="L94" s="205"/>
      <c r="M94" s="206" t="s">
        <v>3</v>
      </c>
      <c r="N94" s="207" t="s">
        <v>44</v>
      </c>
      <c r="O94" s="71"/>
      <c r="P94" s="181">
        <f>O94*H94</f>
        <v>0</v>
      </c>
      <c r="Q94" s="181">
        <v>1</v>
      </c>
      <c r="R94" s="181">
        <f>Q94*H94</f>
        <v>476.084</v>
      </c>
      <c r="S94" s="181">
        <v>0</v>
      </c>
      <c r="T94" s="182">
        <f>S94*H94</f>
        <v>0</v>
      </c>
      <c r="U94" s="37"/>
      <c r="V94" s="37"/>
      <c r="W94" s="37"/>
      <c r="X94" s="37"/>
      <c r="Y94" s="37"/>
      <c r="Z94" s="37"/>
      <c r="AA94" s="37"/>
      <c r="AB94" s="37"/>
      <c r="AC94" s="37"/>
      <c r="AD94" s="37"/>
      <c r="AE94" s="37"/>
      <c r="AR94" s="183" t="s">
        <v>170</v>
      </c>
      <c r="AT94" s="183" t="s">
        <v>166</v>
      </c>
      <c r="AU94" s="183" t="s">
        <v>82</v>
      </c>
      <c r="AY94" s="18" t="s">
        <v>137</v>
      </c>
      <c r="BE94" s="184">
        <f>IF(N94="základní",J94,0)</f>
        <v>0</v>
      </c>
      <c r="BF94" s="184">
        <f>IF(N94="snížená",J94,0)</f>
        <v>0</v>
      </c>
      <c r="BG94" s="184">
        <f>IF(N94="zákl. přenesená",J94,0)</f>
        <v>0</v>
      </c>
      <c r="BH94" s="184">
        <f>IF(N94="sníž. přenesená",J94,0)</f>
        <v>0</v>
      </c>
      <c r="BI94" s="184">
        <f>IF(N94="nulová",J94,0)</f>
        <v>0</v>
      </c>
      <c r="BJ94" s="18" t="s">
        <v>80</v>
      </c>
      <c r="BK94" s="184">
        <f>ROUND(I94*H94,2)</f>
        <v>0</v>
      </c>
      <c r="BL94" s="18" t="s">
        <v>144</v>
      </c>
      <c r="BM94" s="183" t="s">
        <v>925</v>
      </c>
    </row>
    <row r="95" spans="1:47" s="2" customFormat="1" ht="12">
      <c r="A95" s="37"/>
      <c r="B95" s="38"/>
      <c r="C95" s="37"/>
      <c r="D95" s="185" t="s">
        <v>146</v>
      </c>
      <c r="E95" s="37"/>
      <c r="F95" s="186" t="s">
        <v>183</v>
      </c>
      <c r="G95" s="37"/>
      <c r="H95" s="37"/>
      <c r="I95" s="187"/>
      <c r="J95" s="37"/>
      <c r="K95" s="37"/>
      <c r="L95" s="38"/>
      <c r="M95" s="188"/>
      <c r="N95" s="189"/>
      <c r="O95" s="71"/>
      <c r="P95" s="71"/>
      <c r="Q95" s="71"/>
      <c r="R95" s="71"/>
      <c r="S95" s="71"/>
      <c r="T95" s="72"/>
      <c r="U95" s="37"/>
      <c r="V95" s="37"/>
      <c r="W95" s="37"/>
      <c r="X95" s="37"/>
      <c r="Y95" s="37"/>
      <c r="Z95" s="37"/>
      <c r="AA95" s="37"/>
      <c r="AB95" s="37"/>
      <c r="AC95" s="37"/>
      <c r="AD95" s="37"/>
      <c r="AE95" s="37"/>
      <c r="AT95" s="18" t="s">
        <v>146</v>
      </c>
      <c r="AU95" s="18" t="s">
        <v>82</v>
      </c>
    </row>
    <row r="96" spans="1:51" s="13" customFormat="1" ht="12">
      <c r="A96" s="13"/>
      <c r="B96" s="190"/>
      <c r="C96" s="13"/>
      <c r="D96" s="185" t="s">
        <v>154</v>
      </c>
      <c r="E96" s="191" t="s">
        <v>3</v>
      </c>
      <c r="F96" s="192" t="s">
        <v>926</v>
      </c>
      <c r="G96" s="13"/>
      <c r="H96" s="193">
        <v>476.084</v>
      </c>
      <c r="I96" s="194"/>
      <c r="J96" s="13"/>
      <c r="K96" s="13"/>
      <c r="L96" s="190"/>
      <c r="M96" s="195"/>
      <c r="N96" s="196"/>
      <c r="O96" s="196"/>
      <c r="P96" s="196"/>
      <c r="Q96" s="196"/>
      <c r="R96" s="196"/>
      <c r="S96" s="196"/>
      <c r="T96" s="197"/>
      <c r="U96" s="13"/>
      <c r="V96" s="13"/>
      <c r="W96" s="13"/>
      <c r="X96" s="13"/>
      <c r="Y96" s="13"/>
      <c r="Z96" s="13"/>
      <c r="AA96" s="13"/>
      <c r="AB96" s="13"/>
      <c r="AC96" s="13"/>
      <c r="AD96" s="13"/>
      <c r="AE96" s="13"/>
      <c r="AT96" s="191" t="s">
        <v>154</v>
      </c>
      <c r="AU96" s="191" t="s">
        <v>82</v>
      </c>
      <c r="AV96" s="13" t="s">
        <v>82</v>
      </c>
      <c r="AW96" s="13" t="s">
        <v>35</v>
      </c>
      <c r="AX96" s="13" t="s">
        <v>80</v>
      </c>
      <c r="AY96" s="191" t="s">
        <v>137</v>
      </c>
    </row>
    <row r="97" spans="1:65" s="2" customFormat="1" ht="21.75" customHeight="1">
      <c r="A97" s="37"/>
      <c r="B97" s="171"/>
      <c r="C97" s="172" t="s">
        <v>150</v>
      </c>
      <c r="D97" s="172" t="s">
        <v>140</v>
      </c>
      <c r="E97" s="173" t="s">
        <v>199</v>
      </c>
      <c r="F97" s="174" t="s">
        <v>200</v>
      </c>
      <c r="G97" s="175" t="s">
        <v>162</v>
      </c>
      <c r="H97" s="176">
        <v>29.908</v>
      </c>
      <c r="I97" s="177"/>
      <c r="J97" s="178">
        <f>ROUND(I97*H97,2)</f>
        <v>0</v>
      </c>
      <c r="K97" s="174" t="s">
        <v>3</v>
      </c>
      <c r="L97" s="38"/>
      <c r="M97" s="179" t="s">
        <v>3</v>
      </c>
      <c r="N97" s="180" t="s">
        <v>44</v>
      </c>
      <c r="O97" s="71"/>
      <c r="P97" s="181">
        <f>O97*H97</f>
        <v>0</v>
      </c>
      <c r="Q97" s="181">
        <v>0</v>
      </c>
      <c r="R97" s="181">
        <f>Q97*H97</f>
        <v>0</v>
      </c>
      <c r="S97" s="181">
        <v>0</v>
      </c>
      <c r="T97" s="182">
        <f>S97*H97</f>
        <v>0</v>
      </c>
      <c r="U97" s="37"/>
      <c r="V97" s="37"/>
      <c r="W97" s="37"/>
      <c r="X97" s="37"/>
      <c r="Y97" s="37"/>
      <c r="Z97" s="37"/>
      <c r="AA97" s="37"/>
      <c r="AB97" s="37"/>
      <c r="AC97" s="37"/>
      <c r="AD97" s="37"/>
      <c r="AE97" s="37"/>
      <c r="AR97" s="183" t="s">
        <v>144</v>
      </c>
      <c r="AT97" s="183" t="s">
        <v>140</v>
      </c>
      <c r="AU97" s="183" t="s">
        <v>82</v>
      </c>
      <c r="AY97" s="18" t="s">
        <v>137</v>
      </c>
      <c r="BE97" s="184">
        <f>IF(N97="základní",J97,0)</f>
        <v>0</v>
      </c>
      <c r="BF97" s="184">
        <f>IF(N97="snížená",J97,0)</f>
        <v>0</v>
      </c>
      <c r="BG97" s="184">
        <f>IF(N97="zákl. přenesená",J97,0)</f>
        <v>0</v>
      </c>
      <c r="BH97" s="184">
        <f>IF(N97="sníž. přenesená",J97,0)</f>
        <v>0</v>
      </c>
      <c r="BI97" s="184">
        <f>IF(N97="nulová",J97,0)</f>
        <v>0</v>
      </c>
      <c r="BJ97" s="18" t="s">
        <v>80</v>
      </c>
      <c r="BK97" s="184">
        <f>ROUND(I97*H97,2)</f>
        <v>0</v>
      </c>
      <c r="BL97" s="18" t="s">
        <v>144</v>
      </c>
      <c r="BM97" s="183" t="s">
        <v>927</v>
      </c>
    </row>
    <row r="98" spans="1:47" s="2" customFormat="1" ht="12">
      <c r="A98" s="37"/>
      <c r="B98" s="38"/>
      <c r="C98" s="37"/>
      <c r="D98" s="185" t="s">
        <v>146</v>
      </c>
      <c r="E98" s="37"/>
      <c r="F98" s="186" t="s">
        <v>200</v>
      </c>
      <c r="G98" s="37"/>
      <c r="H98" s="37"/>
      <c r="I98" s="187"/>
      <c r="J98" s="37"/>
      <c r="K98" s="37"/>
      <c r="L98" s="38"/>
      <c r="M98" s="188"/>
      <c r="N98" s="189"/>
      <c r="O98" s="71"/>
      <c r="P98" s="71"/>
      <c r="Q98" s="71"/>
      <c r="R98" s="71"/>
      <c r="S98" s="71"/>
      <c r="T98" s="72"/>
      <c r="U98" s="37"/>
      <c r="V98" s="37"/>
      <c r="W98" s="37"/>
      <c r="X98" s="37"/>
      <c r="Y98" s="37"/>
      <c r="Z98" s="37"/>
      <c r="AA98" s="37"/>
      <c r="AB98" s="37"/>
      <c r="AC98" s="37"/>
      <c r="AD98" s="37"/>
      <c r="AE98" s="37"/>
      <c r="AT98" s="18" t="s">
        <v>146</v>
      </c>
      <c r="AU98" s="18" t="s">
        <v>82</v>
      </c>
    </row>
    <row r="99" spans="1:51" s="13" customFormat="1" ht="12">
      <c r="A99" s="13"/>
      <c r="B99" s="190"/>
      <c r="C99" s="13"/>
      <c r="D99" s="185" t="s">
        <v>154</v>
      </c>
      <c r="E99" s="191" t="s">
        <v>3</v>
      </c>
      <c r="F99" s="192" t="s">
        <v>928</v>
      </c>
      <c r="G99" s="13"/>
      <c r="H99" s="193">
        <v>29.908</v>
      </c>
      <c r="I99" s="194"/>
      <c r="J99" s="13"/>
      <c r="K99" s="13"/>
      <c r="L99" s="190"/>
      <c r="M99" s="195"/>
      <c r="N99" s="196"/>
      <c r="O99" s="196"/>
      <c r="P99" s="196"/>
      <c r="Q99" s="196"/>
      <c r="R99" s="196"/>
      <c r="S99" s="196"/>
      <c r="T99" s="197"/>
      <c r="U99" s="13"/>
      <c r="V99" s="13"/>
      <c r="W99" s="13"/>
      <c r="X99" s="13"/>
      <c r="Y99" s="13"/>
      <c r="Z99" s="13"/>
      <c r="AA99" s="13"/>
      <c r="AB99" s="13"/>
      <c r="AC99" s="13"/>
      <c r="AD99" s="13"/>
      <c r="AE99" s="13"/>
      <c r="AT99" s="191" t="s">
        <v>154</v>
      </c>
      <c r="AU99" s="191" t="s">
        <v>82</v>
      </c>
      <c r="AV99" s="13" t="s">
        <v>82</v>
      </c>
      <c r="AW99" s="13" t="s">
        <v>35</v>
      </c>
      <c r="AX99" s="13" t="s">
        <v>80</v>
      </c>
      <c r="AY99" s="191" t="s">
        <v>137</v>
      </c>
    </row>
    <row r="100" spans="1:65" s="2" customFormat="1" ht="24.15" customHeight="1">
      <c r="A100" s="37"/>
      <c r="B100" s="171"/>
      <c r="C100" s="172" t="s">
        <v>144</v>
      </c>
      <c r="D100" s="172" t="s">
        <v>140</v>
      </c>
      <c r="E100" s="173" t="s">
        <v>929</v>
      </c>
      <c r="F100" s="174" t="s">
        <v>930</v>
      </c>
      <c r="G100" s="175" t="s">
        <v>176</v>
      </c>
      <c r="H100" s="176">
        <v>0.023</v>
      </c>
      <c r="I100" s="177"/>
      <c r="J100" s="178">
        <f>ROUND(I100*H100,2)</f>
        <v>0</v>
      </c>
      <c r="K100" s="174" t="s">
        <v>3</v>
      </c>
      <c r="L100" s="38"/>
      <c r="M100" s="179" t="s">
        <v>3</v>
      </c>
      <c r="N100" s="180" t="s">
        <v>44</v>
      </c>
      <c r="O100" s="71"/>
      <c r="P100" s="181">
        <f>O100*H100</f>
        <v>0</v>
      </c>
      <c r="Q100" s="181">
        <v>0</v>
      </c>
      <c r="R100" s="181">
        <f>Q100*H100</f>
        <v>0</v>
      </c>
      <c r="S100" s="181">
        <v>0</v>
      </c>
      <c r="T100" s="182">
        <f>S100*H100</f>
        <v>0</v>
      </c>
      <c r="U100" s="37"/>
      <c r="V100" s="37"/>
      <c r="W100" s="37"/>
      <c r="X100" s="37"/>
      <c r="Y100" s="37"/>
      <c r="Z100" s="37"/>
      <c r="AA100" s="37"/>
      <c r="AB100" s="37"/>
      <c r="AC100" s="37"/>
      <c r="AD100" s="37"/>
      <c r="AE100" s="37"/>
      <c r="AR100" s="183" t="s">
        <v>144</v>
      </c>
      <c r="AT100" s="183" t="s">
        <v>140</v>
      </c>
      <c r="AU100" s="183" t="s">
        <v>82</v>
      </c>
      <c r="AY100" s="18" t="s">
        <v>137</v>
      </c>
      <c r="BE100" s="184">
        <f>IF(N100="základní",J100,0)</f>
        <v>0</v>
      </c>
      <c r="BF100" s="184">
        <f>IF(N100="snížená",J100,0)</f>
        <v>0</v>
      </c>
      <c r="BG100" s="184">
        <f>IF(N100="zákl. přenesená",J100,0)</f>
        <v>0</v>
      </c>
      <c r="BH100" s="184">
        <f>IF(N100="sníž. přenesená",J100,0)</f>
        <v>0</v>
      </c>
      <c r="BI100" s="184">
        <f>IF(N100="nulová",J100,0)</f>
        <v>0</v>
      </c>
      <c r="BJ100" s="18" t="s">
        <v>80</v>
      </c>
      <c r="BK100" s="184">
        <f>ROUND(I100*H100,2)</f>
        <v>0</v>
      </c>
      <c r="BL100" s="18" t="s">
        <v>144</v>
      </c>
      <c r="BM100" s="183" t="s">
        <v>931</v>
      </c>
    </row>
    <row r="101" spans="1:47" s="2" customFormat="1" ht="12">
      <c r="A101" s="37"/>
      <c r="B101" s="38"/>
      <c r="C101" s="37"/>
      <c r="D101" s="185" t="s">
        <v>146</v>
      </c>
      <c r="E101" s="37"/>
      <c r="F101" s="186" t="s">
        <v>930</v>
      </c>
      <c r="G101" s="37"/>
      <c r="H101" s="37"/>
      <c r="I101" s="187"/>
      <c r="J101" s="37"/>
      <c r="K101" s="37"/>
      <c r="L101" s="38"/>
      <c r="M101" s="188"/>
      <c r="N101" s="189"/>
      <c r="O101" s="71"/>
      <c r="P101" s="71"/>
      <c r="Q101" s="71"/>
      <c r="R101" s="71"/>
      <c r="S101" s="71"/>
      <c r="T101" s="72"/>
      <c r="U101" s="37"/>
      <c r="V101" s="37"/>
      <c r="W101" s="37"/>
      <c r="X101" s="37"/>
      <c r="Y101" s="37"/>
      <c r="Z101" s="37"/>
      <c r="AA101" s="37"/>
      <c r="AB101" s="37"/>
      <c r="AC101" s="37"/>
      <c r="AD101" s="37"/>
      <c r="AE101" s="37"/>
      <c r="AT101" s="18" t="s">
        <v>146</v>
      </c>
      <c r="AU101" s="18" t="s">
        <v>82</v>
      </c>
    </row>
    <row r="102" spans="1:65" s="2" customFormat="1" ht="24.15" customHeight="1">
      <c r="A102" s="37"/>
      <c r="B102" s="171"/>
      <c r="C102" s="172" t="s">
        <v>138</v>
      </c>
      <c r="D102" s="172" t="s">
        <v>140</v>
      </c>
      <c r="E102" s="173" t="s">
        <v>932</v>
      </c>
      <c r="F102" s="174" t="s">
        <v>933</v>
      </c>
      <c r="G102" s="175" t="s">
        <v>176</v>
      </c>
      <c r="H102" s="176">
        <v>0.997</v>
      </c>
      <c r="I102" s="177"/>
      <c r="J102" s="178">
        <f>ROUND(I102*H102,2)</f>
        <v>0</v>
      </c>
      <c r="K102" s="174" t="s">
        <v>3</v>
      </c>
      <c r="L102" s="38"/>
      <c r="M102" s="179" t="s">
        <v>3</v>
      </c>
      <c r="N102" s="180" t="s">
        <v>44</v>
      </c>
      <c r="O102" s="71"/>
      <c r="P102" s="181">
        <f>O102*H102</f>
        <v>0</v>
      </c>
      <c r="Q102" s="181">
        <v>0</v>
      </c>
      <c r="R102" s="181">
        <f>Q102*H102</f>
        <v>0</v>
      </c>
      <c r="S102" s="181">
        <v>0</v>
      </c>
      <c r="T102" s="182">
        <f>S102*H102</f>
        <v>0</v>
      </c>
      <c r="U102" s="37"/>
      <c r="V102" s="37"/>
      <c r="W102" s="37"/>
      <c r="X102" s="37"/>
      <c r="Y102" s="37"/>
      <c r="Z102" s="37"/>
      <c r="AA102" s="37"/>
      <c r="AB102" s="37"/>
      <c r="AC102" s="37"/>
      <c r="AD102" s="37"/>
      <c r="AE102" s="37"/>
      <c r="AR102" s="183" t="s">
        <v>144</v>
      </c>
      <c r="AT102" s="183" t="s">
        <v>140</v>
      </c>
      <c r="AU102" s="183" t="s">
        <v>82</v>
      </c>
      <c r="AY102" s="18" t="s">
        <v>137</v>
      </c>
      <c r="BE102" s="184">
        <f>IF(N102="základní",J102,0)</f>
        <v>0</v>
      </c>
      <c r="BF102" s="184">
        <f>IF(N102="snížená",J102,0)</f>
        <v>0</v>
      </c>
      <c r="BG102" s="184">
        <f>IF(N102="zákl. přenesená",J102,0)</f>
        <v>0</v>
      </c>
      <c r="BH102" s="184">
        <f>IF(N102="sníž. přenesená",J102,0)</f>
        <v>0</v>
      </c>
      <c r="BI102" s="184">
        <f>IF(N102="nulová",J102,0)</f>
        <v>0</v>
      </c>
      <c r="BJ102" s="18" t="s">
        <v>80</v>
      </c>
      <c r="BK102" s="184">
        <f>ROUND(I102*H102,2)</f>
        <v>0</v>
      </c>
      <c r="BL102" s="18" t="s">
        <v>144</v>
      </c>
      <c r="BM102" s="183" t="s">
        <v>934</v>
      </c>
    </row>
    <row r="103" spans="1:47" s="2" customFormat="1" ht="12">
      <c r="A103" s="37"/>
      <c r="B103" s="38"/>
      <c r="C103" s="37"/>
      <c r="D103" s="185" t="s">
        <v>146</v>
      </c>
      <c r="E103" s="37"/>
      <c r="F103" s="186" t="s">
        <v>933</v>
      </c>
      <c r="G103" s="37"/>
      <c r="H103" s="37"/>
      <c r="I103" s="187"/>
      <c r="J103" s="37"/>
      <c r="K103" s="37"/>
      <c r="L103" s="38"/>
      <c r="M103" s="188"/>
      <c r="N103" s="189"/>
      <c r="O103" s="71"/>
      <c r="P103" s="71"/>
      <c r="Q103" s="71"/>
      <c r="R103" s="71"/>
      <c r="S103" s="71"/>
      <c r="T103" s="72"/>
      <c r="U103" s="37"/>
      <c r="V103" s="37"/>
      <c r="W103" s="37"/>
      <c r="X103" s="37"/>
      <c r="Y103" s="37"/>
      <c r="Z103" s="37"/>
      <c r="AA103" s="37"/>
      <c r="AB103" s="37"/>
      <c r="AC103" s="37"/>
      <c r="AD103" s="37"/>
      <c r="AE103" s="37"/>
      <c r="AT103" s="18" t="s">
        <v>146</v>
      </c>
      <c r="AU103" s="18" t="s">
        <v>82</v>
      </c>
    </row>
    <row r="104" spans="1:65" s="2" customFormat="1" ht="24.15" customHeight="1">
      <c r="A104" s="37"/>
      <c r="B104" s="171"/>
      <c r="C104" s="172" t="s">
        <v>165</v>
      </c>
      <c r="D104" s="172" t="s">
        <v>140</v>
      </c>
      <c r="E104" s="173" t="s">
        <v>935</v>
      </c>
      <c r="F104" s="174" t="s">
        <v>936</v>
      </c>
      <c r="G104" s="175" t="s">
        <v>190</v>
      </c>
      <c r="H104" s="176">
        <v>99.692</v>
      </c>
      <c r="I104" s="177"/>
      <c r="J104" s="178">
        <f>ROUND(I104*H104,2)</f>
        <v>0</v>
      </c>
      <c r="K104" s="174" t="s">
        <v>3</v>
      </c>
      <c r="L104" s="38"/>
      <c r="M104" s="179" t="s">
        <v>3</v>
      </c>
      <c r="N104" s="180" t="s">
        <v>44</v>
      </c>
      <c r="O104" s="71"/>
      <c r="P104" s="181">
        <f>O104*H104</f>
        <v>0</v>
      </c>
      <c r="Q104" s="181">
        <v>0</v>
      </c>
      <c r="R104" s="181">
        <f>Q104*H104</f>
        <v>0</v>
      </c>
      <c r="S104" s="181">
        <v>0</v>
      </c>
      <c r="T104" s="182">
        <f>S104*H104</f>
        <v>0</v>
      </c>
      <c r="U104" s="37"/>
      <c r="V104" s="37"/>
      <c r="W104" s="37"/>
      <c r="X104" s="37"/>
      <c r="Y104" s="37"/>
      <c r="Z104" s="37"/>
      <c r="AA104" s="37"/>
      <c r="AB104" s="37"/>
      <c r="AC104" s="37"/>
      <c r="AD104" s="37"/>
      <c r="AE104" s="37"/>
      <c r="AR104" s="183" t="s">
        <v>144</v>
      </c>
      <c r="AT104" s="183" t="s">
        <v>140</v>
      </c>
      <c r="AU104" s="183" t="s">
        <v>82</v>
      </c>
      <c r="AY104" s="18" t="s">
        <v>137</v>
      </c>
      <c r="BE104" s="184">
        <f>IF(N104="základní",J104,0)</f>
        <v>0</v>
      </c>
      <c r="BF104" s="184">
        <f>IF(N104="snížená",J104,0)</f>
        <v>0</v>
      </c>
      <c r="BG104" s="184">
        <f>IF(N104="zákl. přenesená",J104,0)</f>
        <v>0</v>
      </c>
      <c r="BH104" s="184">
        <f>IF(N104="sníž. přenesená",J104,0)</f>
        <v>0</v>
      </c>
      <c r="BI104" s="184">
        <f>IF(N104="nulová",J104,0)</f>
        <v>0</v>
      </c>
      <c r="BJ104" s="18" t="s">
        <v>80</v>
      </c>
      <c r="BK104" s="184">
        <f>ROUND(I104*H104,2)</f>
        <v>0</v>
      </c>
      <c r="BL104" s="18" t="s">
        <v>144</v>
      </c>
      <c r="BM104" s="183" t="s">
        <v>937</v>
      </c>
    </row>
    <row r="105" spans="1:47" s="2" customFormat="1" ht="12">
      <c r="A105" s="37"/>
      <c r="B105" s="38"/>
      <c r="C105" s="37"/>
      <c r="D105" s="185" t="s">
        <v>146</v>
      </c>
      <c r="E105" s="37"/>
      <c r="F105" s="186" t="s">
        <v>936</v>
      </c>
      <c r="G105" s="37"/>
      <c r="H105" s="37"/>
      <c r="I105" s="187"/>
      <c r="J105" s="37"/>
      <c r="K105" s="37"/>
      <c r="L105" s="38"/>
      <c r="M105" s="188"/>
      <c r="N105" s="189"/>
      <c r="O105" s="71"/>
      <c r="P105" s="71"/>
      <c r="Q105" s="71"/>
      <c r="R105" s="71"/>
      <c r="S105" s="71"/>
      <c r="T105" s="72"/>
      <c r="U105" s="37"/>
      <c r="V105" s="37"/>
      <c r="W105" s="37"/>
      <c r="X105" s="37"/>
      <c r="Y105" s="37"/>
      <c r="Z105" s="37"/>
      <c r="AA105" s="37"/>
      <c r="AB105" s="37"/>
      <c r="AC105" s="37"/>
      <c r="AD105" s="37"/>
      <c r="AE105" s="37"/>
      <c r="AT105" s="18" t="s">
        <v>146</v>
      </c>
      <c r="AU105" s="18" t="s">
        <v>82</v>
      </c>
    </row>
    <row r="106" spans="1:63" s="12" customFormat="1" ht="25.9" customHeight="1">
      <c r="A106" s="12"/>
      <c r="B106" s="158"/>
      <c r="C106" s="12"/>
      <c r="D106" s="159" t="s">
        <v>72</v>
      </c>
      <c r="E106" s="160" t="s">
        <v>645</v>
      </c>
      <c r="F106" s="160" t="s">
        <v>646</v>
      </c>
      <c r="G106" s="12"/>
      <c r="H106" s="12"/>
      <c r="I106" s="161"/>
      <c r="J106" s="162">
        <f>BK106</f>
        <v>0</v>
      </c>
      <c r="K106" s="12"/>
      <c r="L106" s="158"/>
      <c r="M106" s="163"/>
      <c r="N106" s="164"/>
      <c r="O106" s="164"/>
      <c r="P106" s="165">
        <f>SUM(P107:P116)</f>
        <v>0</v>
      </c>
      <c r="Q106" s="164"/>
      <c r="R106" s="165">
        <f>SUM(R107:R116)</f>
        <v>0</v>
      </c>
      <c r="S106" s="164"/>
      <c r="T106" s="166">
        <f>SUM(T107:T116)</f>
        <v>0</v>
      </c>
      <c r="U106" s="12"/>
      <c r="V106" s="12"/>
      <c r="W106" s="12"/>
      <c r="X106" s="12"/>
      <c r="Y106" s="12"/>
      <c r="Z106" s="12"/>
      <c r="AA106" s="12"/>
      <c r="AB106" s="12"/>
      <c r="AC106" s="12"/>
      <c r="AD106" s="12"/>
      <c r="AE106" s="12"/>
      <c r="AR106" s="159" t="s">
        <v>144</v>
      </c>
      <c r="AT106" s="167" t="s">
        <v>72</v>
      </c>
      <c r="AU106" s="167" t="s">
        <v>73</v>
      </c>
      <c r="AY106" s="159" t="s">
        <v>137</v>
      </c>
      <c r="BK106" s="168">
        <f>SUM(BK107:BK116)</f>
        <v>0</v>
      </c>
    </row>
    <row r="107" spans="1:65" s="2" customFormat="1" ht="55.5" customHeight="1">
      <c r="A107" s="37"/>
      <c r="B107" s="171"/>
      <c r="C107" s="172" t="s">
        <v>173</v>
      </c>
      <c r="D107" s="172" t="s">
        <v>140</v>
      </c>
      <c r="E107" s="173" t="s">
        <v>713</v>
      </c>
      <c r="F107" s="174" t="s">
        <v>714</v>
      </c>
      <c r="G107" s="175" t="s">
        <v>169</v>
      </c>
      <c r="H107" s="176">
        <v>476.084</v>
      </c>
      <c r="I107" s="177"/>
      <c r="J107" s="178">
        <f>ROUND(I107*H107,2)</f>
        <v>0</v>
      </c>
      <c r="K107" s="174" t="s">
        <v>3</v>
      </c>
      <c r="L107" s="38"/>
      <c r="M107" s="179" t="s">
        <v>3</v>
      </c>
      <c r="N107" s="180" t="s">
        <v>44</v>
      </c>
      <c r="O107" s="71"/>
      <c r="P107" s="181">
        <f>O107*H107</f>
        <v>0</v>
      </c>
      <c r="Q107" s="181">
        <v>0</v>
      </c>
      <c r="R107" s="181">
        <f>Q107*H107</f>
        <v>0</v>
      </c>
      <c r="S107" s="181">
        <v>0</v>
      </c>
      <c r="T107" s="182">
        <f>S107*H107</f>
        <v>0</v>
      </c>
      <c r="U107" s="37"/>
      <c r="V107" s="37"/>
      <c r="W107" s="37"/>
      <c r="X107" s="37"/>
      <c r="Y107" s="37"/>
      <c r="Z107" s="37"/>
      <c r="AA107" s="37"/>
      <c r="AB107" s="37"/>
      <c r="AC107" s="37"/>
      <c r="AD107" s="37"/>
      <c r="AE107" s="37"/>
      <c r="AR107" s="183" t="s">
        <v>184</v>
      </c>
      <c r="AT107" s="183" t="s">
        <v>140</v>
      </c>
      <c r="AU107" s="183" t="s">
        <v>80</v>
      </c>
      <c r="AY107" s="18" t="s">
        <v>137</v>
      </c>
      <c r="BE107" s="184">
        <f>IF(N107="základní",J107,0)</f>
        <v>0</v>
      </c>
      <c r="BF107" s="184">
        <f>IF(N107="snížená",J107,0)</f>
        <v>0</v>
      </c>
      <c r="BG107" s="184">
        <f>IF(N107="zákl. přenesená",J107,0)</f>
        <v>0</v>
      </c>
      <c r="BH107" s="184">
        <f>IF(N107="sníž. přenesená",J107,0)</f>
        <v>0</v>
      </c>
      <c r="BI107" s="184">
        <f>IF(N107="nulová",J107,0)</f>
        <v>0</v>
      </c>
      <c r="BJ107" s="18" t="s">
        <v>80</v>
      </c>
      <c r="BK107" s="184">
        <f>ROUND(I107*H107,2)</f>
        <v>0</v>
      </c>
      <c r="BL107" s="18" t="s">
        <v>184</v>
      </c>
      <c r="BM107" s="183" t="s">
        <v>938</v>
      </c>
    </row>
    <row r="108" spans="1:47" s="2" customFormat="1" ht="12">
      <c r="A108" s="37"/>
      <c r="B108" s="38"/>
      <c r="C108" s="37"/>
      <c r="D108" s="185" t="s">
        <v>146</v>
      </c>
      <c r="E108" s="37"/>
      <c r="F108" s="186" t="s">
        <v>714</v>
      </c>
      <c r="G108" s="37"/>
      <c r="H108" s="37"/>
      <c r="I108" s="187"/>
      <c r="J108" s="37"/>
      <c r="K108" s="37"/>
      <c r="L108" s="38"/>
      <c r="M108" s="188"/>
      <c r="N108" s="189"/>
      <c r="O108" s="71"/>
      <c r="P108" s="71"/>
      <c r="Q108" s="71"/>
      <c r="R108" s="71"/>
      <c r="S108" s="71"/>
      <c r="T108" s="72"/>
      <c r="U108" s="37"/>
      <c r="V108" s="37"/>
      <c r="W108" s="37"/>
      <c r="X108" s="37"/>
      <c r="Y108" s="37"/>
      <c r="Z108" s="37"/>
      <c r="AA108" s="37"/>
      <c r="AB108" s="37"/>
      <c r="AC108" s="37"/>
      <c r="AD108" s="37"/>
      <c r="AE108" s="37"/>
      <c r="AT108" s="18" t="s">
        <v>146</v>
      </c>
      <c r="AU108" s="18" t="s">
        <v>80</v>
      </c>
    </row>
    <row r="109" spans="1:65" s="2" customFormat="1" ht="33" customHeight="1">
      <c r="A109" s="37"/>
      <c r="B109" s="171"/>
      <c r="C109" s="172" t="s">
        <v>170</v>
      </c>
      <c r="D109" s="172" t="s">
        <v>140</v>
      </c>
      <c r="E109" s="173" t="s">
        <v>799</v>
      </c>
      <c r="F109" s="174" t="s">
        <v>800</v>
      </c>
      <c r="G109" s="175" t="s">
        <v>205</v>
      </c>
      <c r="H109" s="176">
        <v>1</v>
      </c>
      <c r="I109" s="177"/>
      <c r="J109" s="178">
        <f>ROUND(I109*H109,2)</f>
        <v>0</v>
      </c>
      <c r="K109" s="174" t="s">
        <v>3</v>
      </c>
      <c r="L109" s="38"/>
      <c r="M109" s="179" t="s">
        <v>3</v>
      </c>
      <c r="N109" s="180" t="s">
        <v>44</v>
      </c>
      <c r="O109" s="71"/>
      <c r="P109" s="181">
        <f>O109*H109</f>
        <v>0</v>
      </c>
      <c r="Q109" s="181">
        <v>0</v>
      </c>
      <c r="R109" s="181">
        <f>Q109*H109</f>
        <v>0</v>
      </c>
      <c r="S109" s="181">
        <v>0</v>
      </c>
      <c r="T109" s="182">
        <f>S109*H109</f>
        <v>0</v>
      </c>
      <c r="U109" s="37"/>
      <c r="V109" s="37"/>
      <c r="W109" s="37"/>
      <c r="X109" s="37"/>
      <c r="Y109" s="37"/>
      <c r="Z109" s="37"/>
      <c r="AA109" s="37"/>
      <c r="AB109" s="37"/>
      <c r="AC109" s="37"/>
      <c r="AD109" s="37"/>
      <c r="AE109" s="37"/>
      <c r="AR109" s="183" t="s">
        <v>184</v>
      </c>
      <c r="AT109" s="183" t="s">
        <v>140</v>
      </c>
      <c r="AU109" s="183" t="s">
        <v>80</v>
      </c>
      <c r="AY109" s="18" t="s">
        <v>137</v>
      </c>
      <c r="BE109" s="184">
        <f>IF(N109="základní",J109,0)</f>
        <v>0</v>
      </c>
      <c r="BF109" s="184">
        <f>IF(N109="snížená",J109,0)</f>
        <v>0</v>
      </c>
      <c r="BG109" s="184">
        <f>IF(N109="zákl. přenesená",J109,0)</f>
        <v>0</v>
      </c>
      <c r="BH109" s="184">
        <f>IF(N109="sníž. přenesená",J109,0)</f>
        <v>0</v>
      </c>
      <c r="BI109" s="184">
        <f>IF(N109="nulová",J109,0)</f>
        <v>0</v>
      </c>
      <c r="BJ109" s="18" t="s">
        <v>80</v>
      </c>
      <c r="BK109" s="184">
        <f>ROUND(I109*H109,2)</f>
        <v>0</v>
      </c>
      <c r="BL109" s="18" t="s">
        <v>184</v>
      </c>
      <c r="BM109" s="183" t="s">
        <v>939</v>
      </c>
    </row>
    <row r="110" spans="1:47" s="2" customFormat="1" ht="12">
      <c r="A110" s="37"/>
      <c r="B110" s="38"/>
      <c r="C110" s="37"/>
      <c r="D110" s="185" t="s">
        <v>146</v>
      </c>
      <c r="E110" s="37"/>
      <c r="F110" s="186" t="s">
        <v>800</v>
      </c>
      <c r="G110" s="37"/>
      <c r="H110" s="37"/>
      <c r="I110" s="187"/>
      <c r="J110" s="37"/>
      <c r="K110" s="37"/>
      <c r="L110" s="38"/>
      <c r="M110" s="188"/>
      <c r="N110" s="189"/>
      <c r="O110" s="71"/>
      <c r="P110" s="71"/>
      <c r="Q110" s="71"/>
      <c r="R110" s="71"/>
      <c r="S110" s="71"/>
      <c r="T110" s="72"/>
      <c r="U110" s="37"/>
      <c r="V110" s="37"/>
      <c r="W110" s="37"/>
      <c r="X110" s="37"/>
      <c r="Y110" s="37"/>
      <c r="Z110" s="37"/>
      <c r="AA110" s="37"/>
      <c r="AB110" s="37"/>
      <c r="AC110" s="37"/>
      <c r="AD110" s="37"/>
      <c r="AE110" s="37"/>
      <c r="AT110" s="18" t="s">
        <v>146</v>
      </c>
      <c r="AU110" s="18" t="s">
        <v>80</v>
      </c>
    </row>
    <row r="111" spans="1:65" s="2" customFormat="1" ht="24.15" customHeight="1">
      <c r="A111" s="37"/>
      <c r="B111" s="171"/>
      <c r="C111" s="172" t="s">
        <v>181</v>
      </c>
      <c r="D111" s="172" t="s">
        <v>140</v>
      </c>
      <c r="E111" s="173" t="s">
        <v>804</v>
      </c>
      <c r="F111" s="174" t="s">
        <v>805</v>
      </c>
      <c r="G111" s="175" t="s">
        <v>205</v>
      </c>
      <c r="H111" s="176">
        <v>3</v>
      </c>
      <c r="I111" s="177"/>
      <c r="J111" s="178">
        <f>ROUND(I111*H111,2)</f>
        <v>0</v>
      </c>
      <c r="K111" s="174" t="s">
        <v>3</v>
      </c>
      <c r="L111" s="38"/>
      <c r="M111" s="179" t="s">
        <v>3</v>
      </c>
      <c r="N111" s="180" t="s">
        <v>44</v>
      </c>
      <c r="O111" s="71"/>
      <c r="P111" s="181">
        <f>O111*H111</f>
        <v>0</v>
      </c>
      <c r="Q111" s="181">
        <v>0</v>
      </c>
      <c r="R111" s="181">
        <f>Q111*H111</f>
        <v>0</v>
      </c>
      <c r="S111" s="181">
        <v>0</v>
      </c>
      <c r="T111" s="182">
        <f>S111*H111</f>
        <v>0</v>
      </c>
      <c r="U111" s="37"/>
      <c r="V111" s="37"/>
      <c r="W111" s="37"/>
      <c r="X111" s="37"/>
      <c r="Y111" s="37"/>
      <c r="Z111" s="37"/>
      <c r="AA111" s="37"/>
      <c r="AB111" s="37"/>
      <c r="AC111" s="37"/>
      <c r="AD111" s="37"/>
      <c r="AE111" s="37"/>
      <c r="AR111" s="183" t="s">
        <v>184</v>
      </c>
      <c r="AT111" s="183" t="s">
        <v>140</v>
      </c>
      <c r="AU111" s="183" t="s">
        <v>80</v>
      </c>
      <c r="AY111" s="18" t="s">
        <v>137</v>
      </c>
      <c r="BE111" s="184">
        <f>IF(N111="základní",J111,0)</f>
        <v>0</v>
      </c>
      <c r="BF111" s="184">
        <f>IF(N111="snížená",J111,0)</f>
        <v>0</v>
      </c>
      <c r="BG111" s="184">
        <f>IF(N111="zákl. přenesená",J111,0)</f>
        <v>0</v>
      </c>
      <c r="BH111" s="184">
        <f>IF(N111="sníž. přenesená",J111,0)</f>
        <v>0</v>
      </c>
      <c r="BI111" s="184">
        <f>IF(N111="nulová",J111,0)</f>
        <v>0</v>
      </c>
      <c r="BJ111" s="18" t="s">
        <v>80</v>
      </c>
      <c r="BK111" s="184">
        <f>ROUND(I111*H111,2)</f>
        <v>0</v>
      </c>
      <c r="BL111" s="18" t="s">
        <v>184</v>
      </c>
      <c r="BM111" s="183" t="s">
        <v>940</v>
      </c>
    </row>
    <row r="112" spans="1:47" s="2" customFormat="1" ht="12">
      <c r="A112" s="37"/>
      <c r="B112" s="38"/>
      <c r="C112" s="37"/>
      <c r="D112" s="185" t="s">
        <v>146</v>
      </c>
      <c r="E112" s="37"/>
      <c r="F112" s="186" t="s">
        <v>805</v>
      </c>
      <c r="G112" s="37"/>
      <c r="H112" s="37"/>
      <c r="I112" s="187"/>
      <c r="J112" s="37"/>
      <c r="K112" s="37"/>
      <c r="L112" s="38"/>
      <c r="M112" s="188"/>
      <c r="N112" s="189"/>
      <c r="O112" s="71"/>
      <c r="P112" s="71"/>
      <c r="Q112" s="71"/>
      <c r="R112" s="71"/>
      <c r="S112" s="71"/>
      <c r="T112" s="72"/>
      <c r="U112" s="37"/>
      <c r="V112" s="37"/>
      <c r="W112" s="37"/>
      <c r="X112" s="37"/>
      <c r="Y112" s="37"/>
      <c r="Z112" s="37"/>
      <c r="AA112" s="37"/>
      <c r="AB112" s="37"/>
      <c r="AC112" s="37"/>
      <c r="AD112" s="37"/>
      <c r="AE112" s="37"/>
      <c r="AT112" s="18" t="s">
        <v>146</v>
      </c>
      <c r="AU112" s="18" t="s">
        <v>80</v>
      </c>
    </row>
    <row r="113" spans="1:51" s="13" customFormat="1" ht="12">
      <c r="A113" s="13"/>
      <c r="B113" s="190"/>
      <c r="C113" s="13"/>
      <c r="D113" s="185" t="s">
        <v>154</v>
      </c>
      <c r="E113" s="191" t="s">
        <v>3</v>
      </c>
      <c r="F113" s="192" t="s">
        <v>807</v>
      </c>
      <c r="G113" s="13"/>
      <c r="H113" s="193">
        <v>1</v>
      </c>
      <c r="I113" s="194"/>
      <c r="J113" s="13"/>
      <c r="K113" s="13"/>
      <c r="L113" s="190"/>
      <c r="M113" s="195"/>
      <c r="N113" s="196"/>
      <c r="O113" s="196"/>
      <c r="P113" s="196"/>
      <c r="Q113" s="196"/>
      <c r="R113" s="196"/>
      <c r="S113" s="196"/>
      <c r="T113" s="197"/>
      <c r="U113" s="13"/>
      <c r="V113" s="13"/>
      <c r="W113" s="13"/>
      <c r="X113" s="13"/>
      <c r="Y113" s="13"/>
      <c r="Z113" s="13"/>
      <c r="AA113" s="13"/>
      <c r="AB113" s="13"/>
      <c r="AC113" s="13"/>
      <c r="AD113" s="13"/>
      <c r="AE113" s="13"/>
      <c r="AT113" s="191" t="s">
        <v>154</v>
      </c>
      <c r="AU113" s="191" t="s">
        <v>80</v>
      </c>
      <c r="AV113" s="13" t="s">
        <v>82</v>
      </c>
      <c r="AW113" s="13" t="s">
        <v>35</v>
      </c>
      <c r="AX113" s="13" t="s">
        <v>73</v>
      </c>
      <c r="AY113" s="191" t="s">
        <v>137</v>
      </c>
    </row>
    <row r="114" spans="1:51" s="13" customFormat="1" ht="12">
      <c r="A114" s="13"/>
      <c r="B114" s="190"/>
      <c r="C114" s="13"/>
      <c r="D114" s="185" t="s">
        <v>154</v>
      </c>
      <c r="E114" s="191" t="s">
        <v>3</v>
      </c>
      <c r="F114" s="192" t="s">
        <v>808</v>
      </c>
      <c r="G114" s="13"/>
      <c r="H114" s="193">
        <v>1</v>
      </c>
      <c r="I114" s="194"/>
      <c r="J114" s="13"/>
      <c r="K114" s="13"/>
      <c r="L114" s="190"/>
      <c r="M114" s="195"/>
      <c r="N114" s="196"/>
      <c r="O114" s="196"/>
      <c r="P114" s="196"/>
      <c r="Q114" s="196"/>
      <c r="R114" s="196"/>
      <c r="S114" s="196"/>
      <c r="T114" s="197"/>
      <c r="U114" s="13"/>
      <c r="V114" s="13"/>
      <c r="W114" s="13"/>
      <c r="X114" s="13"/>
      <c r="Y114" s="13"/>
      <c r="Z114" s="13"/>
      <c r="AA114" s="13"/>
      <c r="AB114" s="13"/>
      <c r="AC114" s="13"/>
      <c r="AD114" s="13"/>
      <c r="AE114" s="13"/>
      <c r="AT114" s="191" t="s">
        <v>154</v>
      </c>
      <c r="AU114" s="191" t="s">
        <v>80</v>
      </c>
      <c r="AV114" s="13" t="s">
        <v>82</v>
      </c>
      <c r="AW114" s="13" t="s">
        <v>35</v>
      </c>
      <c r="AX114" s="13" t="s">
        <v>73</v>
      </c>
      <c r="AY114" s="191" t="s">
        <v>137</v>
      </c>
    </row>
    <row r="115" spans="1:51" s="13" customFormat="1" ht="12">
      <c r="A115" s="13"/>
      <c r="B115" s="190"/>
      <c r="C115" s="13"/>
      <c r="D115" s="185" t="s">
        <v>154</v>
      </c>
      <c r="E115" s="191" t="s">
        <v>3</v>
      </c>
      <c r="F115" s="192" t="s">
        <v>809</v>
      </c>
      <c r="G115" s="13"/>
      <c r="H115" s="193">
        <v>1</v>
      </c>
      <c r="I115" s="194"/>
      <c r="J115" s="13"/>
      <c r="K115" s="13"/>
      <c r="L115" s="190"/>
      <c r="M115" s="195"/>
      <c r="N115" s="196"/>
      <c r="O115" s="196"/>
      <c r="P115" s="196"/>
      <c r="Q115" s="196"/>
      <c r="R115" s="196"/>
      <c r="S115" s="196"/>
      <c r="T115" s="197"/>
      <c r="U115" s="13"/>
      <c r="V115" s="13"/>
      <c r="W115" s="13"/>
      <c r="X115" s="13"/>
      <c r="Y115" s="13"/>
      <c r="Z115" s="13"/>
      <c r="AA115" s="13"/>
      <c r="AB115" s="13"/>
      <c r="AC115" s="13"/>
      <c r="AD115" s="13"/>
      <c r="AE115" s="13"/>
      <c r="AT115" s="191" t="s">
        <v>154</v>
      </c>
      <c r="AU115" s="191" t="s">
        <v>80</v>
      </c>
      <c r="AV115" s="13" t="s">
        <v>82</v>
      </c>
      <c r="AW115" s="13" t="s">
        <v>35</v>
      </c>
      <c r="AX115" s="13" t="s">
        <v>73</v>
      </c>
      <c r="AY115" s="191" t="s">
        <v>137</v>
      </c>
    </row>
    <row r="116" spans="1:51" s="14" customFormat="1" ht="12">
      <c r="A116" s="14"/>
      <c r="B116" s="208"/>
      <c r="C116" s="14"/>
      <c r="D116" s="185" t="s">
        <v>154</v>
      </c>
      <c r="E116" s="209" t="s">
        <v>3</v>
      </c>
      <c r="F116" s="210" t="s">
        <v>223</v>
      </c>
      <c r="G116" s="14"/>
      <c r="H116" s="211">
        <v>3</v>
      </c>
      <c r="I116" s="212"/>
      <c r="J116" s="14"/>
      <c r="K116" s="14"/>
      <c r="L116" s="208"/>
      <c r="M116" s="227"/>
      <c r="N116" s="228"/>
      <c r="O116" s="228"/>
      <c r="P116" s="228"/>
      <c r="Q116" s="228"/>
      <c r="R116" s="228"/>
      <c r="S116" s="228"/>
      <c r="T116" s="229"/>
      <c r="U116" s="14"/>
      <c r="V116" s="14"/>
      <c r="W116" s="14"/>
      <c r="X116" s="14"/>
      <c r="Y116" s="14"/>
      <c r="Z116" s="14"/>
      <c r="AA116" s="14"/>
      <c r="AB116" s="14"/>
      <c r="AC116" s="14"/>
      <c r="AD116" s="14"/>
      <c r="AE116" s="14"/>
      <c r="AT116" s="209" t="s">
        <v>154</v>
      </c>
      <c r="AU116" s="209" t="s">
        <v>80</v>
      </c>
      <c r="AV116" s="14" t="s">
        <v>144</v>
      </c>
      <c r="AW116" s="14" t="s">
        <v>35</v>
      </c>
      <c r="AX116" s="14" t="s">
        <v>80</v>
      </c>
      <c r="AY116" s="209" t="s">
        <v>137</v>
      </c>
    </row>
    <row r="117" spans="1:31" s="2" customFormat="1" ht="6.95" customHeight="1">
      <c r="A117" s="37"/>
      <c r="B117" s="54"/>
      <c r="C117" s="55"/>
      <c r="D117" s="55"/>
      <c r="E117" s="55"/>
      <c r="F117" s="55"/>
      <c r="G117" s="55"/>
      <c r="H117" s="55"/>
      <c r="I117" s="55"/>
      <c r="J117" s="55"/>
      <c r="K117" s="55"/>
      <c r="L117" s="38"/>
      <c r="M117" s="37"/>
      <c r="O117" s="37"/>
      <c r="P117" s="37"/>
      <c r="Q117" s="37"/>
      <c r="R117" s="37"/>
      <c r="S117" s="37"/>
      <c r="T117" s="37"/>
      <c r="U117" s="37"/>
      <c r="V117" s="37"/>
      <c r="W117" s="37"/>
      <c r="X117" s="37"/>
      <c r="Y117" s="37"/>
      <c r="Z117" s="37"/>
      <c r="AA117" s="37"/>
      <c r="AB117" s="37"/>
      <c r="AC117" s="37"/>
      <c r="AD117" s="37"/>
      <c r="AE117" s="37"/>
    </row>
  </sheetData>
  <autoFilter ref="C87:K11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96</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1:31" s="2" customFormat="1" ht="12" customHeight="1" hidden="1">
      <c r="A8" s="37"/>
      <c r="B8" s="38"/>
      <c r="C8" s="37"/>
      <c r="D8" s="31" t="s">
        <v>110</v>
      </c>
      <c r="E8" s="37"/>
      <c r="F8" s="37"/>
      <c r="G8" s="37"/>
      <c r="H8" s="37"/>
      <c r="I8" s="37"/>
      <c r="J8" s="37"/>
      <c r="K8" s="37"/>
      <c r="L8" s="123"/>
      <c r="S8" s="37"/>
      <c r="T8" s="37"/>
      <c r="U8" s="37"/>
      <c r="V8" s="37"/>
      <c r="W8" s="37"/>
      <c r="X8" s="37"/>
      <c r="Y8" s="37"/>
      <c r="Z8" s="37"/>
      <c r="AA8" s="37"/>
      <c r="AB8" s="37"/>
      <c r="AC8" s="37"/>
      <c r="AD8" s="37"/>
      <c r="AE8" s="37"/>
    </row>
    <row r="9" spans="1:31" s="2" customFormat="1" ht="16.5" customHeight="1" hidden="1">
      <c r="A9" s="37"/>
      <c r="B9" s="38"/>
      <c r="C9" s="37"/>
      <c r="D9" s="37"/>
      <c r="E9" s="61" t="s">
        <v>941</v>
      </c>
      <c r="F9" s="37"/>
      <c r="G9" s="37"/>
      <c r="H9" s="37"/>
      <c r="I9" s="37"/>
      <c r="J9" s="37"/>
      <c r="K9" s="37"/>
      <c r="L9" s="123"/>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123"/>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3</v>
      </c>
      <c r="G11" s="37"/>
      <c r="H11" s="37"/>
      <c r="I11" s="31" t="s">
        <v>20</v>
      </c>
      <c r="J11" s="26" t="s">
        <v>3</v>
      </c>
      <c r="K11" s="37"/>
      <c r="L11" s="123"/>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22</v>
      </c>
      <c r="G12" s="37"/>
      <c r="H12" s="37"/>
      <c r="I12" s="31" t="s">
        <v>23</v>
      </c>
      <c r="J12" s="63" t="str">
        <f>'Rekapitulace zakázky'!AN8</f>
        <v>27. 1. 2021</v>
      </c>
      <c r="K12" s="37"/>
      <c r="L12" s="123"/>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27</v>
      </c>
      <c r="K14" s="37"/>
      <c r="L14" s="123"/>
      <c r="S14" s="37"/>
      <c r="T14" s="37"/>
      <c r="U14" s="37"/>
      <c r="V14" s="37"/>
      <c r="W14" s="37"/>
      <c r="X14" s="37"/>
      <c r="Y14" s="37"/>
      <c r="Z14" s="37"/>
      <c r="AA14" s="37"/>
      <c r="AB14" s="37"/>
      <c r="AC14" s="37"/>
      <c r="AD14" s="37"/>
      <c r="AE14" s="37"/>
    </row>
    <row r="15" spans="1:31" s="2" customFormat="1" ht="18" customHeight="1" hidden="1">
      <c r="A15" s="37"/>
      <c r="B15" s="38"/>
      <c r="C15" s="37"/>
      <c r="D15" s="37"/>
      <c r="E15" s="26" t="s">
        <v>28</v>
      </c>
      <c r="F15" s="37"/>
      <c r="G15" s="37"/>
      <c r="H15" s="37"/>
      <c r="I15" s="31" t="s">
        <v>29</v>
      </c>
      <c r="J15" s="26" t="s">
        <v>3</v>
      </c>
      <c r="K15" s="37"/>
      <c r="L15" s="123"/>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123"/>
      <c r="S16" s="37"/>
      <c r="T16" s="37"/>
      <c r="U16" s="37"/>
      <c r="V16" s="37"/>
      <c r="W16" s="37"/>
      <c r="X16" s="37"/>
      <c r="Y16" s="37"/>
      <c r="Z16" s="37"/>
      <c r="AA16" s="37"/>
      <c r="AB16" s="37"/>
      <c r="AC16" s="37"/>
      <c r="AD16" s="37"/>
      <c r="AE16" s="37"/>
    </row>
    <row r="17" spans="1:31" s="2" customFormat="1" ht="12" customHeight="1" hidden="1">
      <c r="A17" s="37"/>
      <c r="B17" s="38"/>
      <c r="C17" s="37"/>
      <c r="D17" s="31" t="s">
        <v>30</v>
      </c>
      <c r="E17" s="37"/>
      <c r="F17" s="37"/>
      <c r="G17" s="37"/>
      <c r="H17" s="37"/>
      <c r="I17" s="31" t="s">
        <v>26</v>
      </c>
      <c r="J17" s="32" t="str">
        <f>'Rekapitulace zakázky'!AN13</f>
        <v>Vyplň údaj</v>
      </c>
      <c r="K17" s="37"/>
      <c r="L17" s="123"/>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zakázky'!E14</f>
        <v>Vyplň údaj</v>
      </c>
      <c r="F18" s="26"/>
      <c r="G18" s="26"/>
      <c r="H18" s="26"/>
      <c r="I18" s="31" t="s">
        <v>29</v>
      </c>
      <c r="J18" s="32" t="str">
        <f>'Rekapitulace zakázky'!AN14</f>
        <v>Vyplň údaj</v>
      </c>
      <c r="K18" s="37"/>
      <c r="L18" s="123"/>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123"/>
      <c r="S19" s="37"/>
      <c r="T19" s="37"/>
      <c r="U19" s="37"/>
      <c r="V19" s="37"/>
      <c r="W19" s="37"/>
      <c r="X19" s="37"/>
      <c r="Y19" s="37"/>
      <c r="Z19" s="37"/>
      <c r="AA19" s="37"/>
      <c r="AB19" s="37"/>
      <c r="AC19" s="37"/>
      <c r="AD19" s="37"/>
      <c r="AE19" s="37"/>
    </row>
    <row r="20" spans="1:31" s="2" customFormat="1" ht="12" customHeight="1" hidden="1">
      <c r="A20" s="37"/>
      <c r="B20" s="38"/>
      <c r="C20" s="37"/>
      <c r="D20" s="31" t="s">
        <v>32</v>
      </c>
      <c r="E20" s="37"/>
      <c r="F20" s="37"/>
      <c r="G20" s="37"/>
      <c r="H20" s="37"/>
      <c r="I20" s="31" t="s">
        <v>26</v>
      </c>
      <c r="J20" s="26" t="s">
        <v>33</v>
      </c>
      <c r="K20" s="37"/>
      <c r="L20" s="123"/>
      <c r="S20" s="37"/>
      <c r="T20" s="37"/>
      <c r="U20" s="37"/>
      <c r="V20" s="37"/>
      <c r="W20" s="37"/>
      <c r="X20" s="37"/>
      <c r="Y20" s="37"/>
      <c r="Z20" s="37"/>
      <c r="AA20" s="37"/>
      <c r="AB20" s="37"/>
      <c r="AC20" s="37"/>
      <c r="AD20" s="37"/>
      <c r="AE20" s="37"/>
    </row>
    <row r="21" spans="1:31" s="2" customFormat="1" ht="18" customHeight="1" hidden="1">
      <c r="A21" s="37"/>
      <c r="B21" s="38"/>
      <c r="C21" s="37"/>
      <c r="D21" s="37"/>
      <c r="E21" s="26" t="s">
        <v>34</v>
      </c>
      <c r="F21" s="37"/>
      <c r="G21" s="37"/>
      <c r="H21" s="37"/>
      <c r="I21" s="31" t="s">
        <v>29</v>
      </c>
      <c r="J21" s="26" t="s">
        <v>3</v>
      </c>
      <c r="K21" s="37"/>
      <c r="L21" s="123"/>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123"/>
      <c r="S22" s="37"/>
      <c r="T22" s="37"/>
      <c r="U22" s="37"/>
      <c r="V22" s="37"/>
      <c r="W22" s="37"/>
      <c r="X22" s="37"/>
      <c r="Y22" s="37"/>
      <c r="Z22" s="37"/>
      <c r="AA22" s="37"/>
      <c r="AB22" s="37"/>
      <c r="AC22" s="37"/>
      <c r="AD22" s="37"/>
      <c r="AE22" s="37"/>
    </row>
    <row r="23" spans="1:31" s="2" customFormat="1" ht="12" customHeight="1" hidden="1">
      <c r="A23" s="37"/>
      <c r="B23" s="38"/>
      <c r="C23" s="37"/>
      <c r="D23" s="31" t="s">
        <v>36</v>
      </c>
      <c r="E23" s="37"/>
      <c r="F23" s="37"/>
      <c r="G23" s="37"/>
      <c r="H23" s="37"/>
      <c r="I23" s="31" t="s">
        <v>26</v>
      </c>
      <c r="J23" s="26" t="s">
        <v>3</v>
      </c>
      <c r="K23" s="37"/>
      <c r="L23" s="123"/>
      <c r="S23" s="37"/>
      <c r="T23" s="37"/>
      <c r="U23" s="37"/>
      <c r="V23" s="37"/>
      <c r="W23" s="37"/>
      <c r="X23" s="37"/>
      <c r="Y23" s="37"/>
      <c r="Z23" s="37"/>
      <c r="AA23" s="37"/>
      <c r="AB23" s="37"/>
      <c r="AC23" s="37"/>
      <c r="AD23" s="37"/>
      <c r="AE23" s="37"/>
    </row>
    <row r="24" spans="1:31" s="2" customFormat="1" ht="18" customHeight="1" hidden="1">
      <c r="A24" s="37"/>
      <c r="B24" s="38"/>
      <c r="C24" s="37"/>
      <c r="D24" s="37"/>
      <c r="E24" s="26" t="s">
        <v>34</v>
      </c>
      <c r="F24" s="37"/>
      <c r="G24" s="37"/>
      <c r="H24" s="37"/>
      <c r="I24" s="31" t="s">
        <v>29</v>
      </c>
      <c r="J24" s="26" t="s">
        <v>3</v>
      </c>
      <c r="K24" s="37"/>
      <c r="L24" s="123"/>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123"/>
      <c r="S25" s="37"/>
      <c r="T25" s="37"/>
      <c r="U25" s="37"/>
      <c r="V25" s="37"/>
      <c r="W25" s="37"/>
      <c r="X25" s="37"/>
      <c r="Y25" s="37"/>
      <c r="Z25" s="37"/>
      <c r="AA25" s="37"/>
      <c r="AB25" s="37"/>
      <c r="AC25" s="37"/>
      <c r="AD25" s="37"/>
      <c r="AE25" s="37"/>
    </row>
    <row r="26" spans="1:31" s="2" customFormat="1" ht="12" customHeight="1" hidden="1">
      <c r="A26" s="37"/>
      <c r="B26" s="38"/>
      <c r="C26" s="37"/>
      <c r="D26" s="31" t="s">
        <v>37</v>
      </c>
      <c r="E26" s="37"/>
      <c r="F26" s="37"/>
      <c r="G26" s="37"/>
      <c r="H26" s="37"/>
      <c r="I26" s="37"/>
      <c r="J26" s="37"/>
      <c r="K26" s="37"/>
      <c r="L26" s="123"/>
      <c r="S26" s="37"/>
      <c r="T26" s="37"/>
      <c r="U26" s="37"/>
      <c r="V26" s="37"/>
      <c r="W26" s="37"/>
      <c r="X26" s="37"/>
      <c r="Y26" s="37"/>
      <c r="Z26" s="37"/>
      <c r="AA26" s="37"/>
      <c r="AB26" s="37"/>
      <c r="AC26" s="37"/>
      <c r="AD26" s="37"/>
      <c r="AE26" s="37"/>
    </row>
    <row r="27" spans="1:31" s="8" customFormat="1" ht="16.5" customHeight="1" hidden="1">
      <c r="A27" s="124"/>
      <c r="B27" s="125"/>
      <c r="C27" s="124"/>
      <c r="D27" s="124"/>
      <c r="E27" s="35" t="s">
        <v>3</v>
      </c>
      <c r="F27" s="35"/>
      <c r="G27" s="35"/>
      <c r="H27" s="35"/>
      <c r="I27" s="124"/>
      <c r="J27" s="124"/>
      <c r="K27" s="124"/>
      <c r="L27" s="126"/>
      <c r="S27" s="124"/>
      <c r="T27" s="124"/>
      <c r="U27" s="124"/>
      <c r="V27" s="124"/>
      <c r="W27" s="124"/>
      <c r="X27" s="124"/>
      <c r="Y27" s="124"/>
      <c r="Z27" s="124"/>
      <c r="AA27" s="124"/>
      <c r="AB27" s="124"/>
      <c r="AC27" s="124"/>
      <c r="AD27" s="124"/>
      <c r="AE27" s="124"/>
    </row>
    <row r="28" spans="1:31" s="2" customFormat="1" ht="6.95" customHeight="1" hidden="1">
      <c r="A28" s="37"/>
      <c r="B28" s="38"/>
      <c r="C28" s="37"/>
      <c r="D28" s="37"/>
      <c r="E28" s="37"/>
      <c r="F28" s="37"/>
      <c r="G28" s="37"/>
      <c r="H28" s="37"/>
      <c r="I28" s="37"/>
      <c r="J28" s="37"/>
      <c r="K28" s="37"/>
      <c r="L28" s="123"/>
      <c r="S28" s="37"/>
      <c r="T28" s="37"/>
      <c r="U28" s="37"/>
      <c r="V28" s="37"/>
      <c r="W28" s="37"/>
      <c r="X28" s="37"/>
      <c r="Y28" s="37"/>
      <c r="Z28" s="37"/>
      <c r="AA28" s="37"/>
      <c r="AB28" s="37"/>
      <c r="AC28" s="37"/>
      <c r="AD28" s="37"/>
      <c r="AE28" s="37"/>
    </row>
    <row r="29" spans="1:31" s="2" customFormat="1" ht="6.95" customHeight="1" hidden="1">
      <c r="A29" s="37"/>
      <c r="B29" s="38"/>
      <c r="C29" s="37"/>
      <c r="D29" s="83"/>
      <c r="E29" s="83"/>
      <c r="F29" s="83"/>
      <c r="G29" s="83"/>
      <c r="H29" s="83"/>
      <c r="I29" s="83"/>
      <c r="J29" s="83"/>
      <c r="K29" s="83"/>
      <c r="L29" s="123"/>
      <c r="S29" s="37"/>
      <c r="T29" s="37"/>
      <c r="U29" s="37"/>
      <c r="V29" s="37"/>
      <c r="W29" s="37"/>
      <c r="X29" s="37"/>
      <c r="Y29" s="37"/>
      <c r="Z29" s="37"/>
      <c r="AA29" s="37"/>
      <c r="AB29" s="37"/>
      <c r="AC29" s="37"/>
      <c r="AD29" s="37"/>
      <c r="AE29" s="37"/>
    </row>
    <row r="30" spans="1:31" s="2" customFormat="1" ht="25.4" customHeight="1" hidden="1">
      <c r="A30" s="37"/>
      <c r="B30" s="38"/>
      <c r="C30" s="37"/>
      <c r="D30" s="127" t="s">
        <v>39</v>
      </c>
      <c r="E30" s="37"/>
      <c r="F30" s="37"/>
      <c r="G30" s="37"/>
      <c r="H30" s="37"/>
      <c r="I30" s="37"/>
      <c r="J30" s="89">
        <f>ROUND(J83,2)</f>
        <v>0</v>
      </c>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14.4" customHeight="1" hidden="1">
      <c r="A32" s="37"/>
      <c r="B32" s="38"/>
      <c r="C32" s="37"/>
      <c r="D32" s="37"/>
      <c r="E32" s="37"/>
      <c r="F32" s="42" t="s">
        <v>41</v>
      </c>
      <c r="G32" s="37"/>
      <c r="H32" s="37"/>
      <c r="I32" s="42" t="s">
        <v>40</v>
      </c>
      <c r="J32" s="42" t="s">
        <v>42</v>
      </c>
      <c r="K32" s="37"/>
      <c r="L32" s="123"/>
      <c r="S32" s="37"/>
      <c r="T32" s="37"/>
      <c r="U32" s="37"/>
      <c r="V32" s="37"/>
      <c r="W32" s="37"/>
      <c r="X32" s="37"/>
      <c r="Y32" s="37"/>
      <c r="Z32" s="37"/>
      <c r="AA32" s="37"/>
      <c r="AB32" s="37"/>
      <c r="AC32" s="37"/>
      <c r="AD32" s="37"/>
      <c r="AE32" s="37"/>
    </row>
    <row r="33" spans="1:31" s="2" customFormat="1" ht="14.4" customHeight="1" hidden="1">
      <c r="A33" s="37"/>
      <c r="B33" s="38"/>
      <c r="C33" s="37"/>
      <c r="D33" s="128" t="s">
        <v>43</v>
      </c>
      <c r="E33" s="31" t="s">
        <v>44</v>
      </c>
      <c r="F33" s="129">
        <f>ROUND((SUM(BE83:BE136)),2)</f>
        <v>0</v>
      </c>
      <c r="G33" s="37"/>
      <c r="H33" s="37"/>
      <c r="I33" s="130">
        <v>0.21</v>
      </c>
      <c r="J33" s="129">
        <f>ROUND(((SUM(BE83:BE136))*I33),2)</f>
        <v>0</v>
      </c>
      <c r="K33" s="37"/>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1" t="s">
        <v>45</v>
      </c>
      <c r="F34" s="129">
        <f>ROUND((SUM(BF83:BF136)),2)</f>
        <v>0</v>
      </c>
      <c r="G34" s="37"/>
      <c r="H34" s="37"/>
      <c r="I34" s="130">
        <v>0.15</v>
      </c>
      <c r="J34" s="129">
        <f>ROUND(((SUM(BF83:BF136))*I34),2)</f>
        <v>0</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37"/>
      <c r="E35" s="31" t="s">
        <v>46</v>
      </c>
      <c r="F35" s="129">
        <f>ROUND((SUM(BG83:BG136)),2)</f>
        <v>0</v>
      </c>
      <c r="G35" s="37"/>
      <c r="H35" s="37"/>
      <c r="I35" s="130">
        <v>0.21</v>
      </c>
      <c r="J35" s="129">
        <f>0</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47</v>
      </c>
      <c r="F36" s="129">
        <f>ROUND((SUM(BH83:BH136)),2)</f>
        <v>0</v>
      </c>
      <c r="G36" s="37"/>
      <c r="H36" s="37"/>
      <c r="I36" s="130">
        <v>0.15</v>
      </c>
      <c r="J36" s="129">
        <f>0</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48</v>
      </c>
      <c r="F37" s="129">
        <f>ROUND((SUM(BI83:BI136)),2)</f>
        <v>0</v>
      </c>
      <c r="G37" s="37"/>
      <c r="H37" s="37"/>
      <c r="I37" s="130">
        <v>0</v>
      </c>
      <c r="J37" s="129">
        <f>0</f>
        <v>0</v>
      </c>
      <c r="K37" s="37"/>
      <c r="L37" s="123"/>
      <c r="S37" s="37"/>
      <c r="T37" s="37"/>
      <c r="U37" s="37"/>
      <c r="V37" s="37"/>
      <c r="W37" s="37"/>
      <c r="X37" s="37"/>
      <c r="Y37" s="37"/>
      <c r="Z37" s="37"/>
      <c r="AA37" s="37"/>
      <c r="AB37" s="37"/>
      <c r="AC37" s="37"/>
      <c r="AD37" s="37"/>
      <c r="AE37" s="37"/>
    </row>
    <row r="38" spans="1:31" s="2" customFormat="1" ht="6.95" customHeight="1" hidden="1">
      <c r="A38" s="37"/>
      <c r="B38" s="38"/>
      <c r="C38" s="37"/>
      <c r="D38" s="37"/>
      <c r="E38" s="37"/>
      <c r="F38" s="37"/>
      <c r="G38" s="37"/>
      <c r="H38" s="37"/>
      <c r="I38" s="37"/>
      <c r="J38" s="37"/>
      <c r="K38" s="37"/>
      <c r="L38" s="123"/>
      <c r="S38" s="37"/>
      <c r="T38" s="37"/>
      <c r="U38" s="37"/>
      <c r="V38" s="37"/>
      <c r="W38" s="37"/>
      <c r="X38" s="37"/>
      <c r="Y38" s="37"/>
      <c r="Z38" s="37"/>
      <c r="AA38" s="37"/>
      <c r="AB38" s="37"/>
      <c r="AC38" s="37"/>
      <c r="AD38" s="37"/>
      <c r="AE38" s="37"/>
    </row>
    <row r="39" spans="1:31" s="2" customFormat="1" ht="25.4" customHeight="1" hidden="1">
      <c r="A39" s="37"/>
      <c r="B39" s="38"/>
      <c r="C39" s="131"/>
      <c r="D39" s="132" t="s">
        <v>49</v>
      </c>
      <c r="E39" s="75"/>
      <c r="F39" s="75"/>
      <c r="G39" s="133" t="s">
        <v>50</v>
      </c>
      <c r="H39" s="134" t="s">
        <v>51</v>
      </c>
      <c r="I39" s="75"/>
      <c r="J39" s="135">
        <f>SUM(J30:J37)</f>
        <v>0</v>
      </c>
      <c r="K39" s="136"/>
      <c r="L39" s="123"/>
      <c r="S39" s="37"/>
      <c r="T39" s="37"/>
      <c r="U39" s="37"/>
      <c r="V39" s="37"/>
      <c r="W39" s="37"/>
      <c r="X39" s="37"/>
      <c r="Y39" s="37"/>
      <c r="Z39" s="37"/>
      <c r="AA39" s="37"/>
      <c r="AB39" s="37"/>
      <c r="AC39" s="37"/>
      <c r="AD39" s="37"/>
      <c r="AE39" s="37"/>
    </row>
    <row r="40" spans="1:31" s="2" customFormat="1" ht="14.4" customHeight="1" hidden="1">
      <c r="A40" s="37"/>
      <c r="B40" s="54"/>
      <c r="C40" s="55"/>
      <c r="D40" s="55"/>
      <c r="E40" s="55"/>
      <c r="F40" s="55"/>
      <c r="G40" s="55"/>
      <c r="H40" s="55"/>
      <c r="I40" s="55"/>
      <c r="J40" s="55"/>
      <c r="K40" s="55"/>
      <c r="L40" s="123"/>
      <c r="S40" s="37"/>
      <c r="T40" s="37"/>
      <c r="U40" s="37"/>
      <c r="V40" s="37"/>
      <c r="W40" s="37"/>
      <c r="X40" s="37"/>
      <c r="Y40" s="37"/>
      <c r="Z40" s="37"/>
      <c r="AA40" s="37"/>
      <c r="AB40" s="37"/>
      <c r="AC40" s="37"/>
      <c r="AD40" s="37"/>
      <c r="AE40" s="37"/>
    </row>
    <row r="41" ht="12" hidden="1"/>
    <row r="42" ht="12" hidden="1"/>
    <row r="43" ht="12" hidden="1"/>
    <row r="44" spans="1:31" s="2" customFormat="1" ht="6.95" customHeight="1">
      <c r="A44" s="37"/>
      <c r="B44" s="56"/>
      <c r="C44" s="57"/>
      <c r="D44" s="57"/>
      <c r="E44" s="57"/>
      <c r="F44" s="57"/>
      <c r="G44" s="57"/>
      <c r="H44" s="57"/>
      <c r="I44" s="57"/>
      <c r="J44" s="57"/>
      <c r="K44" s="57"/>
      <c r="L44" s="123"/>
      <c r="S44" s="37"/>
      <c r="T44" s="37"/>
      <c r="U44" s="37"/>
      <c r="V44" s="37"/>
      <c r="W44" s="37"/>
      <c r="X44" s="37"/>
      <c r="Y44" s="37"/>
      <c r="Z44" s="37"/>
      <c r="AA44" s="37"/>
      <c r="AB44" s="37"/>
      <c r="AC44" s="37"/>
      <c r="AD44" s="37"/>
      <c r="AE44" s="37"/>
    </row>
    <row r="45" spans="1:31" s="2" customFormat="1" ht="24.95" customHeight="1">
      <c r="A45" s="37"/>
      <c r="B45" s="38"/>
      <c r="C45" s="22" t="s">
        <v>114</v>
      </c>
      <c r="D45" s="37"/>
      <c r="E45" s="37"/>
      <c r="F45" s="37"/>
      <c r="G45" s="37"/>
      <c r="H45" s="37"/>
      <c r="I45" s="37"/>
      <c r="J45" s="37"/>
      <c r="K45" s="37"/>
      <c r="L45" s="123"/>
      <c r="S45" s="37"/>
      <c r="T45" s="37"/>
      <c r="U45" s="37"/>
      <c r="V45" s="37"/>
      <c r="W45" s="37"/>
      <c r="X45" s="37"/>
      <c r="Y45" s="37"/>
      <c r="Z45" s="37"/>
      <c r="AA45" s="37"/>
      <c r="AB45" s="37"/>
      <c r="AC45" s="37"/>
      <c r="AD45" s="37"/>
      <c r="AE45" s="37"/>
    </row>
    <row r="46" spans="1:31" s="2" customFormat="1" ht="6.95" customHeight="1">
      <c r="A46" s="37"/>
      <c r="B46" s="38"/>
      <c r="C46" s="37"/>
      <c r="D46" s="37"/>
      <c r="E46" s="37"/>
      <c r="F46" s="37"/>
      <c r="G46" s="37"/>
      <c r="H46" s="37"/>
      <c r="I46" s="37"/>
      <c r="J46" s="37"/>
      <c r="K46" s="37"/>
      <c r="L46" s="123"/>
      <c r="S46" s="37"/>
      <c r="T46" s="37"/>
      <c r="U46" s="37"/>
      <c r="V46" s="37"/>
      <c r="W46" s="37"/>
      <c r="X46" s="37"/>
      <c r="Y46" s="37"/>
      <c r="Z46" s="37"/>
      <c r="AA46" s="37"/>
      <c r="AB46" s="37"/>
      <c r="AC46" s="37"/>
      <c r="AD46" s="37"/>
      <c r="AE46" s="37"/>
    </row>
    <row r="47" spans="1:31" s="2" customFormat="1" ht="12" customHeight="1">
      <c r="A47" s="37"/>
      <c r="B47" s="38"/>
      <c r="C47" s="31" t="s">
        <v>17</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16.5" customHeight="1">
      <c r="A48" s="37"/>
      <c r="B48" s="38"/>
      <c r="C48" s="37"/>
      <c r="D48" s="37"/>
      <c r="E48" s="122" t="str">
        <f>E7</f>
        <v>Oprava kolejí a výhybek v žst. Rožďalovice</v>
      </c>
      <c r="F48" s="31"/>
      <c r="G48" s="31"/>
      <c r="H48" s="31"/>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110</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61" t="str">
        <f>E9</f>
        <v>SO 02 - Železniční přejezd v km 17,979</v>
      </c>
      <c r="F50" s="37"/>
      <c r="G50" s="37"/>
      <c r="H50" s="37"/>
      <c r="I50" s="37"/>
      <c r="J50" s="37"/>
      <c r="K50" s="37"/>
      <c r="L50" s="123"/>
      <c r="S50" s="37"/>
      <c r="T50" s="37"/>
      <c r="U50" s="37"/>
      <c r="V50" s="37"/>
      <c r="W50" s="37"/>
      <c r="X50" s="37"/>
      <c r="Y50" s="37"/>
      <c r="Z50" s="37"/>
      <c r="AA50" s="37"/>
      <c r="AB50" s="37"/>
      <c r="AC50" s="37"/>
      <c r="AD50" s="37"/>
      <c r="AE50" s="37"/>
    </row>
    <row r="51" spans="1:31" s="2" customFormat="1" ht="6.95" customHeight="1">
      <c r="A51" s="37"/>
      <c r="B51" s="38"/>
      <c r="C51" s="37"/>
      <c r="D51" s="37"/>
      <c r="E51" s="37"/>
      <c r="F51" s="37"/>
      <c r="G51" s="37"/>
      <c r="H51" s="37"/>
      <c r="I51" s="37"/>
      <c r="J51" s="37"/>
      <c r="K51" s="37"/>
      <c r="L51" s="123"/>
      <c r="S51" s="37"/>
      <c r="T51" s="37"/>
      <c r="U51" s="37"/>
      <c r="V51" s="37"/>
      <c r="W51" s="37"/>
      <c r="X51" s="37"/>
      <c r="Y51" s="37"/>
      <c r="Z51" s="37"/>
      <c r="AA51" s="37"/>
      <c r="AB51" s="37"/>
      <c r="AC51" s="37"/>
      <c r="AD51" s="37"/>
      <c r="AE51" s="37"/>
    </row>
    <row r="52" spans="1:31" s="2" customFormat="1" ht="12" customHeight="1">
      <c r="A52" s="37"/>
      <c r="B52" s="38"/>
      <c r="C52" s="31" t="s">
        <v>21</v>
      </c>
      <c r="D52" s="37"/>
      <c r="E52" s="37"/>
      <c r="F52" s="26" t="str">
        <f>F12</f>
        <v>žst. Rožďalovice</v>
      </c>
      <c r="G52" s="37"/>
      <c r="H52" s="37"/>
      <c r="I52" s="31" t="s">
        <v>23</v>
      </c>
      <c r="J52" s="63" t="str">
        <f>IF(J12="","",J12)</f>
        <v>27. 1. 2021</v>
      </c>
      <c r="K52" s="37"/>
      <c r="L52" s="123"/>
      <c r="S52" s="37"/>
      <c r="T52" s="37"/>
      <c r="U52" s="37"/>
      <c r="V52" s="37"/>
      <c r="W52" s="37"/>
      <c r="X52" s="37"/>
      <c r="Y52" s="37"/>
      <c r="Z52" s="37"/>
      <c r="AA52" s="37"/>
      <c r="AB52" s="37"/>
      <c r="AC52" s="37"/>
      <c r="AD52" s="37"/>
      <c r="AE52" s="37"/>
    </row>
    <row r="53" spans="1:31" s="2" customFormat="1" ht="6.95" customHeight="1">
      <c r="A53" s="37"/>
      <c r="B53" s="38"/>
      <c r="C53" s="37"/>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5.15" customHeight="1">
      <c r="A54" s="37"/>
      <c r="B54" s="38"/>
      <c r="C54" s="31" t="s">
        <v>25</v>
      </c>
      <c r="D54" s="37"/>
      <c r="E54" s="37"/>
      <c r="F54" s="26" t="str">
        <f>E15</f>
        <v>Správa železnic, státní organizace</v>
      </c>
      <c r="G54" s="37"/>
      <c r="H54" s="37"/>
      <c r="I54" s="31" t="s">
        <v>32</v>
      </c>
      <c r="J54" s="35" t="str">
        <f>E21</f>
        <v>PRODIN a.s.</v>
      </c>
      <c r="K54" s="37"/>
      <c r="L54" s="123"/>
      <c r="S54" s="37"/>
      <c r="T54" s="37"/>
      <c r="U54" s="37"/>
      <c r="V54" s="37"/>
      <c r="W54" s="37"/>
      <c r="X54" s="37"/>
      <c r="Y54" s="37"/>
      <c r="Z54" s="37"/>
      <c r="AA54" s="37"/>
      <c r="AB54" s="37"/>
      <c r="AC54" s="37"/>
      <c r="AD54" s="37"/>
      <c r="AE54" s="37"/>
    </row>
    <row r="55" spans="1:31" s="2" customFormat="1" ht="15.15" customHeight="1">
      <c r="A55" s="37"/>
      <c r="B55" s="38"/>
      <c r="C55" s="31" t="s">
        <v>30</v>
      </c>
      <c r="D55" s="37"/>
      <c r="E55" s="37"/>
      <c r="F55" s="26" t="str">
        <f>IF(E18="","",E18)</f>
        <v>Vyplň údaj</v>
      </c>
      <c r="G55" s="37"/>
      <c r="H55" s="37"/>
      <c r="I55" s="31" t="s">
        <v>36</v>
      </c>
      <c r="J55" s="35" t="str">
        <f>E24</f>
        <v>PRODIN a.s.</v>
      </c>
      <c r="K55" s="37"/>
      <c r="L55" s="123"/>
      <c r="S55" s="37"/>
      <c r="T55" s="37"/>
      <c r="U55" s="37"/>
      <c r="V55" s="37"/>
      <c r="W55" s="37"/>
      <c r="X55" s="37"/>
      <c r="Y55" s="37"/>
      <c r="Z55" s="37"/>
      <c r="AA55" s="37"/>
      <c r="AB55" s="37"/>
      <c r="AC55" s="37"/>
      <c r="AD55" s="37"/>
      <c r="AE55" s="37"/>
    </row>
    <row r="56" spans="1:31" s="2" customFormat="1" ht="10.3" customHeight="1">
      <c r="A56" s="37"/>
      <c r="B56" s="38"/>
      <c r="C56" s="37"/>
      <c r="D56" s="37"/>
      <c r="E56" s="37"/>
      <c r="F56" s="37"/>
      <c r="G56" s="37"/>
      <c r="H56" s="37"/>
      <c r="I56" s="37"/>
      <c r="J56" s="37"/>
      <c r="K56" s="37"/>
      <c r="L56" s="123"/>
      <c r="S56" s="37"/>
      <c r="T56" s="37"/>
      <c r="U56" s="37"/>
      <c r="V56" s="37"/>
      <c r="W56" s="37"/>
      <c r="X56" s="37"/>
      <c r="Y56" s="37"/>
      <c r="Z56" s="37"/>
      <c r="AA56" s="37"/>
      <c r="AB56" s="37"/>
      <c r="AC56" s="37"/>
      <c r="AD56" s="37"/>
      <c r="AE56" s="37"/>
    </row>
    <row r="57" spans="1:31" s="2" customFormat="1" ht="29.25" customHeight="1">
      <c r="A57" s="37"/>
      <c r="B57" s="38"/>
      <c r="C57" s="137" t="s">
        <v>115</v>
      </c>
      <c r="D57" s="131"/>
      <c r="E57" s="131"/>
      <c r="F57" s="131"/>
      <c r="G57" s="131"/>
      <c r="H57" s="131"/>
      <c r="I57" s="131"/>
      <c r="J57" s="138" t="s">
        <v>116</v>
      </c>
      <c r="K57" s="131"/>
      <c r="L57" s="123"/>
      <c r="S57" s="37"/>
      <c r="T57" s="37"/>
      <c r="U57" s="37"/>
      <c r="V57" s="37"/>
      <c r="W57" s="37"/>
      <c r="X57" s="37"/>
      <c r="Y57" s="37"/>
      <c r="Z57" s="37"/>
      <c r="AA57" s="37"/>
      <c r="AB57" s="37"/>
      <c r="AC57" s="37"/>
      <c r="AD57" s="37"/>
      <c r="AE57" s="37"/>
    </row>
    <row r="58" spans="1:31" s="2" customFormat="1" ht="10.3" customHeight="1">
      <c r="A58" s="37"/>
      <c r="B58" s="38"/>
      <c r="C58" s="37"/>
      <c r="D58" s="37"/>
      <c r="E58" s="37"/>
      <c r="F58" s="37"/>
      <c r="G58" s="37"/>
      <c r="H58" s="37"/>
      <c r="I58" s="37"/>
      <c r="J58" s="37"/>
      <c r="K58" s="37"/>
      <c r="L58" s="123"/>
      <c r="S58" s="37"/>
      <c r="T58" s="37"/>
      <c r="U58" s="37"/>
      <c r="V58" s="37"/>
      <c r="W58" s="37"/>
      <c r="X58" s="37"/>
      <c r="Y58" s="37"/>
      <c r="Z58" s="37"/>
      <c r="AA58" s="37"/>
      <c r="AB58" s="37"/>
      <c r="AC58" s="37"/>
      <c r="AD58" s="37"/>
      <c r="AE58" s="37"/>
    </row>
    <row r="59" spans="1:47" s="2" customFormat="1" ht="22.8" customHeight="1">
      <c r="A59" s="37"/>
      <c r="B59" s="38"/>
      <c r="C59" s="139" t="s">
        <v>71</v>
      </c>
      <c r="D59" s="37"/>
      <c r="E59" s="37"/>
      <c r="F59" s="37"/>
      <c r="G59" s="37"/>
      <c r="H59" s="37"/>
      <c r="I59" s="37"/>
      <c r="J59" s="89">
        <f>J83</f>
        <v>0</v>
      </c>
      <c r="K59" s="37"/>
      <c r="L59" s="123"/>
      <c r="S59" s="37"/>
      <c r="T59" s="37"/>
      <c r="U59" s="37"/>
      <c r="V59" s="37"/>
      <c r="W59" s="37"/>
      <c r="X59" s="37"/>
      <c r="Y59" s="37"/>
      <c r="Z59" s="37"/>
      <c r="AA59" s="37"/>
      <c r="AB59" s="37"/>
      <c r="AC59" s="37"/>
      <c r="AD59" s="37"/>
      <c r="AE59" s="37"/>
      <c r="AU59" s="18" t="s">
        <v>117</v>
      </c>
    </row>
    <row r="60" spans="1:31" s="9" customFormat="1" ht="24.95" customHeight="1">
      <c r="A60" s="9"/>
      <c r="B60" s="140"/>
      <c r="C60" s="9"/>
      <c r="D60" s="141" t="s">
        <v>118</v>
      </c>
      <c r="E60" s="142"/>
      <c r="F60" s="142"/>
      <c r="G60" s="142"/>
      <c r="H60" s="142"/>
      <c r="I60" s="142"/>
      <c r="J60" s="143">
        <f>J84</f>
        <v>0</v>
      </c>
      <c r="K60" s="9"/>
      <c r="L60" s="140"/>
      <c r="S60" s="9"/>
      <c r="T60" s="9"/>
      <c r="U60" s="9"/>
      <c r="V60" s="9"/>
      <c r="W60" s="9"/>
      <c r="X60" s="9"/>
      <c r="Y60" s="9"/>
      <c r="Z60" s="9"/>
      <c r="AA60" s="9"/>
      <c r="AB60" s="9"/>
      <c r="AC60" s="9"/>
      <c r="AD60" s="9"/>
      <c r="AE60" s="9"/>
    </row>
    <row r="61" spans="1:31" s="10" customFormat="1" ht="19.9" customHeight="1">
      <c r="A61" s="10"/>
      <c r="B61" s="144"/>
      <c r="C61" s="10"/>
      <c r="D61" s="145" t="s">
        <v>119</v>
      </c>
      <c r="E61" s="146"/>
      <c r="F61" s="146"/>
      <c r="G61" s="146"/>
      <c r="H61" s="146"/>
      <c r="I61" s="146"/>
      <c r="J61" s="147">
        <f>J85</f>
        <v>0</v>
      </c>
      <c r="K61" s="10"/>
      <c r="L61" s="144"/>
      <c r="S61" s="10"/>
      <c r="T61" s="10"/>
      <c r="U61" s="10"/>
      <c r="V61" s="10"/>
      <c r="W61" s="10"/>
      <c r="X61" s="10"/>
      <c r="Y61" s="10"/>
      <c r="Z61" s="10"/>
      <c r="AA61" s="10"/>
      <c r="AB61" s="10"/>
      <c r="AC61" s="10"/>
      <c r="AD61" s="10"/>
      <c r="AE61" s="10"/>
    </row>
    <row r="62" spans="1:31" s="9" customFormat="1" ht="24.95" customHeight="1">
      <c r="A62" s="9"/>
      <c r="B62" s="140"/>
      <c r="C62" s="9"/>
      <c r="D62" s="141" t="s">
        <v>859</v>
      </c>
      <c r="E62" s="142"/>
      <c r="F62" s="142"/>
      <c r="G62" s="142"/>
      <c r="H62" s="142"/>
      <c r="I62" s="142"/>
      <c r="J62" s="143">
        <f>J118</f>
        <v>0</v>
      </c>
      <c r="K62" s="9"/>
      <c r="L62" s="140"/>
      <c r="S62" s="9"/>
      <c r="T62" s="9"/>
      <c r="U62" s="9"/>
      <c r="V62" s="9"/>
      <c r="W62" s="9"/>
      <c r="X62" s="9"/>
      <c r="Y62" s="9"/>
      <c r="Z62" s="9"/>
      <c r="AA62" s="9"/>
      <c r="AB62" s="9"/>
      <c r="AC62" s="9"/>
      <c r="AD62" s="9"/>
      <c r="AE62" s="9"/>
    </row>
    <row r="63" spans="1:31" s="10" customFormat="1" ht="19.9" customHeight="1">
      <c r="A63" s="10"/>
      <c r="B63" s="144"/>
      <c r="C63" s="10"/>
      <c r="D63" s="145" t="s">
        <v>942</v>
      </c>
      <c r="E63" s="146"/>
      <c r="F63" s="146"/>
      <c r="G63" s="146"/>
      <c r="H63" s="146"/>
      <c r="I63" s="146"/>
      <c r="J63" s="147">
        <f>J130</f>
        <v>0</v>
      </c>
      <c r="K63" s="10"/>
      <c r="L63" s="144"/>
      <c r="S63" s="10"/>
      <c r="T63" s="10"/>
      <c r="U63" s="10"/>
      <c r="V63" s="10"/>
      <c r="W63" s="10"/>
      <c r="X63" s="10"/>
      <c r="Y63" s="10"/>
      <c r="Z63" s="10"/>
      <c r="AA63" s="10"/>
      <c r="AB63" s="10"/>
      <c r="AC63" s="10"/>
      <c r="AD63" s="10"/>
      <c r="AE63" s="10"/>
    </row>
    <row r="64" spans="1:31" s="2" customFormat="1" ht="21.8" customHeight="1">
      <c r="A64" s="37"/>
      <c r="B64" s="38"/>
      <c r="C64" s="37"/>
      <c r="D64" s="37"/>
      <c r="E64" s="37"/>
      <c r="F64" s="37"/>
      <c r="G64" s="37"/>
      <c r="H64" s="37"/>
      <c r="I64" s="37"/>
      <c r="J64" s="37"/>
      <c r="K64" s="37"/>
      <c r="L64" s="123"/>
      <c r="S64" s="37"/>
      <c r="T64" s="37"/>
      <c r="U64" s="37"/>
      <c r="V64" s="37"/>
      <c r="W64" s="37"/>
      <c r="X64" s="37"/>
      <c r="Y64" s="37"/>
      <c r="Z64" s="37"/>
      <c r="AA64" s="37"/>
      <c r="AB64" s="37"/>
      <c r="AC64" s="37"/>
      <c r="AD64" s="37"/>
      <c r="AE64" s="37"/>
    </row>
    <row r="65" spans="1:31" s="2" customFormat="1" ht="6.95" customHeight="1">
      <c r="A65" s="37"/>
      <c r="B65" s="54"/>
      <c r="C65" s="55"/>
      <c r="D65" s="55"/>
      <c r="E65" s="55"/>
      <c r="F65" s="55"/>
      <c r="G65" s="55"/>
      <c r="H65" s="55"/>
      <c r="I65" s="55"/>
      <c r="J65" s="55"/>
      <c r="K65" s="55"/>
      <c r="L65" s="123"/>
      <c r="S65" s="37"/>
      <c r="T65" s="37"/>
      <c r="U65" s="37"/>
      <c r="V65" s="37"/>
      <c r="W65" s="37"/>
      <c r="X65" s="37"/>
      <c r="Y65" s="37"/>
      <c r="Z65" s="37"/>
      <c r="AA65" s="37"/>
      <c r="AB65" s="37"/>
      <c r="AC65" s="37"/>
      <c r="AD65" s="37"/>
      <c r="AE65" s="37"/>
    </row>
    <row r="69" spans="1:31" s="2" customFormat="1" ht="6.95" customHeight="1">
      <c r="A69" s="37"/>
      <c r="B69" s="56"/>
      <c r="C69" s="57"/>
      <c r="D69" s="57"/>
      <c r="E69" s="57"/>
      <c r="F69" s="57"/>
      <c r="G69" s="57"/>
      <c r="H69" s="57"/>
      <c r="I69" s="57"/>
      <c r="J69" s="57"/>
      <c r="K69" s="57"/>
      <c r="L69" s="123"/>
      <c r="S69" s="37"/>
      <c r="T69" s="37"/>
      <c r="U69" s="37"/>
      <c r="V69" s="37"/>
      <c r="W69" s="37"/>
      <c r="X69" s="37"/>
      <c r="Y69" s="37"/>
      <c r="Z69" s="37"/>
      <c r="AA69" s="37"/>
      <c r="AB69" s="37"/>
      <c r="AC69" s="37"/>
      <c r="AD69" s="37"/>
      <c r="AE69" s="37"/>
    </row>
    <row r="70" spans="1:31" s="2" customFormat="1" ht="24.95" customHeight="1">
      <c r="A70" s="37"/>
      <c r="B70" s="38"/>
      <c r="C70" s="22" t="s">
        <v>122</v>
      </c>
      <c r="D70" s="37"/>
      <c r="E70" s="37"/>
      <c r="F70" s="37"/>
      <c r="G70" s="37"/>
      <c r="H70" s="37"/>
      <c r="I70" s="37"/>
      <c r="J70" s="37"/>
      <c r="K70" s="37"/>
      <c r="L70" s="123"/>
      <c r="S70" s="37"/>
      <c r="T70" s="37"/>
      <c r="U70" s="37"/>
      <c r="V70" s="37"/>
      <c r="W70" s="37"/>
      <c r="X70" s="37"/>
      <c r="Y70" s="37"/>
      <c r="Z70" s="37"/>
      <c r="AA70" s="37"/>
      <c r="AB70" s="37"/>
      <c r="AC70" s="37"/>
      <c r="AD70" s="37"/>
      <c r="AE70" s="37"/>
    </row>
    <row r="71" spans="1:31" s="2" customFormat="1" ht="6.95" customHeight="1">
      <c r="A71" s="37"/>
      <c r="B71" s="38"/>
      <c r="C71" s="37"/>
      <c r="D71" s="37"/>
      <c r="E71" s="37"/>
      <c r="F71" s="37"/>
      <c r="G71" s="37"/>
      <c r="H71" s="37"/>
      <c r="I71" s="37"/>
      <c r="J71" s="37"/>
      <c r="K71" s="37"/>
      <c r="L71" s="123"/>
      <c r="S71" s="37"/>
      <c r="T71" s="37"/>
      <c r="U71" s="37"/>
      <c r="V71" s="37"/>
      <c r="W71" s="37"/>
      <c r="X71" s="37"/>
      <c r="Y71" s="37"/>
      <c r="Z71" s="37"/>
      <c r="AA71" s="37"/>
      <c r="AB71" s="37"/>
      <c r="AC71" s="37"/>
      <c r="AD71" s="37"/>
      <c r="AE71" s="37"/>
    </row>
    <row r="72" spans="1:31" s="2" customFormat="1" ht="12" customHeight="1">
      <c r="A72" s="37"/>
      <c r="B72" s="38"/>
      <c r="C72" s="31" t="s">
        <v>17</v>
      </c>
      <c r="D72" s="37"/>
      <c r="E72" s="37"/>
      <c r="F72" s="37"/>
      <c r="G72" s="37"/>
      <c r="H72" s="37"/>
      <c r="I72" s="37"/>
      <c r="J72" s="37"/>
      <c r="K72" s="37"/>
      <c r="L72" s="123"/>
      <c r="S72" s="37"/>
      <c r="T72" s="37"/>
      <c r="U72" s="37"/>
      <c r="V72" s="37"/>
      <c r="W72" s="37"/>
      <c r="X72" s="37"/>
      <c r="Y72" s="37"/>
      <c r="Z72" s="37"/>
      <c r="AA72" s="37"/>
      <c r="AB72" s="37"/>
      <c r="AC72" s="37"/>
      <c r="AD72" s="37"/>
      <c r="AE72" s="37"/>
    </row>
    <row r="73" spans="1:31" s="2" customFormat="1" ht="16.5" customHeight="1">
      <c r="A73" s="37"/>
      <c r="B73" s="38"/>
      <c r="C73" s="37"/>
      <c r="D73" s="37"/>
      <c r="E73" s="122" t="str">
        <f>E7</f>
        <v>Oprava kolejí a výhybek v žst. Rožďalovice</v>
      </c>
      <c r="F73" s="31"/>
      <c r="G73" s="31"/>
      <c r="H73" s="31"/>
      <c r="I73" s="37"/>
      <c r="J73" s="37"/>
      <c r="K73" s="37"/>
      <c r="L73" s="123"/>
      <c r="S73" s="37"/>
      <c r="T73" s="37"/>
      <c r="U73" s="37"/>
      <c r="V73" s="37"/>
      <c r="W73" s="37"/>
      <c r="X73" s="37"/>
      <c r="Y73" s="37"/>
      <c r="Z73" s="37"/>
      <c r="AA73" s="37"/>
      <c r="AB73" s="37"/>
      <c r="AC73" s="37"/>
      <c r="AD73" s="37"/>
      <c r="AE73" s="37"/>
    </row>
    <row r="74" spans="1:31" s="2" customFormat="1" ht="12" customHeight="1">
      <c r="A74" s="37"/>
      <c r="B74" s="38"/>
      <c r="C74" s="31" t="s">
        <v>110</v>
      </c>
      <c r="D74" s="37"/>
      <c r="E74" s="37"/>
      <c r="F74" s="37"/>
      <c r="G74" s="37"/>
      <c r="H74" s="37"/>
      <c r="I74" s="37"/>
      <c r="J74" s="37"/>
      <c r="K74" s="37"/>
      <c r="L74" s="123"/>
      <c r="S74" s="37"/>
      <c r="T74" s="37"/>
      <c r="U74" s="37"/>
      <c r="V74" s="37"/>
      <c r="W74" s="37"/>
      <c r="X74" s="37"/>
      <c r="Y74" s="37"/>
      <c r="Z74" s="37"/>
      <c r="AA74" s="37"/>
      <c r="AB74" s="37"/>
      <c r="AC74" s="37"/>
      <c r="AD74" s="37"/>
      <c r="AE74" s="37"/>
    </row>
    <row r="75" spans="1:31" s="2" customFormat="1" ht="16.5" customHeight="1">
      <c r="A75" s="37"/>
      <c r="B75" s="38"/>
      <c r="C75" s="37"/>
      <c r="D75" s="37"/>
      <c r="E75" s="61" t="str">
        <f>E9</f>
        <v>SO 02 - Železniční přejezd v km 17,979</v>
      </c>
      <c r="F75" s="37"/>
      <c r="G75" s="37"/>
      <c r="H75" s="37"/>
      <c r="I75" s="37"/>
      <c r="J75" s="37"/>
      <c r="K75" s="37"/>
      <c r="L75" s="123"/>
      <c r="S75" s="37"/>
      <c r="T75" s="37"/>
      <c r="U75" s="37"/>
      <c r="V75" s="37"/>
      <c r="W75" s="37"/>
      <c r="X75" s="37"/>
      <c r="Y75" s="37"/>
      <c r="Z75" s="37"/>
      <c r="AA75" s="37"/>
      <c r="AB75" s="37"/>
      <c r="AC75" s="37"/>
      <c r="AD75" s="37"/>
      <c r="AE75" s="37"/>
    </row>
    <row r="76" spans="1:31" s="2" customFormat="1" ht="6.95" customHeight="1">
      <c r="A76" s="37"/>
      <c r="B76" s="38"/>
      <c r="C76" s="37"/>
      <c r="D76" s="37"/>
      <c r="E76" s="37"/>
      <c r="F76" s="37"/>
      <c r="G76" s="37"/>
      <c r="H76" s="37"/>
      <c r="I76" s="37"/>
      <c r="J76" s="37"/>
      <c r="K76" s="37"/>
      <c r="L76" s="123"/>
      <c r="S76" s="37"/>
      <c r="T76" s="37"/>
      <c r="U76" s="37"/>
      <c r="V76" s="37"/>
      <c r="W76" s="37"/>
      <c r="X76" s="37"/>
      <c r="Y76" s="37"/>
      <c r="Z76" s="37"/>
      <c r="AA76" s="37"/>
      <c r="AB76" s="37"/>
      <c r="AC76" s="37"/>
      <c r="AD76" s="37"/>
      <c r="AE76" s="37"/>
    </row>
    <row r="77" spans="1:31" s="2" customFormat="1" ht="12" customHeight="1">
      <c r="A77" s="37"/>
      <c r="B77" s="38"/>
      <c r="C77" s="31" t="s">
        <v>21</v>
      </c>
      <c r="D77" s="37"/>
      <c r="E77" s="37"/>
      <c r="F77" s="26" t="str">
        <f>F12</f>
        <v>žst. Rožďalovice</v>
      </c>
      <c r="G77" s="37"/>
      <c r="H77" s="37"/>
      <c r="I77" s="31" t="s">
        <v>23</v>
      </c>
      <c r="J77" s="63" t="str">
        <f>IF(J12="","",J12)</f>
        <v>27. 1. 2021</v>
      </c>
      <c r="K77" s="37"/>
      <c r="L77" s="123"/>
      <c r="S77" s="37"/>
      <c r="T77" s="37"/>
      <c r="U77" s="37"/>
      <c r="V77" s="37"/>
      <c r="W77" s="37"/>
      <c r="X77" s="37"/>
      <c r="Y77" s="37"/>
      <c r="Z77" s="37"/>
      <c r="AA77" s="37"/>
      <c r="AB77" s="37"/>
      <c r="AC77" s="37"/>
      <c r="AD77" s="37"/>
      <c r="AE77" s="37"/>
    </row>
    <row r="78" spans="1:31" s="2" customFormat="1" ht="6.95" customHeight="1">
      <c r="A78" s="37"/>
      <c r="B78" s="38"/>
      <c r="C78" s="37"/>
      <c r="D78" s="37"/>
      <c r="E78" s="37"/>
      <c r="F78" s="37"/>
      <c r="G78" s="37"/>
      <c r="H78" s="37"/>
      <c r="I78" s="37"/>
      <c r="J78" s="37"/>
      <c r="K78" s="37"/>
      <c r="L78" s="123"/>
      <c r="S78" s="37"/>
      <c r="T78" s="37"/>
      <c r="U78" s="37"/>
      <c r="V78" s="37"/>
      <c r="W78" s="37"/>
      <c r="X78" s="37"/>
      <c r="Y78" s="37"/>
      <c r="Z78" s="37"/>
      <c r="AA78" s="37"/>
      <c r="AB78" s="37"/>
      <c r="AC78" s="37"/>
      <c r="AD78" s="37"/>
      <c r="AE78" s="37"/>
    </row>
    <row r="79" spans="1:31" s="2" customFormat="1" ht="15.15" customHeight="1">
      <c r="A79" s="37"/>
      <c r="B79" s="38"/>
      <c r="C79" s="31" t="s">
        <v>25</v>
      </c>
      <c r="D79" s="37"/>
      <c r="E79" s="37"/>
      <c r="F79" s="26" t="str">
        <f>E15</f>
        <v>Správa železnic, státní organizace</v>
      </c>
      <c r="G79" s="37"/>
      <c r="H79" s="37"/>
      <c r="I79" s="31" t="s">
        <v>32</v>
      </c>
      <c r="J79" s="35" t="str">
        <f>E21</f>
        <v>PRODIN a.s.</v>
      </c>
      <c r="K79" s="37"/>
      <c r="L79" s="123"/>
      <c r="S79" s="37"/>
      <c r="T79" s="37"/>
      <c r="U79" s="37"/>
      <c r="V79" s="37"/>
      <c r="W79" s="37"/>
      <c r="X79" s="37"/>
      <c r="Y79" s="37"/>
      <c r="Z79" s="37"/>
      <c r="AA79" s="37"/>
      <c r="AB79" s="37"/>
      <c r="AC79" s="37"/>
      <c r="AD79" s="37"/>
      <c r="AE79" s="37"/>
    </row>
    <row r="80" spans="1:31" s="2" customFormat="1" ht="15.15" customHeight="1">
      <c r="A80" s="37"/>
      <c r="B80" s="38"/>
      <c r="C80" s="31" t="s">
        <v>30</v>
      </c>
      <c r="D80" s="37"/>
      <c r="E80" s="37"/>
      <c r="F80" s="26" t="str">
        <f>IF(E18="","",E18)</f>
        <v>Vyplň údaj</v>
      </c>
      <c r="G80" s="37"/>
      <c r="H80" s="37"/>
      <c r="I80" s="31" t="s">
        <v>36</v>
      </c>
      <c r="J80" s="35" t="str">
        <f>E24</f>
        <v>PRODIN a.s.</v>
      </c>
      <c r="K80" s="37"/>
      <c r="L80" s="123"/>
      <c r="S80" s="37"/>
      <c r="T80" s="37"/>
      <c r="U80" s="37"/>
      <c r="V80" s="37"/>
      <c r="W80" s="37"/>
      <c r="X80" s="37"/>
      <c r="Y80" s="37"/>
      <c r="Z80" s="37"/>
      <c r="AA80" s="37"/>
      <c r="AB80" s="37"/>
      <c r="AC80" s="37"/>
      <c r="AD80" s="37"/>
      <c r="AE80" s="37"/>
    </row>
    <row r="81" spans="1:31" s="2" customFormat="1" ht="10.3" customHeight="1">
      <c r="A81" s="37"/>
      <c r="B81" s="38"/>
      <c r="C81" s="37"/>
      <c r="D81" s="37"/>
      <c r="E81" s="37"/>
      <c r="F81" s="37"/>
      <c r="G81" s="37"/>
      <c r="H81" s="37"/>
      <c r="I81" s="37"/>
      <c r="J81" s="37"/>
      <c r="K81" s="37"/>
      <c r="L81" s="123"/>
      <c r="S81" s="37"/>
      <c r="T81" s="37"/>
      <c r="U81" s="37"/>
      <c r="V81" s="37"/>
      <c r="W81" s="37"/>
      <c r="X81" s="37"/>
      <c r="Y81" s="37"/>
      <c r="Z81" s="37"/>
      <c r="AA81" s="37"/>
      <c r="AB81" s="37"/>
      <c r="AC81" s="37"/>
      <c r="AD81" s="37"/>
      <c r="AE81" s="37"/>
    </row>
    <row r="82" spans="1:31" s="11" customFormat="1" ht="29.25" customHeight="1">
      <c r="A82" s="148"/>
      <c r="B82" s="149"/>
      <c r="C82" s="150" t="s">
        <v>123</v>
      </c>
      <c r="D82" s="151" t="s">
        <v>58</v>
      </c>
      <c r="E82" s="151" t="s">
        <v>54</v>
      </c>
      <c r="F82" s="151" t="s">
        <v>55</v>
      </c>
      <c r="G82" s="151" t="s">
        <v>124</v>
      </c>
      <c r="H82" s="151" t="s">
        <v>125</v>
      </c>
      <c r="I82" s="151" t="s">
        <v>126</v>
      </c>
      <c r="J82" s="151" t="s">
        <v>116</v>
      </c>
      <c r="K82" s="152" t="s">
        <v>127</v>
      </c>
      <c r="L82" s="153"/>
      <c r="M82" s="79" t="s">
        <v>3</v>
      </c>
      <c r="N82" s="80" t="s">
        <v>43</v>
      </c>
      <c r="O82" s="80" t="s">
        <v>128</v>
      </c>
      <c r="P82" s="80" t="s">
        <v>129</v>
      </c>
      <c r="Q82" s="80" t="s">
        <v>130</v>
      </c>
      <c r="R82" s="80" t="s">
        <v>131</v>
      </c>
      <c r="S82" s="80" t="s">
        <v>132</v>
      </c>
      <c r="T82" s="81" t="s">
        <v>133</v>
      </c>
      <c r="U82" s="148"/>
      <c r="V82" s="148"/>
      <c r="W82" s="148"/>
      <c r="X82" s="148"/>
      <c r="Y82" s="148"/>
      <c r="Z82" s="148"/>
      <c r="AA82" s="148"/>
      <c r="AB82" s="148"/>
      <c r="AC82" s="148"/>
      <c r="AD82" s="148"/>
      <c r="AE82" s="148"/>
    </row>
    <row r="83" spans="1:63" s="2" customFormat="1" ht="22.8" customHeight="1">
      <c r="A83" s="37"/>
      <c r="B83" s="38"/>
      <c r="C83" s="86" t="s">
        <v>134</v>
      </c>
      <c r="D83" s="37"/>
      <c r="E83" s="37"/>
      <c r="F83" s="37"/>
      <c r="G83" s="37"/>
      <c r="H83" s="37"/>
      <c r="I83" s="37"/>
      <c r="J83" s="154">
        <f>BK83</f>
        <v>0</v>
      </c>
      <c r="K83" s="37"/>
      <c r="L83" s="38"/>
      <c r="M83" s="82"/>
      <c r="N83" s="67"/>
      <c r="O83" s="83"/>
      <c r="P83" s="155">
        <f>P84+P118</f>
        <v>0</v>
      </c>
      <c r="Q83" s="83"/>
      <c r="R83" s="155">
        <f>R84+R118</f>
        <v>17.722</v>
      </c>
      <c r="S83" s="83"/>
      <c r="T83" s="156">
        <f>T84+T118</f>
        <v>0</v>
      </c>
      <c r="U83" s="37"/>
      <c r="V83" s="37"/>
      <c r="W83" s="37"/>
      <c r="X83" s="37"/>
      <c r="Y83" s="37"/>
      <c r="Z83" s="37"/>
      <c r="AA83" s="37"/>
      <c r="AB83" s="37"/>
      <c r="AC83" s="37"/>
      <c r="AD83" s="37"/>
      <c r="AE83" s="37"/>
      <c r="AT83" s="18" t="s">
        <v>72</v>
      </c>
      <c r="AU83" s="18" t="s">
        <v>117</v>
      </c>
      <c r="BK83" s="157">
        <f>BK84+BK118</f>
        <v>0</v>
      </c>
    </row>
    <row r="84" spans="1:63" s="12" customFormat="1" ht="25.9" customHeight="1">
      <c r="A84" s="12"/>
      <c r="B84" s="158"/>
      <c r="C84" s="12"/>
      <c r="D84" s="159" t="s">
        <v>72</v>
      </c>
      <c r="E84" s="160" t="s">
        <v>135</v>
      </c>
      <c r="F84" s="160" t="s">
        <v>136</v>
      </c>
      <c r="G84" s="12"/>
      <c r="H84" s="12"/>
      <c r="I84" s="161"/>
      <c r="J84" s="162">
        <f>BK84</f>
        <v>0</v>
      </c>
      <c r="K84" s="12"/>
      <c r="L84" s="158"/>
      <c r="M84" s="163"/>
      <c r="N84" s="164"/>
      <c r="O84" s="164"/>
      <c r="P84" s="165">
        <f>P85</f>
        <v>0</v>
      </c>
      <c r="Q84" s="164"/>
      <c r="R84" s="165">
        <f>R85</f>
        <v>17.722</v>
      </c>
      <c r="S84" s="164"/>
      <c r="T84" s="166">
        <f>T85</f>
        <v>0</v>
      </c>
      <c r="U84" s="12"/>
      <c r="V84" s="12"/>
      <c r="W84" s="12"/>
      <c r="X84" s="12"/>
      <c r="Y84" s="12"/>
      <c r="Z84" s="12"/>
      <c r="AA84" s="12"/>
      <c r="AB84" s="12"/>
      <c r="AC84" s="12"/>
      <c r="AD84" s="12"/>
      <c r="AE84" s="12"/>
      <c r="AR84" s="159" t="s">
        <v>80</v>
      </c>
      <c r="AT84" s="167" t="s">
        <v>72</v>
      </c>
      <c r="AU84" s="167" t="s">
        <v>73</v>
      </c>
      <c r="AY84" s="159" t="s">
        <v>137</v>
      </c>
      <c r="BK84" s="168">
        <f>BK85</f>
        <v>0</v>
      </c>
    </row>
    <row r="85" spans="1:63" s="12" customFormat="1" ht="22.8" customHeight="1">
      <c r="A85" s="12"/>
      <c r="B85" s="158"/>
      <c r="C85" s="12"/>
      <c r="D85" s="159" t="s">
        <v>72</v>
      </c>
      <c r="E85" s="169" t="s">
        <v>138</v>
      </c>
      <c r="F85" s="169" t="s">
        <v>139</v>
      </c>
      <c r="G85" s="12"/>
      <c r="H85" s="12"/>
      <c r="I85" s="161"/>
      <c r="J85" s="170">
        <f>BK85</f>
        <v>0</v>
      </c>
      <c r="K85" s="12"/>
      <c r="L85" s="158"/>
      <c r="M85" s="163"/>
      <c r="N85" s="164"/>
      <c r="O85" s="164"/>
      <c r="P85" s="165">
        <f>SUM(P86:P117)</f>
        <v>0</v>
      </c>
      <c r="Q85" s="164"/>
      <c r="R85" s="165">
        <f>SUM(R86:R117)</f>
        <v>17.722</v>
      </c>
      <c r="S85" s="164"/>
      <c r="T85" s="166">
        <f>SUM(T86:T117)</f>
        <v>0</v>
      </c>
      <c r="U85" s="12"/>
      <c r="V85" s="12"/>
      <c r="W85" s="12"/>
      <c r="X85" s="12"/>
      <c r="Y85" s="12"/>
      <c r="Z85" s="12"/>
      <c r="AA85" s="12"/>
      <c r="AB85" s="12"/>
      <c r="AC85" s="12"/>
      <c r="AD85" s="12"/>
      <c r="AE85" s="12"/>
      <c r="AR85" s="159" t="s">
        <v>80</v>
      </c>
      <c r="AT85" s="167" t="s">
        <v>72</v>
      </c>
      <c r="AU85" s="167" t="s">
        <v>80</v>
      </c>
      <c r="AY85" s="159" t="s">
        <v>137</v>
      </c>
      <c r="BK85" s="168">
        <f>SUM(BK86:BK117)</f>
        <v>0</v>
      </c>
    </row>
    <row r="86" spans="1:65" s="2" customFormat="1" ht="24.15" customHeight="1">
      <c r="A86" s="37"/>
      <c r="B86" s="171"/>
      <c r="C86" s="172" t="s">
        <v>80</v>
      </c>
      <c r="D86" s="172" t="s">
        <v>140</v>
      </c>
      <c r="E86" s="173" t="s">
        <v>943</v>
      </c>
      <c r="F86" s="174" t="s">
        <v>944</v>
      </c>
      <c r="G86" s="175" t="s">
        <v>190</v>
      </c>
      <c r="H86" s="176">
        <v>19.8</v>
      </c>
      <c r="I86" s="177"/>
      <c r="J86" s="178">
        <f>ROUND(I86*H86,2)</f>
        <v>0</v>
      </c>
      <c r="K86" s="174" t="s">
        <v>3</v>
      </c>
      <c r="L86" s="38"/>
      <c r="M86" s="179" t="s">
        <v>3</v>
      </c>
      <c r="N86" s="180" t="s">
        <v>44</v>
      </c>
      <c r="O86" s="71"/>
      <c r="P86" s="181">
        <f>O86*H86</f>
        <v>0</v>
      </c>
      <c r="Q86" s="181">
        <v>0</v>
      </c>
      <c r="R86" s="181">
        <f>Q86*H86</f>
        <v>0</v>
      </c>
      <c r="S86" s="181">
        <v>0</v>
      </c>
      <c r="T86" s="182">
        <f>S86*H86</f>
        <v>0</v>
      </c>
      <c r="U86" s="37"/>
      <c r="V86" s="37"/>
      <c r="W86" s="37"/>
      <c r="X86" s="37"/>
      <c r="Y86" s="37"/>
      <c r="Z86" s="37"/>
      <c r="AA86" s="37"/>
      <c r="AB86" s="37"/>
      <c r="AC86" s="37"/>
      <c r="AD86" s="37"/>
      <c r="AE86" s="37"/>
      <c r="AR86" s="183" t="s">
        <v>144</v>
      </c>
      <c r="AT86" s="183" t="s">
        <v>140</v>
      </c>
      <c r="AU86" s="183" t="s">
        <v>82</v>
      </c>
      <c r="AY86" s="18" t="s">
        <v>137</v>
      </c>
      <c r="BE86" s="184">
        <f>IF(N86="základní",J86,0)</f>
        <v>0</v>
      </c>
      <c r="BF86" s="184">
        <f>IF(N86="snížená",J86,0)</f>
        <v>0</v>
      </c>
      <c r="BG86" s="184">
        <f>IF(N86="zákl. přenesená",J86,0)</f>
        <v>0</v>
      </c>
      <c r="BH86" s="184">
        <f>IF(N86="sníž. přenesená",J86,0)</f>
        <v>0</v>
      </c>
      <c r="BI86" s="184">
        <f>IF(N86="nulová",J86,0)</f>
        <v>0</v>
      </c>
      <c r="BJ86" s="18" t="s">
        <v>80</v>
      </c>
      <c r="BK86" s="184">
        <f>ROUND(I86*H86,2)</f>
        <v>0</v>
      </c>
      <c r="BL86" s="18" t="s">
        <v>144</v>
      </c>
      <c r="BM86" s="183" t="s">
        <v>945</v>
      </c>
    </row>
    <row r="87" spans="1:47" s="2" customFormat="1" ht="12">
      <c r="A87" s="37"/>
      <c r="B87" s="38"/>
      <c r="C87" s="37"/>
      <c r="D87" s="185" t="s">
        <v>146</v>
      </c>
      <c r="E87" s="37"/>
      <c r="F87" s="186" t="s">
        <v>944</v>
      </c>
      <c r="G87" s="37"/>
      <c r="H87" s="37"/>
      <c r="I87" s="187"/>
      <c r="J87" s="37"/>
      <c r="K87" s="37"/>
      <c r="L87" s="38"/>
      <c r="M87" s="188"/>
      <c r="N87" s="189"/>
      <c r="O87" s="71"/>
      <c r="P87" s="71"/>
      <c r="Q87" s="71"/>
      <c r="R87" s="71"/>
      <c r="S87" s="71"/>
      <c r="T87" s="72"/>
      <c r="U87" s="37"/>
      <c r="V87" s="37"/>
      <c r="W87" s="37"/>
      <c r="X87" s="37"/>
      <c r="Y87" s="37"/>
      <c r="Z87" s="37"/>
      <c r="AA87" s="37"/>
      <c r="AB87" s="37"/>
      <c r="AC87" s="37"/>
      <c r="AD87" s="37"/>
      <c r="AE87" s="37"/>
      <c r="AT87" s="18" t="s">
        <v>146</v>
      </c>
      <c r="AU87" s="18" t="s">
        <v>82</v>
      </c>
    </row>
    <row r="88" spans="1:51" s="13" customFormat="1" ht="12">
      <c r="A88" s="13"/>
      <c r="B88" s="190"/>
      <c r="C88" s="13"/>
      <c r="D88" s="185" t="s">
        <v>154</v>
      </c>
      <c r="E88" s="191" t="s">
        <v>3</v>
      </c>
      <c r="F88" s="192" t="s">
        <v>946</v>
      </c>
      <c r="G88" s="13"/>
      <c r="H88" s="193">
        <v>19.8</v>
      </c>
      <c r="I88" s="194"/>
      <c r="J88" s="13"/>
      <c r="K88" s="13"/>
      <c r="L88" s="190"/>
      <c r="M88" s="195"/>
      <c r="N88" s="196"/>
      <c r="O88" s="196"/>
      <c r="P88" s="196"/>
      <c r="Q88" s="196"/>
      <c r="R88" s="196"/>
      <c r="S88" s="196"/>
      <c r="T88" s="197"/>
      <c r="U88" s="13"/>
      <c r="V88" s="13"/>
      <c r="W88" s="13"/>
      <c r="X88" s="13"/>
      <c r="Y88" s="13"/>
      <c r="Z88" s="13"/>
      <c r="AA88" s="13"/>
      <c r="AB88" s="13"/>
      <c r="AC88" s="13"/>
      <c r="AD88" s="13"/>
      <c r="AE88" s="13"/>
      <c r="AT88" s="191" t="s">
        <v>154</v>
      </c>
      <c r="AU88" s="191" t="s">
        <v>82</v>
      </c>
      <c r="AV88" s="13" t="s">
        <v>82</v>
      </c>
      <c r="AW88" s="13" t="s">
        <v>35</v>
      </c>
      <c r="AX88" s="13" t="s">
        <v>80</v>
      </c>
      <c r="AY88" s="191" t="s">
        <v>137</v>
      </c>
    </row>
    <row r="89" spans="1:65" s="2" customFormat="1" ht="24.15" customHeight="1">
      <c r="A89" s="37"/>
      <c r="B89" s="171"/>
      <c r="C89" s="198" t="s">
        <v>82</v>
      </c>
      <c r="D89" s="198" t="s">
        <v>166</v>
      </c>
      <c r="E89" s="199" t="s">
        <v>947</v>
      </c>
      <c r="F89" s="200" t="s">
        <v>948</v>
      </c>
      <c r="G89" s="201" t="s">
        <v>190</v>
      </c>
      <c r="H89" s="202">
        <v>19.8</v>
      </c>
      <c r="I89" s="203"/>
      <c r="J89" s="204">
        <f>ROUND(I89*H89,2)</f>
        <v>0</v>
      </c>
      <c r="K89" s="200" t="s">
        <v>3</v>
      </c>
      <c r="L89" s="205"/>
      <c r="M89" s="206" t="s">
        <v>3</v>
      </c>
      <c r="N89" s="207" t="s">
        <v>44</v>
      </c>
      <c r="O89" s="71"/>
      <c r="P89" s="181">
        <f>O89*H89</f>
        <v>0</v>
      </c>
      <c r="Q89" s="181">
        <v>0</v>
      </c>
      <c r="R89" s="181">
        <f>Q89*H89</f>
        <v>0</v>
      </c>
      <c r="S89" s="181">
        <v>0</v>
      </c>
      <c r="T89" s="182">
        <f>S89*H89</f>
        <v>0</v>
      </c>
      <c r="U89" s="37"/>
      <c r="V89" s="37"/>
      <c r="W89" s="37"/>
      <c r="X89" s="37"/>
      <c r="Y89" s="37"/>
      <c r="Z89" s="37"/>
      <c r="AA89" s="37"/>
      <c r="AB89" s="37"/>
      <c r="AC89" s="37"/>
      <c r="AD89" s="37"/>
      <c r="AE89" s="37"/>
      <c r="AR89" s="183" t="s">
        <v>170</v>
      </c>
      <c r="AT89" s="183" t="s">
        <v>166</v>
      </c>
      <c r="AU89" s="183" t="s">
        <v>82</v>
      </c>
      <c r="AY89" s="18" t="s">
        <v>137</v>
      </c>
      <c r="BE89" s="184">
        <f>IF(N89="základní",J89,0)</f>
        <v>0</v>
      </c>
      <c r="BF89" s="184">
        <f>IF(N89="snížená",J89,0)</f>
        <v>0</v>
      </c>
      <c r="BG89" s="184">
        <f>IF(N89="zákl. přenesená",J89,0)</f>
        <v>0</v>
      </c>
      <c r="BH89" s="184">
        <f>IF(N89="sníž. přenesená",J89,0)</f>
        <v>0</v>
      </c>
      <c r="BI89" s="184">
        <f>IF(N89="nulová",J89,0)</f>
        <v>0</v>
      </c>
      <c r="BJ89" s="18" t="s">
        <v>80</v>
      </c>
      <c r="BK89" s="184">
        <f>ROUND(I89*H89,2)</f>
        <v>0</v>
      </c>
      <c r="BL89" s="18" t="s">
        <v>144</v>
      </c>
      <c r="BM89" s="183" t="s">
        <v>949</v>
      </c>
    </row>
    <row r="90" spans="1:47" s="2" customFormat="1" ht="12">
      <c r="A90" s="37"/>
      <c r="B90" s="38"/>
      <c r="C90" s="37"/>
      <c r="D90" s="185" t="s">
        <v>146</v>
      </c>
      <c r="E90" s="37"/>
      <c r="F90" s="186" t="s">
        <v>948</v>
      </c>
      <c r="G90" s="37"/>
      <c r="H90" s="37"/>
      <c r="I90" s="187"/>
      <c r="J90" s="37"/>
      <c r="K90" s="37"/>
      <c r="L90" s="38"/>
      <c r="M90" s="188"/>
      <c r="N90" s="189"/>
      <c r="O90" s="71"/>
      <c r="P90" s="71"/>
      <c r="Q90" s="71"/>
      <c r="R90" s="71"/>
      <c r="S90" s="71"/>
      <c r="T90" s="72"/>
      <c r="U90" s="37"/>
      <c r="V90" s="37"/>
      <c r="W90" s="37"/>
      <c r="X90" s="37"/>
      <c r="Y90" s="37"/>
      <c r="Z90" s="37"/>
      <c r="AA90" s="37"/>
      <c r="AB90" s="37"/>
      <c r="AC90" s="37"/>
      <c r="AD90" s="37"/>
      <c r="AE90" s="37"/>
      <c r="AT90" s="18" t="s">
        <v>146</v>
      </c>
      <c r="AU90" s="18" t="s">
        <v>82</v>
      </c>
    </row>
    <row r="91" spans="1:65" s="2" customFormat="1" ht="16.5" customHeight="1">
      <c r="A91" s="37"/>
      <c r="B91" s="171"/>
      <c r="C91" s="198" t="s">
        <v>150</v>
      </c>
      <c r="D91" s="198" t="s">
        <v>166</v>
      </c>
      <c r="E91" s="199" t="s">
        <v>950</v>
      </c>
      <c r="F91" s="200" t="s">
        <v>951</v>
      </c>
      <c r="G91" s="201" t="s">
        <v>205</v>
      </c>
      <c r="H91" s="202">
        <v>3</v>
      </c>
      <c r="I91" s="203"/>
      <c r="J91" s="204">
        <f>ROUND(I91*H91,2)</f>
        <v>0</v>
      </c>
      <c r="K91" s="200" t="s">
        <v>3</v>
      </c>
      <c r="L91" s="205"/>
      <c r="M91" s="206" t="s">
        <v>3</v>
      </c>
      <c r="N91" s="207" t="s">
        <v>44</v>
      </c>
      <c r="O91" s="71"/>
      <c r="P91" s="181">
        <f>O91*H91</f>
        <v>0</v>
      </c>
      <c r="Q91" s="181">
        <v>0</v>
      </c>
      <c r="R91" s="181">
        <f>Q91*H91</f>
        <v>0</v>
      </c>
      <c r="S91" s="181">
        <v>0</v>
      </c>
      <c r="T91" s="182">
        <f>S91*H91</f>
        <v>0</v>
      </c>
      <c r="U91" s="37"/>
      <c r="V91" s="37"/>
      <c r="W91" s="37"/>
      <c r="X91" s="37"/>
      <c r="Y91" s="37"/>
      <c r="Z91" s="37"/>
      <c r="AA91" s="37"/>
      <c r="AB91" s="37"/>
      <c r="AC91" s="37"/>
      <c r="AD91" s="37"/>
      <c r="AE91" s="37"/>
      <c r="AR91" s="183" t="s">
        <v>170</v>
      </c>
      <c r="AT91" s="183" t="s">
        <v>166</v>
      </c>
      <c r="AU91" s="183" t="s">
        <v>82</v>
      </c>
      <c r="AY91" s="18" t="s">
        <v>137</v>
      </c>
      <c r="BE91" s="184">
        <f>IF(N91="základní",J91,0)</f>
        <v>0</v>
      </c>
      <c r="BF91" s="184">
        <f>IF(N91="snížená",J91,0)</f>
        <v>0</v>
      </c>
      <c r="BG91" s="184">
        <f>IF(N91="zákl. přenesená",J91,0)</f>
        <v>0</v>
      </c>
      <c r="BH91" s="184">
        <f>IF(N91="sníž. přenesená",J91,0)</f>
        <v>0</v>
      </c>
      <c r="BI91" s="184">
        <f>IF(N91="nulová",J91,0)</f>
        <v>0</v>
      </c>
      <c r="BJ91" s="18" t="s">
        <v>80</v>
      </c>
      <c r="BK91" s="184">
        <f>ROUND(I91*H91,2)</f>
        <v>0</v>
      </c>
      <c r="BL91" s="18" t="s">
        <v>144</v>
      </c>
      <c r="BM91" s="183" t="s">
        <v>952</v>
      </c>
    </row>
    <row r="92" spans="1:47" s="2" customFormat="1" ht="12">
      <c r="A92" s="37"/>
      <c r="B92" s="38"/>
      <c r="C92" s="37"/>
      <c r="D92" s="185" t="s">
        <v>146</v>
      </c>
      <c r="E92" s="37"/>
      <c r="F92" s="186" t="s">
        <v>951</v>
      </c>
      <c r="G92" s="37"/>
      <c r="H92" s="37"/>
      <c r="I92" s="187"/>
      <c r="J92" s="37"/>
      <c r="K92" s="37"/>
      <c r="L92" s="38"/>
      <c r="M92" s="188"/>
      <c r="N92" s="189"/>
      <c r="O92" s="71"/>
      <c r="P92" s="71"/>
      <c r="Q92" s="71"/>
      <c r="R92" s="71"/>
      <c r="S92" s="71"/>
      <c r="T92" s="72"/>
      <c r="U92" s="37"/>
      <c r="V92" s="37"/>
      <c r="W92" s="37"/>
      <c r="X92" s="37"/>
      <c r="Y92" s="37"/>
      <c r="Z92" s="37"/>
      <c r="AA92" s="37"/>
      <c r="AB92" s="37"/>
      <c r="AC92" s="37"/>
      <c r="AD92" s="37"/>
      <c r="AE92" s="37"/>
      <c r="AT92" s="18" t="s">
        <v>146</v>
      </c>
      <c r="AU92" s="18" t="s">
        <v>82</v>
      </c>
    </row>
    <row r="93" spans="1:65" s="2" customFormat="1" ht="16.5" customHeight="1">
      <c r="A93" s="37"/>
      <c r="B93" s="171"/>
      <c r="C93" s="198" t="s">
        <v>144</v>
      </c>
      <c r="D93" s="198" t="s">
        <v>166</v>
      </c>
      <c r="E93" s="199" t="s">
        <v>953</v>
      </c>
      <c r="F93" s="200" t="s">
        <v>954</v>
      </c>
      <c r="G93" s="201" t="s">
        <v>205</v>
      </c>
      <c r="H93" s="202">
        <v>3</v>
      </c>
      <c r="I93" s="203"/>
      <c r="J93" s="204">
        <f>ROUND(I93*H93,2)</f>
        <v>0</v>
      </c>
      <c r="K93" s="200" t="s">
        <v>3</v>
      </c>
      <c r="L93" s="205"/>
      <c r="M93" s="206" t="s">
        <v>3</v>
      </c>
      <c r="N93" s="207" t="s">
        <v>44</v>
      </c>
      <c r="O93" s="71"/>
      <c r="P93" s="181">
        <f>O93*H93</f>
        <v>0</v>
      </c>
      <c r="Q93" s="181">
        <v>0</v>
      </c>
      <c r="R93" s="181">
        <f>Q93*H93</f>
        <v>0</v>
      </c>
      <c r="S93" s="181">
        <v>0</v>
      </c>
      <c r="T93" s="182">
        <f>S93*H93</f>
        <v>0</v>
      </c>
      <c r="U93" s="37"/>
      <c r="V93" s="37"/>
      <c r="W93" s="37"/>
      <c r="X93" s="37"/>
      <c r="Y93" s="37"/>
      <c r="Z93" s="37"/>
      <c r="AA93" s="37"/>
      <c r="AB93" s="37"/>
      <c r="AC93" s="37"/>
      <c r="AD93" s="37"/>
      <c r="AE93" s="37"/>
      <c r="AR93" s="183" t="s">
        <v>170</v>
      </c>
      <c r="AT93" s="183" t="s">
        <v>166</v>
      </c>
      <c r="AU93" s="183" t="s">
        <v>82</v>
      </c>
      <c r="AY93" s="18" t="s">
        <v>137</v>
      </c>
      <c r="BE93" s="184">
        <f>IF(N93="základní",J93,0)</f>
        <v>0</v>
      </c>
      <c r="BF93" s="184">
        <f>IF(N93="snížená",J93,0)</f>
        <v>0</v>
      </c>
      <c r="BG93" s="184">
        <f>IF(N93="zákl. přenesená",J93,0)</f>
        <v>0</v>
      </c>
      <c r="BH93" s="184">
        <f>IF(N93="sníž. přenesená",J93,0)</f>
        <v>0</v>
      </c>
      <c r="BI93" s="184">
        <f>IF(N93="nulová",J93,0)</f>
        <v>0</v>
      </c>
      <c r="BJ93" s="18" t="s">
        <v>80</v>
      </c>
      <c r="BK93" s="184">
        <f>ROUND(I93*H93,2)</f>
        <v>0</v>
      </c>
      <c r="BL93" s="18" t="s">
        <v>144</v>
      </c>
      <c r="BM93" s="183" t="s">
        <v>955</v>
      </c>
    </row>
    <row r="94" spans="1:47" s="2" customFormat="1" ht="12">
      <c r="A94" s="37"/>
      <c r="B94" s="38"/>
      <c r="C94" s="37"/>
      <c r="D94" s="185" t="s">
        <v>146</v>
      </c>
      <c r="E94" s="37"/>
      <c r="F94" s="186" t="s">
        <v>954</v>
      </c>
      <c r="G94" s="37"/>
      <c r="H94" s="37"/>
      <c r="I94" s="187"/>
      <c r="J94" s="37"/>
      <c r="K94" s="37"/>
      <c r="L94" s="38"/>
      <c r="M94" s="188"/>
      <c r="N94" s="189"/>
      <c r="O94" s="71"/>
      <c r="P94" s="71"/>
      <c r="Q94" s="71"/>
      <c r="R94" s="71"/>
      <c r="S94" s="71"/>
      <c r="T94" s="72"/>
      <c r="U94" s="37"/>
      <c r="V94" s="37"/>
      <c r="W94" s="37"/>
      <c r="X94" s="37"/>
      <c r="Y94" s="37"/>
      <c r="Z94" s="37"/>
      <c r="AA94" s="37"/>
      <c r="AB94" s="37"/>
      <c r="AC94" s="37"/>
      <c r="AD94" s="37"/>
      <c r="AE94" s="37"/>
      <c r="AT94" s="18" t="s">
        <v>146</v>
      </c>
      <c r="AU94" s="18" t="s">
        <v>82</v>
      </c>
    </row>
    <row r="95" spans="1:65" s="2" customFormat="1" ht="16.5" customHeight="1">
      <c r="A95" s="37"/>
      <c r="B95" s="171"/>
      <c r="C95" s="198" t="s">
        <v>138</v>
      </c>
      <c r="D95" s="198" t="s">
        <v>166</v>
      </c>
      <c r="E95" s="199" t="s">
        <v>956</v>
      </c>
      <c r="F95" s="200" t="s">
        <v>957</v>
      </c>
      <c r="G95" s="201" t="s">
        <v>205</v>
      </c>
      <c r="H95" s="202">
        <v>12</v>
      </c>
      <c r="I95" s="203"/>
      <c r="J95" s="204">
        <f>ROUND(I95*H95,2)</f>
        <v>0</v>
      </c>
      <c r="K95" s="200" t="s">
        <v>3</v>
      </c>
      <c r="L95" s="205"/>
      <c r="M95" s="206" t="s">
        <v>3</v>
      </c>
      <c r="N95" s="207" t="s">
        <v>44</v>
      </c>
      <c r="O95" s="71"/>
      <c r="P95" s="181">
        <f>O95*H95</f>
        <v>0</v>
      </c>
      <c r="Q95" s="181">
        <v>0</v>
      </c>
      <c r="R95" s="181">
        <f>Q95*H95</f>
        <v>0</v>
      </c>
      <c r="S95" s="181">
        <v>0</v>
      </c>
      <c r="T95" s="182">
        <f>S95*H95</f>
        <v>0</v>
      </c>
      <c r="U95" s="37"/>
      <c r="V95" s="37"/>
      <c r="W95" s="37"/>
      <c r="X95" s="37"/>
      <c r="Y95" s="37"/>
      <c r="Z95" s="37"/>
      <c r="AA95" s="37"/>
      <c r="AB95" s="37"/>
      <c r="AC95" s="37"/>
      <c r="AD95" s="37"/>
      <c r="AE95" s="37"/>
      <c r="AR95" s="183" t="s">
        <v>170</v>
      </c>
      <c r="AT95" s="183" t="s">
        <v>166</v>
      </c>
      <c r="AU95" s="183" t="s">
        <v>82</v>
      </c>
      <c r="AY95" s="18" t="s">
        <v>137</v>
      </c>
      <c r="BE95" s="184">
        <f>IF(N95="základní",J95,0)</f>
        <v>0</v>
      </c>
      <c r="BF95" s="184">
        <f>IF(N95="snížená",J95,0)</f>
        <v>0</v>
      </c>
      <c r="BG95" s="184">
        <f>IF(N95="zákl. přenesená",J95,0)</f>
        <v>0</v>
      </c>
      <c r="BH95" s="184">
        <f>IF(N95="sníž. přenesená",J95,0)</f>
        <v>0</v>
      </c>
      <c r="BI95" s="184">
        <f>IF(N95="nulová",J95,0)</f>
        <v>0</v>
      </c>
      <c r="BJ95" s="18" t="s">
        <v>80</v>
      </c>
      <c r="BK95" s="184">
        <f>ROUND(I95*H95,2)</f>
        <v>0</v>
      </c>
      <c r="BL95" s="18" t="s">
        <v>144</v>
      </c>
      <c r="BM95" s="183" t="s">
        <v>958</v>
      </c>
    </row>
    <row r="96" spans="1:47" s="2" customFormat="1" ht="12">
      <c r="A96" s="37"/>
      <c r="B96" s="38"/>
      <c r="C96" s="37"/>
      <c r="D96" s="185" t="s">
        <v>146</v>
      </c>
      <c r="E96" s="37"/>
      <c r="F96" s="186" t="s">
        <v>957</v>
      </c>
      <c r="G96" s="37"/>
      <c r="H96" s="37"/>
      <c r="I96" s="187"/>
      <c r="J96" s="37"/>
      <c r="K96" s="37"/>
      <c r="L96" s="38"/>
      <c r="M96" s="188"/>
      <c r="N96" s="189"/>
      <c r="O96" s="71"/>
      <c r="P96" s="71"/>
      <c r="Q96" s="71"/>
      <c r="R96" s="71"/>
      <c r="S96" s="71"/>
      <c r="T96" s="72"/>
      <c r="U96" s="37"/>
      <c r="V96" s="37"/>
      <c r="W96" s="37"/>
      <c r="X96" s="37"/>
      <c r="Y96" s="37"/>
      <c r="Z96" s="37"/>
      <c r="AA96" s="37"/>
      <c r="AB96" s="37"/>
      <c r="AC96" s="37"/>
      <c r="AD96" s="37"/>
      <c r="AE96" s="37"/>
      <c r="AT96" s="18" t="s">
        <v>146</v>
      </c>
      <c r="AU96" s="18" t="s">
        <v>82</v>
      </c>
    </row>
    <row r="97" spans="1:51" s="13" customFormat="1" ht="12">
      <c r="A97" s="13"/>
      <c r="B97" s="190"/>
      <c r="C97" s="13"/>
      <c r="D97" s="185" t="s">
        <v>154</v>
      </c>
      <c r="E97" s="191" t="s">
        <v>3</v>
      </c>
      <c r="F97" s="192" t="s">
        <v>959</v>
      </c>
      <c r="G97" s="13"/>
      <c r="H97" s="193">
        <v>12</v>
      </c>
      <c r="I97" s="194"/>
      <c r="J97" s="13"/>
      <c r="K97" s="13"/>
      <c r="L97" s="190"/>
      <c r="M97" s="195"/>
      <c r="N97" s="196"/>
      <c r="O97" s="196"/>
      <c r="P97" s="196"/>
      <c r="Q97" s="196"/>
      <c r="R97" s="196"/>
      <c r="S97" s="196"/>
      <c r="T97" s="197"/>
      <c r="U97" s="13"/>
      <c r="V97" s="13"/>
      <c r="W97" s="13"/>
      <c r="X97" s="13"/>
      <c r="Y97" s="13"/>
      <c r="Z97" s="13"/>
      <c r="AA97" s="13"/>
      <c r="AB97" s="13"/>
      <c r="AC97" s="13"/>
      <c r="AD97" s="13"/>
      <c r="AE97" s="13"/>
      <c r="AT97" s="191" t="s">
        <v>154</v>
      </c>
      <c r="AU97" s="191" t="s">
        <v>82</v>
      </c>
      <c r="AV97" s="13" t="s">
        <v>82</v>
      </c>
      <c r="AW97" s="13" t="s">
        <v>35</v>
      </c>
      <c r="AX97" s="13" t="s">
        <v>80</v>
      </c>
      <c r="AY97" s="191" t="s">
        <v>137</v>
      </c>
    </row>
    <row r="98" spans="1:65" s="2" customFormat="1" ht="24.15" customHeight="1">
      <c r="A98" s="37"/>
      <c r="B98" s="171"/>
      <c r="C98" s="172" t="s">
        <v>165</v>
      </c>
      <c r="D98" s="172" t="s">
        <v>140</v>
      </c>
      <c r="E98" s="173" t="s">
        <v>960</v>
      </c>
      <c r="F98" s="174" t="s">
        <v>961</v>
      </c>
      <c r="G98" s="175" t="s">
        <v>190</v>
      </c>
      <c r="H98" s="176">
        <v>19.9</v>
      </c>
      <c r="I98" s="177"/>
      <c r="J98" s="178">
        <f>ROUND(I98*H98,2)</f>
        <v>0</v>
      </c>
      <c r="K98" s="174" t="s">
        <v>3</v>
      </c>
      <c r="L98" s="38"/>
      <c r="M98" s="179" t="s">
        <v>3</v>
      </c>
      <c r="N98" s="180" t="s">
        <v>44</v>
      </c>
      <c r="O98" s="71"/>
      <c r="P98" s="181">
        <f>O98*H98</f>
        <v>0</v>
      </c>
      <c r="Q98" s="181">
        <v>0</v>
      </c>
      <c r="R98" s="181">
        <f>Q98*H98</f>
        <v>0</v>
      </c>
      <c r="S98" s="181">
        <v>0</v>
      </c>
      <c r="T98" s="182">
        <f>S98*H98</f>
        <v>0</v>
      </c>
      <c r="U98" s="37"/>
      <c r="V98" s="37"/>
      <c r="W98" s="37"/>
      <c r="X98" s="37"/>
      <c r="Y98" s="37"/>
      <c r="Z98" s="37"/>
      <c r="AA98" s="37"/>
      <c r="AB98" s="37"/>
      <c r="AC98" s="37"/>
      <c r="AD98" s="37"/>
      <c r="AE98" s="37"/>
      <c r="AR98" s="183" t="s">
        <v>144</v>
      </c>
      <c r="AT98" s="183" t="s">
        <v>140</v>
      </c>
      <c r="AU98" s="183" t="s">
        <v>82</v>
      </c>
      <c r="AY98" s="18" t="s">
        <v>137</v>
      </c>
      <c r="BE98" s="184">
        <f>IF(N98="základní",J98,0)</f>
        <v>0</v>
      </c>
      <c r="BF98" s="184">
        <f>IF(N98="snížená",J98,0)</f>
        <v>0</v>
      </c>
      <c r="BG98" s="184">
        <f>IF(N98="zákl. přenesená",J98,0)</f>
        <v>0</v>
      </c>
      <c r="BH98" s="184">
        <f>IF(N98="sníž. přenesená",J98,0)</f>
        <v>0</v>
      </c>
      <c r="BI98" s="184">
        <f>IF(N98="nulová",J98,0)</f>
        <v>0</v>
      </c>
      <c r="BJ98" s="18" t="s">
        <v>80</v>
      </c>
      <c r="BK98" s="184">
        <f>ROUND(I98*H98,2)</f>
        <v>0</v>
      </c>
      <c r="BL98" s="18" t="s">
        <v>144</v>
      </c>
      <c r="BM98" s="183" t="s">
        <v>962</v>
      </c>
    </row>
    <row r="99" spans="1:47" s="2" customFormat="1" ht="12">
      <c r="A99" s="37"/>
      <c r="B99" s="38"/>
      <c r="C99" s="37"/>
      <c r="D99" s="185" t="s">
        <v>146</v>
      </c>
      <c r="E99" s="37"/>
      <c r="F99" s="186" t="s">
        <v>961</v>
      </c>
      <c r="G99" s="37"/>
      <c r="H99" s="37"/>
      <c r="I99" s="187"/>
      <c r="J99" s="37"/>
      <c r="K99" s="37"/>
      <c r="L99" s="38"/>
      <c r="M99" s="188"/>
      <c r="N99" s="189"/>
      <c r="O99" s="71"/>
      <c r="P99" s="71"/>
      <c r="Q99" s="71"/>
      <c r="R99" s="71"/>
      <c r="S99" s="71"/>
      <c r="T99" s="72"/>
      <c r="U99" s="37"/>
      <c r="V99" s="37"/>
      <c r="W99" s="37"/>
      <c r="X99" s="37"/>
      <c r="Y99" s="37"/>
      <c r="Z99" s="37"/>
      <c r="AA99" s="37"/>
      <c r="AB99" s="37"/>
      <c r="AC99" s="37"/>
      <c r="AD99" s="37"/>
      <c r="AE99" s="37"/>
      <c r="AT99" s="18" t="s">
        <v>146</v>
      </c>
      <c r="AU99" s="18" t="s">
        <v>82</v>
      </c>
    </row>
    <row r="100" spans="1:65" s="2" customFormat="1" ht="21.75" customHeight="1">
      <c r="A100" s="37"/>
      <c r="B100" s="171"/>
      <c r="C100" s="172" t="s">
        <v>173</v>
      </c>
      <c r="D100" s="172" t="s">
        <v>140</v>
      </c>
      <c r="E100" s="173" t="s">
        <v>963</v>
      </c>
      <c r="F100" s="174" t="s">
        <v>964</v>
      </c>
      <c r="G100" s="175" t="s">
        <v>190</v>
      </c>
      <c r="H100" s="176">
        <v>11.2</v>
      </c>
      <c r="I100" s="177"/>
      <c r="J100" s="178">
        <f>ROUND(I100*H100,2)</f>
        <v>0</v>
      </c>
      <c r="K100" s="174" t="s">
        <v>3</v>
      </c>
      <c r="L100" s="38"/>
      <c r="M100" s="179" t="s">
        <v>3</v>
      </c>
      <c r="N100" s="180" t="s">
        <v>44</v>
      </c>
      <c r="O100" s="71"/>
      <c r="P100" s="181">
        <f>O100*H100</f>
        <v>0</v>
      </c>
      <c r="Q100" s="181">
        <v>0</v>
      </c>
      <c r="R100" s="181">
        <f>Q100*H100</f>
        <v>0</v>
      </c>
      <c r="S100" s="181">
        <v>0</v>
      </c>
      <c r="T100" s="182">
        <f>S100*H100</f>
        <v>0</v>
      </c>
      <c r="U100" s="37"/>
      <c r="V100" s="37"/>
      <c r="W100" s="37"/>
      <c r="X100" s="37"/>
      <c r="Y100" s="37"/>
      <c r="Z100" s="37"/>
      <c r="AA100" s="37"/>
      <c r="AB100" s="37"/>
      <c r="AC100" s="37"/>
      <c r="AD100" s="37"/>
      <c r="AE100" s="37"/>
      <c r="AR100" s="183" t="s">
        <v>144</v>
      </c>
      <c r="AT100" s="183" t="s">
        <v>140</v>
      </c>
      <c r="AU100" s="183" t="s">
        <v>82</v>
      </c>
      <c r="AY100" s="18" t="s">
        <v>137</v>
      </c>
      <c r="BE100" s="184">
        <f>IF(N100="základní",J100,0)</f>
        <v>0</v>
      </c>
      <c r="BF100" s="184">
        <f>IF(N100="snížená",J100,0)</f>
        <v>0</v>
      </c>
      <c r="BG100" s="184">
        <f>IF(N100="zákl. přenesená",J100,0)</f>
        <v>0</v>
      </c>
      <c r="BH100" s="184">
        <f>IF(N100="sníž. přenesená",J100,0)</f>
        <v>0</v>
      </c>
      <c r="BI100" s="184">
        <f>IF(N100="nulová",J100,0)</f>
        <v>0</v>
      </c>
      <c r="BJ100" s="18" t="s">
        <v>80</v>
      </c>
      <c r="BK100" s="184">
        <f>ROUND(I100*H100,2)</f>
        <v>0</v>
      </c>
      <c r="BL100" s="18" t="s">
        <v>144</v>
      </c>
      <c r="BM100" s="183" t="s">
        <v>965</v>
      </c>
    </row>
    <row r="101" spans="1:47" s="2" customFormat="1" ht="12">
      <c r="A101" s="37"/>
      <c r="B101" s="38"/>
      <c r="C101" s="37"/>
      <c r="D101" s="185" t="s">
        <v>146</v>
      </c>
      <c r="E101" s="37"/>
      <c r="F101" s="186" t="s">
        <v>964</v>
      </c>
      <c r="G101" s="37"/>
      <c r="H101" s="37"/>
      <c r="I101" s="187"/>
      <c r="J101" s="37"/>
      <c r="K101" s="37"/>
      <c r="L101" s="38"/>
      <c r="M101" s="188"/>
      <c r="N101" s="189"/>
      <c r="O101" s="71"/>
      <c r="P101" s="71"/>
      <c r="Q101" s="71"/>
      <c r="R101" s="71"/>
      <c r="S101" s="71"/>
      <c r="T101" s="72"/>
      <c r="U101" s="37"/>
      <c r="V101" s="37"/>
      <c r="W101" s="37"/>
      <c r="X101" s="37"/>
      <c r="Y101" s="37"/>
      <c r="Z101" s="37"/>
      <c r="AA101" s="37"/>
      <c r="AB101" s="37"/>
      <c r="AC101" s="37"/>
      <c r="AD101" s="37"/>
      <c r="AE101" s="37"/>
      <c r="AT101" s="18" t="s">
        <v>146</v>
      </c>
      <c r="AU101" s="18" t="s">
        <v>82</v>
      </c>
    </row>
    <row r="102" spans="1:65" s="2" customFormat="1" ht="24.15" customHeight="1">
      <c r="A102" s="37"/>
      <c r="B102" s="171"/>
      <c r="C102" s="172" t="s">
        <v>170</v>
      </c>
      <c r="D102" s="172" t="s">
        <v>140</v>
      </c>
      <c r="E102" s="173" t="s">
        <v>966</v>
      </c>
      <c r="F102" s="174" t="s">
        <v>967</v>
      </c>
      <c r="G102" s="175" t="s">
        <v>143</v>
      </c>
      <c r="H102" s="176">
        <v>88.5</v>
      </c>
      <c r="I102" s="177"/>
      <c r="J102" s="178">
        <f>ROUND(I102*H102,2)</f>
        <v>0</v>
      </c>
      <c r="K102" s="174" t="s">
        <v>3</v>
      </c>
      <c r="L102" s="38"/>
      <c r="M102" s="179" t="s">
        <v>3</v>
      </c>
      <c r="N102" s="180" t="s">
        <v>44</v>
      </c>
      <c r="O102" s="71"/>
      <c r="P102" s="181">
        <f>O102*H102</f>
        <v>0</v>
      </c>
      <c r="Q102" s="181">
        <v>0</v>
      </c>
      <c r="R102" s="181">
        <f>Q102*H102</f>
        <v>0</v>
      </c>
      <c r="S102" s="181">
        <v>0</v>
      </c>
      <c r="T102" s="182">
        <f>S102*H102</f>
        <v>0</v>
      </c>
      <c r="U102" s="37"/>
      <c r="V102" s="37"/>
      <c r="W102" s="37"/>
      <c r="X102" s="37"/>
      <c r="Y102" s="37"/>
      <c r="Z102" s="37"/>
      <c r="AA102" s="37"/>
      <c r="AB102" s="37"/>
      <c r="AC102" s="37"/>
      <c r="AD102" s="37"/>
      <c r="AE102" s="37"/>
      <c r="AR102" s="183" t="s">
        <v>144</v>
      </c>
      <c r="AT102" s="183" t="s">
        <v>140</v>
      </c>
      <c r="AU102" s="183" t="s">
        <v>82</v>
      </c>
      <c r="AY102" s="18" t="s">
        <v>137</v>
      </c>
      <c r="BE102" s="184">
        <f>IF(N102="základní",J102,0)</f>
        <v>0</v>
      </c>
      <c r="BF102" s="184">
        <f>IF(N102="snížená",J102,0)</f>
        <v>0</v>
      </c>
      <c r="BG102" s="184">
        <f>IF(N102="zákl. přenesená",J102,0)</f>
        <v>0</v>
      </c>
      <c r="BH102" s="184">
        <f>IF(N102="sníž. přenesená",J102,0)</f>
        <v>0</v>
      </c>
      <c r="BI102" s="184">
        <f>IF(N102="nulová",J102,0)</f>
        <v>0</v>
      </c>
      <c r="BJ102" s="18" t="s">
        <v>80</v>
      </c>
      <c r="BK102" s="184">
        <f>ROUND(I102*H102,2)</f>
        <v>0</v>
      </c>
      <c r="BL102" s="18" t="s">
        <v>144</v>
      </c>
      <c r="BM102" s="183" t="s">
        <v>968</v>
      </c>
    </row>
    <row r="103" spans="1:47" s="2" customFormat="1" ht="12">
      <c r="A103" s="37"/>
      <c r="B103" s="38"/>
      <c r="C103" s="37"/>
      <c r="D103" s="185" t="s">
        <v>146</v>
      </c>
      <c r="E103" s="37"/>
      <c r="F103" s="186" t="s">
        <v>967</v>
      </c>
      <c r="G103" s="37"/>
      <c r="H103" s="37"/>
      <c r="I103" s="187"/>
      <c r="J103" s="37"/>
      <c r="K103" s="37"/>
      <c r="L103" s="38"/>
      <c r="M103" s="188"/>
      <c r="N103" s="189"/>
      <c r="O103" s="71"/>
      <c r="P103" s="71"/>
      <c r="Q103" s="71"/>
      <c r="R103" s="71"/>
      <c r="S103" s="71"/>
      <c r="T103" s="72"/>
      <c r="U103" s="37"/>
      <c r="V103" s="37"/>
      <c r="W103" s="37"/>
      <c r="X103" s="37"/>
      <c r="Y103" s="37"/>
      <c r="Z103" s="37"/>
      <c r="AA103" s="37"/>
      <c r="AB103" s="37"/>
      <c r="AC103" s="37"/>
      <c r="AD103" s="37"/>
      <c r="AE103" s="37"/>
      <c r="AT103" s="18" t="s">
        <v>146</v>
      </c>
      <c r="AU103" s="18" t="s">
        <v>82</v>
      </c>
    </row>
    <row r="104" spans="1:65" s="2" customFormat="1" ht="24.15" customHeight="1">
      <c r="A104" s="37"/>
      <c r="B104" s="171"/>
      <c r="C104" s="172" t="s">
        <v>181</v>
      </c>
      <c r="D104" s="172" t="s">
        <v>140</v>
      </c>
      <c r="E104" s="173" t="s">
        <v>969</v>
      </c>
      <c r="F104" s="174" t="s">
        <v>970</v>
      </c>
      <c r="G104" s="175" t="s">
        <v>190</v>
      </c>
      <c r="H104" s="176">
        <v>46</v>
      </c>
      <c r="I104" s="177"/>
      <c r="J104" s="178">
        <f>ROUND(I104*H104,2)</f>
        <v>0</v>
      </c>
      <c r="K104" s="174" t="s">
        <v>3</v>
      </c>
      <c r="L104" s="38"/>
      <c r="M104" s="179" t="s">
        <v>3</v>
      </c>
      <c r="N104" s="180" t="s">
        <v>44</v>
      </c>
      <c r="O104" s="71"/>
      <c r="P104" s="181">
        <f>O104*H104</f>
        <v>0</v>
      </c>
      <c r="Q104" s="181">
        <v>0</v>
      </c>
      <c r="R104" s="181">
        <f>Q104*H104</f>
        <v>0</v>
      </c>
      <c r="S104" s="181">
        <v>0</v>
      </c>
      <c r="T104" s="182">
        <f>S104*H104</f>
        <v>0</v>
      </c>
      <c r="U104" s="37"/>
      <c r="V104" s="37"/>
      <c r="W104" s="37"/>
      <c r="X104" s="37"/>
      <c r="Y104" s="37"/>
      <c r="Z104" s="37"/>
      <c r="AA104" s="37"/>
      <c r="AB104" s="37"/>
      <c r="AC104" s="37"/>
      <c r="AD104" s="37"/>
      <c r="AE104" s="37"/>
      <c r="AR104" s="183" t="s">
        <v>144</v>
      </c>
      <c r="AT104" s="183" t="s">
        <v>140</v>
      </c>
      <c r="AU104" s="183" t="s">
        <v>82</v>
      </c>
      <c r="AY104" s="18" t="s">
        <v>137</v>
      </c>
      <c r="BE104" s="184">
        <f>IF(N104="základní",J104,0)</f>
        <v>0</v>
      </c>
      <c r="BF104" s="184">
        <f>IF(N104="snížená",J104,0)</f>
        <v>0</v>
      </c>
      <c r="BG104" s="184">
        <f>IF(N104="zákl. přenesená",J104,0)</f>
        <v>0</v>
      </c>
      <c r="BH104" s="184">
        <f>IF(N104="sníž. přenesená",J104,0)</f>
        <v>0</v>
      </c>
      <c r="BI104" s="184">
        <f>IF(N104="nulová",J104,0)</f>
        <v>0</v>
      </c>
      <c r="BJ104" s="18" t="s">
        <v>80</v>
      </c>
      <c r="BK104" s="184">
        <f>ROUND(I104*H104,2)</f>
        <v>0</v>
      </c>
      <c r="BL104" s="18" t="s">
        <v>144</v>
      </c>
      <c r="BM104" s="183" t="s">
        <v>971</v>
      </c>
    </row>
    <row r="105" spans="1:47" s="2" customFormat="1" ht="12">
      <c r="A105" s="37"/>
      <c r="B105" s="38"/>
      <c r="C105" s="37"/>
      <c r="D105" s="185" t="s">
        <v>146</v>
      </c>
      <c r="E105" s="37"/>
      <c r="F105" s="186" t="s">
        <v>970</v>
      </c>
      <c r="G105" s="37"/>
      <c r="H105" s="37"/>
      <c r="I105" s="187"/>
      <c r="J105" s="37"/>
      <c r="K105" s="37"/>
      <c r="L105" s="38"/>
      <c r="M105" s="188"/>
      <c r="N105" s="189"/>
      <c r="O105" s="71"/>
      <c r="P105" s="71"/>
      <c r="Q105" s="71"/>
      <c r="R105" s="71"/>
      <c r="S105" s="71"/>
      <c r="T105" s="72"/>
      <c r="U105" s="37"/>
      <c r="V105" s="37"/>
      <c r="W105" s="37"/>
      <c r="X105" s="37"/>
      <c r="Y105" s="37"/>
      <c r="Z105" s="37"/>
      <c r="AA105" s="37"/>
      <c r="AB105" s="37"/>
      <c r="AC105" s="37"/>
      <c r="AD105" s="37"/>
      <c r="AE105" s="37"/>
      <c r="AT105" s="18" t="s">
        <v>146</v>
      </c>
      <c r="AU105" s="18" t="s">
        <v>82</v>
      </c>
    </row>
    <row r="106" spans="1:65" s="2" customFormat="1" ht="37.8" customHeight="1">
      <c r="A106" s="37"/>
      <c r="B106" s="171"/>
      <c r="C106" s="172" t="s">
        <v>187</v>
      </c>
      <c r="D106" s="172" t="s">
        <v>140</v>
      </c>
      <c r="E106" s="173" t="s">
        <v>972</v>
      </c>
      <c r="F106" s="174" t="s">
        <v>973</v>
      </c>
      <c r="G106" s="175" t="s">
        <v>143</v>
      </c>
      <c r="H106" s="176">
        <v>56.8</v>
      </c>
      <c r="I106" s="177"/>
      <c r="J106" s="178">
        <f>ROUND(I106*H106,2)</f>
        <v>0</v>
      </c>
      <c r="K106" s="174" t="s">
        <v>3</v>
      </c>
      <c r="L106" s="38"/>
      <c r="M106" s="179" t="s">
        <v>3</v>
      </c>
      <c r="N106" s="180" t="s">
        <v>44</v>
      </c>
      <c r="O106" s="71"/>
      <c r="P106" s="181">
        <f>O106*H106</f>
        <v>0</v>
      </c>
      <c r="Q106" s="181">
        <v>0</v>
      </c>
      <c r="R106" s="181">
        <f>Q106*H106</f>
        <v>0</v>
      </c>
      <c r="S106" s="181">
        <v>0</v>
      </c>
      <c r="T106" s="182">
        <f>S106*H106</f>
        <v>0</v>
      </c>
      <c r="U106" s="37"/>
      <c r="V106" s="37"/>
      <c r="W106" s="37"/>
      <c r="X106" s="37"/>
      <c r="Y106" s="37"/>
      <c r="Z106" s="37"/>
      <c r="AA106" s="37"/>
      <c r="AB106" s="37"/>
      <c r="AC106" s="37"/>
      <c r="AD106" s="37"/>
      <c r="AE106" s="37"/>
      <c r="AR106" s="183" t="s">
        <v>144</v>
      </c>
      <c r="AT106" s="183" t="s">
        <v>140</v>
      </c>
      <c r="AU106" s="183" t="s">
        <v>82</v>
      </c>
      <c r="AY106" s="18" t="s">
        <v>137</v>
      </c>
      <c r="BE106" s="184">
        <f>IF(N106="základní",J106,0)</f>
        <v>0</v>
      </c>
      <c r="BF106" s="184">
        <f>IF(N106="snížená",J106,0)</f>
        <v>0</v>
      </c>
      <c r="BG106" s="184">
        <f>IF(N106="zákl. přenesená",J106,0)</f>
        <v>0</v>
      </c>
      <c r="BH106" s="184">
        <f>IF(N106="sníž. přenesená",J106,0)</f>
        <v>0</v>
      </c>
      <c r="BI106" s="184">
        <f>IF(N106="nulová",J106,0)</f>
        <v>0</v>
      </c>
      <c r="BJ106" s="18" t="s">
        <v>80</v>
      </c>
      <c r="BK106" s="184">
        <f>ROUND(I106*H106,2)</f>
        <v>0</v>
      </c>
      <c r="BL106" s="18" t="s">
        <v>144</v>
      </c>
      <c r="BM106" s="183" t="s">
        <v>974</v>
      </c>
    </row>
    <row r="107" spans="1:47" s="2" customFormat="1" ht="12">
      <c r="A107" s="37"/>
      <c r="B107" s="38"/>
      <c r="C107" s="37"/>
      <c r="D107" s="185" t="s">
        <v>146</v>
      </c>
      <c r="E107" s="37"/>
      <c r="F107" s="186" t="s">
        <v>973</v>
      </c>
      <c r="G107" s="37"/>
      <c r="H107" s="37"/>
      <c r="I107" s="187"/>
      <c r="J107" s="37"/>
      <c r="K107" s="37"/>
      <c r="L107" s="38"/>
      <c r="M107" s="188"/>
      <c r="N107" s="189"/>
      <c r="O107" s="71"/>
      <c r="P107" s="71"/>
      <c r="Q107" s="71"/>
      <c r="R107" s="71"/>
      <c r="S107" s="71"/>
      <c r="T107" s="72"/>
      <c r="U107" s="37"/>
      <c r="V107" s="37"/>
      <c r="W107" s="37"/>
      <c r="X107" s="37"/>
      <c r="Y107" s="37"/>
      <c r="Z107" s="37"/>
      <c r="AA107" s="37"/>
      <c r="AB107" s="37"/>
      <c r="AC107" s="37"/>
      <c r="AD107" s="37"/>
      <c r="AE107" s="37"/>
      <c r="AT107" s="18" t="s">
        <v>146</v>
      </c>
      <c r="AU107" s="18" t="s">
        <v>82</v>
      </c>
    </row>
    <row r="108" spans="1:65" s="2" customFormat="1" ht="24.15" customHeight="1">
      <c r="A108" s="37"/>
      <c r="B108" s="171"/>
      <c r="C108" s="198" t="s">
        <v>193</v>
      </c>
      <c r="D108" s="198" t="s">
        <v>166</v>
      </c>
      <c r="E108" s="199" t="s">
        <v>975</v>
      </c>
      <c r="F108" s="200" t="s">
        <v>976</v>
      </c>
      <c r="G108" s="201" t="s">
        <v>169</v>
      </c>
      <c r="H108" s="202">
        <v>10.338</v>
      </c>
      <c r="I108" s="203"/>
      <c r="J108" s="204">
        <f>ROUND(I108*H108,2)</f>
        <v>0</v>
      </c>
      <c r="K108" s="200" t="s">
        <v>3</v>
      </c>
      <c r="L108" s="205"/>
      <c r="M108" s="206" t="s">
        <v>3</v>
      </c>
      <c r="N108" s="207" t="s">
        <v>44</v>
      </c>
      <c r="O108" s="71"/>
      <c r="P108" s="181">
        <f>O108*H108</f>
        <v>0</v>
      </c>
      <c r="Q108" s="181">
        <v>1</v>
      </c>
      <c r="R108" s="181">
        <f>Q108*H108</f>
        <v>10.338</v>
      </c>
      <c r="S108" s="181">
        <v>0</v>
      </c>
      <c r="T108" s="182">
        <f>S108*H108</f>
        <v>0</v>
      </c>
      <c r="U108" s="37"/>
      <c r="V108" s="37"/>
      <c r="W108" s="37"/>
      <c r="X108" s="37"/>
      <c r="Y108" s="37"/>
      <c r="Z108" s="37"/>
      <c r="AA108" s="37"/>
      <c r="AB108" s="37"/>
      <c r="AC108" s="37"/>
      <c r="AD108" s="37"/>
      <c r="AE108" s="37"/>
      <c r="AR108" s="183" t="s">
        <v>170</v>
      </c>
      <c r="AT108" s="183" t="s">
        <v>166</v>
      </c>
      <c r="AU108" s="183" t="s">
        <v>82</v>
      </c>
      <c r="AY108" s="18" t="s">
        <v>137</v>
      </c>
      <c r="BE108" s="184">
        <f>IF(N108="základní",J108,0)</f>
        <v>0</v>
      </c>
      <c r="BF108" s="184">
        <f>IF(N108="snížená",J108,0)</f>
        <v>0</v>
      </c>
      <c r="BG108" s="184">
        <f>IF(N108="zákl. přenesená",J108,0)</f>
        <v>0</v>
      </c>
      <c r="BH108" s="184">
        <f>IF(N108="sníž. přenesená",J108,0)</f>
        <v>0</v>
      </c>
      <c r="BI108" s="184">
        <f>IF(N108="nulová",J108,0)</f>
        <v>0</v>
      </c>
      <c r="BJ108" s="18" t="s">
        <v>80</v>
      </c>
      <c r="BK108" s="184">
        <f>ROUND(I108*H108,2)</f>
        <v>0</v>
      </c>
      <c r="BL108" s="18" t="s">
        <v>144</v>
      </c>
      <c r="BM108" s="183" t="s">
        <v>977</v>
      </c>
    </row>
    <row r="109" spans="1:47" s="2" customFormat="1" ht="12">
      <c r="A109" s="37"/>
      <c r="B109" s="38"/>
      <c r="C109" s="37"/>
      <c r="D109" s="185" t="s">
        <v>146</v>
      </c>
      <c r="E109" s="37"/>
      <c r="F109" s="186" t="s">
        <v>976</v>
      </c>
      <c r="G109" s="37"/>
      <c r="H109" s="37"/>
      <c r="I109" s="187"/>
      <c r="J109" s="37"/>
      <c r="K109" s="37"/>
      <c r="L109" s="38"/>
      <c r="M109" s="188"/>
      <c r="N109" s="189"/>
      <c r="O109" s="71"/>
      <c r="P109" s="71"/>
      <c r="Q109" s="71"/>
      <c r="R109" s="71"/>
      <c r="S109" s="71"/>
      <c r="T109" s="72"/>
      <c r="U109" s="37"/>
      <c r="V109" s="37"/>
      <c r="W109" s="37"/>
      <c r="X109" s="37"/>
      <c r="Y109" s="37"/>
      <c r="Z109" s="37"/>
      <c r="AA109" s="37"/>
      <c r="AB109" s="37"/>
      <c r="AC109" s="37"/>
      <c r="AD109" s="37"/>
      <c r="AE109" s="37"/>
      <c r="AT109" s="18" t="s">
        <v>146</v>
      </c>
      <c r="AU109" s="18" t="s">
        <v>82</v>
      </c>
    </row>
    <row r="110" spans="1:51" s="13" customFormat="1" ht="12">
      <c r="A110" s="13"/>
      <c r="B110" s="190"/>
      <c r="C110" s="13"/>
      <c r="D110" s="185" t="s">
        <v>154</v>
      </c>
      <c r="E110" s="191" t="s">
        <v>3</v>
      </c>
      <c r="F110" s="192" t="s">
        <v>978</v>
      </c>
      <c r="G110" s="13"/>
      <c r="H110" s="193">
        <v>10.338</v>
      </c>
      <c r="I110" s="194"/>
      <c r="J110" s="13"/>
      <c r="K110" s="13"/>
      <c r="L110" s="190"/>
      <c r="M110" s="195"/>
      <c r="N110" s="196"/>
      <c r="O110" s="196"/>
      <c r="P110" s="196"/>
      <c r="Q110" s="196"/>
      <c r="R110" s="196"/>
      <c r="S110" s="196"/>
      <c r="T110" s="197"/>
      <c r="U110" s="13"/>
      <c r="V110" s="13"/>
      <c r="W110" s="13"/>
      <c r="X110" s="13"/>
      <c r="Y110" s="13"/>
      <c r="Z110" s="13"/>
      <c r="AA110" s="13"/>
      <c r="AB110" s="13"/>
      <c r="AC110" s="13"/>
      <c r="AD110" s="13"/>
      <c r="AE110" s="13"/>
      <c r="AT110" s="191" t="s">
        <v>154</v>
      </c>
      <c r="AU110" s="191" t="s">
        <v>82</v>
      </c>
      <c r="AV110" s="13" t="s">
        <v>82</v>
      </c>
      <c r="AW110" s="13" t="s">
        <v>35</v>
      </c>
      <c r="AX110" s="13" t="s">
        <v>80</v>
      </c>
      <c r="AY110" s="191" t="s">
        <v>137</v>
      </c>
    </row>
    <row r="111" spans="1:65" s="2" customFormat="1" ht="24.15" customHeight="1">
      <c r="A111" s="37"/>
      <c r="B111" s="171"/>
      <c r="C111" s="198" t="s">
        <v>198</v>
      </c>
      <c r="D111" s="198" t="s">
        <v>166</v>
      </c>
      <c r="E111" s="199" t="s">
        <v>979</v>
      </c>
      <c r="F111" s="200" t="s">
        <v>980</v>
      </c>
      <c r="G111" s="201" t="s">
        <v>169</v>
      </c>
      <c r="H111" s="202">
        <v>7.384</v>
      </c>
      <c r="I111" s="203"/>
      <c r="J111" s="204">
        <f>ROUND(I111*H111,2)</f>
        <v>0</v>
      </c>
      <c r="K111" s="200" t="s">
        <v>3</v>
      </c>
      <c r="L111" s="205"/>
      <c r="M111" s="206" t="s">
        <v>3</v>
      </c>
      <c r="N111" s="207" t="s">
        <v>44</v>
      </c>
      <c r="O111" s="71"/>
      <c r="P111" s="181">
        <f>O111*H111</f>
        <v>0</v>
      </c>
      <c r="Q111" s="181">
        <v>1</v>
      </c>
      <c r="R111" s="181">
        <f>Q111*H111</f>
        <v>7.384</v>
      </c>
      <c r="S111" s="181">
        <v>0</v>
      </c>
      <c r="T111" s="182">
        <f>S111*H111</f>
        <v>0</v>
      </c>
      <c r="U111" s="37"/>
      <c r="V111" s="37"/>
      <c r="W111" s="37"/>
      <c r="X111" s="37"/>
      <c r="Y111" s="37"/>
      <c r="Z111" s="37"/>
      <c r="AA111" s="37"/>
      <c r="AB111" s="37"/>
      <c r="AC111" s="37"/>
      <c r="AD111" s="37"/>
      <c r="AE111" s="37"/>
      <c r="AR111" s="183" t="s">
        <v>170</v>
      </c>
      <c r="AT111" s="183" t="s">
        <v>166</v>
      </c>
      <c r="AU111" s="183" t="s">
        <v>82</v>
      </c>
      <c r="AY111" s="18" t="s">
        <v>137</v>
      </c>
      <c r="BE111" s="184">
        <f>IF(N111="základní",J111,0)</f>
        <v>0</v>
      </c>
      <c r="BF111" s="184">
        <f>IF(N111="snížená",J111,0)</f>
        <v>0</v>
      </c>
      <c r="BG111" s="184">
        <f>IF(N111="zákl. přenesená",J111,0)</f>
        <v>0</v>
      </c>
      <c r="BH111" s="184">
        <f>IF(N111="sníž. přenesená",J111,0)</f>
        <v>0</v>
      </c>
      <c r="BI111" s="184">
        <f>IF(N111="nulová",J111,0)</f>
        <v>0</v>
      </c>
      <c r="BJ111" s="18" t="s">
        <v>80</v>
      </c>
      <c r="BK111" s="184">
        <f>ROUND(I111*H111,2)</f>
        <v>0</v>
      </c>
      <c r="BL111" s="18" t="s">
        <v>144</v>
      </c>
      <c r="BM111" s="183" t="s">
        <v>981</v>
      </c>
    </row>
    <row r="112" spans="1:47" s="2" customFormat="1" ht="12">
      <c r="A112" s="37"/>
      <c r="B112" s="38"/>
      <c r="C112" s="37"/>
      <c r="D112" s="185" t="s">
        <v>146</v>
      </c>
      <c r="E112" s="37"/>
      <c r="F112" s="186" t="s">
        <v>980</v>
      </c>
      <c r="G112" s="37"/>
      <c r="H112" s="37"/>
      <c r="I112" s="187"/>
      <c r="J112" s="37"/>
      <c r="K112" s="37"/>
      <c r="L112" s="38"/>
      <c r="M112" s="188"/>
      <c r="N112" s="189"/>
      <c r="O112" s="71"/>
      <c r="P112" s="71"/>
      <c r="Q112" s="71"/>
      <c r="R112" s="71"/>
      <c r="S112" s="71"/>
      <c r="T112" s="72"/>
      <c r="U112" s="37"/>
      <c r="V112" s="37"/>
      <c r="W112" s="37"/>
      <c r="X112" s="37"/>
      <c r="Y112" s="37"/>
      <c r="Z112" s="37"/>
      <c r="AA112" s="37"/>
      <c r="AB112" s="37"/>
      <c r="AC112" s="37"/>
      <c r="AD112" s="37"/>
      <c r="AE112" s="37"/>
      <c r="AT112" s="18" t="s">
        <v>146</v>
      </c>
      <c r="AU112" s="18" t="s">
        <v>82</v>
      </c>
    </row>
    <row r="113" spans="1:51" s="13" customFormat="1" ht="12">
      <c r="A113" s="13"/>
      <c r="B113" s="190"/>
      <c r="C113" s="13"/>
      <c r="D113" s="185" t="s">
        <v>154</v>
      </c>
      <c r="E113" s="191" t="s">
        <v>3</v>
      </c>
      <c r="F113" s="192" t="s">
        <v>982</v>
      </c>
      <c r="G113" s="13"/>
      <c r="H113" s="193">
        <v>7.384</v>
      </c>
      <c r="I113" s="194"/>
      <c r="J113" s="13"/>
      <c r="K113" s="13"/>
      <c r="L113" s="190"/>
      <c r="M113" s="195"/>
      <c r="N113" s="196"/>
      <c r="O113" s="196"/>
      <c r="P113" s="196"/>
      <c r="Q113" s="196"/>
      <c r="R113" s="196"/>
      <c r="S113" s="196"/>
      <c r="T113" s="197"/>
      <c r="U113" s="13"/>
      <c r="V113" s="13"/>
      <c r="W113" s="13"/>
      <c r="X113" s="13"/>
      <c r="Y113" s="13"/>
      <c r="Z113" s="13"/>
      <c r="AA113" s="13"/>
      <c r="AB113" s="13"/>
      <c r="AC113" s="13"/>
      <c r="AD113" s="13"/>
      <c r="AE113" s="13"/>
      <c r="AT113" s="191" t="s">
        <v>154</v>
      </c>
      <c r="AU113" s="191" t="s">
        <v>82</v>
      </c>
      <c r="AV113" s="13" t="s">
        <v>82</v>
      </c>
      <c r="AW113" s="13" t="s">
        <v>35</v>
      </c>
      <c r="AX113" s="13" t="s">
        <v>80</v>
      </c>
      <c r="AY113" s="191" t="s">
        <v>137</v>
      </c>
    </row>
    <row r="114" spans="1:65" s="2" customFormat="1" ht="16.5" customHeight="1">
      <c r="A114" s="37"/>
      <c r="B114" s="171"/>
      <c r="C114" s="198" t="s">
        <v>202</v>
      </c>
      <c r="D114" s="198" t="s">
        <v>166</v>
      </c>
      <c r="E114" s="199" t="s">
        <v>983</v>
      </c>
      <c r="F114" s="200" t="s">
        <v>984</v>
      </c>
      <c r="G114" s="201" t="s">
        <v>851</v>
      </c>
      <c r="H114" s="202">
        <v>46</v>
      </c>
      <c r="I114" s="203"/>
      <c r="J114" s="204">
        <f>ROUND(I114*H114,2)</f>
        <v>0</v>
      </c>
      <c r="K114" s="200" t="s">
        <v>3</v>
      </c>
      <c r="L114" s="205"/>
      <c r="M114" s="206" t="s">
        <v>3</v>
      </c>
      <c r="N114" s="207" t="s">
        <v>44</v>
      </c>
      <c r="O114" s="71"/>
      <c r="P114" s="181">
        <f>O114*H114</f>
        <v>0</v>
      </c>
      <c r="Q114" s="181">
        <v>0</v>
      </c>
      <c r="R114" s="181">
        <f>Q114*H114</f>
        <v>0</v>
      </c>
      <c r="S114" s="181">
        <v>0</v>
      </c>
      <c r="T114" s="182">
        <f>S114*H114</f>
        <v>0</v>
      </c>
      <c r="U114" s="37"/>
      <c r="V114" s="37"/>
      <c r="W114" s="37"/>
      <c r="X114" s="37"/>
      <c r="Y114" s="37"/>
      <c r="Z114" s="37"/>
      <c r="AA114" s="37"/>
      <c r="AB114" s="37"/>
      <c r="AC114" s="37"/>
      <c r="AD114" s="37"/>
      <c r="AE114" s="37"/>
      <c r="AR114" s="183" t="s">
        <v>170</v>
      </c>
      <c r="AT114" s="183" t="s">
        <v>166</v>
      </c>
      <c r="AU114" s="183" t="s">
        <v>82</v>
      </c>
      <c r="AY114" s="18" t="s">
        <v>137</v>
      </c>
      <c r="BE114" s="184">
        <f>IF(N114="základní",J114,0)</f>
        <v>0</v>
      </c>
      <c r="BF114" s="184">
        <f>IF(N114="snížená",J114,0)</f>
        <v>0</v>
      </c>
      <c r="BG114" s="184">
        <f>IF(N114="zákl. přenesená",J114,0)</f>
        <v>0</v>
      </c>
      <c r="BH114" s="184">
        <f>IF(N114="sníž. přenesená",J114,0)</f>
        <v>0</v>
      </c>
      <c r="BI114" s="184">
        <f>IF(N114="nulová",J114,0)</f>
        <v>0</v>
      </c>
      <c r="BJ114" s="18" t="s">
        <v>80</v>
      </c>
      <c r="BK114" s="184">
        <f>ROUND(I114*H114,2)</f>
        <v>0</v>
      </c>
      <c r="BL114" s="18" t="s">
        <v>144</v>
      </c>
      <c r="BM114" s="183" t="s">
        <v>985</v>
      </c>
    </row>
    <row r="115" spans="1:47" s="2" customFormat="1" ht="12">
      <c r="A115" s="37"/>
      <c r="B115" s="38"/>
      <c r="C115" s="37"/>
      <c r="D115" s="185" t="s">
        <v>146</v>
      </c>
      <c r="E115" s="37"/>
      <c r="F115" s="186" t="s">
        <v>984</v>
      </c>
      <c r="G115" s="37"/>
      <c r="H115" s="37"/>
      <c r="I115" s="187"/>
      <c r="J115" s="37"/>
      <c r="K115" s="37"/>
      <c r="L115" s="38"/>
      <c r="M115" s="188"/>
      <c r="N115" s="189"/>
      <c r="O115" s="71"/>
      <c r="P115" s="71"/>
      <c r="Q115" s="71"/>
      <c r="R115" s="71"/>
      <c r="S115" s="71"/>
      <c r="T115" s="72"/>
      <c r="U115" s="37"/>
      <c r="V115" s="37"/>
      <c r="W115" s="37"/>
      <c r="X115" s="37"/>
      <c r="Y115" s="37"/>
      <c r="Z115" s="37"/>
      <c r="AA115" s="37"/>
      <c r="AB115" s="37"/>
      <c r="AC115" s="37"/>
      <c r="AD115" s="37"/>
      <c r="AE115" s="37"/>
      <c r="AT115" s="18" t="s">
        <v>146</v>
      </c>
      <c r="AU115" s="18" t="s">
        <v>82</v>
      </c>
    </row>
    <row r="116" spans="1:65" s="2" customFormat="1" ht="24.15" customHeight="1">
      <c r="A116" s="37"/>
      <c r="B116" s="171"/>
      <c r="C116" s="172" t="s">
        <v>208</v>
      </c>
      <c r="D116" s="172" t="s">
        <v>140</v>
      </c>
      <c r="E116" s="173" t="s">
        <v>899</v>
      </c>
      <c r="F116" s="174" t="s">
        <v>900</v>
      </c>
      <c r="G116" s="175" t="s">
        <v>162</v>
      </c>
      <c r="H116" s="176">
        <v>13.2</v>
      </c>
      <c r="I116" s="177"/>
      <c r="J116" s="178">
        <f>ROUND(I116*H116,2)</f>
        <v>0</v>
      </c>
      <c r="K116" s="174" t="s">
        <v>3</v>
      </c>
      <c r="L116" s="38"/>
      <c r="M116" s="179" t="s">
        <v>3</v>
      </c>
      <c r="N116" s="180" t="s">
        <v>44</v>
      </c>
      <c r="O116" s="71"/>
      <c r="P116" s="181">
        <f>O116*H116</f>
        <v>0</v>
      </c>
      <c r="Q116" s="181">
        <v>0</v>
      </c>
      <c r="R116" s="181">
        <f>Q116*H116</f>
        <v>0</v>
      </c>
      <c r="S116" s="181">
        <v>0</v>
      </c>
      <c r="T116" s="182">
        <f>S116*H116</f>
        <v>0</v>
      </c>
      <c r="U116" s="37"/>
      <c r="V116" s="37"/>
      <c r="W116" s="37"/>
      <c r="X116" s="37"/>
      <c r="Y116" s="37"/>
      <c r="Z116" s="37"/>
      <c r="AA116" s="37"/>
      <c r="AB116" s="37"/>
      <c r="AC116" s="37"/>
      <c r="AD116" s="37"/>
      <c r="AE116" s="37"/>
      <c r="AR116" s="183" t="s">
        <v>144</v>
      </c>
      <c r="AT116" s="183" t="s">
        <v>140</v>
      </c>
      <c r="AU116" s="183" t="s">
        <v>82</v>
      </c>
      <c r="AY116" s="18" t="s">
        <v>137</v>
      </c>
      <c r="BE116" s="184">
        <f>IF(N116="základní",J116,0)</f>
        <v>0</v>
      </c>
      <c r="BF116" s="184">
        <f>IF(N116="snížená",J116,0)</f>
        <v>0</v>
      </c>
      <c r="BG116" s="184">
        <f>IF(N116="zákl. přenesená",J116,0)</f>
        <v>0</v>
      </c>
      <c r="BH116" s="184">
        <f>IF(N116="sníž. přenesená",J116,0)</f>
        <v>0</v>
      </c>
      <c r="BI116" s="184">
        <f>IF(N116="nulová",J116,0)</f>
        <v>0</v>
      </c>
      <c r="BJ116" s="18" t="s">
        <v>80</v>
      </c>
      <c r="BK116" s="184">
        <f>ROUND(I116*H116,2)</f>
        <v>0</v>
      </c>
      <c r="BL116" s="18" t="s">
        <v>144</v>
      </c>
      <c r="BM116" s="183" t="s">
        <v>986</v>
      </c>
    </row>
    <row r="117" spans="1:47" s="2" customFormat="1" ht="12">
      <c r="A117" s="37"/>
      <c r="B117" s="38"/>
      <c r="C117" s="37"/>
      <c r="D117" s="185" t="s">
        <v>146</v>
      </c>
      <c r="E117" s="37"/>
      <c r="F117" s="186" t="s">
        <v>900</v>
      </c>
      <c r="G117" s="37"/>
      <c r="H117" s="37"/>
      <c r="I117" s="187"/>
      <c r="J117" s="37"/>
      <c r="K117" s="37"/>
      <c r="L117" s="38"/>
      <c r="M117" s="188"/>
      <c r="N117" s="189"/>
      <c r="O117" s="71"/>
      <c r="P117" s="71"/>
      <c r="Q117" s="71"/>
      <c r="R117" s="71"/>
      <c r="S117" s="71"/>
      <c r="T117" s="72"/>
      <c r="U117" s="37"/>
      <c r="V117" s="37"/>
      <c r="W117" s="37"/>
      <c r="X117" s="37"/>
      <c r="Y117" s="37"/>
      <c r="Z117" s="37"/>
      <c r="AA117" s="37"/>
      <c r="AB117" s="37"/>
      <c r="AC117" s="37"/>
      <c r="AD117" s="37"/>
      <c r="AE117" s="37"/>
      <c r="AT117" s="18" t="s">
        <v>146</v>
      </c>
      <c r="AU117" s="18" t="s">
        <v>82</v>
      </c>
    </row>
    <row r="118" spans="1:63" s="12" customFormat="1" ht="25.9" customHeight="1">
      <c r="A118" s="12"/>
      <c r="B118" s="158"/>
      <c r="C118" s="12"/>
      <c r="D118" s="159" t="s">
        <v>72</v>
      </c>
      <c r="E118" s="160" t="s">
        <v>645</v>
      </c>
      <c r="F118" s="160" t="s">
        <v>646</v>
      </c>
      <c r="G118" s="12"/>
      <c r="H118" s="12"/>
      <c r="I118" s="161"/>
      <c r="J118" s="162">
        <f>BK118</f>
        <v>0</v>
      </c>
      <c r="K118" s="12"/>
      <c r="L118" s="158"/>
      <c r="M118" s="163"/>
      <c r="N118" s="164"/>
      <c r="O118" s="164"/>
      <c r="P118" s="165">
        <f>P119+SUM(P120:P130)</f>
        <v>0</v>
      </c>
      <c r="Q118" s="164"/>
      <c r="R118" s="165">
        <f>R119+SUM(R120:R130)</f>
        <v>0</v>
      </c>
      <c r="S118" s="164"/>
      <c r="T118" s="166">
        <f>T119+SUM(T120:T130)</f>
        <v>0</v>
      </c>
      <c r="U118" s="12"/>
      <c r="V118" s="12"/>
      <c r="W118" s="12"/>
      <c r="X118" s="12"/>
      <c r="Y118" s="12"/>
      <c r="Z118" s="12"/>
      <c r="AA118" s="12"/>
      <c r="AB118" s="12"/>
      <c r="AC118" s="12"/>
      <c r="AD118" s="12"/>
      <c r="AE118" s="12"/>
      <c r="AR118" s="159" t="s">
        <v>144</v>
      </c>
      <c r="AT118" s="167" t="s">
        <v>72</v>
      </c>
      <c r="AU118" s="167" t="s">
        <v>73</v>
      </c>
      <c r="AY118" s="159" t="s">
        <v>137</v>
      </c>
      <c r="BK118" s="168">
        <f>BK119+SUM(BK120:BK130)</f>
        <v>0</v>
      </c>
    </row>
    <row r="119" spans="1:65" s="2" customFormat="1" ht="55.5" customHeight="1">
      <c r="A119" s="37"/>
      <c r="B119" s="171"/>
      <c r="C119" s="172" t="s">
        <v>9</v>
      </c>
      <c r="D119" s="172" t="s">
        <v>140</v>
      </c>
      <c r="E119" s="173" t="s">
        <v>987</v>
      </c>
      <c r="F119" s="174" t="s">
        <v>988</v>
      </c>
      <c r="G119" s="175" t="s">
        <v>169</v>
      </c>
      <c r="H119" s="176">
        <v>17.722</v>
      </c>
      <c r="I119" s="177"/>
      <c r="J119" s="178">
        <f>ROUND(I119*H119,2)</f>
        <v>0</v>
      </c>
      <c r="K119" s="174" t="s">
        <v>3</v>
      </c>
      <c r="L119" s="38"/>
      <c r="M119" s="179" t="s">
        <v>3</v>
      </c>
      <c r="N119" s="180" t="s">
        <v>44</v>
      </c>
      <c r="O119" s="71"/>
      <c r="P119" s="181">
        <f>O119*H119</f>
        <v>0</v>
      </c>
      <c r="Q119" s="181">
        <v>0</v>
      </c>
      <c r="R119" s="181">
        <f>Q119*H119</f>
        <v>0</v>
      </c>
      <c r="S119" s="181">
        <v>0</v>
      </c>
      <c r="T119" s="182">
        <f>S119*H119</f>
        <v>0</v>
      </c>
      <c r="U119" s="37"/>
      <c r="V119" s="37"/>
      <c r="W119" s="37"/>
      <c r="X119" s="37"/>
      <c r="Y119" s="37"/>
      <c r="Z119" s="37"/>
      <c r="AA119" s="37"/>
      <c r="AB119" s="37"/>
      <c r="AC119" s="37"/>
      <c r="AD119" s="37"/>
      <c r="AE119" s="37"/>
      <c r="AR119" s="183" t="s">
        <v>184</v>
      </c>
      <c r="AT119" s="183" t="s">
        <v>140</v>
      </c>
      <c r="AU119" s="183" t="s">
        <v>80</v>
      </c>
      <c r="AY119" s="18" t="s">
        <v>137</v>
      </c>
      <c r="BE119" s="184">
        <f>IF(N119="základní",J119,0)</f>
        <v>0</v>
      </c>
      <c r="BF119" s="184">
        <f>IF(N119="snížená",J119,0)</f>
        <v>0</v>
      </c>
      <c r="BG119" s="184">
        <f>IF(N119="zákl. přenesená",J119,0)</f>
        <v>0</v>
      </c>
      <c r="BH119" s="184">
        <f>IF(N119="sníž. přenesená",J119,0)</f>
        <v>0</v>
      </c>
      <c r="BI119" s="184">
        <f>IF(N119="nulová",J119,0)</f>
        <v>0</v>
      </c>
      <c r="BJ119" s="18" t="s">
        <v>80</v>
      </c>
      <c r="BK119" s="184">
        <f>ROUND(I119*H119,2)</f>
        <v>0</v>
      </c>
      <c r="BL119" s="18" t="s">
        <v>184</v>
      </c>
      <c r="BM119" s="183" t="s">
        <v>989</v>
      </c>
    </row>
    <row r="120" spans="1:47" s="2" customFormat="1" ht="12">
      <c r="A120" s="37"/>
      <c r="B120" s="38"/>
      <c r="C120" s="37"/>
      <c r="D120" s="185" t="s">
        <v>146</v>
      </c>
      <c r="E120" s="37"/>
      <c r="F120" s="186" t="s">
        <v>988</v>
      </c>
      <c r="G120" s="37"/>
      <c r="H120" s="37"/>
      <c r="I120" s="187"/>
      <c r="J120" s="37"/>
      <c r="K120" s="37"/>
      <c r="L120" s="38"/>
      <c r="M120" s="188"/>
      <c r="N120" s="189"/>
      <c r="O120" s="71"/>
      <c r="P120" s="71"/>
      <c r="Q120" s="71"/>
      <c r="R120" s="71"/>
      <c r="S120" s="71"/>
      <c r="T120" s="72"/>
      <c r="U120" s="37"/>
      <c r="V120" s="37"/>
      <c r="W120" s="37"/>
      <c r="X120" s="37"/>
      <c r="Y120" s="37"/>
      <c r="Z120" s="37"/>
      <c r="AA120" s="37"/>
      <c r="AB120" s="37"/>
      <c r="AC120" s="37"/>
      <c r="AD120" s="37"/>
      <c r="AE120" s="37"/>
      <c r="AT120" s="18" t="s">
        <v>146</v>
      </c>
      <c r="AU120" s="18" t="s">
        <v>80</v>
      </c>
    </row>
    <row r="121" spans="1:51" s="13" customFormat="1" ht="12">
      <c r="A121" s="13"/>
      <c r="B121" s="190"/>
      <c r="C121" s="13"/>
      <c r="D121" s="185" t="s">
        <v>154</v>
      </c>
      <c r="E121" s="191" t="s">
        <v>3</v>
      </c>
      <c r="F121" s="192" t="s">
        <v>990</v>
      </c>
      <c r="G121" s="13"/>
      <c r="H121" s="193">
        <v>17.722</v>
      </c>
      <c r="I121" s="194"/>
      <c r="J121" s="13"/>
      <c r="K121" s="13"/>
      <c r="L121" s="190"/>
      <c r="M121" s="195"/>
      <c r="N121" s="196"/>
      <c r="O121" s="196"/>
      <c r="P121" s="196"/>
      <c r="Q121" s="196"/>
      <c r="R121" s="196"/>
      <c r="S121" s="196"/>
      <c r="T121" s="197"/>
      <c r="U121" s="13"/>
      <c r="V121" s="13"/>
      <c r="W121" s="13"/>
      <c r="X121" s="13"/>
      <c r="Y121" s="13"/>
      <c r="Z121" s="13"/>
      <c r="AA121" s="13"/>
      <c r="AB121" s="13"/>
      <c r="AC121" s="13"/>
      <c r="AD121" s="13"/>
      <c r="AE121" s="13"/>
      <c r="AT121" s="191" t="s">
        <v>154</v>
      </c>
      <c r="AU121" s="191" t="s">
        <v>80</v>
      </c>
      <c r="AV121" s="13" t="s">
        <v>82</v>
      </c>
      <c r="AW121" s="13" t="s">
        <v>35</v>
      </c>
      <c r="AX121" s="13" t="s">
        <v>80</v>
      </c>
      <c r="AY121" s="191" t="s">
        <v>137</v>
      </c>
    </row>
    <row r="122" spans="1:65" s="2" customFormat="1" ht="66.75" customHeight="1">
      <c r="A122" s="37"/>
      <c r="B122" s="171"/>
      <c r="C122" s="172" t="s">
        <v>217</v>
      </c>
      <c r="D122" s="172" t="s">
        <v>140</v>
      </c>
      <c r="E122" s="173" t="s">
        <v>741</v>
      </c>
      <c r="F122" s="174" t="s">
        <v>742</v>
      </c>
      <c r="G122" s="175" t="s">
        <v>169</v>
      </c>
      <c r="H122" s="176">
        <v>6.9</v>
      </c>
      <c r="I122" s="177"/>
      <c r="J122" s="178">
        <f>ROUND(I122*H122,2)</f>
        <v>0</v>
      </c>
      <c r="K122" s="174" t="s">
        <v>3</v>
      </c>
      <c r="L122" s="38"/>
      <c r="M122" s="179" t="s">
        <v>3</v>
      </c>
      <c r="N122" s="180" t="s">
        <v>44</v>
      </c>
      <c r="O122" s="71"/>
      <c r="P122" s="181">
        <f>O122*H122</f>
        <v>0</v>
      </c>
      <c r="Q122" s="181">
        <v>0</v>
      </c>
      <c r="R122" s="181">
        <f>Q122*H122</f>
        <v>0</v>
      </c>
      <c r="S122" s="181">
        <v>0</v>
      </c>
      <c r="T122" s="182">
        <f>S122*H122</f>
        <v>0</v>
      </c>
      <c r="U122" s="37"/>
      <c r="V122" s="37"/>
      <c r="W122" s="37"/>
      <c r="X122" s="37"/>
      <c r="Y122" s="37"/>
      <c r="Z122" s="37"/>
      <c r="AA122" s="37"/>
      <c r="AB122" s="37"/>
      <c r="AC122" s="37"/>
      <c r="AD122" s="37"/>
      <c r="AE122" s="37"/>
      <c r="AR122" s="183" t="s">
        <v>184</v>
      </c>
      <c r="AT122" s="183" t="s">
        <v>140</v>
      </c>
      <c r="AU122" s="183" t="s">
        <v>80</v>
      </c>
      <c r="AY122" s="18" t="s">
        <v>137</v>
      </c>
      <c r="BE122" s="184">
        <f>IF(N122="základní",J122,0)</f>
        <v>0</v>
      </c>
      <c r="BF122" s="184">
        <f>IF(N122="snížená",J122,0)</f>
        <v>0</v>
      </c>
      <c r="BG122" s="184">
        <f>IF(N122="zákl. přenesená",J122,0)</f>
        <v>0</v>
      </c>
      <c r="BH122" s="184">
        <f>IF(N122="sníž. přenesená",J122,0)</f>
        <v>0</v>
      </c>
      <c r="BI122" s="184">
        <f>IF(N122="nulová",J122,0)</f>
        <v>0</v>
      </c>
      <c r="BJ122" s="18" t="s">
        <v>80</v>
      </c>
      <c r="BK122" s="184">
        <f>ROUND(I122*H122,2)</f>
        <v>0</v>
      </c>
      <c r="BL122" s="18" t="s">
        <v>184</v>
      </c>
      <c r="BM122" s="183" t="s">
        <v>991</v>
      </c>
    </row>
    <row r="123" spans="1:47" s="2" customFormat="1" ht="12">
      <c r="A123" s="37"/>
      <c r="B123" s="38"/>
      <c r="C123" s="37"/>
      <c r="D123" s="185" t="s">
        <v>146</v>
      </c>
      <c r="E123" s="37"/>
      <c r="F123" s="186" t="s">
        <v>742</v>
      </c>
      <c r="G123" s="37"/>
      <c r="H123" s="37"/>
      <c r="I123" s="187"/>
      <c r="J123" s="37"/>
      <c r="K123" s="37"/>
      <c r="L123" s="38"/>
      <c r="M123" s="188"/>
      <c r="N123" s="189"/>
      <c r="O123" s="71"/>
      <c r="P123" s="71"/>
      <c r="Q123" s="71"/>
      <c r="R123" s="71"/>
      <c r="S123" s="71"/>
      <c r="T123" s="72"/>
      <c r="U123" s="37"/>
      <c r="V123" s="37"/>
      <c r="W123" s="37"/>
      <c r="X123" s="37"/>
      <c r="Y123" s="37"/>
      <c r="Z123" s="37"/>
      <c r="AA123" s="37"/>
      <c r="AB123" s="37"/>
      <c r="AC123" s="37"/>
      <c r="AD123" s="37"/>
      <c r="AE123" s="37"/>
      <c r="AT123" s="18" t="s">
        <v>146</v>
      </c>
      <c r="AU123" s="18" t="s">
        <v>80</v>
      </c>
    </row>
    <row r="124" spans="1:51" s="13" customFormat="1" ht="12">
      <c r="A124" s="13"/>
      <c r="B124" s="190"/>
      <c r="C124" s="13"/>
      <c r="D124" s="185" t="s">
        <v>154</v>
      </c>
      <c r="E124" s="191" t="s">
        <v>3</v>
      </c>
      <c r="F124" s="192" t="s">
        <v>992</v>
      </c>
      <c r="G124" s="13"/>
      <c r="H124" s="193">
        <v>6.9</v>
      </c>
      <c r="I124" s="194"/>
      <c r="J124" s="13"/>
      <c r="K124" s="13"/>
      <c r="L124" s="190"/>
      <c r="M124" s="195"/>
      <c r="N124" s="196"/>
      <c r="O124" s="196"/>
      <c r="P124" s="196"/>
      <c r="Q124" s="196"/>
      <c r="R124" s="196"/>
      <c r="S124" s="196"/>
      <c r="T124" s="197"/>
      <c r="U124" s="13"/>
      <c r="V124" s="13"/>
      <c r="W124" s="13"/>
      <c r="X124" s="13"/>
      <c r="Y124" s="13"/>
      <c r="Z124" s="13"/>
      <c r="AA124" s="13"/>
      <c r="AB124" s="13"/>
      <c r="AC124" s="13"/>
      <c r="AD124" s="13"/>
      <c r="AE124" s="13"/>
      <c r="AT124" s="191" t="s">
        <v>154</v>
      </c>
      <c r="AU124" s="191" t="s">
        <v>80</v>
      </c>
      <c r="AV124" s="13" t="s">
        <v>82</v>
      </c>
      <c r="AW124" s="13" t="s">
        <v>35</v>
      </c>
      <c r="AX124" s="13" t="s">
        <v>80</v>
      </c>
      <c r="AY124" s="191" t="s">
        <v>137</v>
      </c>
    </row>
    <row r="125" spans="1:65" s="2" customFormat="1" ht="55.5" customHeight="1">
      <c r="A125" s="37"/>
      <c r="B125" s="171"/>
      <c r="C125" s="172" t="s">
        <v>224</v>
      </c>
      <c r="D125" s="172" t="s">
        <v>140</v>
      </c>
      <c r="E125" s="173" t="s">
        <v>702</v>
      </c>
      <c r="F125" s="174" t="s">
        <v>703</v>
      </c>
      <c r="G125" s="175" t="s">
        <v>169</v>
      </c>
      <c r="H125" s="176">
        <v>68</v>
      </c>
      <c r="I125" s="177"/>
      <c r="J125" s="178">
        <f>ROUND(I125*H125,2)</f>
        <v>0</v>
      </c>
      <c r="K125" s="174" t="s">
        <v>3</v>
      </c>
      <c r="L125" s="38"/>
      <c r="M125" s="179" t="s">
        <v>3</v>
      </c>
      <c r="N125" s="180" t="s">
        <v>44</v>
      </c>
      <c r="O125" s="71"/>
      <c r="P125" s="181">
        <f>O125*H125</f>
        <v>0</v>
      </c>
      <c r="Q125" s="181">
        <v>0</v>
      </c>
      <c r="R125" s="181">
        <f>Q125*H125</f>
        <v>0</v>
      </c>
      <c r="S125" s="181">
        <v>0</v>
      </c>
      <c r="T125" s="182">
        <f>S125*H125</f>
        <v>0</v>
      </c>
      <c r="U125" s="37"/>
      <c r="V125" s="37"/>
      <c r="W125" s="37"/>
      <c r="X125" s="37"/>
      <c r="Y125" s="37"/>
      <c r="Z125" s="37"/>
      <c r="AA125" s="37"/>
      <c r="AB125" s="37"/>
      <c r="AC125" s="37"/>
      <c r="AD125" s="37"/>
      <c r="AE125" s="37"/>
      <c r="AR125" s="183" t="s">
        <v>184</v>
      </c>
      <c r="AT125" s="183" t="s">
        <v>140</v>
      </c>
      <c r="AU125" s="183" t="s">
        <v>80</v>
      </c>
      <c r="AY125" s="18" t="s">
        <v>137</v>
      </c>
      <c r="BE125" s="184">
        <f>IF(N125="základní",J125,0)</f>
        <v>0</v>
      </c>
      <c r="BF125" s="184">
        <f>IF(N125="snížená",J125,0)</f>
        <v>0</v>
      </c>
      <c r="BG125" s="184">
        <f>IF(N125="zákl. přenesená",J125,0)</f>
        <v>0</v>
      </c>
      <c r="BH125" s="184">
        <f>IF(N125="sníž. přenesená",J125,0)</f>
        <v>0</v>
      </c>
      <c r="BI125" s="184">
        <f>IF(N125="nulová",J125,0)</f>
        <v>0</v>
      </c>
      <c r="BJ125" s="18" t="s">
        <v>80</v>
      </c>
      <c r="BK125" s="184">
        <f>ROUND(I125*H125,2)</f>
        <v>0</v>
      </c>
      <c r="BL125" s="18" t="s">
        <v>184</v>
      </c>
      <c r="BM125" s="183" t="s">
        <v>993</v>
      </c>
    </row>
    <row r="126" spans="1:47" s="2" customFormat="1" ht="12">
      <c r="A126" s="37"/>
      <c r="B126" s="38"/>
      <c r="C126" s="37"/>
      <c r="D126" s="185" t="s">
        <v>146</v>
      </c>
      <c r="E126" s="37"/>
      <c r="F126" s="186" t="s">
        <v>703</v>
      </c>
      <c r="G126" s="37"/>
      <c r="H126" s="37"/>
      <c r="I126" s="187"/>
      <c r="J126" s="37"/>
      <c r="K126" s="37"/>
      <c r="L126" s="38"/>
      <c r="M126" s="188"/>
      <c r="N126" s="189"/>
      <c r="O126" s="71"/>
      <c r="P126" s="71"/>
      <c r="Q126" s="71"/>
      <c r="R126" s="71"/>
      <c r="S126" s="71"/>
      <c r="T126" s="72"/>
      <c r="U126" s="37"/>
      <c r="V126" s="37"/>
      <c r="W126" s="37"/>
      <c r="X126" s="37"/>
      <c r="Y126" s="37"/>
      <c r="Z126" s="37"/>
      <c r="AA126" s="37"/>
      <c r="AB126" s="37"/>
      <c r="AC126" s="37"/>
      <c r="AD126" s="37"/>
      <c r="AE126" s="37"/>
      <c r="AT126" s="18" t="s">
        <v>146</v>
      </c>
      <c r="AU126" s="18" t="s">
        <v>80</v>
      </c>
    </row>
    <row r="127" spans="1:51" s="13" customFormat="1" ht="12">
      <c r="A127" s="13"/>
      <c r="B127" s="190"/>
      <c r="C127" s="13"/>
      <c r="D127" s="185" t="s">
        <v>154</v>
      </c>
      <c r="E127" s="191" t="s">
        <v>3</v>
      </c>
      <c r="F127" s="192" t="s">
        <v>994</v>
      </c>
      <c r="G127" s="13"/>
      <c r="H127" s="193">
        <v>68</v>
      </c>
      <c r="I127" s="194"/>
      <c r="J127" s="13"/>
      <c r="K127" s="13"/>
      <c r="L127" s="190"/>
      <c r="M127" s="195"/>
      <c r="N127" s="196"/>
      <c r="O127" s="196"/>
      <c r="P127" s="196"/>
      <c r="Q127" s="196"/>
      <c r="R127" s="196"/>
      <c r="S127" s="196"/>
      <c r="T127" s="197"/>
      <c r="U127" s="13"/>
      <c r="V127" s="13"/>
      <c r="W127" s="13"/>
      <c r="X127" s="13"/>
      <c r="Y127" s="13"/>
      <c r="Z127" s="13"/>
      <c r="AA127" s="13"/>
      <c r="AB127" s="13"/>
      <c r="AC127" s="13"/>
      <c r="AD127" s="13"/>
      <c r="AE127" s="13"/>
      <c r="AT127" s="191" t="s">
        <v>154</v>
      </c>
      <c r="AU127" s="191" t="s">
        <v>80</v>
      </c>
      <c r="AV127" s="13" t="s">
        <v>82</v>
      </c>
      <c r="AW127" s="13" t="s">
        <v>35</v>
      </c>
      <c r="AX127" s="13" t="s">
        <v>80</v>
      </c>
      <c r="AY127" s="191" t="s">
        <v>137</v>
      </c>
    </row>
    <row r="128" spans="1:65" s="2" customFormat="1" ht="21.75" customHeight="1">
      <c r="A128" s="37"/>
      <c r="B128" s="171"/>
      <c r="C128" s="172" t="s">
        <v>228</v>
      </c>
      <c r="D128" s="172" t="s">
        <v>140</v>
      </c>
      <c r="E128" s="173" t="s">
        <v>776</v>
      </c>
      <c r="F128" s="174" t="s">
        <v>777</v>
      </c>
      <c r="G128" s="175" t="s">
        <v>169</v>
      </c>
      <c r="H128" s="176">
        <v>68</v>
      </c>
      <c r="I128" s="177"/>
      <c r="J128" s="178">
        <f>ROUND(I128*H128,2)</f>
        <v>0</v>
      </c>
      <c r="K128" s="174" t="s">
        <v>3</v>
      </c>
      <c r="L128" s="38"/>
      <c r="M128" s="179" t="s">
        <v>3</v>
      </c>
      <c r="N128" s="180" t="s">
        <v>44</v>
      </c>
      <c r="O128" s="71"/>
      <c r="P128" s="181">
        <f>O128*H128</f>
        <v>0</v>
      </c>
      <c r="Q128" s="181">
        <v>0</v>
      </c>
      <c r="R128" s="181">
        <f>Q128*H128</f>
        <v>0</v>
      </c>
      <c r="S128" s="181">
        <v>0</v>
      </c>
      <c r="T128" s="182">
        <f>S128*H128</f>
        <v>0</v>
      </c>
      <c r="U128" s="37"/>
      <c r="V128" s="37"/>
      <c r="W128" s="37"/>
      <c r="X128" s="37"/>
      <c r="Y128" s="37"/>
      <c r="Z128" s="37"/>
      <c r="AA128" s="37"/>
      <c r="AB128" s="37"/>
      <c r="AC128" s="37"/>
      <c r="AD128" s="37"/>
      <c r="AE128" s="37"/>
      <c r="AR128" s="183" t="s">
        <v>184</v>
      </c>
      <c r="AT128" s="183" t="s">
        <v>140</v>
      </c>
      <c r="AU128" s="183" t="s">
        <v>80</v>
      </c>
      <c r="AY128" s="18" t="s">
        <v>137</v>
      </c>
      <c r="BE128" s="184">
        <f>IF(N128="základní",J128,0)</f>
        <v>0</v>
      </c>
      <c r="BF128" s="184">
        <f>IF(N128="snížená",J128,0)</f>
        <v>0</v>
      </c>
      <c r="BG128" s="184">
        <f>IF(N128="zákl. přenesená",J128,0)</f>
        <v>0</v>
      </c>
      <c r="BH128" s="184">
        <f>IF(N128="sníž. přenesená",J128,0)</f>
        <v>0</v>
      </c>
      <c r="BI128" s="184">
        <f>IF(N128="nulová",J128,0)</f>
        <v>0</v>
      </c>
      <c r="BJ128" s="18" t="s">
        <v>80</v>
      </c>
      <c r="BK128" s="184">
        <f>ROUND(I128*H128,2)</f>
        <v>0</v>
      </c>
      <c r="BL128" s="18" t="s">
        <v>184</v>
      </c>
      <c r="BM128" s="183" t="s">
        <v>995</v>
      </c>
    </row>
    <row r="129" spans="1:47" s="2" customFormat="1" ht="12">
      <c r="A129" s="37"/>
      <c r="B129" s="38"/>
      <c r="C129" s="37"/>
      <c r="D129" s="185" t="s">
        <v>146</v>
      </c>
      <c r="E129" s="37"/>
      <c r="F129" s="186" t="s">
        <v>777</v>
      </c>
      <c r="G129" s="37"/>
      <c r="H129" s="37"/>
      <c r="I129" s="187"/>
      <c r="J129" s="37"/>
      <c r="K129" s="37"/>
      <c r="L129" s="38"/>
      <c r="M129" s="188"/>
      <c r="N129" s="189"/>
      <c r="O129" s="71"/>
      <c r="P129" s="71"/>
      <c r="Q129" s="71"/>
      <c r="R129" s="71"/>
      <c r="S129" s="71"/>
      <c r="T129" s="72"/>
      <c r="U129" s="37"/>
      <c r="V129" s="37"/>
      <c r="W129" s="37"/>
      <c r="X129" s="37"/>
      <c r="Y129" s="37"/>
      <c r="Z129" s="37"/>
      <c r="AA129" s="37"/>
      <c r="AB129" s="37"/>
      <c r="AC129" s="37"/>
      <c r="AD129" s="37"/>
      <c r="AE129" s="37"/>
      <c r="AT129" s="18" t="s">
        <v>146</v>
      </c>
      <c r="AU129" s="18" t="s">
        <v>80</v>
      </c>
    </row>
    <row r="130" spans="1:63" s="12" customFormat="1" ht="22.8" customHeight="1">
      <c r="A130" s="12"/>
      <c r="B130" s="158"/>
      <c r="C130" s="12"/>
      <c r="D130" s="159" t="s">
        <v>72</v>
      </c>
      <c r="E130" s="169" t="s">
        <v>996</v>
      </c>
      <c r="F130" s="169" t="s">
        <v>997</v>
      </c>
      <c r="G130" s="12"/>
      <c r="H130" s="12"/>
      <c r="I130" s="161"/>
      <c r="J130" s="170">
        <f>BK130</f>
        <v>0</v>
      </c>
      <c r="K130" s="12"/>
      <c r="L130" s="158"/>
      <c r="M130" s="163"/>
      <c r="N130" s="164"/>
      <c r="O130" s="164"/>
      <c r="P130" s="165">
        <f>SUM(P131:P136)</f>
        <v>0</v>
      </c>
      <c r="Q130" s="164"/>
      <c r="R130" s="165">
        <f>SUM(R131:R136)</f>
        <v>0</v>
      </c>
      <c r="S130" s="164"/>
      <c r="T130" s="166">
        <f>SUM(T131:T136)</f>
        <v>0</v>
      </c>
      <c r="U130" s="12"/>
      <c r="V130" s="12"/>
      <c r="W130" s="12"/>
      <c r="X130" s="12"/>
      <c r="Y130" s="12"/>
      <c r="Z130" s="12"/>
      <c r="AA130" s="12"/>
      <c r="AB130" s="12"/>
      <c r="AC130" s="12"/>
      <c r="AD130" s="12"/>
      <c r="AE130" s="12"/>
      <c r="AR130" s="159" t="s">
        <v>80</v>
      </c>
      <c r="AT130" s="167" t="s">
        <v>72</v>
      </c>
      <c r="AU130" s="167" t="s">
        <v>80</v>
      </c>
      <c r="AY130" s="159" t="s">
        <v>137</v>
      </c>
      <c r="BK130" s="168">
        <f>SUM(BK131:BK136)</f>
        <v>0</v>
      </c>
    </row>
    <row r="131" spans="1:65" s="2" customFormat="1" ht="16.5" customHeight="1">
      <c r="A131" s="37"/>
      <c r="B131" s="171"/>
      <c r="C131" s="172" t="s">
        <v>234</v>
      </c>
      <c r="D131" s="172" t="s">
        <v>140</v>
      </c>
      <c r="E131" s="173" t="s">
        <v>998</v>
      </c>
      <c r="F131" s="174" t="s">
        <v>999</v>
      </c>
      <c r="G131" s="175" t="s">
        <v>143</v>
      </c>
      <c r="H131" s="176">
        <v>59.6</v>
      </c>
      <c r="I131" s="177"/>
      <c r="J131" s="178">
        <f>ROUND(I131*H131,2)</f>
        <v>0</v>
      </c>
      <c r="K131" s="174" t="s">
        <v>3</v>
      </c>
      <c r="L131" s="38"/>
      <c r="M131" s="179" t="s">
        <v>3</v>
      </c>
      <c r="N131" s="180" t="s">
        <v>44</v>
      </c>
      <c r="O131" s="71"/>
      <c r="P131" s="181">
        <f>O131*H131</f>
        <v>0</v>
      </c>
      <c r="Q131" s="181">
        <v>0</v>
      </c>
      <c r="R131" s="181">
        <f>Q131*H131</f>
        <v>0</v>
      </c>
      <c r="S131" s="181">
        <v>0</v>
      </c>
      <c r="T131" s="182">
        <f>S131*H131</f>
        <v>0</v>
      </c>
      <c r="U131" s="37"/>
      <c r="V131" s="37"/>
      <c r="W131" s="37"/>
      <c r="X131" s="37"/>
      <c r="Y131" s="37"/>
      <c r="Z131" s="37"/>
      <c r="AA131" s="37"/>
      <c r="AB131" s="37"/>
      <c r="AC131" s="37"/>
      <c r="AD131" s="37"/>
      <c r="AE131" s="37"/>
      <c r="AR131" s="183" t="s">
        <v>144</v>
      </c>
      <c r="AT131" s="183" t="s">
        <v>140</v>
      </c>
      <c r="AU131" s="183" t="s">
        <v>82</v>
      </c>
      <c r="AY131" s="18" t="s">
        <v>137</v>
      </c>
      <c r="BE131" s="184">
        <f>IF(N131="základní",J131,0)</f>
        <v>0</v>
      </c>
      <c r="BF131" s="184">
        <f>IF(N131="snížená",J131,0)</f>
        <v>0</v>
      </c>
      <c r="BG131" s="184">
        <f>IF(N131="zákl. přenesená",J131,0)</f>
        <v>0</v>
      </c>
      <c r="BH131" s="184">
        <f>IF(N131="sníž. přenesená",J131,0)</f>
        <v>0</v>
      </c>
      <c r="BI131" s="184">
        <f>IF(N131="nulová",J131,0)</f>
        <v>0</v>
      </c>
      <c r="BJ131" s="18" t="s">
        <v>80</v>
      </c>
      <c r="BK131" s="184">
        <f>ROUND(I131*H131,2)</f>
        <v>0</v>
      </c>
      <c r="BL131" s="18" t="s">
        <v>144</v>
      </c>
      <c r="BM131" s="183" t="s">
        <v>1000</v>
      </c>
    </row>
    <row r="132" spans="1:47" s="2" customFormat="1" ht="12">
      <c r="A132" s="37"/>
      <c r="B132" s="38"/>
      <c r="C132" s="37"/>
      <c r="D132" s="185" t="s">
        <v>146</v>
      </c>
      <c r="E132" s="37"/>
      <c r="F132" s="186" t="s">
        <v>999</v>
      </c>
      <c r="G132" s="37"/>
      <c r="H132" s="37"/>
      <c r="I132" s="187"/>
      <c r="J132" s="37"/>
      <c r="K132" s="37"/>
      <c r="L132" s="38"/>
      <c r="M132" s="188"/>
      <c r="N132" s="189"/>
      <c r="O132" s="71"/>
      <c r="P132" s="71"/>
      <c r="Q132" s="71"/>
      <c r="R132" s="71"/>
      <c r="S132" s="71"/>
      <c r="T132" s="72"/>
      <c r="U132" s="37"/>
      <c r="V132" s="37"/>
      <c r="W132" s="37"/>
      <c r="X132" s="37"/>
      <c r="Y132" s="37"/>
      <c r="Z132" s="37"/>
      <c r="AA132" s="37"/>
      <c r="AB132" s="37"/>
      <c r="AC132" s="37"/>
      <c r="AD132" s="37"/>
      <c r="AE132" s="37"/>
      <c r="AT132" s="18" t="s">
        <v>146</v>
      </c>
      <c r="AU132" s="18" t="s">
        <v>82</v>
      </c>
    </row>
    <row r="133" spans="1:65" s="2" customFormat="1" ht="24.15" customHeight="1">
      <c r="A133" s="37"/>
      <c r="B133" s="171"/>
      <c r="C133" s="172" t="s">
        <v>238</v>
      </c>
      <c r="D133" s="172" t="s">
        <v>140</v>
      </c>
      <c r="E133" s="173" t="s">
        <v>1001</v>
      </c>
      <c r="F133" s="174" t="s">
        <v>1002</v>
      </c>
      <c r="G133" s="175" t="s">
        <v>143</v>
      </c>
      <c r="H133" s="176">
        <v>41.9</v>
      </c>
      <c r="I133" s="177"/>
      <c r="J133" s="178">
        <f>ROUND(I133*H133,2)</f>
        <v>0</v>
      </c>
      <c r="K133" s="174" t="s">
        <v>3</v>
      </c>
      <c r="L133" s="38"/>
      <c r="M133" s="179" t="s">
        <v>3</v>
      </c>
      <c r="N133" s="180" t="s">
        <v>44</v>
      </c>
      <c r="O133" s="71"/>
      <c r="P133" s="181">
        <f>O133*H133</f>
        <v>0</v>
      </c>
      <c r="Q133" s="181">
        <v>0</v>
      </c>
      <c r="R133" s="181">
        <f>Q133*H133</f>
        <v>0</v>
      </c>
      <c r="S133" s="181">
        <v>0</v>
      </c>
      <c r="T133" s="182">
        <f>S133*H133</f>
        <v>0</v>
      </c>
      <c r="U133" s="37"/>
      <c r="V133" s="37"/>
      <c r="W133" s="37"/>
      <c r="X133" s="37"/>
      <c r="Y133" s="37"/>
      <c r="Z133" s="37"/>
      <c r="AA133" s="37"/>
      <c r="AB133" s="37"/>
      <c r="AC133" s="37"/>
      <c r="AD133" s="37"/>
      <c r="AE133" s="37"/>
      <c r="AR133" s="183" t="s">
        <v>144</v>
      </c>
      <c r="AT133" s="183" t="s">
        <v>140</v>
      </c>
      <c r="AU133" s="183" t="s">
        <v>82</v>
      </c>
      <c r="AY133" s="18" t="s">
        <v>137</v>
      </c>
      <c r="BE133" s="184">
        <f>IF(N133="základní",J133,0)</f>
        <v>0</v>
      </c>
      <c r="BF133" s="184">
        <f>IF(N133="snížená",J133,0)</f>
        <v>0</v>
      </c>
      <c r="BG133" s="184">
        <f>IF(N133="zákl. přenesená",J133,0)</f>
        <v>0</v>
      </c>
      <c r="BH133" s="184">
        <f>IF(N133="sníž. přenesená",J133,0)</f>
        <v>0</v>
      </c>
      <c r="BI133" s="184">
        <f>IF(N133="nulová",J133,0)</f>
        <v>0</v>
      </c>
      <c r="BJ133" s="18" t="s">
        <v>80</v>
      </c>
      <c r="BK133" s="184">
        <f>ROUND(I133*H133,2)</f>
        <v>0</v>
      </c>
      <c r="BL133" s="18" t="s">
        <v>144</v>
      </c>
      <c r="BM133" s="183" t="s">
        <v>1003</v>
      </c>
    </row>
    <row r="134" spans="1:47" s="2" customFormat="1" ht="12">
      <c r="A134" s="37"/>
      <c r="B134" s="38"/>
      <c r="C134" s="37"/>
      <c r="D134" s="185" t="s">
        <v>146</v>
      </c>
      <c r="E134" s="37"/>
      <c r="F134" s="186" t="s">
        <v>1002</v>
      </c>
      <c r="G134" s="37"/>
      <c r="H134" s="37"/>
      <c r="I134" s="187"/>
      <c r="J134" s="37"/>
      <c r="K134" s="37"/>
      <c r="L134" s="38"/>
      <c r="M134" s="188"/>
      <c r="N134" s="189"/>
      <c r="O134" s="71"/>
      <c r="P134" s="71"/>
      <c r="Q134" s="71"/>
      <c r="R134" s="71"/>
      <c r="S134" s="71"/>
      <c r="T134" s="72"/>
      <c r="U134" s="37"/>
      <c r="V134" s="37"/>
      <c r="W134" s="37"/>
      <c r="X134" s="37"/>
      <c r="Y134" s="37"/>
      <c r="Z134" s="37"/>
      <c r="AA134" s="37"/>
      <c r="AB134" s="37"/>
      <c r="AC134" s="37"/>
      <c r="AD134" s="37"/>
      <c r="AE134" s="37"/>
      <c r="AT134" s="18" t="s">
        <v>146</v>
      </c>
      <c r="AU134" s="18" t="s">
        <v>82</v>
      </c>
    </row>
    <row r="135" spans="1:65" s="2" customFormat="1" ht="16.5" customHeight="1">
      <c r="A135" s="37"/>
      <c r="B135" s="171"/>
      <c r="C135" s="172" t="s">
        <v>8</v>
      </c>
      <c r="D135" s="172" t="s">
        <v>140</v>
      </c>
      <c r="E135" s="173" t="s">
        <v>1004</v>
      </c>
      <c r="F135" s="174" t="s">
        <v>1005</v>
      </c>
      <c r="G135" s="175" t="s">
        <v>143</v>
      </c>
      <c r="H135" s="176">
        <v>56.8</v>
      </c>
      <c r="I135" s="177"/>
      <c r="J135" s="178">
        <f>ROUND(I135*H135,2)</f>
        <v>0</v>
      </c>
      <c r="K135" s="174" t="s">
        <v>3</v>
      </c>
      <c r="L135" s="38"/>
      <c r="M135" s="179" t="s">
        <v>3</v>
      </c>
      <c r="N135" s="180" t="s">
        <v>44</v>
      </c>
      <c r="O135" s="71"/>
      <c r="P135" s="181">
        <f>O135*H135</f>
        <v>0</v>
      </c>
      <c r="Q135" s="181">
        <v>0</v>
      </c>
      <c r="R135" s="181">
        <f>Q135*H135</f>
        <v>0</v>
      </c>
      <c r="S135" s="181">
        <v>0</v>
      </c>
      <c r="T135" s="182">
        <f>S135*H135</f>
        <v>0</v>
      </c>
      <c r="U135" s="37"/>
      <c r="V135" s="37"/>
      <c r="W135" s="37"/>
      <c r="X135" s="37"/>
      <c r="Y135" s="37"/>
      <c r="Z135" s="37"/>
      <c r="AA135" s="37"/>
      <c r="AB135" s="37"/>
      <c r="AC135" s="37"/>
      <c r="AD135" s="37"/>
      <c r="AE135" s="37"/>
      <c r="AR135" s="183" t="s">
        <v>144</v>
      </c>
      <c r="AT135" s="183" t="s">
        <v>140</v>
      </c>
      <c r="AU135" s="183" t="s">
        <v>82</v>
      </c>
      <c r="AY135" s="18" t="s">
        <v>137</v>
      </c>
      <c r="BE135" s="184">
        <f>IF(N135="základní",J135,0)</f>
        <v>0</v>
      </c>
      <c r="BF135" s="184">
        <f>IF(N135="snížená",J135,0)</f>
        <v>0</v>
      </c>
      <c r="BG135" s="184">
        <f>IF(N135="zákl. přenesená",J135,0)</f>
        <v>0</v>
      </c>
      <c r="BH135" s="184">
        <f>IF(N135="sníž. přenesená",J135,0)</f>
        <v>0</v>
      </c>
      <c r="BI135" s="184">
        <f>IF(N135="nulová",J135,0)</f>
        <v>0</v>
      </c>
      <c r="BJ135" s="18" t="s">
        <v>80</v>
      </c>
      <c r="BK135" s="184">
        <f>ROUND(I135*H135,2)</f>
        <v>0</v>
      </c>
      <c r="BL135" s="18" t="s">
        <v>144</v>
      </c>
      <c r="BM135" s="183" t="s">
        <v>1006</v>
      </c>
    </row>
    <row r="136" spans="1:47" s="2" customFormat="1" ht="12">
      <c r="A136" s="37"/>
      <c r="B136" s="38"/>
      <c r="C136" s="37"/>
      <c r="D136" s="185" t="s">
        <v>146</v>
      </c>
      <c r="E136" s="37"/>
      <c r="F136" s="186" t="s">
        <v>1005</v>
      </c>
      <c r="G136" s="37"/>
      <c r="H136" s="37"/>
      <c r="I136" s="187"/>
      <c r="J136" s="37"/>
      <c r="K136" s="37"/>
      <c r="L136" s="38"/>
      <c r="M136" s="223"/>
      <c r="N136" s="224"/>
      <c r="O136" s="225"/>
      <c r="P136" s="225"/>
      <c r="Q136" s="225"/>
      <c r="R136" s="225"/>
      <c r="S136" s="225"/>
      <c r="T136" s="226"/>
      <c r="U136" s="37"/>
      <c r="V136" s="37"/>
      <c r="W136" s="37"/>
      <c r="X136" s="37"/>
      <c r="Y136" s="37"/>
      <c r="Z136" s="37"/>
      <c r="AA136" s="37"/>
      <c r="AB136" s="37"/>
      <c r="AC136" s="37"/>
      <c r="AD136" s="37"/>
      <c r="AE136" s="37"/>
      <c r="AT136" s="18" t="s">
        <v>146</v>
      </c>
      <c r="AU136" s="18" t="s">
        <v>82</v>
      </c>
    </row>
    <row r="137" spans="1:31" s="2" customFormat="1" ht="6.95" customHeight="1">
      <c r="A137" s="37"/>
      <c r="B137" s="54"/>
      <c r="C137" s="55"/>
      <c r="D137" s="55"/>
      <c r="E137" s="55"/>
      <c r="F137" s="55"/>
      <c r="G137" s="55"/>
      <c r="H137" s="55"/>
      <c r="I137" s="55"/>
      <c r="J137" s="55"/>
      <c r="K137" s="55"/>
      <c r="L137" s="38"/>
      <c r="M137" s="37"/>
      <c r="O137" s="37"/>
      <c r="P137" s="37"/>
      <c r="Q137" s="37"/>
      <c r="R137" s="37"/>
      <c r="S137" s="37"/>
      <c r="T137" s="37"/>
      <c r="U137" s="37"/>
      <c r="V137" s="37"/>
      <c r="W137" s="37"/>
      <c r="X137" s="37"/>
      <c r="Y137" s="37"/>
      <c r="Z137" s="37"/>
      <c r="AA137" s="37"/>
      <c r="AB137" s="37"/>
      <c r="AC137" s="37"/>
      <c r="AD137" s="37"/>
      <c r="AE137" s="37"/>
    </row>
  </sheetData>
  <autoFilter ref="C82:K13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99</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1:31" s="2" customFormat="1" ht="12" customHeight="1" hidden="1">
      <c r="A8" s="37"/>
      <c r="B8" s="38"/>
      <c r="C8" s="37"/>
      <c r="D8" s="31" t="s">
        <v>110</v>
      </c>
      <c r="E8" s="37"/>
      <c r="F8" s="37"/>
      <c r="G8" s="37"/>
      <c r="H8" s="37"/>
      <c r="I8" s="37"/>
      <c r="J8" s="37"/>
      <c r="K8" s="37"/>
      <c r="L8" s="123"/>
      <c r="S8" s="37"/>
      <c r="T8" s="37"/>
      <c r="U8" s="37"/>
      <c r="V8" s="37"/>
      <c r="W8" s="37"/>
      <c r="X8" s="37"/>
      <c r="Y8" s="37"/>
      <c r="Z8" s="37"/>
      <c r="AA8" s="37"/>
      <c r="AB8" s="37"/>
      <c r="AC8" s="37"/>
      <c r="AD8" s="37"/>
      <c r="AE8" s="37"/>
    </row>
    <row r="9" spans="1:31" s="2" customFormat="1" ht="16.5" customHeight="1" hidden="1">
      <c r="A9" s="37"/>
      <c r="B9" s="38"/>
      <c r="C9" s="37"/>
      <c r="D9" s="37"/>
      <c r="E9" s="61" t="s">
        <v>1007</v>
      </c>
      <c r="F9" s="37"/>
      <c r="G9" s="37"/>
      <c r="H9" s="37"/>
      <c r="I9" s="37"/>
      <c r="J9" s="37"/>
      <c r="K9" s="37"/>
      <c r="L9" s="123"/>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123"/>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3</v>
      </c>
      <c r="G11" s="37"/>
      <c r="H11" s="37"/>
      <c r="I11" s="31" t="s">
        <v>20</v>
      </c>
      <c r="J11" s="26" t="s">
        <v>3</v>
      </c>
      <c r="K11" s="37"/>
      <c r="L11" s="123"/>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22</v>
      </c>
      <c r="G12" s="37"/>
      <c r="H12" s="37"/>
      <c r="I12" s="31" t="s">
        <v>23</v>
      </c>
      <c r="J12" s="63" t="str">
        <f>'Rekapitulace zakázky'!AN8</f>
        <v>27. 1. 2021</v>
      </c>
      <c r="K12" s="37"/>
      <c r="L12" s="123"/>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27</v>
      </c>
      <c r="K14" s="37"/>
      <c r="L14" s="123"/>
      <c r="S14" s="37"/>
      <c r="T14" s="37"/>
      <c r="U14" s="37"/>
      <c r="V14" s="37"/>
      <c r="W14" s="37"/>
      <c r="X14" s="37"/>
      <c r="Y14" s="37"/>
      <c r="Z14" s="37"/>
      <c r="AA14" s="37"/>
      <c r="AB14" s="37"/>
      <c r="AC14" s="37"/>
      <c r="AD14" s="37"/>
      <c r="AE14" s="37"/>
    </row>
    <row r="15" spans="1:31" s="2" customFormat="1" ht="18" customHeight="1" hidden="1">
      <c r="A15" s="37"/>
      <c r="B15" s="38"/>
      <c r="C15" s="37"/>
      <c r="D15" s="37"/>
      <c r="E15" s="26" t="s">
        <v>28</v>
      </c>
      <c r="F15" s="37"/>
      <c r="G15" s="37"/>
      <c r="H15" s="37"/>
      <c r="I15" s="31" t="s">
        <v>29</v>
      </c>
      <c r="J15" s="26" t="s">
        <v>3</v>
      </c>
      <c r="K15" s="37"/>
      <c r="L15" s="123"/>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123"/>
      <c r="S16" s="37"/>
      <c r="T16" s="37"/>
      <c r="U16" s="37"/>
      <c r="V16" s="37"/>
      <c r="W16" s="37"/>
      <c r="X16" s="37"/>
      <c r="Y16" s="37"/>
      <c r="Z16" s="37"/>
      <c r="AA16" s="37"/>
      <c r="AB16" s="37"/>
      <c r="AC16" s="37"/>
      <c r="AD16" s="37"/>
      <c r="AE16" s="37"/>
    </row>
    <row r="17" spans="1:31" s="2" customFormat="1" ht="12" customHeight="1" hidden="1">
      <c r="A17" s="37"/>
      <c r="B17" s="38"/>
      <c r="C17" s="37"/>
      <c r="D17" s="31" t="s">
        <v>30</v>
      </c>
      <c r="E17" s="37"/>
      <c r="F17" s="37"/>
      <c r="G17" s="37"/>
      <c r="H17" s="37"/>
      <c r="I17" s="31" t="s">
        <v>26</v>
      </c>
      <c r="J17" s="32" t="str">
        <f>'Rekapitulace zakázky'!AN13</f>
        <v>Vyplň údaj</v>
      </c>
      <c r="K17" s="37"/>
      <c r="L17" s="123"/>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zakázky'!E14</f>
        <v>Vyplň údaj</v>
      </c>
      <c r="F18" s="26"/>
      <c r="G18" s="26"/>
      <c r="H18" s="26"/>
      <c r="I18" s="31" t="s">
        <v>29</v>
      </c>
      <c r="J18" s="32" t="str">
        <f>'Rekapitulace zakázky'!AN14</f>
        <v>Vyplň údaj</v>
      </c>
      <c r="K18" s="37"/>
      <c r="L18" s="123"/>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123"/>
      <c r="S19" s="37"/>
      <c r="T19" s="37"/>
      <c r="U19" s="37"/>
      <c r="V19" s="37"/>
      <c r="W19" s="37"/>
      <c r="X19" s="37"/>
      <c r="Y19" s="37"/>
      <c r="Z19" s="37"/>
      <c r="AA19" s="37"/>
      <c r="AB19" s="37"/>
      <c r="AC19" s="37"/>
      <c r="AD19" s="37"/>
      <c r="AE19" s="37"/>
    </row>
    <row r="20" spans="1:31" s="2" customFormat="1" ht="12" customHeight="1" hidden="1">
      <c r="A20" s="37"/>
      <c r="B20" s="38"/>
      <c r="C20" s="37"/>
      <c r="D20" s="31" t="s">
        <v>32</v>
      </c>
      <c r="E20" s="37"/>
      <c r="F20" s="37"/>
      <c r="G20" s="37"/>
      <c r="H20" s="37"/>
      <c r="I20" s="31" t="s">
        <v>26</v>
      </c>
      <c r="J20" s="26" t="s">
        <v>33</v>
      </c>
      <c r="K20" s="37"/>
      <c r="L20" s="123"/>
      <c r="S20" s="37"/>
      <c r="T20" s="37"/>
      <c r="U20" s="37"/>
      <c r="V20" s="37"/>
      <c r="W20" s="37"/>
      <c r="X20" s="37"/>
      <c r="Y20" s="37"/>
      <c r="Z20" s="37"/>
      <c r="AA20" s="37"/>
      <c r="AB20" s="37"/>
      <c r="AC20" s="37"/>
      <c r="AD20" s="37"/>
      <c r="AE20" s="37"/>
    </row>
    <row r="21" spans="1:31" s="2" customFormat="1" ht="18" customHeight="1" hidden="1">
      <c r="A21" s="37"/>
      <c r="B21" s="38"/>
      <c r="C21" s="37"/>
      <c r="D21" s="37"/>
      <c r="E21" s="26" t="s">
        <v>34</v>
      </c>
      <c r="F21" s="37"/>
      <c r="G21" s="37"/>
      <c r="H21" s="37"/>
      <c r="I21" s="31" t="s">
        <v>29</v>
      </c>
      <c r="J21" s="26" t="s">
        <v>3</v>
      </c>
      <c r="K21" s="37"/>
      <c r="L21" s="123"/>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123"/>
      <c r="S22" s="37"/>
      <c r="T22" s="37"/>
      <c r="U22" s="37"/>
      <c r="V22" s="37"/>
      <c r="W22" s="37"/>
      <c r="X22" s="37"/>
      <c r="Y22" s="37"/>
      <c r="Z22" s="37"/>
      <c r="AA22" s="37"/>
      <c r="AB22" s="37"/>
      <c r="AC22" s="37"/>
      <c r="AD22" s="37"/>
      <c r="AE22" s="37"/>
    </row>
    <row r="23" spans="1:31" s="2" customFormat="1" ht="12" customHeight="1" hidden="1">
      <c r="A23" s="37"/>
      <c r="B23" s="38"/>
      <c r="C23" s="37"/>
      <c r="D23" s="31" t="s">
        <v>36</v>
      </c>
      <c r="E23" s="37"/>
      <c r="F23" s="37"/>
      <c r="G23" s="37"/>
      <c r="H23" s="37"/>
      <c r="I23" s="31" t="s">
        <v>26</v>
      </c>
      <c r="J23" s="26" t="s">
        <v>3</v>
      </c>
      <c r="K23" s="37"/>
      <c r="L23" s="123"/>
      <c r="S23" s="37"/>
      <c r="T23" s="37"/>
      <c r="U23" s="37"/>
      <c r="V23" s="37"/>
      <c r="W23" s="37"/>
      <c r="X23" s="37"/>
      <c r="Y23" s="37"/>
      <c r="Z23" s="37"/>
      <c r="AA23" s="37"/>
      <c r="AB23" s="37"/>
      <c r="AC23" s="37"/>
      <c r="AD23" s="37"/>
      <c r="AE23" s="37"/>
    </row>
    <row r="24" spans="1:31" s="2" customFormat="1" ht="18" customHeight="1" hidden="1">
      <c r="A24" s="37"/>
      <c r="B24" s="38"/>
      <c r="C24" s="37"/>
      <c r="D24" s="37"/>
      <c r="E24" s="26" t="s">
        <v>34</v>
      </c>
      <c r="F24" s="37"/>
      <c r="G24" s="37"/>
      <c r="H24" s="37"/>
      <c r="I24" s="31" t="s">
        <v>29</v>
      </c>
      <c r="J24" s="26" t="s">
        <v>3</v>
      </c>
      <c r="K24" s="37"/>
      <c r="L24" s="123"/>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123"/>
      <c r="S25" s="37"/>
      <c r="T25" s="37"/>
      <c r="U25" s="37"/>
      <c r="V25" s="37"/>
      <c r="W25" s="37"/>
      <c r="X25" s="37"/>
      <c r="Y25" s="37"/>
      <c r="Z25" s="37"/>
      <c r="AA25" s="37"/>
      <c r="AB25" s="37"/>
      <c r="AC25" s="37"/>
      <c r="AD25" s="37"/>
      <c r="AE25" s="37"/>
    </row>
    <row r="26" spans="1:31" s="2" customFormat="1" ht="12" customHeight="1" hidden="1">
      <c r="A26" s="37"/>
      <c r="B26" s="38"/>
      <c r="C26" s="37"/>
      <c r="D26" s="31" t="s">
        <v>37</v>
      </c>
      <c r="E26" s="37"/>
      <c r="F26" s="37"/>
      <c r="G26" s="37"/>
      <c r="H26" s="37"/>
      <c r="I26" s="37"/>
      <c r="J26" s="37"/>
      <c r="K26" s="37"/>
      <c r="L26" s="123"/>
      <c r="S26" s="37"/>
      <c r="T26" s="37"/>
      <c r="U26" s="37"/>
      <c r="V26" s="37"/>
      <c r="W26" s="37"/>
      <c r="X26" s="37"/>
      <c r="Y26" s="37"/>
      <c r="Z26" s="37"/>
      <c r="AA26" s="37"/>
      <c r="AB26" s="37"/>
      <c r="AC26" s="37"/>
      <c r="AD26" s="37"/>
      <c r="AE26" s="37"/>
    </row>
    <row r="27" spans="1:31" s="8" customFormat="1" ht="16.5" customHeight="1" hidden="1">
      <c r="A27" s="124"/>
      <c r="B27" s="125"/>
      <c r="C27" s="124"/>
      <c r="D27" s="124"/>
      <c r="E27" s="35" t="s">
        <v>3</v>
      </c>
      <c r="F27" s="35"/>
      <c r="G27" s="35"/>
      <c r="H27" s="35"/>
      <c r="I27" s="124"/>
      <c r="J27" s="124"/>
      <c r="K27" s="124"/>
      <c r="L27" s="126"/>
      <c r="S27" s="124"/>
      <c r="T27" s="124"/>
      <c r="U27" s="124"/>
      <c r="V27" s="124"/>
      <c r="W27" s="124"/>
      <c r="X27" s="124"/>
      <c r="Y27" s="124"/>
      <c r="Z27" s="124"/>
      <c r="AA27" s="124"/>
      <c r="AB27" s="124"/>
      <c r="AC27" s="124"/>
      <c r="AD27" s="124"/>
      <c r="AE27" s="124"/>
    </row>
    <row r="28" spans="1:31" s="2" customFormat="1" ht="6.95" customHeight="1" hidden="1">
      <c r="A28" s="37"/>
      <c r="B28" s="38"/>
      <c r="C28" s="37"/>
      <c r="D28" s="37"/>
      <c r="E28" s="37"/>
      <c r="F28" s="37"/>
      <c r="G28" s="37"/>
      <c r="H28" s="37"/>
      <c r="I28" s="37"/>
      <c r="J28" s="37"/>
      <c r="K28" s="37"/>
      <c r="L28" s="123"/>
      <c r="S28" s="37"/>
      <c r="T28" s="37"/>
      <c r="U28" s="37"/>
      <c r="V28" s="37"/>
      <c r="W28" s="37"/>
      <c r="X28" s="37"/>
      <c r="Y28" s="37"/>
      <c r="Z28" s="37"/>
      <c r="AA28" s="37"/>
      <c r="AB28" s="37"/>
      <c r="AC28" s="37"/>
      <c r="AD28" s="37"/>
      <c r="AE28" s="37"/>
    </row>
    <row r="29" spans="1:31" s="2" customFormat="1" ht="6.95" customHeight="1" hidden="1">
      <c r="A29" s="37"/>
      <c r="B29" s="38"/>
      <c r="C29" s="37"/>
      <c r="D29" s="83"/>
      <c r="E29" s="83"/>
      <c r="F29" s="83"/>
      <c r="G29" s="83"/>
      <c r="H29" s="83"/>
      <c r="I29" s="83"/>
      <c r="J29" s="83"/>
      <c r="K29" s="83"/>
      <c r="L29" s="123"/>
      <c r="S29" s="37"/>
      <c r="T29" s="37"/>
      <c r="U29" s="37"/>
      <c r="V29" s="37"/>
      <c r="W29" s="37"/>
      <c r="X29" s="37"/>
      <c r="Y29" s="37"/>
      <c r="Z29" s="37"/>
      <c r="AA29" s="37"/>
      <c r="AB29" s="37"/>
      <c r="AC29" s="37"/>
      <c r="AD29" s="37"/>
      <c r="AE29" s="37"/>
    </row>
    <row r="30" spans="1:31" s="2" customFormat="1" ht="25.4" customHeight="1" hidden="1">
      <c r="A30" s="37"/>
      <c r="B30" s="38"/>
      <c r="C30" s="37"/>
      <c r="D30" s="127" t="s">
        <v>39</v>
      </c>
      <c r="E30" s="37"/>
      <c r="F30" s="37"/>
      <c r="G30" s="37"/>
      <c r="H30" s="37"/>
      <c r="I30" s="37"/>
      <c r="J30" s="89">
        <f>ROUND(J86,2)</f>
        <v>0</v>
      </c>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14.4" customHeight="1" hidden="1">
      <c r="A32" s="37"/>
      <c r="B32" s="38"/>
      <c r="C32" s="37"/>
      <c r="D32" s="37"/>
      <c r="E32" s="37"/>
      <c r="F32" s="42" t="s">
        <v>41</v>
      </c>
      <c r="G32" s="37"/>
      <c r="H32" s="37"/>
      <c r="I32" s="42" t="s">
        <v>40</v>
      </c>
      <c r="J32" s="42" t="s">
        <v>42</v>
      </c>
      <c r="K32" s="37"/>
      <c r="L32" s="123"/>
      <c r="S32" s="37"/>
      <c r="T32" s="37"/>
      <c r="U32" s="37"/>
      <c r="V32" s="37"/>
      <c r="W32" s="37"/>
      <c r="X32" s="37"/>
      <c r="Y32" s="37"/>
      <c r="Z32" s="37"/>
      <c r="AA32" s="37"/>
      <c r="AB32" s="37"/>
      <c r="AC32" s="37"/>
      <c r="AD32" s="37"/>
      <c r="AE32" s="37"/>
    </row>
    <row r="33" spans="1:31" s="2" customFormat="1" ht="14.4" customHeight="1" hidden="1">
      <c r="A33" s="37"/>
      <c r="B33" s="38"/>
      <c r="C33" s="37"/>
      <c r="D33" s="128" t="s">
        <v>43</v>
      </c>
      <c r="E33" s="31" t="s">
        <v>44</v>
      </c>
      <c r="F33" s="129">
        <f>ROUND((SUM(BE86:BE223)),2)</f>
        <v>0</v>
      </c>
      <c r="G33" s="37"/>
      <c r="H33" s="37"/>
      <c r="I33" s="130">
        <v>0.21</v>
      </c>
      <c r="J33" s="129">
        <f>ROUND(((SUM(BE86:BE223))*I33),2)</f>
        <v>0</v>
      </c>
      <c r="K33" s="37"/>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1" t="s">
        <v>45</v>
      </c>
      <c r="F34" s="129">
        <f>ROUND((SUM(BF86:BF223)),2)</f>
        <v>0</v>
      </c>
      <c r="G34" s="37"/>
      <c r="H34" s="37"/>
      <c r="I34" s="130">
        <v>0.15</v>
      </c>
      <c r="J34" s="129">
        <f>ROUND(((SUM(BF86:BF223))*I34),2)</f>
        <v>0</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37"/>
      <c r="E35" s="31" t="s">
        <v>46</v>
      </c>
      <c r="F35" s="129">
        <f>ROUND((SUM(BG86:BG223)),2)</f>
        <v>0</v>
      </c>
      <c r="G35" s="37"/>
      <c r="H35" s="37"/>
      <c r="I35" s="130">
        <v>0.21</v>
      </c>
      <c r="J35" s="129">
        <f>0</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47</v>
      </c>
      <c r="F36" s="129">
        <f>ROUND((SUM(BH86:BH223)),2)</f>
        <v>0</v>
      </c>
      <c r="G36" s="37"/>
      <c r="H36" s="37"/>
      <c r="I36" s="130">
        <v>0.15</v>
      </c>
      <c r="J36" s="129">
        <f>0</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48</v>
      </c>
      <c r="F37" s="129">
        <f>ROUND((SUM(BI86:BI223)),2)</f>
        <v>0</v>
      </c>
      <c r="G37" s="37"/>
      <c r="H37" s="37"/>
      <c r="I37" s="130">
        <v>0</v>
      </c>
      <c r="J37" s="129">
        <f>0</f>
        <v>0</v>
      </c>
      <c r="K37" s="37"/>
      <c r="L37" s="123"/>
      <c r="S37" s="37"/>
      <c r="T37" s="37"/>
      <c r="U37" s="37"/>
      <c r="V37" s="37"/>
      <c r="W37" s="37"/>
      <c r="X37" s="37"/>
      <c r="Y37" s="37"/>
      <c r="Z37" s="37"/>
      <c r="AA37" s="37"/>
      <c r="AB37" s="37"/>
      <c r="AC37" s="37"/>
      <c r="AD37" s="37"/>
      <c r="AE37" s="37"/>
    </row>
    <row r="38" spans="1:31" s="2" customFormat="1" ht="6.95" customHeight="1" hidden="1">
      <c r="A38" s="37"/>
      <c r="B38" s="38"/>
      <c r="C38" s="37"/>
      <c r="D38" s="37"/>
      <c r="E38" s="37"/>
      <c r="F38" s="37"/>
      <c r="G38" s="37"/>
      <c r="H38" s="37"/>
      <c r="I38" s="37"/>
      <c r="J38" s="37"/>
      <c r="K38" s="37"/>
      <c r="L38" s="123"/>
      <c r="S38" s="37"/>
      <c r="T38" s="37"/>
      <c r="U38" s="37"/>
      <c r="V38" s="37"/>
      <c r="W38" s="37"/>
      <c r="X38" s="37"/>
      <c r="Y38" s="37"/>
      <c r="Z38" s="37"/>
      <c r="AA38" s="37"/>
      <c r="AB38" s="37"/>
      <c r="AC38" s="37"/>
      <c r="AD38" s="37"/>
      <c r="AE38" s="37"/>
    </row>
    <row r="39" spans="1:31" s="2" customFormat="1" ht="25.4" customHeight="1" hidden="1">
      <c r="A39" s="37"/>
      <c r="B39" s="38"/>
      <c r="C39" s="131"/>
      <c r="D39" s="132" t="s">
        <v>49</v>
      </c>
      <c r="E39" s="75"/>
      <c r="F39" s="75"/>
      <c r="G39" s="133" t="s">
        <v>50</v>
      </c>
      <c r="H39" s="134" t="s">
        <v>51</v>
      </c>
      <c r="I39" s="75"/>
      <c r="J39" s="135">
        <f>SUM(J30:J37)</f>
        <v>0</v>
      </c>
      <c r="K39" s="136"/>
      <c r="L39" s="123"/>
      <c r="S39" s="37"/>
      <c r="T39" s="37"/>
      <c r="U39" s="37"/>
      <c r="V39" s="37"/>
      <c r="W39" s="37"/>
      <c r="X39" s="37"/>
      <c r="Y39" s="37"/>
      <c r="Z39" s="37"/>
      <c r="AA39" s="37"/>
      <c r="AB39" s="37"/>
      <c r="AC39" s="37"/>
      <c r="AD39" s="37"/>
      <c r="AE39" s="37"/>
    </row>
    <row r="40" spans="1:31" s="2" customFormat="1" ht="14.4" customHeight="1" hidden="1">
      <c r="A40" s="37"/>
      <c r="B40" s="54"/>
      <c r="C40" s="55"/>
      <c r="D40" s="55"/>
      <c r="E40" s="55"/>
      <c r="F40" s="55"/>
      <c r="G40" s="55"/>
      <c r="H40" s="55"/>
      <c r="I40" s="55"/>
      <c r="J40" s="55"/>
      <c r="K40" s="55"/>
      <c r="L40" s="123"/>
      <c r="S40" s="37"/>
      <c r="T40" s="37"/>
      <c r="U40" s="37"/>
      <c r="V40" s="37"/>
      <c r="W40" s="37"/>
      <c r="X40" s="37"/>
      <c r="Y40" s="37"/>
      <c r="Z40" s="37"/>
      <c r="AA40" s="37"/>
      <c r="AB40" s="37"/>
      <c r="AC40" s="37"/>
      <c r="AD40" s="37"/>
      <c r="AE40" s="37"/>
    </row>
    <row r="41" ht="12" hidden="1"/>
    <row r="42" ht="12" hidden="1"/>
    <row r="43" ht="12" hidden="1"/>
    <row r="44" spans="1:31" s="2" customFormat="1" ht="6.95" customHeight="1">
      <c r="A44" s="37"/>
      <c r="B44" s="56"/>
      <c r="C44" s="57"/>
      <c r="D44" s="57"/>
      <c r="E44" s="57"/>
      <c r="F44" s="57"/>
      <c r="G44" s="57"/>
      <c r="H44" s="57"/>
      <c r="I44" s="57"/>
      <c r="J44" s="57"/>
      <c r="K44" s="57"/>
      <c r="L44" s="123"/>
      <c r="S44" s="37"/>
      <c r="T44" s="37"/>
      <c r="U44" s="37"/>
      <c r="V44" s="37"/>
      <c r="W44" s="37"/>
      <c r="X44" s="37"/>
      <c r="Y44" s="37"/>
      <c r="Z44" s="37"/>
      <c r="AA44" s="37"/>
      <c r="AB44" s="37"/>
      <c r="AC44" s="37"/>
      <c r="AD44" s="37"/>
      <c r="AE44" s="37"/>
    </row>
    <row r="45" spans="1:31" s="2" customFormat="1" ht="24.95" customHeight="1">
      <c r="A45" s="37"/>
      <c r="B45" s="38"/>
      <c r="C45" s="22" t="s">
        <v>114</v>
      </c>
      <c r="D45" s="37"/>
      <c r="E45" s="37"/>
      <c r="F45" s="37"/>
      <c r="G45" s="37"/>
      <c r="H45" s="37"/>
      <c r="I45" s="37"/>
      <c r="J45" s="37"/>
      <c r="K45" s="37"/>
      <c r="L45" s="123"/>
      <c r="S45" s="37"/>
      <c r="T45" s="37"/>
      <c r="U45" s="37"/>
      <c r="V45" s="37"/>
      <c r="W45" s="37"/>
      <c r="X45" s="37"/>
      <c r="Y45" s="37"/>
      <c r="Z45" s="37"/>
      <c r="AA45" s="37"/>
      <c r="AB45" s="37"/>
      <c r="AC45" s="37"/>
      <c r="AD45" s="37"/>
      <c r="AE45" s="37"/>
    </row>
    <row r="46" spans="1:31" s="2" customFormat="1" ht="6.95" customHeight="1">
      <c r="A46" s="37"/>
      <c r="B46" s="38"/>
      <c r="C46" s="37"/>
      <c r="D46" s="37"/>
      <c r="E46" s="37"/>
      <c r="F46" s="37"/>
      <c r="G46" s="37"/>
      <c r="H46" s="37"/>
      <c r="I46" s="37"/>
      <c r="J46" s="37"/>
      <c r="K46" s="37"/>
      <c r="L46" s="123"/>
      <c r="S46" s="37"/>
      <c r="T46" s="37"/>
      <c r="U46" s="37"/>
      <c r="V46" s="37"/>
      <c r="W46" s="37"/>
      <c r="X46" s="37"/>
      <c r="Y46" s="37"/>
      <c r="Z46" s="37"/>
      <c r="AA46" s="37"/>
      <c r="AB46" s="37"/>
      <c r="AC46" s="37"/>
      <c r="AD46" s="37"/>
      <c r="AE46" s="37"/>
    </row>
    <row r="47" spans="1:31" s="2" customFormat="1" ht="12" customHeight="1">
      <c r="A47" s="37"/>
      <c r="B47" s="38"/>
      <c r="C47" s="31" t="s">
        <v>17</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16.5" customHeight="1">
      <c r="A48" s="37"/>
      <c r="B48" s="38"/>
      <c r="C48" s="37"/>
      <c r="D48" s="37"/>
      <c r="E48" s="122" t="str">
        <f>E7</f>
        <v>Oprava kolejí a výhybek v žst. Rožďalovice</v>
      </c>
      <c r="F48" s="31"/>
      <c r="G48" s="31"/>
      <c r="H48" s="31"/>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110</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61" t="str">
        <f>E9</f>
        <v>SO 03 - Proustek v km 17,568</v>
      </c>
      <c r="F50" s="37"/>
      <c r="G50" s="37"/>
      <c r="H50" s="37"/>
      <c r="I50" s="37"/>
      <c r="J50" s="37"/>
      <c r="K50" s="37"/>
      <c r="L50" s="123"/>
      <c r="S50" s="37"/>
      <c r="T50" s="37"/>
      <c r="U50" s="37"/>
      <c r="V50" s="37"/>
      <c r="W50" s="37"/>
      <c r="X50" s="37"/>
      <c r="Y50" s="37"/>
      <c r="Z50" s="37"/>
      <c r="AA50" s="37"/>
      <c r="AB50" s="37"/>
      <c r="AC50" s="37"/>
      <c r="AD50" s="37"/>
      <c r="AE50" s="37"/>
    </row>
    <row r="51" spans="1:31" s="2" customFormat="1" ht="6.95" customHeight="1">
      <c r="A51" s="37"/>
      <c r="B51" s="38"/>
      <c r="C51" s="37"/>
      <c r="D51" s="37"/>
      <c r="E51" s="37"/>
      <c r="F51" s="37"/>
      <c r="G51" s="37"/>
      <c r="H51" s="37"/>
      <c r="I51" s="37"/>
      <c r="J51" s="37"/>
      <c r="K51" s="37"/>
      <c r="L51" s="123"/>
      <c r="S51" s="37"/>
      <c r="T51" s="37"/>
      <c r="U51" s="37"/>
      <c r="V51" s="37"/>
      <c r="W51" s="37"/>
      <c r="X51" s="37"/>
      <c r="Y51" s="37"/>
      <c r="Z51" s="37"/>
      <c r="AA51" s="37"/>
      <c r="AB51" s="37"/>
      <c r="AC51" s="37"/>
      <c r="AD51" s="37"/>
      <c r="AE51" s="37"/>
    </row>
    <row r="52" spans="1:31" s="2" customFormat="1" ht="12" customHeight="1">
      <c r="A52" s="37"/>
      <c r="B52" s="38"/>
      <c r="C52" s="31" t="s">
        <v>21</v>
      </c>
      <c r="D52" s="37"/>
      <c r="E52" s="37"/>
      <c r="F52" s="26" t="str">
        <f>F12</f>
        <v>žst. Rožďalovice</v>
      </c>
      <c r="G52" s="37"/>
      <c r="H52" s="37"/>
      <c r="I52" s="31" t="s">
        <v>23</v>
      </c>
      <c r="J52" s="63" t="str">
        <f>IF(J12="","",J12)</f>
        <v>27. 1. 2021</v>
      </c>
      <c r="K52" s="37"/>
      <c r="L52" s="123"/>
      <c r="S52" s="37"/>
      <c r="T52" s="37"/>
      <c r="U52" s="37"/>
      <c r="V52" s="37"/>
      <c r="W52" s="37"/>
      <c r="X52" s="37"/>
      <c r="Y52" s="37"/>
      <c r="Z52" s="37"/>
      <c r="AA52" s="37"/>
      <c r="AB52" s="37"/>
      <c r="AC52" s="37"/>
      <c r="AD52" s="37"/>
      <c r="AE52" s="37"/>
    </row>
    <row r="53" spans="1:31" s="2" customFormat="1" ht="6.95" customHeight="1">
      <c r="A53" s="37"/>
      <c r="B53" s="38"/>
      <c r="C53" s="37"/>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5.15" customHeight="1">
      <c r="A54" s="37"/>
      <c r="B54" s="38"/>
      <c r="C54" s="31" t="s">
        <v>25</v>
      </c>
      <c r="D54" s="37"/>
      <c r="E54" s="37"/>
      <c r="F54" s="26" t="str">
        <f>E15</f>
        <v>Správa železnic, státní organizace</v>
      </c>
      <c r="G54" s="37"/>
      <c r="H54" s="37"/>
      <c r="I54" s="31" t="s">
        <v>32</v>
      </c>
      <c r="J54" s="35" t="str">
        <f>E21</f>
        <v>PRODIN a.s.</v>
      </c>
      <c r="K54" s="37"/>
      <c r="L54" s="123"/>
      <c r="S54" s="37"/>
      <c r="T54" s="37"/>
      <c r="U54" s="37"/>
      <c r="V54" s="37"/>
      <c r="W54" s="37"/>
      <c r="X54" s="37"/>
      <c r="Y54" s="37"/>
      <c r="Z54" s="37"/>
      <c r="AA54" s="37"/>
      <c r="AB54" s="37"/>
      <c r="AC54" s="37"/>
      <c r="AD54" s="37"/>
      <c r="AE54" s="37"/>
    </row>
    <row r="55" spans="1:31" s="2" customFormat="1" ht="15.15" customHeight="1">
      <c r="A55" s="37"/>
      <c r="B55" s="38"/>
      <c r="C55" s="31" t="s">
        <v>30</v>
      </c>
      <c r="D55" s="37"/>
      <c r="E55" s="37"/>
      <c r="F55" s="26" t="str">
        <f>IF(E18="","",E18)</f>
        <v>Vyplň údaj</v>
      </c>
      <c r="G55" s="37"/>
      <c r="H55" s="37"/>
      <c r="I55" s="31" t="s">
        <v>36</v>
      </c>
      <c r="J55" s="35" t="str">
        <f>E24</f>
        <v>PRODIN a.s.</v>
      </c>
      <c r="K55" s="37"/>
      <c r="L55" s="123"/>
      <c r="S55" s="37"/>
      <c r="T55" s="37"/>
      <c r="U55" s="37"/>
      <c r="V55" s="37"/>
      <c r="W55" s="37"/>
      <c r="X55" s="37"/>
      <c r="Y55" s="37"/>
      <c r="Z55" s="37"/>
      <c r="AA55" s="37"/>
      <c r="AB55" s="37"/>
      <c r="AC55" s="37"/>
      <c r="AD55" s="37"/>
      <c r="AE55" s="37"/>
    </row>
    <row r="56" spans="1:31" s="2" customFormat="1" ht="10.3" customHeight="1">
      <c r="A56" s="37"/>
      <c r="B56" s="38"/>
      <c r="C56" s="37"/>
      <c r="D56" s="37"/>
      <c r="E56" s="37"/>
      <c r="F56" s="37"/>
      <c r="G56" s="37"/>
      <c r="H56" s="37"/>
      <c r="I56" s="37"/>
      <c r="J56" s="37"/>
      <c r="K56" s="37"/>
      <c r="L56" s="123"/>
      <c r="S56" s="37"/>
      <c r="T56" s="37"/>
      <c r="U56" s="37"/>
      <c r="V56" s="37"/>
      <c r="W56" s="37"/>
      <c r="X56" s="37"/>
      <c r="Y56" s="37"/>
      <c r="Z56" s="37"/>
      <c r="AA56" s="37"/>
      <c r="AB56" s="37"/>
      <c r="AC56" s="37"/>
      <c r="AD56" s="37"/>
      <c r="AE56" s="37"/>
    </row>
    <row r="57" spans="1:31" s="2" customFormat="1" ht="29.25" customHeight="1">
      <c r="A57" s="37"/>
      <c r="B57" s="38"/>
      <c r="C57" s="137" t="s">
        <v>115</v>
      </c>
      <c r="D57" s="131"/>
      <c r="E57" s="131"/>
      <c r="F57" s="131"/>
      <c r="G57" s="131"/>
      <c r="H57" s="131"/>
      <c r="I57" s="131"/>
      <c r="J57" s="138" t="s">
        <v>116</v>
      </c>
      <c r="K57" s="131"/>
      <c r="L57" s="123"/>
      <c r="S57" s="37"/>
      <c r="T57" s="37"/>
      <c r="U57" s="37"/>
      <c r="V57" s="37"/>
      <c r="W57" s="37"/>
      <c r="X57" s="37"/>
      <c r="Y57" s="37"/>
      <c r="Z57" s="37"/>
      <c r="AA57" s="37"/>
      <c r="AB57" s="37"/>
      <c r="AC57" s="37"/>
      <c r="AD57" s="37"/>
      <c r="AE57" s="37"/>
    </row>
    <row r="58" spans="1:31" s="2" customFormat="1" ht="10.3" customHeight="1">
      <c r="A58" s="37"/>
      <c r="B58" s="38"/>
      <c r="C58" s="37"/>
      <c r="D58" s="37"/>
      <c r="E58" s="37"/>
      <c r="F58" s="37"/>
      <c r="G58" s="37"/>
      <c r="H58" s="37"/>
      <c r="I58" s="37"/>
      <c r="J58" s="37"/>
      <c r="K58" s="37"/>
      <c r="L58" s="123"/>
      <c r="S58" s="37"/>
      <c r="T58" s="37"/>
      <c r="U58" s="37"/>
      <c r="V58" s="37"/>
      <c r="W58" s="37"/>
      <c r="X58" s="37"/>
      <c r="Y58" s="37"/>
      <c r="Z58" s="37"/>
      <c r="AA58" s="37"/>
      <c r="AB58" s="37"/>
      <c r="AC58" s="37"/>
      <c r="AD58" s="37"/>
      <c r="AE58" s="37"/>
    </row>
    <row r="59" spans="1:47" s="2" customFormat="1" ht="22.8" customHeight="1">
      <c r="A59" s="37"/>
      <c r="B59" s="38"/>
      <c r="C59" s="139" t="s">
        <v>71</v>
      </c>
      <c r="D59" s="37"/>
      <c r="E59" s="37"/>
      <c r="F59" s="37"/>
      <c r="G59" s="37"/>
      <c r="H59" s="37"/>
      <c r="I59" s="37"/>
      <c r="J59" s="89">
        <f>J86</f>
        <v>0</v>
      </c>
      <c r="K59" s="37"/>
      <c r="L59" s="123"/>
      <c r="S59" s="37"/>
      <c r="T59" s="37"/>
      <c r="U59" s="37"/>
      <c r="V59" s="37"/>
      <c r="W59" s="37"/>
      <c r="X59" s="37"/>
      <c r="Y59" s="37"/>
      <c r="Z59" s="37"/>
      <c r="AA59" s="37"/>
      <c r="AB59" s="37"/>
      <c r="AC59" s="37"/>
      <c r="AD59" s="37"/>
      <c r="AE59" s="37"/>
      <c r="AU59" s="18" t="s">
        <v>117</v>
      </c>
    </row>
    <row r="60" spans="1:31" s="9" customFormat="1" ht="24.95" customHeight="1">
      <c r="A60" s="9"/>
      <c r="B60" s="140"/>
      <c r="C60" s="9"/>
      <c r="D60" s="141" t="s">
        <v>1008</v>
      </c>
      <c r="E60" s="142"/>
      <c r="F60" s="142"/>
      <c r="G60" s="142"/>
      <c r="H60" s="142"/>
      <c r="I60" s="142"/>
      <c r="J60" s="143">
        <f>J87</f>
        <v>0</v>
      </c>
      <c r="K60" s="9"/>
      <c r="L60" s="140"/>
      <c r="S60" s="9"/>
      <c r="T60" s="9"/>
      <c r="U60" s="9"/>
      <c r="V60" s="9"/>
      <c r="W60" s="9"/>
      <c r="X60" s="9"/>
      <c r="Y60" s="9"/>
      <c r="Z60" s="9"/>
      <c r="AA60" s="9"/>
      <c r="AB60" s="9"/>
      <c r="AC60" s="9"/>
      <c r="AD60" s="9"/>
      <c r="AE60" s="9"/>
    </row>
    <row r="61" spans="1:31" s="9" customFormat="1" ht="24.95" customHeight="1">
      <c r="A61" s="9"/>
      <c r="B61" s="140"/>
      <c r="C61" s="9"/>
      <c r="D61" s="141" t="s">
        <v>1009</v>
      </c>
      <c r="E61" s="142"/>
      <c r="F61" s="142"/>
      <c r="G61" s="142"/>
      <c r="H61" s="142"/>
      <c r="I61" s="142"/>
      <c r="J61" s="143">
        <f>J128</f>
        <v>0</v>
      </c>
      <c r="K61" s="9"/>
      <c r="L61" s="140"/>
      <c r="S61" s="9"/>
      <c r="T61" s="9"/>
      <c r="U61" s="9"/>
      <c r="V61" s="9"/>
      <c r="W61" s="9"/>
      <c r="X61" s="9"/>
      <c r="Y61" s="9"/>
      <c r="Z61" s="9"/>
      <c r="AA61" s="9"/>
      <c r="AB61" s="9"/>
      <c r="AC61" s="9"/>
      <c r="AD61" s="9"/>
      <c r="AE61" s="9"/>
    </row>
    <row r="62" spans="1:31" s="9" customFormat="1" ht="24.95" customHeight="1">
      <c r="A62" s="9"/>
      <c r="B62" s="140"/>
      <c r="C62" s="9"/>
      <c r="D62" s="141" t="s">
        <v>1010</v>
      </c>
      <c r="E62" s="142"/>
      <c r="F62" s="142"/>
      <c r="G62" s="142"/>
      <c r="H62" s="142"/>
      <c r="I62" s="142"/>
      <c r="J62" s="143">
        <f>J137</f>
        <v>0</v>
      </c>
      <c r="K62" s="9"/>
      <c r="L62" s="140"/>
      <c r="S62" s="9"/>
      <c r="T62" s="9"/>
      <c r="U62" s="9"/>
      <c r="V62" s="9"/>
      <c r="W62" s="9"/>
      <c r="X62" s="9"/>
      <c r="Y62" s="9"/>
      <c r="Z62" s="9"/>
      <c r="AA62" s="9"/>
      <c r="AB62" s="9"/>
      <c r="AC62" s="9"/>
      <c r="AD62" s="9"/>
      <c r="AE62" s="9"/>
    </row>
    <row r="63" spans="1:31" s="9" customFormat="1" ht="24.95" customHeight="1">
      <c r="A63" s="9"/>
      <c r="B63" s="140"/>
      <c r="C63" s="9"/>
      <c r="D63" s="141" t="s">
        <v>1011</v>
      </c>
      <c r="E63" s="142"/>
      <c r="F63" s="142"/>
      <c r="G63" s="142"/>
      <c r="H63" s="142"/>
      <c r="I63" s="142"/>
      <c r="J63" s="143">
        <f>J156</f>
        <v>0</v>
      </c>
      <c r="K63" s="9"/>
      <c r="L63" s="140"/>
      <c r="S63" s="9"/>
      <c r="T63" s="9"/>
      <c r="U63" s="9"/>
      <c r="V63" s="9"/>
      <c r="W63" s="9"/>
      <c r="X63" s="9"/>
      <c r="Y63" s="9"/>
      <c r="Z63" s="9"/>
      <c r="AA63" s="9"/>
      <c r="AB63" s="9"/>
      <c r="AC63" s="9"/>
      <c r="AD63" s="9"/>
      <c r="AE63" s="9"/>
    </row>
    <row r="64" spans="1:31" s="9" customFormat="1" ht="24.95" customHeight="1">
      <c r="A64" s="9"/>
      <c r="B64" s="140"/>
      <c r="C64" s="9"/>
      <c r="D64" s="141" t="s">
        <v>1012</v>
      </c>
      <c r="E64" s="142"/>
      <c r="F64" s="142"/>
      <c r="G64" s="142"/>
      <c r="H64" s="142"/>
      <c r="I64" s="142"/>
      <c r="J64" s="143">
        <f>J159</f>
        <v>0</v>
      </c>
      <c r="K64" s="9"/>
      <c r="L64" s="140"/>
      <c r="S64" s="9"/>
      <c r="T64" s="9"/>
      <c r="U64" s="9"/>
      <c r="V64" s="9"/>
      <c r="W64" s="9"/>
      <c r="X64" s="9"/>
      <c r="Y64" s="9"/>
      <c r="Z64" s="9"/>
      <c r="AA64" s="9"/>
      <c r="AB64" s="9"/>
      <c r="AC64" s="9"/>
      <c r="AD64" s="9"/>
      <c r="AE64" s="9"/>
    </row>
    <row r="65" spans="1:31" s="9" customFormat="1" ht="24.95" customHeight="1">
      <c r="A65" s="9"/>
      <c r="B65" s="140"/>
      <c r="C65" s="9"/>
      <c r="D65" s="141" t="s">
        <v>1013</v>
      </c>
      <c r="E65" s="142"/>
      <c r="F65" s="142"/>
      <c r="G65" s="142"/>
      <c r="H65" s="142"/>
      <c r="I65" s="142"/>
      <c r="J65" s="143">
        <f>J174</f>
        <v>0</v>
      </c>
      <c r="K65" s="9"/>
      <c r="L65" s="140"/>
      <c r="S65" s="9"/>
      <c r="T65" s="9"/>
      <c r="U65" s="9"/>
      <c r="V65" s="9"/>
      <c r="W65" s="9"/>
      <c r="X65" s="9"/>
      <c r="Y65" s="9"/>
      <c r="Z65" s="9"/>
      <c r="AA65" s="9"/>
      <c r="AB65" s="9"/>
      <c r="AC65" s="9"/>
      <c r="AD65" s="9"/>
      <c r="AE65" s="9"/>
    </row>
    <row r="66" spans="1:31" s="9" customFormat="1" ht="24.95" customHeight="1">
      <c r="A66" s="9"/>
      <c r="B66" s="140"/>
      <c r="C66" s="9"/>
      <c r="D66" s="141" t="s">
        <v>1014</v>
      </c>
      <c r="E66" s="142"/>
      <c r="F66" s="142"/>
      <c r="G66" s="142"/>
      <c r="H66" s="142"/>
      <c r="I66" s="142"/>
      <c r="J66" s="143">
        <f>J181</f>
        <v>0</v>
      </c>
      <c r="K66" s="9"/>
      <c r="L66" s="140"/>
      <c r="S66" s="9"/>
      <c r="T66" s="9"/>
      <c r="U66" s="9"/>
      <c r="V66" s="9"/>
      <c r="W66" s="9"/>
      <c r="X66" s="9"/>
      <c r="Y66" s="9"/>
      <c r="Z66" s="9"/>
      <c r="AA66" s="9"/>
      <c r="AB66" s="9"/>
      <c r="AC66" s="9"/>
      <c r="AD66" s="9"/>
      <c r="AE66" s="9"/>
    </row>
    <row r="67" spans="1:31" s="2" customFormat="1" ht="21.8" customHeight="1">
      <c r="A67" s="37"/>
      <c r="B67" s="38"/>
      <c r="C67" s="37"/>
      <c r="D67" s="37"/>
      <c r="E67" s="37"/>
      <c r="F67" s="37"/>
      <c r="G67" s="37"/>
      <c r="H67" s="37"/>
      <c r="I67" s="37"/>
      <c r="J67" s="37"/>
      <c r="K67" s="37"/>
      <c r="L67" s="123"/>
      <c r="S67" s="37"/>
      <c r="T67" s="37"/>
      <c r="U67" s="37"/>
      <c r="V67" s="37"/>
      <c r="W67" s="37"/>
      <c r="X67" s="37"/>
      <c r="Y67" s="37"/>
      <c r="Z67" s="37"/>
      <c r="AA67" s="37"/>
      <c r="AB67" s="37"/>
      <c r="AC67" s="37"/>
      <c r="AD67" s="37"/>
      <c r="AE67" s="37"/>
    </row>
    <row r="68" spans="1:31" s="2" customFormat="1" ht="6.95" customHeight="1">
      <c r="A68" s="37"/>
      <c r="B68" s="54"/>
      <c r="C68" s="55"/>
      <c r="D68" s="55"/>
      <c r="E68" s="55"/>
      <c r="F68" s="55"/>
      <c r="G68" s="55"/>
      <c r="H68" s="55"/>
      <c r="I68" s="55"/>
      <c r="J68" s="55"/>
      <c r="K68" s="55"/>
      <c r="L68" s="123"/>
      <c r="S68" s="37"/>
      <c r="T68" s="37"/>
      <c r="U68" s="37"/>
      <c r="V68" s="37"/>
      <c r="W68" s="37"/>
      <c r="X68" s="37"/>
      <c r="Y68" s="37"/>
      <c r="Z68" s="37"/>
      <c r="AA68" s="37"/>
      <c r="AB68" s="37"/>
      <c r="AC68" s="37"/>
      <c r="AD68" s="37"/>
      <c r="AE68" s="37"/>
    </row>
    <row r="72" spans="1:31" s="2" customFormat="1" ht="6.95" customHeight="1">
      <c r="A72" s="37"/>
      <c r="B72" s="56"/>
      <c r="C72" s="57"/>
      <c r="D72" s="57"/>
      <c r="E72" s="57"/>
      <c r="F72" s="57"/>
      <c r="G72" s="57"/>
      <c r="H72" s="57"/>
      <c r="I72" s="57"/>
      <c r="J72" s="57"/>
      <c r="K72" s="57"/>
      <c r="L72" s="123"/>
      <c r="S72" s="37"/>
      <c r="T72" s="37"/>
      <c r="U72" s="37"/>
      <c r="V72" s="37"/>
      <c r="W72" s="37"/>
      <c r="X72" s="37"/>
      <c r="Y72" s="37"/>
      <c r="Z72" s="37"/>
      <c r="AA72" s="37"/>
      <c r="AB72" s="37"/>
      <c r="AC72" s="37"/>
      <c r="AD72" s="37"/>
      <c r="AE72" s="37"/>
    </row>
    <row r="73" spans="1:31" s="2" customFormat="1" ht="24.95" customHeight="1">
      <c r="A73" s="37"/>
      <c r="B73" s="38"/>
      <c r="C73" s="22" t="s">
        <v>122</v>
      </c>
      <c r="D73" s="37"/>
      <c r="E73" s="37"/>
      <c r="F73" s="37"/>
      <c r="G73" s="37"/>
      <c r="H73" s="37"/>
      <c r="I73" s="37"/>
      <c r="J73" s="37"/>
      <c r="K73" s="37"/>
      <c r="L73" s="123"/>
      <c r="S73" s="37"/>
      <c r="T73" s="37"/>
      <c r="U73" s="37"/>
      <c r="V73" s="37"/>
      <c r="W73" s="37"/>
      <c r="X73" s="37"/>
      <c r="Y73" s="37"/>
      <c r="Z73" s="37"/>
      <c r="AA73" s="37"/>
      <c r="AB73" s="37"/>
      <c r="AC73" s="37"/>
      <c r="AD73" s="37"/>
      <c r="AE73" s="37"/>
    </row>
    <row r="74" spans="1:31" s="2" customFormat="1" ht="6.95" customHeight="1">
      <c r="A74" s="37"/>
      <c r="B74" s="38"/>
      <c r="C74" s="37"/>
      <c r="D74" s="37"/>
      <c r="E74" s="37"/>
      <c r="F74" s="37"/>
      <c r="G74" s="37"/>
      <c r="H74" s="37"/>
      <c r="I74" s="37"/>
      <c r="J74" s="37"/>
      <c r="K74" s="37"/>
      <c r="L74" s="123"/>
      <c r="S74" s="37"/>
      <c r="T74" s="37"/>
      <c r="U74" s="37"/>
      <c r="V74" s="37"/>
      <c r="W74" s="37"/>
      <c r="X74" s="37"/>
      <c r="Y74" s="37"/>
      <c r="Z74" s="37"/>
      <c r="AA74" s="37"/>
      <c r="AB74" s="37"/>
      <c r="AC74" s="37"/>
      <c r="AD74" s="37"/>
      <c r="AE74" s="37"/>
    </row>
    <row r="75" spans="1:31" s="2" customFormat="1" ht="12" customHeight="1">
      <c r="A75" s="37"/>
      <c r="B75" s="38"/>
      <c r="C75" s="31" t="s">
        <v>17</v>
      </c>
      <c r="D75" s="37"/>
      <c r="E75" s="37"/>
      <c r="F75" s="37"/>
      <c r="G75" s="37"/>
      <c r="H75" s="37"/>
      <c r="I75" s="37"/>
      <c r="J75" s="37"/>
      <c r="K75" s="37"/>
      <c r="L75" s="123"/>
      <c r="S75" s="37"/>
      <c r="T75" s="37"/>
      <c r="U75" s="37"/>
      <c r="V75" s="37"/>
      <c r="W75" s="37"/>
      <c r="X75" s="37"/>
      <c r="Y75" s="37"/>
      <c r="Z75" s="37"/>
      <c r="AA75" s="37"/>
      <c r="AB75" s="37"/>
      <c r="AC75" s="37"/>
      <c r="AD75" s="37"/>
      <c r="AE75" s="37"/>
    </row>
    <row r="76" spans="1:31" s="2" customFormat="1" ht="16.5" customHeight="1">
      <c r="A76" s="37"/>
      <c r="B76" s="38"/>
      <c r="C76" s="37"/>
      <c r="D76" s="37"/>
      <c r="E76" s="122" t="str">
        <f>E7</f>
        <v>Oprava kolejí a výhybek v žst. Rožďalovice</v>
      </c>
      <c r="F76" s="31"/>
      <c r="G76" s="31"/>
      <c r="H76" s="31"/>
      <c r="I76" s="37"/>
      <c r="J76" s="37"/>
      <c r="K76" s="37"/>
      <c r="L76" s="123"/>
      <c r="S76" s="37"/>
      <c r="T76" s="37"/>
      <c r="U76" s="37"/>
      <c r="V76" s="37"/>
      <c r="W76" s="37"/>
      <c r="X76" s="37"/>
      <c r="Y76" s="37"/>
      <c r="Z76" s="37"/>
      <c r="AA76" s="37"/>
      <c r="AB76" s="37"/>
      <c r="AC76" s="37"/>
      <c r="AD76" s="37"/>
      <c r="AE76" s="37"/>
    </row>
    <row r="77" spans="1:31" s="2" customFormat="1" ht="12" customHeight="1">
      <c r="A77" s="37"/>
      <c r="B77" s="38"/>
      <c r="C77" s="31" t="s">
        <v>110</v>
      </c>
      <c r="D77" s="37"/>
      <c r="E77" s="37"/>
      <c r="F77" s="37"/>
      <c r="G77" s="37"/>
      <c r="H77" s="37"/>
      <c r="I77" s="37"/>
      <c r="J77" s="37"/>
      <c r="K77" s="37"/>
      <c r="L77" s="123"/>
      <c r="S77" s="37"/>
      <c r="T77" s="37"/>
      <c r="U77" s="37"/>
      <c r="V77" s="37"/>
      <c r="W77" s="37"/>
      <c r="X77" s="37"/>
      <c r="Y77" s="37"/>
      <c r="Z77" s="37"/>
      <c r="AA77" s="37"/>
      <c r="AB77" s="37"/>
      <c r="AC77" s="37"/>
      <c r="AD77" s="37"/>
      <c r="AE77" s="37"/>
    </row>
    <row r="78" spans="1:31" s="2" customFormat="1" ht="16.5" customHeight="1">
      <c r="A78" s="37"/>
      <c r="B78" s="38"/>
      <c r="C78" s="37"/>
      <c r="D78" s="37"/>
      <c r="E78" s="61" t="str">
        <f>E9</f>
        <v>SO 03 - Proustek v km 17,568</v>
      </c>
      <c r="F78" s="37"/>
      <c r="G78" s="37"/>
      <c r="H78" s="37"/>
      <c r="I78" s="37"/>
      <c r="J78" s="37"/>
      <c r="K78" s="37"/>
      <c r="L78" s="123"/>
      <c r="S78" s="37"/>
      <c r="T78" s="37"/>
      <c r="U78" s="37"/>
      <c r="V78" s="37"/>
      <c r="W78" s="37"/>
      <c r="X78" s="37"/>
      <c r="Y78" s="37"/>
      <c r="Z78" s="37"/>
      <c r="AA78" s="37"/>
      <c r="AB78" s="37"/>
      <c r="AC78" s="37"/>
      <c r="AD78" s="37"/>
      <c r="AE78" s="37"/>
    </row>
    <row r="79" spans="1:31" s="2" customFormat="1" ht="6.95" customHeight="1">
      <c r="A79" s="37"/>
      <c r="B79" s="38"/>
      <c r="C79" s="37"/>
      <c r="D79" s="37"/>
      <c r="E79" s="37"/>
      <c r="F79" s="37"/>
      <c r="G79" s="37"/>
      <c r="H79" s="37"/>
      <c r="I79" s="37"/>
      <c r="J79" s="37"/>
      <c r="K79" s="37"/>
      <c r="L79" s="123"/>
      <c r="S79" s="37"/>
      <c r="T79" s="37"/>
      <c r="U79" s="37"/>
      <c r="V79" s="37"/>
      <c r="W79" s="37"/>
      <c r="X79" s="37"/>
      <c r="Y79" s="37"/>
      <c r="Z79" s="37"/>
      <c r="AA79" s="37"/>
      <c r="AB79" s="37"/>
      <c r="AC79" s="37"/>
      <c r="AD79" s="37"/>
      <c r="AE79" s="37"/>
    </row>
    <row r="80" spans="1:31" s="2" customFormat="1" ht="12" customHeight="1">
      <c r="A80" s="37"/>
      <c r="B80" s="38"/>
      <c r="C80" s="31" t="s">
        <v>21</v>
      </c>
      <c r="D80" s="37"/>
      <c r="E80" s="37"/>
      <c r="F80" s="26" t="str">
        <f>F12</f>
        <v>žst. Rožďalovice</v>
      </c>
      <c r="G80" s="37"/>
      <c r="H80" s="37"/>
      <c r="I80" s="31" t="s">
        <v>23</v>
      </c>
      <c r="J80" s="63" t="str">
        <f>IF(J12="","",J12)</f>
        <v>27. 1. 2021</v>
      </c>
      <c r="K80" s="37"/>
      <c r="L80" s="123"/>
      <c r="S80" s="37"/>
      <c r="T80" s="37"/>
      <c r="U80" s="37"/>
      <c r="V80" s="37"/>
      <c r="W80" s="37"/>
      <c r="X80" s="37"/>
      <c r="Y80" s="37"/>
      <c r="Z80" s="37"/>
      <c r="AA80" s="37"/>
      <c r="AB80" s="37"/>
      <c r="AC80" s="37"/>
      <c r="AD80" s="37"/>
      <c r="AE80" s="37"/>
    </row>
    <row r="81" spans="1:31" s="2" customFormat="1" ht="6.95" customHeight="1">
      <c r="A81" s="37"/>
      <c r="B81" s="38"/>
      <c r="C81" s="37"/>
      <c r="D81" s="37"/>
      <c r="E81" s="37"/>
      <c r="F81" s="37"/>
      <c r="G81" s="37"/>
      <c r="H81" s="37"/>
      <c r="I81" s="37"/>
      <c r="J81" s="37"/>
      <c r="K81" s="37"/>
      <c r="L81" s="123"/>
      <c r="S81" s="37"/>
      <c r="T81" s="37"/>
      <c r="U81" s="37"/>
      <c r="V81" s="37"/>
      <c r="W81" s="37"/>
      <c r="X81" s="37"/>
      <c r="Y81" s="37"/>
      <c r="Z81" s="37"/>
      <c r="AA81" s="37"/>
      <c r="AB81" s="37"/>
      <c r="AC81" s="37"/>
      <c r="AD81" s="37"/>
      <c r="AE81" s="37"/>
    </row>
    <row r="82" spans="1:31" s="2" customFormat="1" ht="15.15" customHeight="1">
      <c r="A82" s="37"/>
      <c r="B82" s="38"/>
      <c r="C82" s="31" t="s">
        <v>25</v>
      </c>
      <c r="D82" s="37"/>
      <c r="E82" s="37"/>
      <c r="F82" s="26" t="str">
        <f>E15</f>
        <v>Správa železnic, státní organizace</v>
      </c>
      <c r="G82" s="37"/>
      <c r="H82" s="37"/>
      <c r="I82" s="31" t="s">
        <v>32</v>
      </c>
      <c r="J82" s="35" t="str">
        <f>E21</f>
        <v>PRODIN a.s.</v>
      </c>
      <c r="K82" s="37"/>
      <c r="L82" s="123"/>
      <c r="S82" s="37"/>
      <c r="T82" s="37"/>
      <c r="U82" s="37"/>
      <c r="V82" s="37"/>
      <c r="W82" s="37"/>
      <c r="X82" s="37"/>
      <c r="Y82" s="37"/>
      <c r="Z82" s="37"/>
      <c r="AA82" s="37"/>
      <c r="AB82" s="37"/>
      <c r="AC82" s="37"/>
      <c r="AD82" s="37"/>
      <c r="AE82" s="37"/>
    </row>
    <row r="83" spans="1:31" s="2" customFormat="1" ht="15.15" customHeight="1">
      <c r="A83" s="37"/>
      <c r="B83" s="38"/>
      <c r="C83" s="31" t="s">
        <v>30</v>
      </c>
      <c r="D83" s="37"/>
      <c r="E83" s="37"/>
      <c r="F83" s="26" t="str">
        <f>IF(E18="","",E18)</f>
        <v>Vyplň údaj</v>
      </c>
      <c r="G83" s="37"/>
      <c r="H83" s="37"/>
      <c r="I83" s="31" t="s">
        <v>36</v>
      </c>
      <c r="J83" s="35" t="str">
        <f>E24</f>
        <v>PRODIN a.s.</v>
      </c>
      <c r="K83" s="37"/>
      <c r="L83" s="123"/>
      <c r="S83" s="37"/>
      <c r="T83" s="37"/>
      <c r="U83" s="37"/>
      <c r="V83" s="37"/>
      <c r="W83" s="37"/>
      <c r="X83" s="37"/>
      <c r="Y83" s="37"/>
      <c r="Z83" s="37"/>
      <c r="AA83" s="37"/>
      <c r="AB83" s="37"/>
      <c r="AC83" s="37"/>
      <c r="AD83" s="37"/>
      <c r="AE83" s="37"/>
    </row>
    <row r="84" spans="1:31" s="2" customFormat="1" ht="10.3" customHeight="1">
      <c r="A84" s="37"/>
      <c r="B84" s="38"/>
      <c r="C84" s="37"/>
      <c r="D84" s="37"/>
      <c r="E84" s="37"/>
      <c r="F84" s="37"/>
      <c r="G84" s="37"/>
      <c r="H84" s="37"/>
      <c r="I84" s="37"/>
      <c r="J84" s="37"/>
      <c r="K84" s="37"/>
      <c r="L84" s="123"/>
      <c r="S84" s="37"/>
      <c r="T84" s="37"/>
      <c r="U84" s="37"/>
      <c r="V84" s="37"/>
      <c r="W84" s="37"/>
      <c r="X84" s="37"/>
      <c r="Y84" s="37"/>
      <c r="Z84" s="37"/>
      <c r="AA84" s="37"/>
      <c r="AB84" s="37"/>
      <c r="AC84" s="37"/>
      <c r="AD84" s="37"/>
      <c r="AE84" s="37"/>
    </row>
    <row r="85" spans="1:31" s="11" customFormat="1" ht="29.25" customHeight="1">
      <c r="A85" s="148"/>
      <c r="B85" s="149"/>
      <c r="C85" s="150" t="s">
        <v>123</v>
      </c>
      <c r="D85" s="151" t="s">
        <v>58</v>
      </c>
      <c r="E85" s="151" t="s">
        <v>54</v>
      </c>
      <c r="F85" s="151" t="s">
        <v>55</v>
      </c>
      <c r="G85" s="151" t="s">
        <v>124</v>
      </c>
      <c r="H85" s="151" t="s">
        <v>125</v>
      </c>
      <c r="I85" s="151" t="s">
        <v>126</v>
      </c>
      <c r="J85" s="151" t="s">
        <v>116</v>
      </c>
      <c r="K85" s="152" t="s">
        <v>127</v>
      </c>
      <c r="L85" s="153"/>
      <c r="M85" s="79" t="s">
        <v>3</v>
      </c>
      <c r="N85" s="80" t="s">
        <v>43</v>
      </c>
      <c r="O85" s="80" t="s">
        <v>128</v>
      </c>
      <c r="P85" s="80" t="s">
        <v>129</v>
      </c>
      <c r="Q85" s="80" t="s">
        <v>130</v>
      </c>
      <c r="R85" s="80" t="s">
        <v>131</v>
      </c>
      <c r="S85" s="80" t="s">
        <v>132</v>
      </c>
      <c r="T85" s="81" t="s">
        <v>133</v>
      </c>
      <c r="U85" s="148"/>
      <c r="V85" s="148"/>
      <c r="W85" s="148"/>
      <c r="X85" s="148"/>
      <c r="Y85" s="148"/>
      <c r="Z85" s="148"/>
      <c r="AA85" s="148"/>
      <c r="AB85" s="148"/>
      <c r="AC85" s="148"/>
      <c r="AD85" s="148"/>
      <c r="AE85" s="148"/>
    </row>
    <row r="86" spans="1:63" s="2" customFormat="1" ht="22.8" customHeight="1">
      <c r="A86" s="37"/>
      <c r="B86" s="38"/>
      <c r="C86" s="86" t="s">
        <v>134</v>
      </c>
      <c r="D86" s="37"/>
      <c r="E86" s="37"/>
      <c r="F86" s="37"/>
      <c r="G86" s="37"/>
      <c r="H86" s="37"/>
      <c r="I86" s="37"/>
      <c r="J86" s="154">
        <f>BK86</f>
        <v>0</v>
      </c>
      <c r="K86" s="37"/>
      <c r="L86" s="38"/>
      <c r="M86" s="82"/>
      <c r="N86" s="67"/>
      <c r="O86" s="83"/>
      <c r="P86" s="155">
        <f>P87+P128+P137+P156+P159+P174+P181</f>
        <v>0</v>
      </c>
      <c r="Q86" s="83"/>
      <c r="R86" s="155">
        <f>R87+R128+R137+R156+R159+R174+R181</f>
        <v>94.9103574166128</v>
      </c>
      <c r="S86" s="83"/>
      <c r="T86" s="156">
        <f>T87+T128+T137+T156+T159+T174+T181</f>
        <v>15.336953000000001</v>
      </c>
      <c r="U86" s="37"/>
      <c r="V86" s="37"/>
      <c r="W86" s="37"/>
      <c r="X86" s="37"/>
      <c r="Y86" s="37"/>
      <c r="Z86" s="37"/>
      <c r="AA86" s="37"/>
      <c r="AB86" s="37"/>
      <c r="AC86" s="37"/>
      <c r="AD86" s="37"/>
      <c r="AE86" s="37"/>
      <c r="AT86" s="18" t="s">
        <v>72</v>
      </c>
      <c r="AU86" s="18" t="s">
        <v>117</v>
      </c>
      <c r="BK86" s="157">
        <f>BK87+BK128+BK137+BK156+BK159+BK174+BK181</f>
        <v>0</v>
      </c>
    </row>
    <row r="87" spans="1:63" s="12" customFormat="1" ht="25.9" customHeight="1">
      <c r="A87" s="12"/>
      <c r="B87" s="158"/>
      <c r="C87" s="12"/>
      <c r="D87" s="159" t="s">
        <v>72</v>
      </c>
      <c r="E87" s="160" t="s">
        <v>80</v>
      </c>
      <c r="F87" s="160" t="s">
        <v>1015</v>
      </c>
      <c r="G87" s="12"/>
      <c r="H87" s="12"/>
      <c r="I87" s="161"/>
      <c r="J87" s="162">
        <f>BK87</f>
        <v>0</v>
      </c>
      <c r="K87" s="12"/>
      <c r="L87" s="158"/>
      <c r="M87" s="163"/>
      <c r="N87" s="164"/>
      <c r="O87" s="164"/>
      <c r="P87" s="165">
        <f>SUM(P88:P127)</f>
        <v>0</v>
      </c>
      <c r="Q87" s="164"/>
      <c r="R87" s="165">
        <f>SUM(R88:R127)</f>
        <v>7.570938999999999</v>
      </c>
      <c r="S87" s="164"/>
      <c r="T87" s="166">
        <f>SUM(T88:T127)</f>
        <v>0</v>
      </c>
      <c r="U87" s="12"/>
      <c r="V87" s="12"/>
      <c r="W87" s="12"/>
      <c r="X87" s="12"/>
      <c r="Y87" s="12"/>
      <c r="Z87" s="12"/>
      <c r="AA87" s="12"/>
      <c r="AB87" s="12"/>
      <c r="AC87" s="12"/>
      <c r="AD87" s="12"/>
      <c r="AE87" s="12"/>
      <c r="AR87" s="159" t="s">
        <v>80</v>
      </c>
      <c r="AT87" s="167" t="s">
        <v>72</v>
      </c>
      <c r="AU87" s="167" t="s">
        <v>73</v>
      </c>
      <c r="AY87" s="159" t="s">
        <v>137</v>
      </c>
      <c r="BK87" s="168">
        <f>SUM(BK88:BK127)</f>
        <v>0</v>
      </c>
    </row>
    <row r="88" spans="1:65" s="2" customFormat="1" ht="37.8" customHeight="1">
      <c r="A88" s="37"/>
      <c r="B88" s="171"/>
      <c r="C88" s="172" t="s">
        <v>80</v>
      </c>
      <c r="D88" s="172" t="s">
        <v>140</v>
      </c>
      <c r="E88" s="173" t="s">
        <v>1016</v>
      </c>
      <c r="F88" s="174" t="s">
        <v>1017</v>
      </c>
      <c r="G88" s="175" t="s">
        <v>1018</v>
      </c>
      <c r="H88" s="176">
        <v>33</v>
      </c>
      <c r="I88" s="177"/>
      <c r="J88" s="178">
        <f>ROUND(I88*H88,2)</f>
        <v>0</v>
      </c>
      <c r="K88" s="174" t="s">
        <v>3</v>
      </c>
      <c r="L88" s="38"/>
      <c r="M88" s="179" t="s">
        <v>3</v>
      </c>
      <c r="N88" s="180" t="s">
        <v>44</v>
      </c>
      <c r="O88" s="71"/>
      <c r="P88" s="181">
        <f>O88*H88</f>
        <v>0</v>
      </c>
      <c r="Q88" s="181">
        <v>3E-05</v>
      </c>
      <c r="R88" s="181">
        <f>Q88*H88</f>
        <v>0.00099</v>
      </c>
      <c r="S88" s="181">
        <v>0</v>
      </c>
      <c r="T88" s="182">
        <f>S88*H88</f>
        <v>0</v>
      </c>
      <c r="U88" s="37"/>
      <c r="V88" s="37"/>
      <c r="W88" s="37"/>
      <c r="X88" s="37"/>
      <c r="Y88" s="37"/>
      <c r="Z88" s="37"/>
      <c r="AA88" s="37"/>
      <c r="AB88" s="37"/>
      <c r="AC88" s="37"/>
      <c r="AD88" s="37"/>
      <c r="AE88" s="37"/>
      <c r="AR88" s="183" t="s">
        <v>144</v>
      </c>
      <c r="AT88" s="183" t="s">
        <v>140</v>
      </c>
      <c r="AU88" s="183" t="s">
        <v>80</v>
      </c>
      <c r="AY88" s="18" t="s">
        <v>137</v>
      </c>
      <c r="BE88" s="184">
        <f>IF(N88="základní",J88,0)</f>
        <v>0</v>
      </c>
      <c r="BF88" s="184">
        <f>IF(N88="snížená",J88,0)</f>
        <v>0</v>
      </c>
      <c r="BG88" s="184">
        <f>IF(N88="zákl. přenesená",J88,0)</f>
        <v>0</v>
      </c>
      <c r="BH88" s="184">
        <f>IF(N88="sníž. přenesená",J88,0)</f>
        <v>0</v>
      </c>
      <c r="BI88" s="184">
        <f>IF(N88="nulová",J88,0)</f>
        <v>0</v>
      </c>
      <c r="BJ88" s="18" t="s">
        <v>80</v>
      </c>
      <c r="BK88" s="184">
        <f>ROUND(I88*H88,2)</f>
        <v>0</v>
      </c>
      <c r="BL88" s="18" t="s">
        <v>144</v>
      </c>
      <c r="BM88" s="183" t="s">
        <v>1019</v>
      </c>
    </row>
    <row r="89" spans="1:47" s="2" customFormat="1" ht="12">
      <c r="A89" s="37"/>
      <c r="B89" s="38"/>
      <c r="C89" s="37"/>
      <c r="D89" s="185" t="s">
        <v>146</v>
      </c>
      <c r="E89" s="37"/>
      <c r="F89" s="186" t="s">
        <v>1020</v>
      </c>
      <c r="G89" s="37"/>
      <c r="H89" s="37"/>
      <c r="I89" s="187"/>
      <c r="J89" s="37"/>
      <c r="K89" s="37"/>
      <c r="L89" s="38"/>
      <c r="M89" s="188"/>
      <c r="N89" s="189"/>
      <c r="O89" s="71"/>
      <c r="P89" s="71"/>
      <c r="Q89" s="71"/>
      <c r="R89" s="71"/>
      <c r="S89" s="71"/>
      <c r="T89" s="72"/>
      <c r="U89" s="37"/>
      <c r="V89" s="37"/>
      <c r="W89" s="37"/>
      <c r="X89" s="37"/>
      <c r="Y89" s="37"/>
      <c r="Z89" s="37"/>
      <c r="AA89" s="37"/>
      <c r="AB89" s="37"/>
      <c r="AC89" s="37"/>
      <c r="AD89" s="37"/>
      <c r="AE89" s="37"/>
      <c r="AT89" s="18" t="s">
        <v>146</v>
      </c>
      <c r="AU89" s="18" t="s">
        <v>80</v>
      </c>
    </row>
    <row r="90" spans="1:65" s="2" customFormat="1" ht="76.35" customHeight="1">
      <c r="A90" s="37"/>
      <c r="B90" s="171"/>
      <c r="C90" s="172" t="s">
        <v>82</v>
      </c>
      <c r="D90" s="172" t="s">
        <v>140</v>
      </c>
      <c r="E90" s="173" t="s">
        <v>1021</v>
      </c>
      <c r="F90" s="174" t="s">
        <v>1022</v>
      </c>
      <c r="G90" s="175" t="s">
        <v>1018</v>
      </c>
      <c r="H90" s="176">
        <v>33</v>
      </c>
      <c r="I90" s="177"/>
      <c r="J90" s="178">
        <f>ROUND(I90*H90,2)</f>
        <v>0</v>
      </c>
      <c r="K90" s="174" t="s">
        <v>3</v>
      </c>
      <c r="L90" s="38"/>
      <c r="M90" s="179" t="s">
        <v>3</v>
      </c>
      <c r="N90" s="180" t="s">
        <v>44</v>
      </c>
      <c r="O90" s="71"/>
      <c r="P90" s="181">
        <f>O90*H90</f>
        <v>0</v>
      </c>
      <c r="Q90" s="181">
        <v>0</v>
      </c>
      <c r="R90" s="181">
        <f>Q90*H90</f>
        <v>0</v>
      </c>
      <c r="S90" s="181">
        <v>0</v>
      </c>
      <c r="T90" s="182">
        <f>S90*H90</f>
        <v>0</v>
      </c>
      <c r="U90" s="37"/>
      <c r="V90" s="37"/>
      <c r="W90" s="37"/>
      <c r="X90" s="37"/>
      <c r="Y90" s="37"/>
      <c r="Z90" s="37"/>
      <c r="AA90" s="37"/>
      <c r="AB90" s="37"/>
      <c r="AC90" s="37"/>
      <c r="AD90" s="37"/>
      <c r="AE90" s="37"/>
      <c r="AR90" s="183" t="s">
        <v>144</v>
      </c>
      <c r="AT90" s="183" t="s">
        <v>140</v>
      </c>
      <c r="AU90" s="183" t="s">
        <v>80</v>
      </c>
      <c r="AY90" s="18" t="s">
        <v>137</v>
      </c>
      <c r="BE90" s="184">
        <f>IF(N90="základní",J90,0)</f>
        <v>0</v>
      </c>
      <c r="BF90" s="184">
        <f>IF(N90="snížená",J90,0)</f>
        <v>0</v>
      </c>
      <c r="BG90" s="184">
        <f>IF(N90="zákl. přenesená",J90,0)</f>
        <v>0</v>
      </c>
      <c r="BH90" s="184">
        <f>IF(N90="sníž. přenesená",J90,0)</f>
        <v>0</v>
      </c>
      <c r="BI90" s="184">
        <f>IF(N90="nulová",J90,0)</f>
        <v>0</v>
      </c>
      <c r="BJ90" s="18" t="s">
        <v>80</v>
      </c>
      <c r="BK90" s="184">
        <f>ROUND(I90*H90,2)</f>
        <v>0</v>
      </c>
      <c r="BL90" s="18" t="s">
        <v>144</v>
      </c>
      <c r="BM90" s="183" t="s">
        <v>1023</v>
      </c>
    </row>
    <row r="91" spans="1:47" s="2" customFormat="1" ht="12">
      <c r="A91" s="37"/>
      <c r="B91" s="38"/>
      <c r="C91" s="37"/>
      <c r="D91" s="185" t="s">
        <v>146</v>
      </c>
      <c r="E91" s="37"/>
      <c r="F91" s="186" t="s">
        <v>1024</v>
      </c>
      <c r="G91" s="37"/>
      <c r="H91" s="37"/>
      <c r="I91" s="187"/>
      <c r="J91" s="37"/>
      <c r="K91" s="37"/>
      <c r="L91" s="38"/>
      <c r="M91" s="188"/>
      <c r="N91" s="189"/>
      <c r="O91" s="71"/>
      <c r="P91" s="71"/>
      <c r="Q91" s="71"/>
      <c r="R91" s="71"/>
      <c r="S91" s="71"/>
      <c r="T91" s="72"/>
      <c r="U91" s="37"/>
      <c r="V91" s="37"/>
      <c r="W91" s="37"/>
      <c r="X91" s="37"/>
      <c r="Y91" s="37"/>
      <c r="Z91" s="37"/>
      <c r="AA91" s="37"/>
      <c r="AB91" s="37"/>
      <c r="AC91" s="37"/>
      <c r="AD91" s="37"/>
      <c r="AE91" s="37"/>
      <c r="AT91" s="18" t="s">
        <v>146</v>
      </c>
      <c r="AU91" s="18" t="s">
        <v>80</v>
      </c>
    </row>
    <row r="92" spans="1:65" s="2" customFormat="1" ht="66.75" customHeight="1">
      <c r="A92" s="37"/>
      <c r="B92" s="171"/>
      <c r="C92" s="172" t="s">
        <v>150</v>
      </c>
      <c r="D92" s="172" t="s">
        <v>140</v>
      </c>
      <c r="E92" s="173" t="s">
        <v>1025</v>
      </c>
      <c r="F92" s="174" t="s">
        <v>1026</v>
      </c>
      <c r="G92" s="175" t="s">
        <v>166</v>
      </c>
      <c r="H92" s="176">
        <v>30</v>
      </c>
      <c r="I92" s="177"/>
      <c r="J92" s="178">
        <f>ROUND(I92*H92,2)</f>
        <v>0</v>
      </c>
      <c r="K92" s="174" t="s">
        <v>3</v>
      </c>
      <c r="L92" s="38"/>
      <c r="M92" s="179" t="s">
        <v>3</v>
      </c>
      <c r="N92" s="180" t="s">
        <v>44</v>
      </c>
      <c r="O92" s="71"/>
      <c r="P92" s="181">
        <f>O92*H92</f>
        <v>0</v>
      </c>
      <c r="Q92" s="181">
        <v>0.0369043</v>
      </c>
      <c r="R92" s="181">
        <f>Q92*H92</f>
        <v>1.107129</v>
      </c>
      <c r="S92" s="181">
        <v>0</v>
      </c>
      <c r="T92" s="182">
        <f>S92*H92</f>
        <v>0</v>
      </c>
      <c r="U92" s="37"/>
      <c r="V92" s="37"/>
      <c r="W92" s="37"/>
      <c r="X92" s="37"/>
      <c r="Y92" s="37"/>
      <c r="Z92" s="37"/>
      <c r="AA92" s="37"/>
      <c r="AB92" s="37"/>
      <c r="AC92" s="37"/>
      <c r="AD92" s="37"/>
      <c r="AE92" s="37"/>
      <c r="AR92" s="183" t="s">
        <v>144</v>
      </c>
      <c r="AT92" s="183" t="s">
        <v>140</v>
      </c>
      <c r="AU92" s="183" t="s">
        <v>80</v>
      </c>
      <c r="AY92" s="18" t="s">
        <v>137</v>
      </c>
      <c r="BE92" s="184">
        <f>IF(N92="základní",J92,0)</f>
        <v>0</v>
      </c>
      <c r="BF92" s="184">
        <f>IF(N92="snížená",J92,0)</f>
        <v>0</v>
      </c>
      <c r="BG92" s="184">
        <f>IF(N92="zákl. přenesená",J92,0)</f>
        <v>0</v>
      </c>
      <c r="BH92" s="184">
        <f>IF(N92="sníž. přenesená",J92,0)</f>
        <v>0</v>
      </c>
      <c r="BI92" s="184">
        <f>IF(N92="nulová",J92,0)</f>
        <v>0</v>
      </c>
      <c r="BJ92" s="18" t="s">
        <v>80</v>
      </c>
      <c r="BK92" s="184">
        <f>ROUND(I92*H92,2)</f>
        <v>0</v>
      </c>
      <c r="BL92" s="18" t="s">
        <v>144</v>
      </c>
      <c r="BM92" s="183" t="s">
        <v>1027</v>
      </c>
    </row>
    <row r="93" spans="1:47" s="2" customFormat="1" ht="12">
      <c r="A93" s="37"/>
      <c r="B93" s="38"/>
      <c r="C93" s="37"/>
      <c r="D93" s="185" t="s">
        <v>146</v>
      </c>
      <c r="E93" s="37"/>
      <c r="F93" s="186" t="s">
        <v>1028</v>
      </c>
      <c r="G93" s="37"/>
      <c r="H93" s="37"/>
      <c r="I93" s="187"/>
      <c r="J93" s="37"/>
      <c r="K93" s="37"/>
      <c r="L93" s="38"/>
      <c r="M93" s="188"/>
      <c r="N93" s="189"/>
      <c r="O93" s="71"/>
      <c r="P93" s="71"/>
      <c r="Q93" s="71"/>
      <c r="R93" s="71"/>
      <c r="S93" s="71"/>
      <c r="T93" s="72"/>
      <c r="U93" s="37"/>
      <c r="V93" s="37"/>
      <c r="W93" s="37"/>
      <c r="X93" s="37"/>
      <c r="Y93" s="37"/>
      <c r="Z93" s="37"/>
      <c r="AA93" s="37"/>
      <c r="AB93" s="37"/>
      <c r="AC93" s="37"/>
      <c r="AD93" s="37"/>
      <c r="AE93" s="37"/>
      <c r="AT93" s="18" t="s">
        <v>146</v>
      </c>
      <c r="AU93" s="18" t="s">
        <v>80</v>
      </c>
    </row>
    <row r="94" spans="1:65" s="2" customFormat="1" ht="44.25" customHeight="1">
      <c r="A94" s="37"/>
      <c r="B94" s="171"/>
      <c r="C94" s="172" t="s">
        <v>144</v>
      </c>
      <c r="D94" s="172" t="s">
        <v>140</v>
      </c>
      <c r="E94" s="173" t="s">
        <v>1029</v>
      </c>
      <c r="F94" s="174" t="s">
        <v>1030</v>
      </c>
      <c r="G94" s="175" t="s">
        <v>1018</v>
      </c>
      <c r="H94" s="176">
        <v>94</v>
      </c>
      <c r="I94" s="177"/>
      <c r="J94" s="178">
        <f>ROUND(I94*H94,2)</f>
        <v>0</v>
      </c>
      <c r="K94" s="174" t="s">
        <v>3</v>
      </c>
      <c r="L94" s="38"/>
      <c r="M94" s="179" t="s">
        <v>3</v>
      </c>
      <c r="N94" s="180" t="s">
        <v>44</v>
      </c>
      <c r="O94" s="71"/>
      <c r="P94" s="181">
        <f>O94*H94</f>
        <v>0</v>
      </c>
      <c r="Q94" s="181">
        <v>0</v>
      </c>
      <c r="R94" s="181">
        <f>Q94*H94</f>
        <v>0</v>
      </c>
      <c r="S94" s="181">
        <v>0</v>
      </c>
      <c r="T94" s="182">
        <f>S94*H94</f>
        <v>0</v>
      </c>
      <c r="U94" s="37"/>
      <c r="V94" s="37"/>
      <c r="W94" s="37"/>
      <c r="X94" s="37"/>
      <c r="Y94" s="37"/>
      <c r="Z94" s="37"/>
      <c r="AA94" s="37"/>
      <c r="AB94" s="37"/>
      <c r="AC94" s="37"/>
      <c r="AD94" s="37"/>
      <c r="AE94" s="37"/>
      <c r="AR94" s="183" t="s">
        <v>144</v>
      </c>
      <c r="AT94" s="183" t="s">
        <v>140</v>
      </c>
      <c r="AU94" s="183" t="s">
        <v>80</v>
      </c>
      <c r="AY94" s="18" t="s">
        <v>137</v>
      </c>
      <c r="BE94" s="184">
        <f>IF(N94="základní",J94,0)</f>
        <v>0</v>
      </c>
      <c r="BF94" s="184">
        <f>IF(N94="snížená",J94,0)</f>
        <v>0</v>
      </c>
      <c r="BG94" s="184">
        <f>IF(N94="zákl. přenesená",J94,0)</f>
        <v>0</v>
      </c>
      <c r="BH94" s="184">
        <f>IF(N94="sníž. přenesená",J94,0)</f>
        <v>0</v>
      </c>
      <c r="BI94" s="184">
        <f>IF(N94="nulová",J94,0)</f>
        <v>0</v>
      </c>
      <c r="BJ94" s="18" t="s">
        <v>80</v>
      </c>
      <c r="BK94" s="184">
        <f>ROUND(I94*H94,2)</f>
        <v>0</v>
      </c>
      <c r="BL94" s="18" t="s">
        <v>144</v>
      </c>
      <c r="BM94" s="183" t="s">
        <v>1031</v>
      </c>
    </row>
    <row r="95" spans="1:47" s="2" customFormat="1" ht="12">
      <c r="A95" s="37"/>
      <c r="B95" s="38"/>
      <c r="C95" s="37"/>
      <c r="D95" s="185" t="s">
        <v>146</v>
      </c>
      <c r="E95" s="37"/>
      <c r="F95" s="186" t="s">
        <v>1032</v>
      </c>
      <c r="G95" s="37"/>
      <c r="H95" s="37"/>
      <c r="I95" s="187"/>
      <c r="J95" s="37"/>
      <c r="K95" s="37"/>
      <c r="L95" s="38"/>
      <c r="M95" s="188"/>
      <c r="N95" s="189"/>
      <c r="O95" s="71"/>
      <c r="P95" s="71"/>
      <c r="Q95" s="71"/>
      <c r="R95" s="71"/>
      <c r="S95" s="71"/>
      <c r="T95" s="72"/>
      <c r="U95" s="37"/>
      <c r="V95" s="37"/>
      <c r="W95" s="37"/>
      <c r="X95" s="37"/>
      <c r="Y95" s="37"/>
      <c r="Z95" s="37"/>
      <c r="AA95" s="37"/>
      <c r="AB95" s="37"/>
      <c r="AC95" s="37"/>
      <c r="AD95" s="37"/>
      <c r="AE95" s="37"/>
      <c r="AT95" s="18" t="s">
        <v>146</v>
      </c>
      <c r="AU95" s="18" t="s">
        <v>80</v>
      </c>
    </row>
    <row r="96" spans="1:65" s="2" customFormat="1" ht="66.75" customHeight="1">
      <c r="A96" s="37"/>
      <c r="B96" s="171"/>
      <c r="C96" s="172" t="s">
        <v>138</v>
      </c>
      <c r="D96" s="172" t="s">
        <v>140</v>
      </c>
      <c r="E96" s="173" t="s">
        <v>1033</v>
      </c>
      <c r="F96" s="174" t="s">
        <v>1034</v>
      </c>
      <c r="G96" s="175" t="s">
        <v>1035</v>
      </c>
      <c r="H96" s="176">
        <v>24.413</v>
      </c>
      <c r="I96" s="177"/>
      <c r="J96" s="178">
        <f>ROUND(I96*H96,2)</f>
        <v>0</v>
      </c>
      <c r="K96" s="174" t="s">
        <v>3</v>
      </c>
      <c r="L96" s="38"/>
      <c r="M96" s="179" t="s">
        <v>3</v>
      </c>
      <c r="N96" s="180" t="s">
        <v>44</v>
      </c>
      <c r="O96" s="71"/>
      <c r="P96" s="181">
        <f>O96*H96</f>
        <v>0</v>
      </c>
      <c r="Q96" s="181">
        <v>0</v>
      </c>
      <c r="R96" s="181">
        <f>Q96*H96</f>
        <v>0</v>
      </c>
      <c r="S96" s="181">
        <v>0</v>
      </c>
      <c r="T96" s="182">
        <f>S96*H96</f>
        <v>0</v>
      </c>
      <c r="U96" s="37"/>
      <c r="V96" s="37"/>
      <c r="W96" s="37"/>
      <c r="X96" s="37"/>
      <c r="Y96" s="37"/>
      <c r="Z96" s="37"/>
      <c r="AA96" s="37"/>
      <c r="AB96" s="37"/>
      <c r="AC96" s="37"/>
      <c r="AD96" s="37"/>
      <c r="AE96" s="37"/>
      <c r="AR96" s="183" t="s">
        <v>144</v>
      </c>
      <c r="AT96" s="183" t="s">
        <v>140</v>
      </c>
      <c r="AU96" s="183" t="s">
        <v>80</v>
      </c>
      <c r="AY96" s="18" t="s">
        <v>137</v>
      </c>
      <c r="BE96" s="184">
        <f>IF(N96="základní",J96,0)</f>
        <v>0</v>
      </c>
      <c r="BF96" s="184">
        <f>IF(N96="snížená",J96,0)</f>
        <v>0</v>
      </c>
      <c r="BG96" s="184">
        <f>IF(N96="zákl. přenesená",J96,0)</f>
        <v>0</v>
      </c>
      <c r="BH96" s="184">
        <f>IF(N96="sníž. přenesená",J96,0)</f>
        <v>0</v>
      </c>
      <c r="BI96" s="184">
        <f>IF(N96="nulová",J96,0)</f>
        <v>0</v>
      </c>
      <c r="BJ96" s="18" t="s">
        <v>80</v>
      </c>
      <c r="BK96" s="184">
        <f>ROUND(I96*H96,2)</f>
        <v>0</v>
      </c>
      <c r="BL96" s="18" t="s">
        <v>144</v>
      </c>
      <c r="BM96" s="183" t="s">
        <v>1036</v>
      </c>
    </row>
    <row r="97" spans="1:47" s="2" customFormat="1" ht="12">
      <c r="A97" s="37"/>
      <c r="B97" s="38"/>
      <c r="C97" s="37"/>
      <c r="D97" s="185" t="s">
        <v>146</v>
      </c>
      <c r="E97" s="37"/>
      <c r="F97" s="186" t="s">
        <v>1037</v>
      </c>
      <c r="G97" s="37"/>
      <c r="H97" s="37"/>
      <c r="I97" s="187"/>
      <c r="J97" s="37"/>
      <c r="K97" s="37"/>
      <c r="L97" s="38"/>
      <c r="M97" s="188"/>
      <c r="N97" s="189"/>
      <c r="O97" s="71"/>
      <c r="P97" s="71"/>
      <c r="Q97" s="71"/>
      <c r="R97" s="71"/>
      <c r="S97" s="71"/>
      <c r="T97" s="72"/>
      <c r="U97" s="37"/>
      <c r="V97" s="37"/>
      <c r="W97" s="37"/>
      <c r="X97" s="37"/>
      <c r="Y97" s="37"/>
      <c r="Z97" s="37"/>
      <c r="AA97" s="37"/>
      <c r="AB97" s="37"/>
      <c r="AC97" s="37"/>
      <c r="AD97" s="37"/>
      <c r="AE97" s="37"/>
      <c r="AT97" s="18" t="s">
        <v>146</v>
      </c>
      <c r="AU97" s="18" t="s">
        <v>80</v>
      </c>
    </row>
    <row r="98" spans="1:65" s="2" customFormat="1" ht="66.75" customHeight="1">
      <c r="A98" s="37"/>
      <c r="B98" s="171"/>
      <c r="C98" s="172" t="s">
        <v>165</v>
      </c>
      <c r="D98" s="172" t="s">
        <v>140</v>
      </c>
      <c r="E98" s="173" t="s">
        <v>1038</v>
      </c>
      <c r="F98" s="174" t="s">
        <v>1039</v>
      </c>
      <c r="G98" s="175" t="s">
        <v>1035</v>
      </c>
      <c r="H98" s="176">
        <v>2.451</v>
      </c>
      <c r="I98" s="177"/>
      <c r="J98" s="178">
        <f>ROUND(I98*H98,2)</f>
        <v>0</v>
      </c>
      <c r="K98" s="174" t="s">
        <v>3</v>
      </c>
      <c r="L98" s="38"/>
      <c r="M98" s="179" t="s">
        <v>3</v>
      </c>
      <c r="N98" s="180" t="s">
        <v>44</v>
      </c>
      <c r="O98" s="71"/>
      <c r="P98" s="181">
        <f>O98*H98</f>
        <v>0</v>
      </c>
      <c r="Q98" s="181">
        <v>0</v>
      </c>
      <c r="R98" s="181">
        <f>Q98*H98</f>
        <v>0</v>
      </c>
      <c r="S98" s="181">
        <v>0</v>
      </c>
      <c r="T98" s="182">
        <f>S98*H98</f>
        <v>0</v>
      </c>
      <c r="U98" s="37"/>
      <c r="V98" s="37"/>
      <c r="W98" s="37"/>
      <c r="X98" s="37"/>
      <c r="Y98" s="37"/>
      <c r="Z98" s="37"/>
      <c r="AA98" s="37"/>
      <c r="AB98" s="37"/>
      <c r="AC98" s="37"/>
      <c r="AD98" s="37"/>
      <c r="AE98" s="37"/>
      <c r="AR98" s="183" t="s">
        <v>144</v>
      </c>
      <c r="AT98" s="183" t="s">
        <v>140</v>
      </c>
      <c r="AU98" s="183" t="s">
        <v>80</v>
      </c>
      <c r="AY98" s="18" t="s">
        <v>137</v>
      </c>
      <c r="BE98" s="184">
        <f>IF(N98="základní",J98,0)</f>
        <v>0</v>
      </c>
      <c r="BF98" s="184">
        <f>IF(N98="snížená",J98,0)</f>
        <v>0</v>
      </c>
      <c r="BG98" s="184">
        <f>IF(N98="zákl. přenesená",J98,0)</f>
        <v>0</v>
      </c>
      <c r="BH98" s="184">
        <f>IF(N98="sníž. přenesená",J98,0)</f>
        <v>0</v>
      </c>
      <c r="BI98" s="184">
        <f>IF(N98="nulová",J98,0)</f>
        <v>0</v>
      </c>
      <c r="BJ98" s="18" t="s">
        <v>80</v>
      </c>
      <c r="BK98" s="184">
        <f>ROUND(I98*H98,2)</f>
        <v>0</v>
      </c>
      <c r="BL98" s="18" t="s">
        <v>144</v>
      </c>
      <c r="BM98" s="183" t="s">
        <v>1040</v>
      </c>
    </row>
    <row r="99" spans="1:47" s="2" customFormat="1" ht="12">
      <c r="A99" s="37"/>
      <c r="B99" s="38"/>
      <c r="C99" s="37"/>
      <c r="D99" s="185" t="s">
        <v>146</v>
      </c>
      <c r="E99" s="37"/>
      <c r="F99" s="186" t="s">
        <v>1041</v>
      </c>
      <c r="G99" s="37"/>
      <c r="H99" s="37"/>
      <c r="I99" s="187"/>
      <c r="J99" s="37"/>
      <c r="K99" s="37"/>
      <c r="L99" s="38"/>
      <c r="M99" s="188"/>
      <c r="N99" s="189"/>
      <c r="O99" s="71"/>
      <c r="P99" s="71"/>
      <c r="Q99" s="71"/>
      <c r="R99" s="71"/>
      <c r="S99" s="71"/>
      <c r="T99" s="72"/>
      <c r="U99" s="37"/>
      <c r="V99" s="37"/>
      <c r="W99" s="37"/>
      <c r="X99" s="37"/>
      <c r="Y99" s="37"/>
      <c r="Z99" s="37"/>
      <c r="AA99" s="37"/>
      <c r="AB99" s="37"/>
      <c r="AC99" s="37"/>
      <c r="AD99" s="37"/>
      <c r="AE99" s="37"/>
      <c r="AT99" s="18" t="s">
        <v>146</v>
      </c>
      <c r="AU99" s="18" t="s">
        <v>80</v>
      </c>
    </row>
    <row r="100" spans="1:65" s="2" customFormat="1" ht="66.75" customHeight="1">
      <c r="A100" s="37"/>
      <c r="B100" s="171"/>
      <c r="C100" s="172" t="s">
        <v>173</v>
      </c>
      <c r="D100" s="172" t="s">
        <v>140</v>
      </c>
      <c r="E100" s="173" t="s">
        <v>1042</v>
      </c>
      <c r="F100" s="174" t="s">
        <v>1043</v>
      </c>
      <c r="G100" s="175" t="s">
        <v>1035</v>
      </c>
      <c r="H100" s="176">
        <v>6.676</v>
      </c>
      <c r="I100" s="177"/>
      <c r="J100" s="178">
        <f>ROUND(I100*H100,2)</f>
        <v>0</v>
      </c>
      <c r="K100" s="174" t="s">
        <v>3</v>
      </c>
      <c r="L100" s="38"/>
      <c r="M100" s="179" t="s">
        <v>3</v>
      </c>
      <c r="N100" s="180" t="s">
        <v>44</v>
      </c>
      <c r="O100" s="71"/>
      <c r="P100" s="181">
        <f>O100*H100</f>
        <v>0</v>
      </c>
      <c r="Q100" s="181">
        <v>0</v>
      </c>
      <c r="R100" s="181">
        <f>Q100*H100</f>
        <v>0</v>
      </c>
      <c r="S100" s="181">
        <v>0</v>
      </c>
      <c r="T100" s="182">
        <f>S100*H100</f>
        <v>0</v>
      </c>
      <c r="U100" s="37"/>
      <c r="V100" s="37"/>
      <c r="W100" s="37"/>
      <c r="X100" s="37"/>
      <c r="Y100" s="37"/>
      <c r="Z100" s="37"/>
      <c r="AA100" s="37"/>
      <c r="AB100" s="37"/>
      <c r="AC100" s="37"/>
      <c r="AD100" s="37"/>
      <c r="AE100" s="37"/>
      <c r="AR100" s="183" t="s">
        <v>144</v>
      </c>
      <c r="AT100" s="183" t="s">
        <v>140</v>
      </c>
      <c r="AU100" s="183" t="s">
        <v>80</v>
      </c>
      <c r="AY100" s="18" t="s">
        <v>137</v>
      </c>
      <c r="BE100" s="184">
        <f>IF(N100="základní",J100,0)</f>
        <v>0</v>
      </c>
      <c r="BF100" s="184">
        <f>IF(N100="snížená",J100,0)</f>
        <v>0</v>
      </c>
      <c r="BG100" s="184">
        <f>IF(N100="zákl. přenesená",J100,0)</f>
        <v>0</v>
      </c>
      <c r="BH100" s="184">
        <f>IF(N100="sníž. přenesená",J100,0)</f>
        <v>0</v>
      </c>
      <c r="BI100" s="184">
        <f>IF(N100="nulová",J100,0)</f>
        <v>0</v>
      </c>
      <c r="BJ100" s="18" t="s">
        <v>80</v>
      </c>
      <c r="BK100" s="184">
        <f>ROUND(I100*H100,2)</f>
        <v>0</v>
      </c>
      <c r="BL100" s="18" t="s">
        <v>144</v>
      </c>
      <c r="BM100" s="183" t="s">
        <v>1044</v>
      </c>
    </row>
    <row r="101" spans="1:47" s="2" customFormat="1" ht="12">
      <c r="A101" s="37"/>
      <c r="B101" s="38"/>
      <c r="C101" s="37"/>
      <c r="D101" s="185" t="s">
        <v>146</v>
      </c>
      <c r="E101" s="37"/>
      <c r="F101" s="186" t="s">
        <v>1045</v>
      </c>
      <c r="G101" s="37"/>
      <c r="H101" s="37"/>
      <c r="I101" s="187"/>
      <c r="J101" s="37"/>
      <c r="K101" s="37"/>
      <c r="L101" s="38"/>
      <c r="M101" s="188"/>
      <c r="N101" s="189"/>
      <c r="O101" s="71"/>
      <c r="P101" s="71"/>
      <c r="Q101" s="71"/>
      <c r="R101" s="71"/>
      <c r="S101" s="71"/>
      <c r="T101" s="72"/>
      <c r="U101" s="37"/>
      <c r="V101" s="37"/>
      <c r="W101" s="37"/>
      <c r="X101" s="37"/>
      <c r="Y101" s="37"/>
      <c r="Z101" s="37"/>
      <c r="AA101" s="37"/>
      <c r="AB101" s="37"/>
      <c r="AC101" s="37"/>
      <c r="AD101" s="37"/>
      <c r="AE101" s="37"/>
      <c r="AT101" s="18" t="s">
        <v>146</v>
      </c>
      <c r="AU101" s="18" t="s">
        <v>80</v>
      </c>
    </row>
    <row r="102" spans="1:65" s="2" customFormat="1" ht="66.75" customHeight="1">
      <c r="A102" s="37"/>
      <c r="B102" s="171"/>
      <c r="C102" s="172" t="s">
        <v>170</v>
      </c>
      <c r="D102" s="172" t="s">
        <v>140</v>
      </c>
      <c r="E102" s="173" t="s">
        <v>1046</v>
      </c>
      <c r="F102" s="174" t="s">
        <v>1047</v>
      </c>
      <c r="G102" s="175" t="s">
        <v>1035</v>
      </c>
      <c r="H102" s="176">
        <v>14.1</v>
      </c>
      <c r="I102" s="177"/>
      <c r="J102" s="178">
        <f>ROUND(I102*H102,2)</f>
        <v>0</v>
      </c>
      <c r="K102" s="174" t="s">
        <v>3</v>
      </c>
      <c r="L102" s="38"/>
      <c r="M102" s="179" t="s">
        <v>3</v>
      </c>
      <c r="N102" s="180" t="s">
        <v>44</v>
      </c>
      <c r="O102" s="71"/>
      <c r="P102" s="181">
        <f>O102*H102</f>
        <v>0</v>
      </c>
      <c r="Q102" s="181">
        <v>0</v>
      </c>
      <c r="R102" s="181">
        <f>Q102*H102</f>
        <v>0</v>
      </c>
      <c r="S102" s="181">
        <v>0</v>
      </c>
      <c r="T102" s="182">
        <f>S102*H102</f>
        <v>0</v>
      </c>
      <c r="U102" s="37"/>
      <c r="V102" s="37"/>
      <c r="W102" s="37"/>
      <c r="X102" s="37"/>
      <c r="Y102" s="37"/>
      <c r="Z102" s="37"/>
      <c r="AA102" s="37"/>
      <c r="AB102" s="37"/>
      <c r="AC102" s="37"/>
      <c r="AD102" s="37"/>
      <c r="AE102" s="37"/>
      <c r="AR102" s="183" t="s">
        <v>144</v>
      </c>
      <c r="AT102" s="183" t="s">
        <v>140</v>
      </c>
      <c r="AU102" s="183" t="s">
        <v>80</v>
      </c>
      <c r="AY102" s="18" t="s">
        <v>137</v>
      </c>
      <c r="BE102" s="184">
        <f>IF(N102="základní",J102,0)</f>
        <v>0</v>
      </c>
      <c r="BF102" s="184">
        <f>IF(N102="snížená",J102,0)</f>
        <v>0</v>
      </c>
      <c r="BG102" s="184">
        <f>IF(N102="zákl. přenesená",J102,0)</f>
        <v>0</v>
      </c>
      <c r="BH102" s="184">
        <f>IF(N102="sníž. přenesená",J102,0)</f>
        <v>0</v>
      </c>
      <c r="BI102" s="184">
        <f>IF(N102="nulová",J102,0)</f>
        <v>0</v>
      </c>
      <c r="BJ102" s="18" t="s">
        <v>80</v>
      </c>
      <c r="BK102" s="184">
        <f>ROUND(I102*H102,2)</f>
        <v>0</v>
      </c>
      <c r="BL102" s="18" t="s">
        <v>144</v>
      </c>
      <c r="BM102" s="183" t="s">
        <v>1048</v>
      </c>
    </row>
    <row r="103" spans="1:47" s="2" customFormat="1" ht="12">
      <c r="A103" s="37"/>
      <c r="B103" s="38"/>
      <c r="C103" s="37"/>
      <c r="D103" s="185" t="s">
        <v>146</v>
      </c>
      <c r="E103" s="37"/>
      <c r="F103" s="186" t="s">
        <v>1049</v>
      </c>
      <c r="G103" s="37"/>
      <c r="H103" s="37"/>
      <c r="I103" s="187"/>
      <c r="J103" s="37"/>
      <c r="K103" s="37"/>
      <c r="L103" s="38"/>
      <c r="M103" s="188"/>
      <c r="N103" s="189"/>
      <c r="O103" s="71"/>
      <c r="P103" s="71"/>
      <c r="Q103" s="71"/>
      <c r="R103" s="71"/>
      <c r="S103" s="71"/>
      <c r="T103" s="72"/>
      <c r="U103" s="37"/>
      <c r="V103" s="37"/>
      <c r="W103" s="37"/>
      <c r="X103" s="37"/>
      <c r="Y103" s="37"/>
      <c r="Z103" s="37"/>
      <c r="AA103" s="37"/>
      <c r="AB103" s="37"/>
      <c r="AC103" s="37"/>
      <c r="AD103" s="37"/>
      <c r="AE103" s="37"/>
      <c r="AT103" s="18" t="s">
        <v>146</v>
      </c>
      <c r="AU103" s="18" t="s">
        <v>80</v>
      </c>
    </row>
    <row r="104" spans="1:65" s="2" customFormat="1" ht="78" customHeight="1">
      <c r="A104" s="37"/>
      <c r="B104" s="171"/>
      <c r="C104" s="172" t="s">
        <v>181</v>
      </c>
      <c r="D104" s="172" t="s">
        <v>140</v>
      </c>
      <c r="E104" s="173" t="s">
        <v>1050</v>
      </c>
      <c r="F104" s="174" t="s">
        <v>1051</v>
      </c>
      <c r="G104" s="175" t="s">
        <v>1035</v>
      </c>
      <c r="H104" s="176">
        <v>31.089</v>
      </c>
      <c r="I104" s="177"/>
      <c r="J104" s="178">
        <f>ROUND(I104*H104,2)</f>
        <v>0</v>
      </c>
      <c r="K104" s="174" t="s">
        <v>3</v>
      </c>
      <c r="L104" s="38"/>
      <c r="M104" s="179" t="s">
        <v>3</v>
      </c>
      <c r="N104" s="180" t="s">
        <v>44</v>
      </c>
      <c r="O104" s="71"/>
      <c r="P104" s="181">
        <f>O104*H104</f>
        <v>0</v>
      </c>
      <c r="Q104" s="181">
        <v>0</v>
      </c>
      <c r="R104" s="181">
        <f>Q104*H104</f>
        <v>0</v>
      </c>
      <c r="S104" s="181">
        <v>0</v>
      </c>
      <c r="T104" s="182">
        <f>S104*H104</f>
        <v>0</v>
      </c>
      <c r="U104" s="37"/>
      <c r="V104" s="37"/>
      <c r="W104" s="37"/>
      <c r="X104" s="37"/>
      <c r="Y104" s="37"/>
      <c r="Z104" s="37"/>
      <c r="AA104" s="37"/>
      <c r="AB104" s="37"/>
      <c r="AC104" s="37"/>
      <c r="AD104" s="37"/>
      <c r="AE104" s="37"/>
      <c r="AR104" s="183" t="s">
        <v>144</v>
      </c>
      <c r="AT104" s="183" t="s">
        <v>140</v>
      </c>
      <c r="AU104" s="183" t="s">
        <v>80</v>
      </c>
      <c r="AY104" s="18" t="s">
        <v>137</v>
      </c>
      <c r="BE104" s="184">
        <f>IF(N104="základní",J104,0)</f>
        <v>0</v>
      </c>
      <c r="BF104" s="184">
        <f>IF(N104="snížená",J104,0)</f>
        <v>0</v>
      </c>
      <c r="BG104" s="184">
        <f>IF(N104="zákl. přenesená",J104,0)</f>
        <v>0</v>
      </c>
      <c r="BH104" s="184">
        <f>IF(N104="sníž. přenesená",J104,0)</f>
        <v>0</v>
      </c>
      <c r="BI104" s="184">
        <f>IF(N104="nulová",J104,0)</f>
        <v>0</v>
      </c>
      <c r="BJ104" s="18" t="s">
        <v>80</v>
      </c>
      <c r="BK104" s="184">
        <f>ROUND(I104*H104,2)</f>
        <v>0</v>
      </c>
      <c r="BL104" s="18" t="s">
        <v>144</v>
      </c>
      <c r="BM104" s="183" t="s">
        <v>1052</v>
      </c>
    </row>
    <row r="105" spans="1:47" s="2" customFormat="1" ht="12">
      <c r="A105" s="37"/>
      <c r="B105" s="38"/>
      <c r="C105" s="37"/>
      <c r="D105" s="185" t="s">
        <v>146</v>
      </c>
      <c r="E105" s="37"/>
      <c r="F105" s="186" t="s">
        <v>1053</v>
      </c>
      <c r="G105" s="37"/>
      <c r="H105" s="37"/>
      <c r="I105" s="187"/>
      <c r="J105" s="37"/>
      <c r="K105" s="37"/>
      <c r="L105" s="38"/>
      <c r="M105" s="188"/>
      <c r="N105" s="189"/>
      <c r="O105" s="71"/>
      <c r="P105" s="71"/>
      <c r="Q105" s="71"/>
      <c r="R105" s="71"/>
      <c r="S105" s="71"/>
      <c r="T105" s="72"/>
      <c r="U105" s="37"/>
      <c r="V105" s="37"/>
      <c r="W105" s="37"/>
      <c r="X105" s="37"/>
      <c r="Y105" s="37"/>
      <c r="Z105" s="37"/>
      <c r="AA105" s="37"/>
      <c r="AB105" s="37"/>
      <c r="AC105" s="37"/>
      <c r="AD105" s="37"/>
      <c r="AE105" s="37"/>
      <c r="AT105" s="18" t="s">
        <v>146</v>
      </c>
      <c r="AU105" s="18" t="s">
        <v>80</v>
      </c>
    </row>
    <row r="106" spans="1:65" s="2" customFormat="1" ht="76.35" customHeight="1">
      <c r="A106" s="37"/>
      <c r="B106" s="171"/>
      <c r="C106" s="172" t="s">
        <v>187</v>
      </c>
      <c r="D106" s="172" t="s">
        <v>140</v>
      </c>
      <c r="E106" s="173" t="s">
        <v>1054</v>
      </c>
      <c r="F106" s="174" t="s">
        <v>1055</v>
      </c>
      <c r="G106" s="175" t="s">
        <v>1035</v>
      </c>
      <c r="H106" s="176">
        <v>248.712</v>
      </c>
      <c r="I106" s="177"/>
      <c r="J106" s="178">
        <f>ROUND(I106*H106,2)</f>
        <v>0</v>
      </c>
      <c r="K106" s="174" t="s">
        <v>3</v>
      </c>
      <c r="L106" s="38"/>
      <c r="M106" s="179" t="s">
        <v>3</v>
      </c>
      <c r="N106" s="180" t="s">
        <v>44</v>
      </c>
      <c r="O106" s="71"/>
      <c r="P106" s="181">
        <f>O106*H106</f>
        <v>0</v>
      </c>
      <c r="Q106" s="181">
        <v>0</v>
      </c>
      <c r="R106" s="181">
        <f>Q106*H106</f>
        <v>0</v>
      </c>
      <c r="S106" s="181">
        <v>0</v>
      </c>
      <c r="T106" s="182">
        <f>S106*H106</f>
        <v>0</v>
      </c>
      <c r="U106" s="37"/>
      <c r="V106" s="37"/>
      <c r="W106" s="37"/>
      <c r="X106" s="37"/>
      <c r="Y106" s="37"/>
      <c r="Z106" s="37"/>
      <c r="AA106" s="37"/>
      <c r="AB106" s="37"/>
      <c r="AC106" s="37"/>
      <c r="AD106" s="37"/>
      <c r="AE106" s="37"/>
      <c r="AR106" s="183" t="s">
        <v>144</v>
      </c>
      <c r="AT106" s="183" t="s">
        <v>140</v>
      </c>
      <c r="AU106" s="183" t="s">
        <v>80</v>
      </c>
      <c r="AY106" s="18" t="s">
        <v>137</v>
      </c>
      <c r="BE106" s="184">
        <f>IF(N106="základní",J106,0)</f>
        <v>0</v>
      </c>
      <c r="BF106" s="184">
        <f>IF(N106="snížená",J106,0)</f>
        <v>0</v>
      </c>
      <c r="BG106" s="184">
        <f>IF(N106="zákl. přenesená",J106,0)</f>
        <v>0</v>
      </c>
      <c r="BH106" s="184">
        <f>IF(N106="sníž. přenesená",J106,0)</f>
        <v>0</v>
      </c>
      <c r="BI106" s="184">
        <f>IF(N106="nulová",J106,0)</f>
        <v>0</v>
      </c>
      <c r="BJ106" s="18" t="s">
        <v>80</v>
      </c>
      <c r="BK106" s="184">
        <f>ROUND(I106*H106,2)</f>
        <v>0</v>
      </c>
      <c r="BL106" s="18" t="s">
        <v>144</v>
      </c>
      <c r="BM106" s="183" t="s">
        <v>1056</v>
      </c>
    </row>
    <row r="107" spans="1:47" s="2" customFormat="1" ht="12">
      <c r="A107" s="37"/>
      <c r="B107" s="38"/>
      <c r="C107" s="37"/>
      <c r="D107" s="185" t="s">
        <v>146</v>
      </c>
      <c r="E107" s="37"/>
      <c r="F107" s="186" t="s">
        <v>1057</v>
      </c>
      <c r="G107" s="37"/>
      <c r="H107" s="37"/>
      <c r="I107" s="187"/>
      <c r="J107" s="37"/>
      <c r="K107" s="37"/>
      <c r="L107" s="38"/>
      <c r="M107" s="188"/>
      <c r="N107" s="189"/>
      <c r="O107" s="71"/>
      <c r="P107" s="71"/>
      <c r="Q107" s="71"/>
      <c r="R107" s="71"/>
      <c r="S107" s="71"/>
      <c r="T107" s="72"/>
      <c r="U107" s="37"/>
      <c r="V107" s="37"/>
      <c r="W107" s="37"/>
      <c r="X107" s="37"/>
      <c r="Y107" s="37"/>
      <c r="Z107" s="37"/>
      <c r="AA107" s="37"/>
      <c r="AB107" s="37"/>
      <c r="AC107" s="37"/>
      <c r="AD107" s="37"/>
      <c r="AE107" s="37"/>
      <c r="AT107" s="18" t="s">
        <v>146</v>
      </c>
      <c r="AU107" s="18" t="s">
        <v>80</v>
      </c>
    </row>
    <row r="108" spans="1:65" s="2" customFormat="1" ht="66.75" customHeight="1">
      <c r="A108" s="37"/>
      <c r="B108" s="171"/>
      <c r="C108" s="172" t="s">
        <v>193</v>
      </c>
      <c r="D108" s="172" t="s">
        <v>140</v>
      </c>
      <c r="E108" s="173" t="s">
        <v>1058</v>
      </c>
      <c r="F108" s="174" t="s">
        <v>1059</v>
      </c>
      <c r="G108" s="175" t="s">
        <v>1035</v>
      </c>
      <c r="H108" s="176">
        <v>45.189</v>
      </c>
      <c r="I108" s="177"/>
      <c r="J108" s="178">
        <f>ROUND(I108*H108,2)</f>
        <v>0</v>
      </c>
      <c r="K108" s="174" t="s">
        <v>3</v>
      </c>
      <c r="L108" s="38"/>
      <c r="M108" s="179" t="s">
        <v>3</v>
      </c>
      <c r="N108" s="180" t="s">
        <v>44</v>
      </c>
      <c r="O108" s="71"/>
      <c r="P108" s="181">
        <f>O108*H108</f>
        <v>0</v>
      </c>
      <c r="Q108" s="181">
        <v>0</v>
      </c>
      <c r="R108" s="181">
        <f>Q108*H108</f>
        <v>0</v>
      </c>
      <c r="S108" s="181">
        <v>0</v>
      </c>
      <c r="T108" s="182">
        <f>S108*H108</f>
        <v>0</v>
      </c>
      <c r="U108" s="37"/>
      <c r="V108" s="37"/>
      <c r="W108" s="37"/>
      <c r="X108" s="37"/>
      <c r="Y108" s="37"/>
      <c r="Z108" s="37"/>
      <c r="AA108" s="37"/>
      <c r="AB108" s="37"/>
      <c r="AC108" s="37"/>
      <c r="AD108" s="37"/>
      <c r="AE108" s="37"/>
      <c r="AR108" s="183" t="s">
        <v>144</v>
      </c>
      <c r="AT108" s="183" t="s">
        <v>140</v>
      </c>
      <c r="AU108" s="183" t="s">
        <v>80</v>
      </c>
      <c r="AY108" s="18" t="s">
        <v>137</v>
      </c>
      <c r="BE108" s="184">
        <f>IF(N108="základní",J108,0)</f>
        <v>0</v>
      </c>
      <c r="BF108" s="184">
        <f>IF(N108="snížená",J108,0)</f>
        <v>0</v>
      </c>
      <c r="BG108" s="184">
        <f>IF(N108="zákl. přenesená",J108,0)</f>
        <v>0</v>
      </c>
      <c r="BH108" s="184">
        <f>IF(N108="sníž. přenesená",J108,0)</f>
        <v>0</v>
      </c>
      <c r="BI108" s="184">
        <f>IF(N108="nulová",J108,0)</f>
        <v>0</v>
      </c>
      <c r="BJ108" s="18" t="s">
        <v>80</v>
      </c>
      <c r="BK108" s="184">
        <f>ROUND(I108*H108,2)</f>
        <v>0</v>
      </c>
      <c r="BL108" s="18" t="s">
        <v>144</v>
      </c>
      <c r="BM108" s="183" t="s">
        <v>1060</v>
      </c>
    </row>
    <row r="109" spans="1:47" s="2" customFormat="1" ht="12">
      <c r="A109" s="37"/>
      <c r="B109" s="38"/>
      <c r="C109" s="37"/>
      <c r="D109" s="185" t="s">
        <v>146</v>
      </c>
      <c r="E109" s="37"/>
      <c r="F109" s="186" t="s">
        <v>1061</v>
      </c>
      <c r="G109" s="37"/>
      <c r="H109" s="37"/>
      <c r="I109" s="187"/>
      <c r="J109" s="37"/>
      <c r="K109" s="37"/>
      <c r="L109" s="38"/>
      <c r="M109" s="188"/>
      <c r="N109" s="189"/>
      <c r="O109" s="71"/>
      <c r="P109" s="71"/>
      <c r="Q109" s="71"/>
      <c r="R109" s="71"/>
      <c r="S109" s="71"/>
      <c r="T109" s="72"/>
      <c r="U109" s="37"/>
      <c r="V109" s="37"/>
      <c r="W109" s="37"/>
      <c r="X109" s="37"/>
      <c r="Y109" s="37"/>
      <c r="Z109" s="37"/>
      <c r="AA109" s="37"/>
      <c r="AB109" s="37"/>
      <c r="AC109" s="37"/>
      <c r="AD109" s="37"/>
      <c r="AE109" s="37"/>
      <c r="AT109" s="18" t="s">
        <v>146</v>
      </c>
      <c r="AU109" s="18" t="s">
        <v>80</v>
      </c>
    </row>
    <row r="110" spans="1:65" s="2" customFormat="1" ht="16.5" customHeight="1">
      <c r="A110" s="37"/>
      <c r="B110" s="171"/>
      <c r="C110" s="172" t="s">
        <v>198</v>
      </c>
      <c r="D110" s="172" t="s">
        <v>140</v>
      </c>
      <c r="E110" s="173" t="s">
        <v>1062</v>
      </c>
      <c r="F110" s="174" t="s">
        <v>1063</v>
      </c>
      <c r="G110" s="175" t="s">
        <v>1035</v>
      </c>
      <c r="H110" s="176">
        <v>45.189</v>
      </c>
      <c r="I110" s="177"/>
      <c r="J110" s="178">
        <f>ROUND(I110*H110,2)</f>
        <v>0</v>
      </c>
      <c r="K110" s="174" t="s">
        <v>3</v>
      </c>
      <c r="L110" s="38"/>
      <c r="M110" s="179" t="s">
        <v>3</v>
      </c>
      <c r="N110" s="180" t="s">
        <v>44</v>
      </c>
      <c r="O110" s="71"/>
      <c r="P110" s="181">
        <f>O110*H110</f>
        <v>0</v>
      </c>
      <c r="Q110" s="181">
        <v>0</v>
      </c>
      <c r="R110" s="181">
        <f>Q110*H110</f>
        <v>0</v>
      </c>
      <c r="S110" s="181">
        <v>0</v>
      </c>
      <c r="T110" s="182">
        <f>S110*H110</f>
        <v>0</v>
      </c>
      <c r="U110" s="37"/>
      <c r="V110" s="37"/>
      <c r="W110" s="37"/>
      <c r="X110" s="37"/>
      <c r="Y110" s="37"/>
      <c r="Z110" s="37"/>
      <c r="AA110" s="37"/>
      <c r="AB110" s="37"/>
      <c r="AC110" s="37"/>
      <c r="AD110" s="37"/>
      <c r="AE110" s="37"/>
      <c r="AR110" s="183" t="s">
        <v>144</v>
      </c>
      <c r="AT110" s="183" t="s">
        <v>140</v>
      </c>
      <c r="AU110" s="183" t="s">
        <v>80</v>
      </c>
      <c r="AY110" s="18" t="s">
        <v>137</v>
      </c>
      <c r="BE110" s="184">
        <f>IF(N110="základní",J110,0)</f>
        <v>0</v>
      </c>
      <c r="BF110" s="184">
        <f>IF(N110="snížená",J110,0)</f>
        <v>0</v>
      </c>
      <c r="BG110" s="184">
        <f>IF(N110="zákl. přenesená",J110,0)</f>
        <v>0</v>
      </c>
      <c r="BH110" s="184">
        <f>IF(N110="sníž. přenesená",J110,0)</f>
        <v>0</v>
      </c>
      <c r="BI110" s="184">
        <f>IF(N110="nulová",J110,0)</f>
        <v>0</v>
      </c>
      <c r="BJ110" s="18" t="s">
        <v>80</v>
      </c>
      <c r="BK110" s="184">
        <f>ROUND(I110*H110,2)</f>
        <v>0</v>
      </c>
      <c r="BL110" s="18" t="s">
        <v>144</v>
      </c>
      <c r="BM110" s="183" t="s">
        <v>1064</v>
      </c>
    </row>
    <row r="111" spans="1:47" s="2" customFormat="1" ht="12">
      <c r="A111" s="37"/>
      <c r="B111" s="38"/>
      <c r="C111" s="37"/>
      <c r="D111" s="185" t="s">
        <v>146</v>
      </c>
      <c r="E111" s="37"/>
      <c r="F111" s="186" t="s">
        <v>1063</v>
      </c>
      <c r="G111" s="37"/>
      <c r="H111" s="37"/>
      <c r="I111" s="187"/>
      <c r="J111" s="37"/>
      <c r="K111" s="37"/>
      <c r="L111" s="38"/>
      <c r="M111" s="188"/>
      <c r="N111" s="189"/>
      <c r="O111" s="71"/>
      <c r="P111" s="71"/>
      <c r="Q111" s="71"/>
      <c r="R111" s="71"/>
      <c r="S111" s="71"/>
      <c r="T111" s="72"/>
      <c r="U111" s="37"/>
      <c r="V111" s="37"/>
      <c r="W111" s="37"/>
      <c r="X111" s="37"/>
      <c r="Y111" s="37"/>
      <c r="Z111" s="37"/>
      <c r="AA111" s="37"/>
      <c r="AB111" s="37"/>
      <c r="AC111" s="37"/>
      <c r="AD111" s="37"/>
      <c r="AE111" s="37"/>
      <c r="AT111" s="18" t="s">
        <v>146</v>
      </c>
      <c r="AU111" s="18" t="s">
        <v>80</v>
      </c>
    </row>
    <row r="112" spans="1:65" s="2" customFormat="1" ht="66.75" customHeight="1">
      <c r="A112" s="37"/>
      <c r="B112" s="171"/>
      <c r="C112" s="172" t="s">
        <v>202</v>
      </c>
      <c r="D112" s="172" t="s">
        <v>140</v>
      </c>
      <c r="E112" s="173" t="s">
        <v>1065</v>
      </c>
      <c r="F112" s="174" t="s">
        <v>1066</v>
      </c>
      <c r="G112" s="175" t="s">
        <v>1067</v>
      </c>
      <c r="H112" s="176">
        <v>55.96</v>
      </c>
      <c r="I112" s="177"/>
      <c r="J112" s="178">
        <f>ROUND(I112*H112,2)</f>
        <v>0</v>
      </c>
      <c r="K112" s="174" t="s">
        <v>3</v>
      </c>
      <c r="L112" s="38"/>
      <c r="M112" s="179" t="s">
        <v>3</v>
      </c>
      <c r="N112" s="180" t="s">
        <v>44</v>
      </c>
      <c r="O112" s="71"/>
      <c r="P112" s="181">
        <f>O112*H112</f>
        <v>0</v>
      </c>
      <c r="Q112" s="181">
        <v>0</v>
      </c>
      <c r="R112" s="181">
        <f>Q112*H112</f>
        <v>0</v>
      </c>
      <c r="S112" s="181">
        <v>0</v>
      </c>
      <c r="T112" s="182">
        <f>S112*H112</f>
        <v>0</v>
      </c>
      <c r="U112" s="37"/>
      <c r="V112" s="37"/>
      <c r="W112" s="37"/>
      <c r="X112" s="37"/>
      <c r="Y112" s="37"/>
      <c r="Z112" s="37"/>
      <c r="AA112" s="37"/>
      <c r="AB112" s="37"/>
      <c r="AC112" s="37"/>
      <c r="AD112" s="37"/>
      <c r="AE112" s="37"/>
      <c r="AR112" s="183" t="s">
        <v>144</v>
      </c>
      <c r="AT112" s="183" t="s">
        <v>140</v>
      </c>
      <c r="AU112" s="183" t="s">
        <v>80</v>
      </c>
      <c r="AY112" s="18" t="s">
        <v>137</v>
      </c>
      <c r="BE112" s="184">
        <f>IF(N112="základní",J112,0)</f>
        <v>0</v>
      </c>
      <c r="BF112" s="184">
        <f>IF(N112="snížená",J112,0)</f>
        <v>0</v>
      </c>
      <c r="BG112" s="184">
        <f>IF(N112="zákl. přenesená",J112,0)</f>
        <v>0</v>
      </c>
      <c r="BH112" s="184">
        <f>IF(N112="sníž. přenesená",J112,0)</f>
        <v>0</v>
      </c>
      <c r="BI112" s="184">
        <f>IF(N112="nulová",J112,0)</f>
        <v>0</v>
      </c>
      <c r="BJ112" s="18" t="s">
        <v>80</v>
      </c>
      <c r="BK112" s="184">
        <f>ROUND(I112*H112,2)</f>
        <v>0</v>
      </c>
      <c r="BL112" s="18" t="s">
        <v>144</v>
      </c>
      <c r="BM112" s="183" t="s">
        <v>1068</v>
      </c>
    </row>
    <row r="113" spans="1:47" s="2" customFormat="1" ht="12">
      <c r="A113" s="37"/>
      <c r="B113" s="38"/>
      <c r="C113" s="37"/>
      <c r="D113" s="185" t="s">
        <v>146</v>
      </c>
      <c r="E113" s="37"/>
      <c r="F113" s="186" t="s">
        <v>1069</v>
      </c>
      <c r="G113" s="37"/>
      <c r="H113" s="37"/>
      <c r="I113" s="187"/>
      <c r="J113" s="37"/>
      <c r="K113" s="37"/>
      <c r="L113" s="38"/>
      <c r="M113" s="188"/>
      <c r="N113" s="189"/>
      <c r="O113" s="71"/>
      <c r="P113" s="71"/>
      <c r="Q113" s="71"/>
      <c r="R113" s="71"/>
      <c r="S113" s="71"/>
      <c r="T113" s="72"/>
      <c r="U113" s="37"/>
      <c r="V113" s="37"/>
      <c r="W113" s="37"/>
      <c r="X113" s="37"/>
      <c r="Y113" s="37"/>
      <c r="Z113" s="37"/>
      <c r="AA113" s="37"/>
      <c r="AB113" s="37"/>
      <c r="AC113" s="37"/>
      <c r="AD113" s="37"/>
      <c r="AE113" s="37"/>
      <c r="AT113" s="18" t="s">
        <v>146</v>
      </c>
      <c r="AU113" s="18" t="s">
        <v>80</v>
      </c>
    </row>
    <row r="114" spans="1:65" s="2" customFormat="1" ht="33" customHeight="1">
      <c r="A114" s="37"/>
      <c r="B114" s="171"/>
      <c r="C114" s="172" t="s">
        <v>208</v>
      </c>
      <c r="D114" s="172" t="s">
        <v>140</v>
      </c>
      <c r="E114" s="173" t="s">
        <v>1070</v>
      </c>
      <c r="F114" s="174" t="s">
        <v>1071</v>
      </c>
      <c r="G114" s="175" t="s">
        <v>1035</v>
      </c>
      <c r="H114" s="176">
        <v>3.4</v>
      </c>
      <c r="I114" s="177"/>
      <c r="J114" s="178">
        <f>ROUND(I114*H114,2)</f>
        <v>0</v>
      </c>
      <c r="K114" s="174" t="s">
        <v>3</v>
      </c>
      <c r="L114" s="38"/>
      <c r="M114" s="179" t="s">
        <v>3</v>
      </c>
      <c r="N114" s="180" t="s">
        <v>44</v>
      </c>
      <c r="O114" s="71"/>
      <c r="P114" s="181">
        <f>O114*H114</f>
        <v>0</v>
      </c>
      <c r="Q114" s="181">
        <v>0</v>
      </c>
      <c r="R114" s="181">
        <f>Q114*H114</f>
        <v>0</v>
      </c>
      <c r="S114" s="181">
        <v>0</v>
      </c>
      <c r="T114" s="182">
        <f>S114*H114</f>
        <v>0</v>
      </c>
      <c r="U114" s="37"/>
      <c r="V114" s="37"/>
      <c r="W114" s="37"/>
      <c r="X114" s="37"/>
      <c r="Y114" s="37"/>
      <c r="Z114" s="37"/>
      <c r="AA114" s="37"/>
      <c r="AB114" s="37"/>
      <c r="AC114" s="37"/>
      <c r="AD114" s="37"/>
      <c r="AE114" s="37"/>
      <c r="AR114" s="183" t="s">
        <v>144</v>
      </c>
      <c r="AT114" s="183" t="s">
        <v>140</v>
      </c>
      <c r="AU114" s="183" t="s">
        <v>80</v>
      </c>
      <c r="AY114" s="18" t="s">
        <v>137</v>
      </c>
      <c r="BE114" s="184">
        <f>IF(N114="základní",J114,0)</f>
        <v>0</v>
      </c>
      <c r="BF114" s="184">
        <f>IF(N114="snížená",J114,0)</f>
        <v>0</v>
      </c>
      <c r="BG114" s="184">
        <f>IF(N114="zákl. přenesená",J114,0)</f>
        <v>0</v>
      </c>
      <c r="BH114" s="184">
        <f>IF(N114="sníž. přenesená",J114,0)</f>
        <v>0</v>
      </c>
      <c r="BI114" s="184">
        <f>IF(N114="nulová",J114,0)</f>
        <v>0</v>
      </c>
      <c r="BJ114" s="18" t="s">
        <v>80</v>
      </c>
      <c r="BK114" s="184">
        <f>ROUND(I114*H114,2)</f>
        <v>0</v>
      </c>
      <c r="BL114" s="18" t="s">
        <v>144</v>
      </c>
      <c r="BM114" s="183" t="s">
        <v>1072</v>
      </c>
    </row>
    <row r="115" spans="1:47" s="2" customFormat="1" ht="12">
      <c r="A115" s="37"/>
      <c r="B115" s="38"/>
      <c r="C115" s="37"/>
      <c r="D115" s="185" t="s">
        <v>146</v>
      </c>
      <c r="E115" s="37"/>
      <c r="F115" s="186" t="s">
        <v>1071</v>
      </c>
      <c r="G115" s="37"/>
      <c r="H115" s="37"/>
      <c r="I115" s="187"/>
      <c r="J115" s="37"/>
      <c r="K115" s="37"/>
      <c r="L115" s="38"/>
      <c r="M115" s="188"/>
      <c r="N115" s="189"/>
      <c r="O115" s="71"/>
      <c r="P115" s="71"/>
      <c r="Q115" s="71"/>
      <c r="R115" s="71"/>
      <c r="S115" s="71"/>
      <c r="T115" s="72"/>
      <c r="U115" s="37"/>
      <c r="V115" s="37"/>
      <c r="W115" s="37"/>
      <c r="X115" s="37"/>
      <c r="Y115" s="37"/>
      <c r="Z115" s="37"/>
      <c r="AA115" s="37"/>
      <c r="AB115" s="37"/>
      <c r="AC115" s="37"/>
      <c r="AD115" s="37"/>
      <c r="AE115" s="37"/>
      <c r="AT115" s="18" t="s">
        <v>146</v>
      </c>
      <c r="AU115" s="18" t="s">
        <v>80</v>
      </c>
    </row>
    <row r="116" spans="1:65" s="2" customFormat="1" ht="16.5" customHeight="1">
      <c r="A116" s="37"/>
      <c r="B116" s="171"/>
      <c r="C116" s="198" t="s">
        <v>9</v>
      </c>
      <c r="D116" s="198" t="s">
        <v>166</v>
      </c>
      <c r="E116" s="199" t="s">
        <v>1073</v>
      </c>
      <c r="F116" s="200" t="s">
        <v>1074</v>
      </c>
      <c r="G116" s="201" t="s">
        <v>1067</v>
      </c>
      <c r="H116" s="202">
        <v>6.46</v>
      </c>
      <c r="I116" s="203"/>
      <c r="J116" s="204">
        <f>ROUND(I116*H116,2)</f>
        <v>0</v>
      </c>
      <c r="K116" s="200" t="s">
        <v>3</v>
      </c>
      <c r="L116" s="205"/>
      <c r="M116" s="206" t="s">
        <v>3</v>
      </c>
      <c r="N116" s="207" t="s">
        <v>44</v>
      </c>
      <c r="O116" s="71"/>
      <c r="P116" s="181">
        <f>O116*H116</f>
        <v>0</v>
      </c>
      <c r="Q116" s="181">
        <v>1</v>
      </c>
      <c r="R116" s="181">
        <f>Q116*H116</f>
        <v>6.46</v>
      </c>
      <c r="S116" s="181">
        <v>0</v>
      </c>
      <c r="T116" s="182">
        <f>S116*H116</f>
        <v>0</v>
      </c>
      <c r="U116" s="37"/>
      <c r="V116" s="37"/>
      <c r="W116" s="37"/>
      <c r="X116" s="37"/>
      <c r="Y116" s="37"/>
      <c r="Z116" s="37"/>
      <c r="AA116" s="37"/>
      <c r="AB116" s="37"/>
      <c r="AC116" s="37"/>
      <c r="AD116" s="37"/>
      <c r="AE116" s="37"/>
      <c r="AR116" s="183" t="s">
        <v>170</v>
      </c>
      <c r="AT116" s="183" t="s">
        <v>166</v>
      </c>
      <c r="AU116" s="183" t="s">
        <v>80</v>
      </c>
      <c r="AY116" s="18" t="s">
        <v>137</v>
      </c>
      <c r="BE116" s="184">
        <f>IF(N116="základní",J116,0)</f>
        <v>0</v>
      </c>
      <c r="BF116" s="184">
        <f>IF(N116="snížená",J116,0)</f>
        <v>0</v>
      </c>
      <c r="BG116" s="184">
        <f>IF(N116="zákl. přenesená",J116,0)</f>
        <v>0</v>
      </c>
      <c r="BH116" s="184">
        <f>IF(N116="sníž. přenesená",J116,0)</f>
        <v>0</v>
      </c>
      <c r="BI116" s="184">
        <f>IF(N116="nulová",J116,0)</f>
        <v>0</v>
      </c>
      <c r="BJ116" s="18" t="s">
        <v>80</v>
      </c>
      <c r="BK116" s="184">
        <f>ROUND(I116*H116,2)</f>
        <v>0</v>
      </c>
      <c r="BL116" s="18" t="s">
        <v>144</v>
      </c>
      <c r="BM116" s="183" t="s">
        <v>1075</v>
      </c>
    </row>
    <row r="117" spans="1:47" s="2" customFormat="1" ht="12">
      <c r="A117" s="37"/>
      <c r="B117" s="38"/>
      <c r="C117" s="37"/>
      <c r="D117" s="185" t="s">
        <v>146</v>
      </c>
      <c r="E117" s="37"/>
      <c r="F117" s="186" t="s">
        <v>1074</v>
      </c>
      <c r="G117" s="37"/>
      <c r="H117" s="37"/>
      <c r="I117" s="187"/>
      <c r="J117" s="37"/>
      <c r="K117" s="37"/>
      <c r="L117" s="38"/>
      <c r="M117" s="188"/>
      <c r="N117" s="189"/>
      <c r="O117" s="71"/>
      <c r="P117" s="71"/>
      <c r="Q117" s="71"/>
      <c r="R117" s="71"/>
      <c r="S117" s="71"/>
      <c r="T117" s="72"/>
      <c r="U117" s="37"/>
      <c r="V117" s="37"/>
      <c r="W117" s="37"/>
      <c r="X117" s="37"/>
      <c r="Y117" s="37"/>
      <c r="Z117" s="37"/>
      <c r="AA117" s="37"/>
      <c r="AB117" s="37"/>
      <c r="AC117" s="37"/>
      <c r="AD117" s="37"/>
      <c r="AE117" s="37"/>
      <c r="AT117" s="18" t="s">
        <v>146</v>
      </c>
      <c r="AU117" s="18" t="s">
        <v>80</v>
      </c>
    </row>
    <row r="118" spans="1:65" s="2" customFormat="1" ht="24.15" customHeight="1">
      <c r="A118" s="37"/>
      <c r="B118" s="171"/>
      <c r="C118" s="172" t="s">
        <v>217</v>
      </c>
      <c r="D118" s="172" t="s">
        <v>140</v>
      </c>
      <c r="E118" s="173" t="s">
        <v>1076</v>
      </c>
      <c r="F118" s="174" t="s">
        <v>1077</v>
      </c>
      <c r="G118" s="175" t="s">
        <v>1018</v>
      </c>
      <c r="H118" s="176">
        <v>94</v>
      </c>
      <c r="I118" s="177"/>
      <c r="J118" s="178">
        <f>ROUND(I118*H118,2)</f>
        <v>0</v>
      </c>
      <c r="K118" s="174" t="s">
        <v>3</v>
      </c>
      <c r="L118" s="38"/>
      <c r="M118" s="179" t="s">
        <v>3</v>
      </c>
      <c r="N118" s="180" t="s">
        <v>44</v>
      </c>
      <c r="O118" s="71"/>
      <c r="P118" s="181">
        <f>O118*H118</f>
        <v>0</v>
      </c>
      <c r="Q118" s="181">
        <v>0</v>
      </c>
      <c r="R118" s="181">
        <f>Q118*H118</f>
        <v>0</v>
      </c>
      <c r="S118" s="181">
        <v>0</v>
      </c>
      <c r="T118" s="182">
        <f>S118*H118</f>
        <v>0</v>
      </c>
      <c r="U118" s="37"/>
      <c r="V118" s="37"/>
      <c r="W118" s="37"/>
      <c r="X118" s="37"/>
      <c r="Y118" s="37"/>
      <c r="Z118" s="37"/>
      <c r="AA118" s="37"/>
      <c r="AB118" s="37"/>
      <c r="AC118" s="37"/>
      <c r="AD118" s="37"/>
      <c r="AE118" s="37"/>
      <c r="AR118" s="183" t="s">
        <v>144</v>
      </c>
      <c r="AT118" s="183" t="s">
        <v>140</v>
      </c>
      <c r="AU118" s="183" t="s">
        <v>80</v>
      </c>
      <c r="AY118" s="18" t="s">
        <v>137</v>
      </c>
      <c r="BE118" s="184">
        <f>IF(N118="základní",J118,0)</f>
        <v>0</v>
      </c>
      <c r="BF118" s="184">
        <f>IF(N118="snížená",J118,0)</f>
        <v>0</v>
      </c>
      <c r="BG118" s="184">
        <f>IF(N118="zákl. přenesená",J118,0)</f>
        <v>0</v>
      </c>
      <c r="BH118" s="184">
        <f>IF(N118="sníž. přenesená",J118,0)</f>
        <v>0</v>
      </c>
      <c r="BI118" s="184">
        <f>IF(N118="nulová",J118,0)</f>
        <v>0</v>
      </c>
      <c r="BJ118" s="18" t="s">
        <v>80</v>
      </c>
      <c r="BK118" s="184">
        <f>ROUND(I118*H118,2)</f>
        <v>0</v>
      </c>
      <c r="BL118" s="18" t="s">
        <v>144</v>
      </c>
      <c r="BM118" s="183" t="s">
        <v>1078</v>
      </c>
    </row>
    <row r="119" spans="1:47" s="2" customFormat="1" ht="12">
      <c r="A119" s="37"/>
      <c r="B119" s="38"/>
      <c r="C119" s="37"/>
      <c r="D119" s="185" t="s">
        <v>146</v>
      </c>
      <c r="E119" s="37"/>
      <c r="F119" s="186" t="s">
        <v>1077</v>
      </c>
      <c r="G119" s="37"/>
      <c r="H119" s="37"/>
      <c r="I119" s="187"/>
      <c r="J119" s="37"/>
      <c r="K119" s="37"/>
      <c r="L119" s="38"/>
      <c r="M119" s="188"/>
      <c r="N119" s="189"/>
      <c r="O119" s="71"/>
      <c r="P119" s="71"/>
      <c r="Q119" s="71"/>
      <c r="R119" s="71"/>
      <c r="S119" s="71"/>
      <c r="T119" s="72"/>
      <c r="U119" s="37"/>
      <c r="V119" s="37"/>
      <c r="W119" s="37"/>
      <c r="X119" s="37"/>
      <c r="Y119" s="37"/>
      <c r="Z119" s="37"/>
      <c r="AA119" s="37"/>
      <c r="AB119" s="37"/>
      <c r="AC119" s="37"/>
      <c r="AD119" s="37"/>
      <c r="AE119" s="37"/>
      <c r="AT119" s="18" t="s">
        <v>146</v>
      </c>
      <c r="AU119" s="18" t="s">
        <v>80</v>
      </c>
    </row>
    <row r="120" spans="1:65" s="2" customFormat="1" ht="16.5" customHeight="1">
      <c r="A120" s="37"/>
      <c r="B120" s="171"/>
      <c r="C120" s="198" t="s">
        <v>224</v>
      </c>
      <c r="D120" s="198" t="s">
        <v>166</v>
      </c>
      <c r="E120" s="199" t="s">
        <v>1079</v>
      </c>
      <c r="F120" s="200" t="s">
        <v>1080</v>
      </c>
      <c r="G120" s="201" t="s">
        <v>1081</v>
      </c>
      <c r="H120" s="202">
        <v>2.82</v>
      </c>
      <c r="I120" s="203"/>
      <c r="J120" s="204">
        <f>ROUND(I120*H120,2)</f>
        <v>0</v>
      </c>
      <c r="K120" s="200" t="s">
        <v>3</v>
      </c>
      <c r="L120" s="205"/>
      <c r="M120" s="206" t="s">
        <v>3</v>
      </c>
      <c r="N120" s="207" t="s">
        <v>44</v>
      </c>
      <c r="O120" s="71"/>
      <c r="P120" s="181">
        <f>O120*H120</f>
        <v>0</v>
      </c>
      <c r="Q120" s="181">
        <v>0.001</v>
      </c>
      <c r="R120" s="181">
        <f>Q120*H120</f>
        <v>0.00282</v>
      </c>
      <c r="S120" s="181">
        <v>0</v>
      </c>
      <c r="T120" s="182">
        <f>S120*H120</f>
        <v>0</v>
      </c>
      <c r="U120" s="37"/>
      <c r="V120" s="37"/>
      <c r="W120" s="37"/>
      <c r="X120" s="37"/>
      <c r="Y120" s="37"/>
      <c r="Z120" s="37"/>
      <c r="AA120" s="37"/>
      <c r="AB120" s="37"/>
      <c r="AC120" s="37"/>
      <c r="AD120" s="37"/>
      <c r="AE120" s="37"/>
      <c r="AR120" s="183" t="s">
        <v>170</v>
      </c>
      <c r="AT120" s="183" t="s">
        <v>166</v>
      </c>
      <c r="AU120" s="183" t="s">
        <v>80</v>
      </c>
      <c r="AY120" s="18" t="s">
        <v>137</v>
      </c>
      <c r="BE120" s="184">
        <f>IF(N120="základní",J120,0)</f>
        <v>0</v>
      </c>
      <c r="BF120" s="184">
        <f>IF(N120="snížená",J120,0)</f>
        <v>0</v>
      </c>
      <c r="BG120" s="184">
        <f>IF(N120="zákl. přenesená",J120,0)</f>
        <v>0</v>
      </c>
      <c r="BH120" s="184">
        <f>IF(N120="sníž. přenesená",J120,0)</f>
        <v>0</v>
      </c>
      <c r="BI120" s="184">
        <f>IF(N120="nulová",J120,0)</f>
        <v>0</v>
      </c>
      <c r="BJ120" s="18" t="s">
        <v>80</v>
      </c>
      <c r="BK120" s="184">
        <f>ROUND(I120*H120,2)</f>
        <v>0</v>
      </c>
      <c r="BL120" s="18" t="s">
        <v>144</v>
      </c>
      <c r="BM120" s="183" t="s">
        <v>1082</v>
      </c>
    </row>
    <row r="121" spans="1:47" s="2" customFormat="1" ht="12">
      <c r="A121" s="37"/>
      <c r="B121" s="38"/>
      <c r="C121" s="37"/>
      <c r="D121" s="185" t="s">
        <v>146</v>
      </c>
      <c r="E121" s="37"/>
      <c r="F121" s="186" t="s">
        <v>1080</v>
      </c>
      <c r="G121" s="37"/>
      <c r="H121" s="37"/>
      <c r="I121" s="187"/>
      <c r="J121" s="37"/>
      <c r="K121" s="37"/>
      <c r="L121" s="38"/>
      <c r="M121" s="188"/>
      <c r="N121" s="189"/>
      <c r="O121" s="71"/>
      <c r="P121" s="71"/>
      <c r="Q121" s="71"/>
      <c r="R121" s="71"/>
      <c r="S121" s="71"/>
      <c r="T121" s="72"/>
      <c r="U121" s="37"/>
      <c r="V121" s="37"/>
      <c r="W121" s="37"/>
      <c r="X121" s="37"/>
      <c r="Y121" s="37"/>
      <c r="Z121" s="37"/>
      <c r="AA121" s="37"/>
      <c r="AB121" s="37"/>
      <c r="AC121" s="37"/>
      <c r="AD121" s="37"/>
      <c r="AE121" s="37"/>
      <c r="AT121" s="18" t="s">
        <v>146</v>
      </c>
      <c r="AU121" s="18" t="s">
        <v>80</v>
      </c>
    </row>
    <row r="122" spans="1:65" s="2" customFormat="1" ht="55.5" customHeight="1">
      <c r="A122" s="37"/>
      <c r="B122" s="171"/>
      <c r="C122" s="172" t="s">
        <v>228</v>
      </c>
      <c r="D122" s="172" t="s">
        <v>140</v>
      </c>
      <c r="E122" s="173" t="s">
        <v>1083</v>
      </c>
      <c r="F122" s="174" t="s">
        <v>1084</v>
      </c>
      <c r="G122" s="175" t="s">
        <v>1018</v>
      </c>
      <c r="H122" s="176">
        <v>59.236</v>
      </c>
      <c r="I122" s="177"/>
      <c r="J122" s="178">
        <f>ROUND(I122*H122,2)</f>
        <v>0</v>
      </c>
      <c r="K122" s="174" t="s">
        <v>3</v>
      </c>
      <c r="L122" s="38"/>
      <c r="M122" s="179" t="s">
        <v>3</v>
      </c>
      <c r="N122" s="180" t="s">
        <v>44</v>
      </c>
      <c r="O122" s="71"/>
      <c r="P122" s="181">
        <f>O122*H122</f>
        <v>0</v>
      </c>
      <c r="Q122" s="181">
        <v>0</v>
      </c>
      <c r="R122" s="181">
        <f>Q122*H122</f>
        <v>0</v>
      </c>
      <c r="S122" s="181">
        <v>0</v>
      </c>
      <c r="T122" s="182">
        <f>S122*H122</f>
        <v>0</v>
      </c>
      <c r="U122" s="37"/>
      <c r="V122" s="37"/>
      <c r="W122" s="37"/>
      <c r="X122" s="37"/>
      <c r="Y122" s="37"/>
      <c r="Z122" s="37"/>
      <c r="AA122" s="37"/>
      <c r="AB122" s="37"/>
      <c r="AC122" s="37"/>
      <c r="AD122" s="37"/>
      <c r="AE122" s="37"/>
      <c r="AR122" s="183" t="s">
        <v>144</v>
      </c>
      <c r="AT122" s="183" t="s">
        <v>140</v>
      </c>
      <c r="AU122" s="183" t="s">
        <v>80</v>
      </c>
      <c r="AY122" s="18" t="s">
        <v>137</v>
      </c>
      <c r="BE122" s="184">
        <f>IF(N122="základní",J122,0)</f>
        <v>0</v>
      </c>
      <c r="BF122" s="184">
        <f>IF(N122="snížená",J122,0)</f>
        <v>0</v>
      </c>
      <c r="BG122" s="184">
        <f>IF(N122="zákl. přenesená",J122,0)</f>
        <v>0</v>
      </c>
      <c r="BH122" s="184">
        <f>IF(N122="sníž. přenesená",J122,0)</f>
        <v>0</v>
      </c>
      <c r="BI122" s="184">
        <f>IF(N122="nulová",J122,0)</f>
        <v>0</v>
      </c>
      <c r="BJ122" s="18" t="s">
        <v>80</v>
      </c>
      <c r="BK122" s="184">
        <f>ROUND(I122*H122,2)</f>
        <v>0</v>
      </c>
      <c r="BL122" s="18" t="s">
        <v>144</v>
      </c>
      <c r="BM122" s="183" t="s">
        <v>1085</v>
      </c>
    </row>
    <row r="123" spans="1:47" s="2" customFormat="1" ht="12">
      <c r="A123" s="37"/>
      <c r="B123" s="38"/>
      <c r="C123" s="37"/>
      <c r="D123" s="185" t="s">
        <v>146</v>
      </c>
      <c r="E123" s="37"/>
      <c r="F123" s="186" t="s">
        <v>1086</v>
      </c>
      <c r="G123" s="37"/>
      <c r="H123" s="37"/>
      <c r="I123" s="187"/>
      <c r="J123" s="37"/>
      <c r="K123" s="37"/>
      <c r="L123" s="38"/>
      <c r="M123" s="188"/>
      <c r="N123" s="189"/>
      <c r="O123" s="71"/>
      <c r="P123" s="71"/>
      <c r="Q123" s="71"/>
      <c r="R123" s="71"/>
      <c r="S123" s="71"/>
      <c r="T123" s="72"/>
      <c r="U123" s="37"/>
      <c r="V123" s="37"/>
      <c r="W123" s="37"/>
      <c r="X123" s="37"/>
      <c r="Y123" s="37"/>
      <c r="Z123" s="37"/>
      <c r="AA123" s="37"/>
      <c r="AB123" s="37"/>
      <c r="AC123" s="37"/>
      <c r="AD123" s="37"/>
      <c r="AE123" s="37"/>
      <c r="AT123" s="18" t="s">
        <v>146</v>
      </c>
      <c r="AU123" s="18" t="s">
        <v>80</v>
      </c>
    </row>
    <row r="124" spans="1:65" s="2" customFormat="1" ht="16.5" customHeight="1">
      <c r="A124" s="37"/>
      <c r="B124" s="171"/>
      <c r="C124" s="172" t="s">
        <v>234</v>
      </c>
      <c r="D124" s="172" t="s">
        <v>140</v>
      </c>
      <c r="E124" s="173" t="s">
        <v>1087</v>
      </c>
      <c r="F124" s="174" t="s">
        <v>1088</v>
      </c>
      <c r="G124" s="175" t="s">
        <v>1018</v>
      </c>
      <c r="H124" s="176">
        <v>94</v>
      </c>
      <c r="I124" s="177"/>
      <c r="J124" s="178">
        <f>ROUND(I124*H124,2)</f>
        <v>0</v>
      </c>
      <c r="K124" s="174" t="s">
        <v>3</v>
      </c>
      <c r="L124" s="38"/>
      <c r="M124" s="179" t="s">
        <v>3</v>
      </c>
      <c r="N124" s="180" t="s">
        <v>44</v>
      </c>
      <c r="O124" s="71"/>
      <c r="P124" s="181">
        <f>O124*H124</f>
        <v>0</v>
      </c>
      <c r="Q124" s="181">
        <v>0</v>
      </c>
      <c r="R124" s="181">
        <f>Q124*H124</f>
        <v>0</v>
      </c>
      <c r="S124" s="181">
        <v>0</v>
      </c>
      <c r="T124" s="182">
        <f>S124*H124</f>
        <v>0</v>
      </c>
      <c r="U124" s="37"/>
      <c r="V124" s="37"/>
      <c r="W124" s="37"/>
      <c r="X124" s="37"/>
      <c r="Y124" s="37"/>
      <c r="Z124" s="37"/>
      <c r="AA124" s="37"/>
      <c r="AB124" s="37"/>
      <c r="AC124" s="37"/>
      <c r="AD124" s="37"/>
      <c r="AE124" s="37"/>
      <c r="AR124" s="183" t="s">
        <v>144</v>
      </c>
      <c r="AT124" s="183" t="s">
        <v>140</v>
      </c>
      <c r="AU124" s="183" t="s">
        <v>80</v>
      </c>
      <c r="AY124" s="18" t="s">
        <v>137</v>
      </c>
      <c r="BE124" s="184">
        <f>IF(N124="základní",J124,0)</f>
        <v>0</v>
      </c>
      <c r="BF124" s="184">
        <f>IF(N124="snížená",J124,0)</f>
        <v>0</v>
      </c>
      <c r="BG124" s="184">
        <f>IF(N124="zákl. přenesená",J124,0)</f>
        <v>0</v>
      </c>
      <c r="BH124" s="184">
        <f>IF(N124="sníž. přenesená",J124,0)</f>
        <v>0</v>
      </c>
      <c r="BI124" s="184">
        <f>IF(N124="nulová",J124,0)</f>
        <v>0</v>
      </c>
      <c r="BJ124" s="18" t="s">
        <v>80</v>
      </c>
      <c r="BK124" s="184">
        <f>ROUND(I124*H124,2)</f>
        <v>0</v>
      </c>
      <c r="BL124" s="18" t="s">
        <v>144</v>
      </c>
      <c r="BM124" s="183" t="s">
        <v>1089</v>
      </c>
    </row>
    <row r="125" spans="1:47" s="2" customFormat="1" ht="12">
      <c r="A125" s="37"/>
      <c r="B125" s="38"/>
      <c r="C125" s="37"/>
      <c r="D125" s="185" t="s">
        <v>146</v>
      </c>
      <c r="E125" s="37"/>
      <c r="F125" s="186" t="s">
        <v>1088</v>
      </c>
      <c r="G125" s="37"/>
      <c r="H125" s="37"/>
      <c r="I125" s="187"/>
      <c r="J125" s="37"/>
      <c r="K125" s="37"/>
      <c r="L125" s="38"/>
      <c r="M125" s="188"/>
      <c r="N125" s="189"/>
      <c r="O125" s="71"/>
      <c r="P125" s="71"/>
      <c r="Q125" s="71"/>
      <c r="R125" s="71"/>
      <c r="S125" s="71"/>
      <c r="T125" s="72"/>
      <c r="U125" s="37"/>
      <c r="V125" s="37"/>
      <c r="W125" s="37"/>
      <c r="X125" s="37"/>
      <c r="Y125" s="37"/>
      <c r="Z125" s="37"/>
      <c r="AA125" s="37"/>
      <c r="AB125" s="37"/>
      <c r="AC125" s="37"/>
      <c r="AD125" s="37"/>
      <c r="AE125" s="37"/>
      <c r="AT125" s="18" t="s">
        <v>146</v>
      </c>
      <c r="AU125" s="18" t="s">
        <v>80</v>
      </c>
    </row>
    <row r="126" spans="1:65" s="2" customFormat="1" ht="55.5" customHeight="1">
      <c r="A126" s="37"/>
      <c r="B126" s="171"/>
      <c r="C126" s="172" t="s">
        <v>238</v>
      </c>
      <c r="D126" s="172" t="s">
        <v>140</v>
      </c>
      <c r="E126" s="173" t="s">
        <v>1090</v>
      </c>
      <c r="F126" s="174" t="s">
        <v>1091</v>
      </c>
      <c r="G126" s="175" t="s">
        <v>1018</v>
      </c>
      <c r="H126" s="176">
        <v>94</v>
      </c>
      <c r="I126" s="177"/>
      <c r="J126" s="178">
        <f>ROUND(I126*H126,2)</f>
        <v>0</v>
      </c>
      <c r="K126" s="174" t="s">
        <v>3</v>
      </c>
      <c r="L126" s="38"/>
      <c r="M126" s="179" t="s">
        <v>3</v>
      </c>
      <c r="N126" s="180" t="s">
        <v>44</v>
      </c>
      <c r="O126" s="71"/>
      <c r="P126" s="181">
        <f>O126*H126</f>
        <v>0</v>
      </c>
      <c r="Q126" s="181">
        <v>0</v>
      </c>
      <c r="R126" s="181">
        <f>Q126*H126</f>
        <v>0</v>
      </c>
      <c r="S126" s="181">
        <v>0</v>
      </c>
      <c r="T126" s="182">
        <f>S126*H126</f>
        <v>0</v>
      </c>
      <c r="U126" s="37"/>
      <c r="V126" s="37"/>
      <c r="W126" s="37"/>
      <c r="X126" s="37"/>
      <c r="Y126" s="37"/>
      <c r="Z126" s="37"/>
      <c r="AA126" s="37"/>
      <c r="AB126" s="37"/>
      <c r="AC126" s="37"/>
      <c r="AD126" s="37"/>
      <c r="AE126" s="37"/>
      <c r="AR126" s="183" t="s">
        <v>144</v>
      </c>
      <c r="AT126" s="183" t="s">
        <v>140</v>
      </c>
      <c r="AU126" s="183" t="s">
        <v>80</v>
      </c>
      <c r="AY126" s="18" t="s">
        <v>137</v>
      </c>
      <c r="BE126" s="184">
        <f>IF(N126="základní",J126,0)</f>
        <v>0</v>
      </c>
      <c r="BF126" s="184">
        <f>IF(N126="snížená",J126,0)</f>
        <v>0</v>
      </c>
      <c r="BG126" s="184">
        <f>IF(N126="zákl. přenesená",J126,0)</f>
        <v>0</v>
      </c>
      <c r="BH126" s="184">
        <f>IF(N126="sníž. přenesená",J126,0)</f>
        <v>0</v>
      </c>
      <c r="BI126" s="184">
        <f>IF(N126="nulová",J126,0)</f>
        <v>0</v>
      </c>
      <c r="BJ126" s="18" t="s">
        <v>80</v>
      </c>
      <c r="BK126" s="184">
        <f>ROUND(I126*H126,2)</f>
        <v>0</v>
      </c>
      <c r="BL126" s="18" t="s">
        <v>144</v>
      </c>
      <c r="BM126" s="183" t="s">
        <v>1092</v>
      </c>
    </row>
    <row r="127" spans="1:47" s="2" customFormat="1" ht="12">
      <c r="A127" s="37"/>
      <c r="B127" s="38"/>
      <c r="C127" s="37"/>
      <c r="D127" s="185" t="s">
        <v>146</v>
      </c>
      <c r="E127" s="37"/>
      <c r="F127" s="186" t="s">
        <v>1093</v>
      </c>
      <c r="G127" s="37"/>
      <c r="H127" s="37"/>
      <c r="I127" s="187"/>
      <c r="J127" s="37"/>
      <c r="K127" s="37"/>
      <c r="L127" s="38"/>
      <c r="M127" s="188"/>
      <c r="N127" s="189"/>
      <c r="O127" s="71"/>
      <c r="P127" s="71"/>
      <c r="Q127" s="71"/>
      <c r="R127" s="71"/>
      <c r="S127" s="71"/>
      <c r="T127" s="72"/>
      <c r="U127" s="37"/>
      <c r="V127" s="37"/>
      <c r="W127" s="37"/>
      <c r="X127" s="37"/>
      <c r="Y127" s="37"/>
      <c r="Z127" s="37"/>
      <c r="AA127" s="37"/>
      <c r="AB127" s="37"/>
      <c r="AC127" s="37"/>
      <c r="AD127" s="37"/>
      <c r="AE127" s="37"/>
      <c r="AT127" s="18" t="s">
        <v>146</v>
      </c>
      <c r="AU127" s="18" t="s">
        <v>80</v>
      </c>
    </row>
    <row r="128" spans="1:63" s="12" customFormat="1" ht="25.9" customHeight="1">
      <c r="A128" s="12"/>
      <c r="B128" s="158"/>
      <c r="C128" s="12"/>
      <c r="D128" s="159" t="s">
        <v>72</v>
      </c>
      <c r="E128" s="160" t="s">
        <v>150</v>
      </c>
      <c r="F128" s="160" t="s">
        <v>1094</v>
      </c>
      <c r="G128" s="12"/>
      <c r="H128" s="12"/>
      <c r="I128" s="161"/>
      <c r="J128" s="162">
        <f>BK128</f>
        <v>0</v>
      </c>
      <c r="K128" s="12"/>
      <c r="L128" s="158"/>
      <c r="M128" s="163"/>
      <c r="N128" s="164"/>
      <c r="O128" s="164"/>
      <c r="P128" s="165">
        <f>SUM(P129:P136)</f>
        <v>0</v>
      </c>
      <c r="Q128" s="164"/>
      <c r="R128" s="165">
        <f>SUM(R129:R136)</f>
        <v>0.590742698</v>
      </c>
      <c r="S128" s="164"/>
      <c r="T128" s="166">
        <f>SUM(T129:T136)</f>
        <v>0</v>
      </c>
      <c r="U128" s="12"/>
      <c r="V128" s="12"/>
      <c r="W128" s="12"/>
      <c r="X128" s="12"/>
      <c r="Y128" s="12"/>
      <c r="Z128" s="12"/>
      <c r="AA128" s="12"/>
      <c r="AB128" s="12"/>
      <c r="AC128" s="12"/>
      <c r="AD128" s="12"/>
      <c r="AE128" s="12"/>
      <c r="AR128" s="159" t="s">
        <v>80</v>
      </c>
      <c r="AT128" s="167" t="s">
        <v>72</v>
      </c>
      <c r="AU128" s="167" t="s">
        <v>73</v>
      </c>
      <c r="AY128" s="159" t="s">
        <v>137</v>
      </c>
      <c r="BK128" s="168">
        <f>SUM(BK129:BK136)</f>
        <v>0</v>
      </c>
    </row>
    <row r="129" spans="1:65" s="2" customFormat="1" ht="16.5" customHeight="1">
      <c r="A129" s="37"/>
      <c r="B129" s="171"/>
      <c r="C129" s="172" t="s">
        <v>8</v>
      </c>
      <c r="D129" s="172" t="s">
        <v>140</v>
      </c>
      <c r="E129" s="173" t="s">
        <v>1095</v>
      </c>
      <c r="F129" s="174" t="s">
        <v>1096</v>
      </c>
      <c r="G129" s="175" t="s">
        <v>1035</v>
      </c>
      <c r="H129" s="176">
        <v>1.224</v>
      </c>
      <c r="I129" s="177"/>
      <c r="J129" s="178">
        <f>ROUND(I129*H129,2)</f>
        <v>0</v>
      </c>
      <c r="K129" s="174" t="s">
        <v>3</v>
      </c>
      <c r="L129" s="38"/>
      <c r="M129" s="179" t="s">
        <v>3</v>
      </c>
      <c r="N129" s="180" t="s">
        <v>44</v>
      </c>
      <c r="O129" s="71"/>
      <c r="P129" s="181">
        <f>O129*H129</f>
        <v>0</v>
      </c>
      <c r="Q129" s="181">
        <v>0</v>
      </c>
      <c r="R129" s="181">
        <f>Q129*H129</f>
        <v>0</v>
      </c>
      <c r="S129" s="181">
        <v>0</v>
      </c>
      <c r="T129" s="182">
        <f>S129*H129</f>
        <v>0</v>
      </c>
      <c r="U129" s="37"/>
      <c r="V129" s="37"/>
      <c r="W129" s="37"/>
      <c r="X129" s="37"/>
      <c r="Y129" s="37"/>
      <c r="Z129" s="37"/>
      <c r="AA129" s="37"/>
      <c r="AB129" s="37"/>
      <c r="AC129" s="37"/>
      <c r="AD129" s="37"/>
      <c r="AE129" s="37"/>
      <c r="AR129" s="183" t="s">
        <v>144</v>
      </c>
      <c r="AT129" s="183" t="s">
        <v>140</v>
      </c>
      <c r="AU129" s="183" t="s">
        <v>80</v>
      </c>
      <c r="AY129" s="18" t="s">
        <v>137</v>
      </c>
      <c r="BE129" s="184">
        <f>IF(N129="základní",J129,0)</f>
        <v>0</v>
      </c>
      <c r="BF129" s="184">
        <f>IF(N129="snížená",J129,0)</f>
        <v>0</v>
      </c>
      <c r="BG129" s="184">
        <f>IF(N129="zákl. přenesená",J129,0)</f>
        <v>0</v>
      </c>
      <c r="BH129" s="184">
        <f>IF(N129="sníž. přenesená",J129,0)</f>
        <v>0</v>
      </c>
      <c r="BI129" s="184">
        <f>IF(N129="nulová",J129,0)</f>
        <v>0</v>
      </c>
      <c r="BJ129" s="18" t="s">
        <v>80</v>
      </c>
      <c r="BK129" s="184">
        <f>ROUND(I129*H129,2)</f>
        <v>0</v>
      </c>
      <c r="BL129" s="18" t="s">
        <v>144</v>
      </c>
      <c r="BM129" s="183" t="s">
        <v>1097</v>
      </c>
    </row>
    <row r="130" spans="1:47" s="2" customFormat="1" ht="12">
      <c r="A130" s="37"/>
      <c r="B130" s="38"/>
      <c r="C130" s="37"/>
      <c r="D130" s="185" t="s">
        <v>146</v>
      </c>
      <c r="E130" s="37"/>
      <c r="F130" s="186" t="s">
        <v>1096</v>
      </c>
      <c r="G130" s="37"/>
      <c r="H130" s="37"/>
      <c r="I130" s="187"/>
      <c r="J130" s="37"/>
      <c r="K130" s="37"/>
      <c r="L130" s="38"/>
      <c r="M130" s="188"/>
      <c r="N130" s="189"/>
      <c r="O130" s="71"/>
      <c r="P130" s="71"/>
      <c r="Q130" s="71"/>
      <c r="R130" s="71"/>
      <c r="S130" s="71"/>
      <c r="T130" s="72"/>
      <c r="U130" s="37"/>
      <c r="V130" s="37"/>
      <c r="W130" s="37"/>
      <c r="X130" s="37"/>
      <c r="Y130" s="37"/>
      <c r="Z130" s="37"/>
      <c r="AA130" s="37"/>
      <c r="AB130" s="37"/>
      <c r="AC130" s="37"/>
      <c r="AD130" s="37"/>
      <c r="AE130" s="37"/>
      <c r="AT130" s="18" t="s">
        <v>146</v>
      </c>
      <c r="AU130" s="18" t="s">
        <v>80</v>
      </c>
    </row>
    <row r="131" spans="1:65" s="2" customFormat="1" ht="16.5" customHeight="1">
      <c r="A131" s="37"/>
      <c r="B131" s="171"/>
      <c r="C131" s="172" t="s">
        <v>245</v>
      </c>
      <c r="D131" s="172" t="s">
        <v>140</v>
      </c>
      <c r="E131" s="173" t="s">
        <v>1098</v>
      </c>
      <c r="F131" s="174" t="s">
        <v>1099</v>
      </c>
      <c r="G131" s="175" t="s">
        <v>1018</v>
      </c>
      <c r="H131" s="176">
        <v>6.386</v>
      </c>
      <c r="I131" s="177"/>
      <c r="J131" s="178">
        <f>ROUND(I131*H131,2)</f>
        <v>0</v>
      </c>
      <c r="K131" s="174" t="s">
        <v>3</v>
      </c>
      <c r="L131" s="38"/>
      <c r="M131" s="179" t="s">
        <v>3</v>
      </c>
      <c r="N131" s="180" t="s">
        <v>44</v>
      </c>
      <c r="O131" s="71"/>
      <c r="P131" s="181">
        <f>O131*H131</f>
        <v>0</v>
      </c>
      <c r="Q131" s="181">
        <v>0.0417442</v>
      </c>
      <c r="R131" s="181">
        <f>Q131*H131</f>
        <v>0.2665784612</v>
      </c>
      <c r="S131" s="181">
        <v>0</v>
      </c>
      <c r="T131" s="182">
        <f>S131*H131</f>
        <v>0</v>
      </c>
      <c r="U131" s="37"/>
      <c r="V131" s="37"/>
      <c r="W131" s="37"/>
      <c r="X131" s="37"/>
      <c r="Y131" s="37"/>
      <c r="Z131" s="37"/>
      <c r="AA131" s="37"/>
      <c r="AB131" s="37"/>
      <c r="AC131" s="37"/>
      <c r="AD131" s="37"/>
      <c r="AE131" s="37"/>
      <c r="AR131" s="183" t="s">
        <v>144</v>
      </c>
      <c r="AT131" s="183" t="s">
        <v>140</v>
      </c>
      <c r="AU131" s="183" t="s">
        <v>80</v>
      </c>
      <c r="AY131" s="18" t="s">
        <v>137</v>
      </c>
      <c r="BE131" s="184">
        <f>IF(N131="základní",J131,0)</f>
        <v>0</v>
      </c>
      <c r="BF131" s="184">
        <f>IF(N131="snížená",J131,0)</f>
        <v>0</v>
      </c>
      <c r="BG131" s="184">
        <f>IF(N131="zákl. přenesená",J131,0)</f>
        <v>0</v>
      </c>
      <c r="BH131" s="184">
        <f>IF(N131="sníž. přenesená",J131,0)</f>
        <v>0</v>
      </c>
      <c r="BI131" s="184">
        <f>IF(N131="nulová",J131,0)</f>
        <v>0</v>
      </c>
      <c r="BJ131" s="18" t="s">
        <v>80</v>
      </c>
      <c r="BK131" s="184">
        <f>ROUND(I131*H131,2)</f>
        <v>0</v>
      </c>
      <c r="BL131" s="18" t="s">
        <v>144</v>
      </c>
      <c r="BM131" s="183" t="s">
        <v>1100</v>
      </c>
    </row>
    <row r="132" spans="1:47" s="2" customFormat="1" ht="12">
      <c r="A132" s="37"/>
      <c r="B132" s="38"/>
      <c r="C132" s="37"/>
      <c r="D132" s="185" t="s">
        <v>146</v>
      </c>
      <c r="E132" s="37"/>
      <c r="F132" s="186" t="s">
        <v>1099</v>
      </c>
      <c r="G132" s="37"/>
      <c r="H132" s="37"/>
      <c r="I132" s="187"/>
      <c r="J132" s="37"/>
      <c r="K132" s="37"/>
      <c r="L132" s="38"/>
      <c r="M132" s="188"/>
      <c r="N132" s="189"/>
      <c r="O132" s="71"/>
      <c r="P132" s="71"/>
      <c r="Q132" s="71"/>
      <c r="R132" s="71"/>
      <c r="S132" s="71"/>
      <c r="T132" s="72"/>
      <c r="U132" s="37"/>
      <c r="V132" s="37"/>
      <c r="W132" s="37"/>
      <c r="X132" s="37"/>
      <c r="Y132" s="37"/>
      <c r="Z132" s="37"/>
      <c r="AA132" s="37"/>
      <c r="AB132" s="37"/>
      <c r="AC132" s="37"/>
      <c r="AD132" s="37"/>
      <c r="AE132" s="37"/>
      <c r="AT132" s="18" t="s">
        <v>146</v>
      </c>
      <c r="AU132" s="18" t="s">
        <v>80</v>
      </c>
    </row>
    <row r="133" spans="1:65" s="2" customFormat="1" ht="16.5" customHeight="1">
      <c r="A133" s="37"/>
      <c r="B133" s="171"/>
      <c r="C133" s="172" t="s">
        <v>249</v>
      </c>
      <c r="D133" s="172" t="s">
        <v>140</v>
      </c>
      <c r="E133" s="173" t="s">
        <v>1101</v>
      </c>
      <c r="F133" s="174" t="s">
        <v>1102</v>
      </c>
      <c r="G133" s="175" t="s">
        <v>1018</v>
      </c>
      <c r="H133" s="176">
        <v>6.386</v>
      </c>
      <c r="I133" s="177"/>
      <c r="J133" s="178">
        <f>ROUND(I133*H133,2)</f>
        <v>0</v>
      </c>
      <c r="K133" s="174" t="s">
        <v>3</v>
      </c>
      <c r="L133" s="38"/>
      <c r="M133" s="179" t="s">
        <v>3</v>
      </c>
      <c r="N133" s="180" t="s">
        <v>44</v>
      </c>
      <c r="O133" s="71"/>
      <c r="P133" s="181">
        <f>O133*H133</f>
        <v>0</v>
      </c>
      <c r="Q133" s="181">
        <v>1.5E-05</v>
      </c>
      <c r="R133" s="181">
        <f>Q133*H133</f>
        <v>9.579E-05</v>
      </c>
      <c r="S133" s="181">
        <v>0</v>
      </c>
      <c r="T133" s="182">
        <f>S133*H133</f>
        <v>0</v>
      </c>
      <c r="U133" s="37"/>
      <c r="V133" s="37"/>
      <c r="W133" s="37"/>
      <c r="X133" s="37"/>
      <c r="Y133" s="37"/>
      <c r="Z133" s="37"/>
      <c r="AA133" s="37"/>
      <c r="AB133" s="37"/>
      <c r="AC133" s="37"/>
      <c r="AD133" s="37"/>
      <c r="AE133" s="37"/>
      <c r="AR133" s="183" t="s">
        <v>144</v>
      </c>
      <c r="AT133" s="183" t="s">
        <v>140</v>
      </c>
      <c r="AU133" s="183" t="s">
        <v>80</v>
      </c>
      <c r="AY133" s="18" t="s">
        <v>137</v>
      </c>
      <c r="BE133" s="184">
        <f>IF(N133="základní",J133,0)</f>
        <v>0</v>
      </c>
      <c r="BF133" s="184">
        <f>IF(N133="snížená",J133,0)</f>
        <v>0</v>
      </c>
      <c r="BG133" s="184">
        <f>IF(N133="zákl. přenesená",J133,0)</f>
        <v>0</v>
      </c>
      <c r="BH133" s="184">
        <f>IF(N133="sníž. přenesená",J133,0)</f>
        <v>0</v>
      </c>
      <c r="BI133" s="184">
        <f>IF(N133="nulová",J133,0)</f>
        <v>0</v>
      </c>
      <c r="BJ133" s="18" t="s">
        <v>80</v>
      </c>
      <c r="BK133" s="184">
        <f>ROUND(I133*H133,2)</f>
        <v>0</v>
      </c>
      <c r="BL133" s="18" t="s">
        <v>144</v>
      </c>
      <c r="BM133" s="183" t="s">
        <v>1103</v>
      </c>
    </row>
    <row r="134" spans="1:47" s="2" customFormat="1" ht="12">
      <c r="A134" s="37"/>
      <c r="B134" s="38"/>
      <c r="C134" s="37"/>
      <c r="D134" s="185" t="s">
        <v>146</v>
      </c>
      <c r="E134" s="37"/>
      <c r="F134" s="186" t="s">
        <v>1102</v>
      </c>
      <c r="G134" s="37"/>
      <c r="H134" s="37"/>
      <c r="I134" s="187"/>
      <c r="J134" s="37"/>
      <c r="K134" s="37"/>
      <c r="L134" s="38"/>
      <c r="M134" s="188"/>
      <c r="N134" s="189"/>
      <c r="O134" s="71"/>
      <c r="P134" s="71"/>
      <c r="Q134" s="71"/>
      <c r="R134" s="71"/>
      <c r="S134" s="71"/>
      <c r="T134" s="72"/>
      <c r="U134" s="37"/>
      <c r="V134" s="37"/>
      <c r="W134" s="37"/>
      <c r="X134" s="37"/>
      <c r="Y134" s="37"/>
      <c r="Z134" s="37"/>
      <c r="AA134" s="37"/>
      <c r="AB134" s="37"/>
      <c r="AC134" s="37"/>
      <c r="AD134" s="37"/>
      <c r="AE134" s="37"/>
      <c r="AT134" s="18" t="s">
        <v>146</v>
      </c>
      <c r="AU134" s="18" t="s">
        <v>80</v>
      </c>
    </row>
    <row r="135" spans="1:65" s="2" customFormat="1" ht="16.5" customHeight="1">
      <c r="A135" s="37"/>
      <c r="B135" s="171"/>
      <c r="C135" s="172" t="s">
        <v>253</v>
      </c>
      <c r="D135" s="172" t="s">
        <v>140</v>
      </c>
      <c r="E135" s="173" t="s">
        <v>1104</v>
      </c>
      <c r="F135" s="174" t="s">
        <v>1105</v>
      </c>
      <c r="G135" s="175" t="s">
        <v>1067</v>
      </c>
      <c r="H135" s="176">
        <v>0.309</v>
      </c>
      <c r="I135" s="177"/>
      <c r="J135" s="178">
        <f>ROUND(I135*H135,2)</f>
        <v>0</v>
      </c>
      <c r="K135" s="174" t="s">
        <v>3</v>
      </c>
      <c r="L135" s="38"/>
      <c r="M135" s="179" t="s">
        <v>3</v>
      </c>
      <c r="N135" s="180" t="s">
        <v>44</v>
      </c>
      <c r="O135" s="71"/>
      <c r="P135" s="181">
        <f>O135*H135</f>
        <v>0</v>
      </c>
      <c r="Q135" s="181">
        <v>1.0487652</v>
      </c>
      <c r="R135" s="181">
        <f>Q135*H135</f>
        <v>0.3240684468</v>
      </c>
      <c r="S135" s="181">
        <v>0</v>
      </c>
      <c r="T135" s="182">
        <f>S135*H135</f>
        <v>0</v>
      </c>
      <c r="U135" s="37"/>
      <c r="V135" s="37"/>
      <c r="W135" s="37"/>
      <c r="X135" s="37"/>
      <c r="Y135" s="37"/>
      <c r="Z135" s="37"/>
      <c r="AA135" s="37"/>
      <c r="AB135" s="37"/>
      <c r="AC135" s="37"/>
      <c r="AD135" s="37"/>
      <c r="AE135" s="37"/>
      <c r="AR135" s="183" t="s">
        <v>144</v>
      </c>
      <c r="AT135" s="183" t="s">
        <v>140</v>
      </c>
      <c r="AU135" s="183" t="s">
        <v>80</v>
      </c>
      <c r="AY135" s="18" t="s">
        <v>137</v>
      </c>
      <c r="BE135" s="184">
        <f>IF(N135="základní",J135,0)</f>
        <v>0</v>
      </c>
      <c r="BF135" s="184">
        <f>IF(N135="snížená",J135,0)</f>
        <v>0</v>
      </c>
      <c r="BG135" s="184">
        <f>IF(N135="zákl. přenesená",J135,0)</f>
        <v>0</v>
      </c>
      <c r="BH135" s="184">
        <f>IF(N135="sníž. přenesená",J135,0)</f>
        <v>0</v>
      </c>
      <c r="BI135" s="184">
        <f>IF(N135="nulová",J135,0)</f>
        <v>0</v>
      </c>
      <c r="BJ135" s="18" t="s">
        <v>80</v>
      </c>
      <c r="BK135" s="184">
        <f>ROUND(I135*H135,2)</f>
        <v>0</v>
      </c>
      <c r="BL135" s="18" t="s">
        <v>144</v>
      </c>
      <c r="BM135" s="183" t="s">
        <v>1106</v>
      </c>
    </row>
    <row r="136" spans="1:47" s="2" customFormat="1" ht="12">
      <c r="A136" s="37"/>
      <c r="B136" s="38"/>
      <c r="C136" s="37"/>
      <c r="D136" s="185" t="s">
        <v>146</v>
      </c>
      <c r="E136" s="37"/>
      <c r="F136" s="186" t="s">
        <v>1105</v>
      </c>
      <c r="G136" s="37"/>
      <c r="H136" s="37"/>
      <c r="I136" s="187"/>
      <c r="J136" s="37"/>
      <c r="K136" s="37"/>
      <c r="L136" s="38"/>
      <c r="M136" s="188"/>
      <c r="N136" s="189"/>
      <c r="O136" s="71"/>
      <c r="P136" s="71"/>
      <c r="Q136" s="71"/>
      <c r="R136" s="71"/>
      <c r="S136" s="71"/>
      <c r="T136" s="72"/>
      <c r="U136" s="37"/>
      <c r="V136" s="37"/>
      <c r="W136" s="37"/>
      <c r="X136" s="37"/>
      <c r="Y136" s="37"/>
      <c r="Z136" s="37"/>
      <c r="AA136" s="37"/>
      <c r="AB136" s="37"/>
      <c r="AC136" s="37"/>
      <c r="AD136" s="37"/>
      <c r="AE136" s="37"/>
      <c r="AT136" s="18" t="s">
        <v>146</v>
      </c>
      <c r="AU136" s="18" t="s">
        <v>80</v>
      </c>
    </row>
    <row r="137" spans="1:63" s="12" customFormat="1" ht="25.9" customHeight="1">
      <c r="A137" s="12"/>
      <c r="B137" s="158"/>
      <c r="C137" s="12"/>
      <c r="D137" s="159" t="s">
        <v>72</v>
      </c>
      <c r="E137" s="160" t="s">
        <v>144</v>
      </c>
      <c r="F137" s="160" t="s">
        <v>1107</v>
      </c>
      <c r="G137" s="12"/>
      <c r="H137" s="12"/>
      <c r="I137" s="161"/>
      <c r="J137" s="162">
        <f>BK137</f>
        <v>0</v>
      </c>
      <c r="K137" s="12"/>
      <c r="L137" s="158"/>
      <c r="M137" s="163"/>
      <c r="N137" s="164"/>
      <c r="O137" s="164"/>
      <c r="P137" s="165">
        <f>SUM(P138:P155)</f>
        <v>0</v>
      </c>
      <c r="Q137" s="164"/>
      <c r="R137" s="165">
        <f>SUM(R138:R155)</f>
        <v>83.5338154317208</v>
      </c>
      <c r="S137" s="164"/>
      <c r="T137" s="166">
        <f>SUM(T138:T155)</f>
        <v>0</v>
      </c>
      <c r="U137" s="12"/>
      <c r="V137" s="12"/>
      <c r="W137" s="12"/>
      <c r="X137" s="12"/>
      <c r="Y137" s="12"/>
      <c r="Z137" s="12"/>
      <c r="AA137" s="12"/>
      <c r="AB137" s="12"/>
      <c r="AC137" s="12"/>
      <c r="AD137" s="12"/>
      <c r="AE137" s="12"/>
      <c r="AR137" s="159" t="s">
        <v>80</v>
      </c>
      <c r="AT137" s="167" t="s">
        <v>72</v>
      </c>
      <c r="AU137" s="167" t="s">
        <v>73</v>
      </c>
      <c r="AY137" s="159" t="s">
        <v>137</v>
      </c>
      <c r="BK137" s="168">
        <f>SUM(BK138:BK155)</f>
        <v>0</v>
      </c>
    </row>
    <row r="138" spans="1:65" s="2" customFormat="1" ht="37.8" customHeight="1">
      <c r="A138" s="37"/>
      <c r="B138" s="171"/>
      <c r="C138" s="172" t="s">
        <v>259</v>
      </c>
      <c r="D138" s="172" t="s">
        <v>140</v>
      </c>
      <c r="E138" s="173" t="s">
        <v>1108</v>
      </c>
      <c r="F138" s="174" t="s">
        <v>1109</v>
      </c>
      <c r="G138" s="175" t="s">
        <v>1035</v>
      </c>
      <c r="H138" s="176">
        <v>0.543</v>
      </c>
      <c r="I138" s="177"/>
      <c r="J138" s="178">
        <f>ROUND(I138*H138,2)</f>
        <v>0</v>
      </c>
      <c r="K138" s="174" t="s">
        <v>3</v>
      </c>
      <c r="L138" s="38"/>
      <c r="M138" s="179" t="s">
        <v>3</v>
      </c>
      <c r="N138" s="180" t="s">
        <v>44</v>
      </c>
      <c r="O138" s="71"/>
      <c r="P138" s="181">
        <f>O138*H138</f>
        <v>0</v>
      </c>
      <c r="Q138" s="181">
        <v>0</v>
      </c>
      <c r="R138" s="181">
        <f>Q138*H138</f>
        <v>0</v>
      </c>
      <c r="S138" s="181">
        <v>0</v>
      </c>
      <c r="T138" s="182">
        <f>S138*H138</f>
        <v>0</v>
      </c>
      <c r="U138" s="37"/>
      <c r="V138" s="37"/>
      <c r="W138" s="37"/>
      <c r="X138" s="37"/>
      <c r="Y138" s="37"/>
      <c r="Z138" s="37"/>
      <c r="AA138" s="37"/>
      <c r="AB138" s="37"/>
      <c r="AC138" s="37"/>
      <c r="AD138" s="37"/>
      <c r="AE138" s="37"/>
      <c r="AR138" s="183" t="s">
        <v>144</v>
      </c>
      <c r="AT138" s="183" t="s">
        <v>140</v>
      </c>
      <c r="AU138" s="183" t="s">
        <v>80</v>
      </c>
      <c r="AY138" s="18" t="s">
        <v>137</v>
      </c>
      <c r="BE138" s="184">
        <f>IF(N138="základní",J138,0)</f>
        <v>0</v>
      </c>
      <c r="BF138" s="184">
        <f>IF(N138="snížená",J138,0)</f>
        <v>0</v>
      </c>
      <c r="BG138" s="184">
        <f>IF(N138="zákl. přenesená",J138,0)</f>
        <v>0</v>
      </c>
      <c r="BH138" s="184">
        <f>IF(N138="sníž. přenesená",J138,0)</f>
        <v>0</v>
      </c>
      <c r="BI138" s="184">
        <f>IF(N138="nulová",J138,0)</f>
        <v>0</v>
      </c>
      <c r="BJ138" s="18" t="s">
        <v>80</v>
      </c>
      <c r="BK138" s="184">
        <f>ROUND(I138*H138,2)</f>
        <v>0</v>
      </c>
      <c r="BL138" s="18" t="s">
        <v>144</v>
      </c>
      <c r="BM138" s="183" t="s">
        <v>1110</v>
      </c>
    </row>
    <row r="139" spans="1:47" s="2" customFormat="1" ht="12">
      <c r="A139" s="37"/>
      <c r="B139" s="38"/>
      <c r="C139" s="37"/>
      <c r="D139" s="185" t="s">
        <v>146</v>
      </c>
      <c r="E139" s="37"/>
      <c r="F139" s="186" t="s">
        <v>1109</v>
      </c>
      <c r="G139" s="37"/>
      <c r="H139" s="37"/>
      <c r="I139" s="187"/>
      <c r="J139" s="37"/>
      <c r="K139" s="37"/>
      <c r="L139" s="38"/>
      <c r="M139" s="188"/>
      <c r="N139" s="189"/>
      <c r="O139" s="71"/>
      <c r="P139" s="71"/>
      <c r="Q139" s="71"/>
      <c r="R139" s="71"/>
      <c r="S139" s="71"/>
      <c r="T139" s="72"/>
      <c r="U139" s="37"/>
      <c r="V139" s="37"/>
      <c r="W139" s="37"/>
      <c r="X139" s="37"/>
      <c r="Y139" s="37"/>
      <c r="Z139" s="37"/>
      <c r="AA139" s="37"/>
      <c r="AB139" s="37"/>
      <c r="AC139" s="37"/>
      <c r="AD139" s="37"/>
      <c r="AE139" s="37"/>
      <c r="AT139" s="18" t="s">
        <v>146</v>
      </c>
      <c r="AU139" s="18" t="s">
        <v>80</v>
      </c>
    </row>
    <row r="140" spans="1:65" s="2" customFormat="1" ht="49.05" customHeight="1">
      <c r="A140" s="37"/>
      <c r="B140" s="171"/>
      <c r="C140" s="172" t="s">
        <v>263</v>
      </c>
      <c r="D140" s="172" t="s">
        <v>140</v>
      </c>
      <c r="E140" s="173" t="s">
        <v>1111</v>
      </c>
      <c r="F140" s="174" t="s">
        <v>1112</v>
      </c>
      <c r="G140" s="175" t="s">
        <v>1018</v>
      </c>
      <c r="H140" s="176">
        <v>0.724</v>
      </c>
      <c r="I140" s="177"/>
      <c r="J140" s="178">
        <f>ROUND(I140*H140,2)</f>
        <v>0</v>
      </c>
      <c r="K140" s="174" t="s">
        <v>3</v>
      </c>
      <c r="L140" s="38"/>
      <c r="M140" s="179" t="s">
        <v>3</v>
      </c>
      <c r="N140" s="180" t="s">
        <v>44</v>
      </c>
      <c r="O140" s="71"/>
      <c r="P140" s="181">
        <f>O140*H140</f>
        <v>0</v>
      </c>
      <c r="Q140" s="181">
        <v>0.00749592</v>
      </c>
      <c r="R140" s="181">
        <f>Q140*H140</f>
        <v>0.005427046079999999</v>
      </c>
      <c r="S140" s="181">
        <v>0</v>
      </c>
      <c r="T140" s="182">
        <f>S140*H140</f>
        <v>0</v>
      </c>
      <c r="U140" s="37"/>
      <c r="V140" s="37"/>
      <c r="W140" s="37"/>
      <c r="X140" s="37"/>
      <c r="Y140" s="37"/>
      <c r="Z140" s="37"/>
      <c r="AA140" s="37"/>
      <c r="AB140" s="37"/>
      <c r="AC140" s="37"/>
      <c r="AD140" s="37"/>
      <c r="AE140" s="37"/>
      <c r="AR140" s="183" t="s">
        <v>144</v>
      </c>
      <c r="AT140" s="183" t="s">
        <v>140</v>
      </c>
      <c r="AU140" s="183" t="s">
        <v>80</v>
      </c>
      <c r="AY140" s="18" t="s">
        <v>137</v>
      </c>
      <c r="BE140" s="184">
        <f>IF(N140="základní",J140,0)</f>
        <v>0</v>
      </c>
      <c r="BF140" s="184">
        <f>IF(N140="snížená",J140,0)</f>
        <v>0</v>
      </c>
      <c r="BG140" s="184">
        <f>IF(N140="zákl. přenesená",J140,0)</f>
        <v>0</v>
      </c>
      <c r="BH140" s="184">
        <f>IF(N140="sníž. přenesená",J140,0)</f>
        <v>0</v>
      </c>
      <c r="BI140" s="184">
        <f>IF(N140="nulová",J140,0)</f>
        <v>0</v>
      </c>
      <c r="BJ140" s="18" t="s">
        <v>80</v>
      </c>
      <c r="BK140" s="184">
        <f>ROUND(I140*H140,2)</f>
        <v>0</v>
      </c>
      <c r="BL140" s="18" t="s">
        <v>144</v>
      </c>
      <c r="BM140" s="183" t="s">
        <v>1113</v>
      </c>
    </row>
    <row r="141" spans="1:47" s="2" customFormat="1" ht="12">
      <c r="A141" s="37"/>
      <c r="B141" s="38"/>
      <c r="C141" s="37"/>
      <c r="D141" s="185" t="s">
        <v>146</v>
      </c>
      <c r="E141" s="37"/>
      <c r="F141" s="186" t="s">
        <v>1114</v>
      </c>
      <c r="G141" s="37"/>
      <c r="H141" s="37"/>
      <c r="I141" s="187"/>
      <c r="J141" s="37"/>
      <c r="K141" s="37"/>
      <c r="L141" s="38"/>
      <c r="M141" s="188"/>
      <c r="N141" s="189"/>
      <c r="O141" s="71"/>
      <c r="P141" s="71"/>
      <c r="Q141" s="71"/>
      <c r="R141" s="71"/>
      <c r="S141" s="71"/>
      <c r="T141" s="72"/>
      <c r="U141" s="37"/>
      <c r="V141" s="37"/>
      <c r="W141" s="37"/>
      <c r="X141" s="37"/>
      <c r="Y141" s="37"/>
      <c r="Z141" s="37"/>
      <c r="AA141" s="37"/>
      <c r="AB141" s="37"/>
      <c r="AC141" s="37"/>
      <c r="AD141" s="37"/>
      <c r="AE141" s="37"/>
      <c r="AT141" s="18" t="s">
        <v>146</v>
      </c>
      <c r="AU141" s="18" t="s">
        <v>80</v>
      </c>
    </row>
    <row r="142" spans="1:65" s="2" customFormat="1" ht="49.05" customHeight="1">
      <c r="A142" s="37"/>
      <c r="B142" s="171"/>
      <c r="C142" s="172" t="s">
        <v>268</v>
      </c>
      <c r="D142" s="172" t="s">
        <v>140</v>
      </c>
      <c r="E142" s="173" t="s">
        <v>1115</v>
      </c>
      <c r="F142" s="174" t="s">
        <v>1116</v>
      </c>
      <c r="G142" s="175" t="s">
        <v>1018</v>
      </c>
      <c r="H142" s="176">
        <v>0.724</v>
      </c>
      <c r="I142" s="177"/>
      <c r="J142" s="178">
        <f>ROUND(I142*H142,2)</f>
        <v>0</v>
      </c>
      <c r="K142" s="174" t="s">
        <v>3</v>
      </c>
      <c r="L142" s="38"/>
      <c r="M142" s="179" t="s">
        <v>3</v>
      </c>
      <c r="N142" s="180" t="s">
        <v>44</v>
      </c>
      <c r="O142" s="71"/>
      <c r="P142" s="181">
        <f>O142*H142</f>
        <v>0</v>
      </c>
      <c r="Q142" s="181">
        <v>4.5E-05</v>
      </c>
      <c r="R142" s="181">
        <f>Q142*H142</f>
        <v>3.258E-05</v>
      </c>
      <c r="S142" s="181">
        <v>0</v>
      </c>
      <c r="T142" s="182">
        <f>S142*H142</f>
        <v>0</v>
      </c>
      <c r="U142" s="37"/>
      <c r="V142" s="37"/>
      <c r="W142" s="37"/>
      <c r="X142" s="37"/>
      <c r="Y142" s="37"/>
      <c r="Z142" s="37"/>
      <c r="AA142" s="37"/>
      <c r="AB142" s="37"/>
      <c r="AC142" s="37"/>
      <c r="AD142" s="37"/>
      <c r="AE142" s="37"/>
      <c r="AR142" s="183" t="s">
        <v>144</v>
      </c>
      <c r="AT142" s="183" t="s">
        <v>140</v>
      </c>
      <c r="AU142" s="183" t="s">
        <v>80</v>
      </c>
      <c r="AY142" s="18" t="s">
        <v>137</v>
      </c>
      <c r="BE142" s="184">
        <f>IF(N142="základní",J142,0)</f>
        <v>0</v>
      </c>
      <c r="BF142" s="184">
        <f>IF(N142="snížená",J142,0)</f>
        <v>0</v>
      </c>
      <c r="BG142" s="184">
        <f>IF(N142="zákl. přenesená",J142,0)</f>
        <v>0</v>
      </c>
      <c r="BH142" s="184">
        <f>IF(N142="sníž. přenesená",J142,0)</f>
        <v>0</v>
      </c>
      <c r="BI142" s="184">
        <f>IF(N142="nulová",J142,0)</f>
        <v>0</v>
      </c>
      <c r="BJ142" s="18" t="s">
        <v>80</v>
      </c>
      <c r="BK142" s="184">
        <f>ROUND(I142*H142,2)</f>
        <v>0</v>
      </c>
      <c r="BL142" s="18" t="s">
        <v>144</v>
      </c>
      <c r="BM142" s="183" t="s">
        <v>1117</v>
      </c>
    </row>
    <row r="143" spans="1:47" s="2" customFormat="1" ht="12">
      <c r="A143" s="37"/>
      <c r="B143" s="38"/>
      <c r="C143" s="37"/>
      <c r="D143" s="185" t="s">
        <v>146</v>
      </c>
      <c r="E143" s="37"/>
      <c r="F143" s="186" t="s">
        <v>1118</v>
      </c>
      <c r="G143" s="37"/>
      <c r="H143" s="37"/>
      <c r="I143" s="187"/>
      <c r="J143" s="37"/>
      <c r="K143" s="37"/>
      <c r="L143" s="38"/>
      <c r="M143" s="188"/>
      <c r="N143" s="189"/>
      <c r="O143" s="71"/>
      <c r="P143" s="71"/>
      <c r="Q143" s="71"/>
      <c r="R143" s="71"/>
      <c r="S143" s="71"/>
      <c r="T143" s="72"/>
      <c r="U143" s="37"/>
      <c r="V143" s="37"/>
      <c r="W143" s="37"/>
      <c r="X143" s="37"/>
      <c r="Y143" s="37"/>
      <c r="Z143" s="37"/>
      <c r="AA143" s="37"/>
      <c r="AB143" s="37"/>
      <c r="AC143" s="37"/>
      <c r="AD143" s="37"/>
      <c r="AE143" s="37"/>
      <c r="AT143" s="18" t="s">
        <v>146</v>
      </c>
      <c r="AU143" s="18" t="s">
        <v>80</v>
      </c>
    </row>
    <row r="144" spans="1:65" s="2" customFormat="1" ht="37.8" customHeight="1">
      <c r="A144" s="37"/>
      <c r="B144" s="171"/>
      <c r="C144" s="172" t="s">
        <v>276</v>
      </c>
      <c r="D144" s="172" t="s">
        <v>140</v>
      </c>
      <c r="E144" s="173" t="s">
        <v>1119</v>
      </c>
      <c r="F144" s="174" t="s">
        <v>1120</v>
      </c>
      <c r="G144" s="175" t="s">
        <v>1067</v>
      </c>
      <c r="H144" s="176">
        <v>0.069</v>
      </c>
      <c r="I144" s="177"/>
      <c r="J144" s="178">
        <f>ROUND(I144*H144,2)</f>
        <v>0</v>
      </c>
      <c r="K144" s="174" t="s">
        <v>3</v>
      </c>
      <c r="L144" s="38"/>
      <c r="M144" s="179" t="s">
        <v>3</v>
      </c>
      <c r="N144" s="180" t="s">
        <v>44</v>
      </c>
      <c r="O144" s="71"/>
      <c r="P144" s="181">
        <f>O144*H144</f>
        <v>0</v>
      </c>
      <c r="Q144" s="181">
        <v>1.104285</v>
      </c>
      <c r="R144" s="181">
        <f>Q144*H144</f>
        <v>0.07619566500000001</v>
      </c>
      <c r="S144" s="181">
        <v>0</v>
      </c>
      <c r="T144" s="182">
        <f>S144*H144</f>
        <v>0</v>
      </c>
      <c r="U144" s="37"/>
      <c r="V144" s="37"/>
      <c r="W144" s="37"/>
      <c r="X144" s="37"/>
      <c r="Y144" s="37"/>
      <c r="Z144" s="37"/>
      <c r="AA144" s="37"/>
      <c r="AB144" s="37"/>
      <c r="AC144" s="37"/>
      <c r="AD144" s="37"/>
      <c r="AE144" s="37"/>
      <c r="AR144" s="183" t="s">
        <v>144</v>
      </c>
      <c r="AT144" s="183" t="s">
        <v>140</v>
      </c>
      <c r="AU144" s="183" t="s">
        <v>80</v>
      </c>
      <c r="AY144" s="18" t="s">
        <v>137</v>
      </c>
      <c r="BE144" s="184">
        <f>IF(N144="základní",J144,0)</f>
        <v>0</v>
      </c>
      <c r="BF144" s="184">
        <f>IF(N144="snížená",J144,0)</f>
        <v>0</v>
      </c>
      <c r="BG144" s="184">
        <f>IF(N144="zákl. přenesená",J144,0)</f>
        <v>0</v>
      </c>
      <c r="BH144" s="184">
        <f>IF(N144="sníž. přenesená",J144,0)</f>
        <v>0</v>
      </c>
      <c r="BI144" s="184">
        <f>IF(N144="nulová",J144,0)</f>
        <v>0</v>
      </c>
      <c r="BJ144" s="18" t="s">
        <v>80</v>
      </c>
      <c r="BK144" s="184">
        <f>ROUND(I144*H144,2)</f>
        <v>0</v>
      </c>
      <c r="BL144" s="18" t="s">
        <v>144</v>
      </c>
      <c r="BM144" s="183" t="s">
        <v>1121</v>
      </c>
    </row>
    <row r="145" spans="1:47" s="2" customFormat="1" ht="12">
      <c r="A145" s="37"/>
      <c r="B145" s="38"/>
      <c r="C145" s="37"/>
      <c r="D145" s="185" t="s">
        <v>146</v>
      </c>
      <c r="E145" s="37"/>
      <c r="F145" s="186" t="s">
        <v>1122</v>
      </c>
      <c r="G145" s="37"/>
      <c r="H145" s="37"/>
      <c r="I145" s="187"/>
      <c r="J145" s="37"/>
      <c r="K145" s="37"/>
      <c r="L145" s="38"/>
      <c r="M145" s="188"/>
      <c r="N145" s="189"/>
      <c r="O145" s="71"/>
      <c r="P145" s="71"/>
      <c r="Q145" s="71"/>
      <c r="R145" s="71"/>
      <c r="S145" s="71"/>
      <c r="T145" s="72"/>
      <c r="U145" s="37"/>
      <c r="V145" s="37"/>
      <c r="W145" s="37"/>
      <c r="X145" s="37"/>
      <c r="Y145" s="37"/>
      <c r="Z145" s="37"/>
      <c r="AA145" s="37"/>
      <c r="AB145" s="37"/>
      <c r="AC145" s="37"/>
      <c r="AD145" s="37"/>
      <c r="AE145" s="37"/>
      <c r="AT145" s="18" t="s">
        <v>146</v>
      </c>
      <c r="AU145" s="18" t="s">
        <v>80</v>
      </c>
    </row>
    <row r="146" spans="1:65" s="2" customFormat="1" ht="24.15" customHeight="1">
      <c r="A146" s="37"/>
      <c r="B146" s="171"/>
      <c r="C146" s="172" t="s">
        <v>280</v>
      </c>
      <c r="D146" s="172" t="s">
        <v>140</v>
      </c>
      <c r="E146" s="173" t="s">
        <v>1123</v>
      </c>
      <c r="F146" s="174" t="s">
        <v>1124</v>
      </c>
      <c r="G146" s="175" t="s">
        <v>1018</v>
      </c>
      <c r="H146" s="176">
        <v>64.626</v>
      </c>
      <c r="I146" s="177"/>
      <c r="J146" s="178">
        <f>ROUND(I146*H146,2)</f>
        <v>0</v>
      </c>
      <c r="K146" s="174" t="s">
        <v>3</v>
      </c>
      <c r="L146" s="38"/>
      <c r="M146" s="179" t="s">
        <v>3</v>
      </c>
      <c r="N146" s="180" t="s">
        <v>44</v>
      </c>
      <c r="O146" s="71"/>
      <c r="P146" s="181">
        <f>O146*H146</f>
        <v>0</v>
      </c>
      <c r="Q146" s="181">
        <v>0.371745</v>
      </c>
      <c r="R146" s="181">
        <f>Q146*H146</f>
        <v>24.02439237</v>
      </c>
      <c r="S146" s="181">
        <v>0</v>
      </c>
      <c r="T146" s="182">
        <f>S146*H146</f>
        <v>0</v>
      </c>
      <c r="U146" s="37"/>
      <c r="V146" s="37"/>
      <c r="W146" s="37"/>
      <c r="X146" s="37"/>
      <c r="Y146" s="37"/>
      <c r="Z146" s="37"/>
      <c r="AA146" s="37"/>
      <c r="AB146" s="37"/>
      <c r="AC146" s="37"/>
      <c r="AD146" s="37"/>
      <c r="AE146" s="37"/>
      <c r="AR146" s="183" t="s">
        <v>144</v>
      </c>
      <c r="AT146" s="183" t="s">
        <v>140</v>
      </c>
      <c r="AU146" s="183" t="s">
        <v>80</v>
      </c>
      <c r="AY146" s="18" t="s">
        <v>137</v>
      </c>
      <c r="BE146" s="184">
        <f>IF(N146="základní",J146,0)</f>
        <v>0</v>
      </c>
      <c r="BF146" s="184">
        <f>IF(N146="snížená",J146,0)</f>
        <v>0</v>
      </c>
      <c r="BG146" s="184">
        <f>IF(N146="zákl. přenesená",J146,0)</f>
        <v>0</v>
      </c>
      <c r="BH146" s="184">
        <f>IF(N146="sníž. přenesená",J146,0)</f>
        <v>0</v>
      </c>
      <c r="BI146" s="184">
        <f>IF(N146="nulová",J146,0)</f>
        <v>0</v>
      </c>
      <c r="BJ146" s="18" t="s">
        <v>80</v>
      </c>
      <c r="BK146" s="184">
        <f>ROUND(I146*H146,2)</f>
        <v>0</v>
      </c>
      <c r="BL146" s="18" t="s">
        <v>144</v>
      </c>
      <c r="BM146" s="183" t="s">
        <v>1125</v>
      </c>
    </row>
    <row r="147" spans="1:47" s="2" customFormat="1" ht="12">
      <c r="A147" s="37"/>
      <c r="B147" s="38"/>
      <c r="C147" s="37"/>
      <c r="D147" s="185" t="s">
        <v>146</v>
      </c>
      <c r="E147" s="37"/>
      <c r="F147" s="186" t="s">
        <v>1124</v>
      </c>
      <c r="G147" s="37"/>
      <c r="H147" s="37"/>
      <c r="I147" s="187"/>
      <c r="J147" s="37"/>
      <c r="K147" s="37"/>
      <c r="L147" s="38"/>
      <c r="M147" s="188"/>
      <c r="N147" s="189"/>
      <c r="O147" s="71"/>
      <c r="P147" s="71"/>
      <c r="Q147" s="71"/>
      <c r="R147" s="71"/>
      <c r="S147" s="71"/>
      <c r="T147" s="72"/>
      <c r="U147" s="37"/>
      <c r="V147" s="37"/>
      <c r="W147" s="37"/>
      <c r="X147" s="37"/>
      <c r="Y147" s="37"/>
      <c r="Z147" s="37"/>
      <c r="AA147" s="37"/>
      <c r="AB147" s="37"/>
      <c r="AC147" s="37"/>
      <c r="AD147" s="37"/>
      <c r="AE147" s="37"/>
      <c r="AT147" s="18" t="s">
        <v>146</v>
      </c>
      <c r="AU147" s="18" t="s">
        <v>80</v>
      </c>
    </row>
    <row r="148" spans="1:65" s="2" customFormat="1" ht="24.15" customHeight="1">
      <c r="A148" s="37"/>
      <c r="B148" s="171"/>
      <c r="C148" s="172" t="s">
        <v>284</v>
      </c>
      <c r="D148" s="172" t="s">
        <v>140</v>
      </c>
      <c r="E148" s="173" t="s">
        <v>1126</v>
      </c>
      <c r="F148" s="174" t="s">
        <v>1127</v>
      </c>
      <c r="G148" s="175" t="s">
        <v>1035</v>
      </c>
      <c r="H148" s="176">
        <v>1.149</v>
      </c>
      <c r="I148" s="177"/>
      <c r="J148" s="178">
        <f>ROUND(I148*H148,2)</f>
        <v>0</v>
      </c>
      <c r="K148" s="174" t="s">
        <v>3</v>
      </c>
      <c r="L148" s="38"/>
      <c r="M148" s="179" t="s">
        <v>3</v>
      </c>
      <c r="N148" s="180" t="s">
        <v>44</v>
      </c>
      <c r="O148" s="71"/>
      <c r="P148" s="181">
        <f>O148*H148</f>
        <v>0</v>
      </c>
      <c r="Q148" s="181">
        <v>2.492545</v>
      </c>
      <c r="R148" s="181">
        <f>Q148*H148</f>
        <v>2.8639342049999996</v>
      </c>
      <c r="S148" s="181">
        <v>0</v>
      </c>
      <c r="T148" s="182">
        <f>S148*H148</f>
        <v>0</v>
      </c>
      <c r="U148" s="37"/>
      <c r="V148" s="37"/>
      <c r="W148" s="37"/>
      <c r="X148" s="37"/>
      <c r="Y148" s="37"/>
      <c r="Z148" s="37"/>
      <c r="AA148" s="37"/>
      <c r="AB148" s="37"/>
      <c r="AC148" s="37"/>
      <c r="AD148" s="37"/>
      <c r="AE148" s="37"/>
      <c r="AR148" s="183" t="s">
        <v>144</v>
      </c>
      <c r="AT148" s="183" t="s">
        <v>140</v>
      </c>
      <c r="AU148" s="183" t="s">
        <v>80</v>
      </c>
      <c r="AY148" s="18" t="s">
        <v>137</v>
      </c>
      <c r="BE148" s="184">
        <f>IF(N148="základní",J148,0)</f>
        <v>0</v>
      </c>
      <c r="BF148" s="184">
        <f>IF(N148="snížená",J148,0)</f>
        <v>0</v>
      </c>
      <c r="BG148" s="184">
        <f>IF(N148="zákl. přenesená",J148,0)</f>
        <v>0</v>
      </c>
      <c r="BH148" s="184">
        <f>IF(N148="sníž. přenesená",J148,0)</f>
        <v>0</v>
      </c>
      <c r="BI148" s="184">
        <f>IF(N148="nulová",J148,0)</f>
        <v>0</v>
      </c>
      <c r="BJ148" s="18" t="s">
        <v>80</v>
      </c>
      <c r="BK148" s="184">
        <f>ROUND(I148*H148,2)</f>
        <v>0</v>
      </c>
      <c r="BL148" s="18" t="s">
        <v>144</v>
      </c>
      <c r="BM148" s="183" t="s">
        <v>1128</v>
      </c>
    </row>
    <row r="149" spans="1:47" s="2" customFormat="1" ht="12">
      <c r="A149" s="37"/>
      <c r="B149" s="38"/>
      <c r="C149" s="37"/>
      <c r="D149" s="185" t="s">
        <v>146</v>
      </c>
      <c r="E149" s="37"/>
      <c r="F149" s="186" t="s">
        <v>1127</v>
      </c>
      <c r="G149" s="37"/>
      <c r="H149" s="37"/>
      <c r="I149" s="187"/>
      <c r="J149" s="37"/>
      <c r="K149" s="37"/>
      <c r="L149" s="38"/>
      <c r="M149" s="188"/>
      <c r="N149" s="189"/>
      <c r="O149" s="71"/>
      <c r="P149" s="71"/>
      <c r="Q149" s="71"/>
      <c r="R149" s="71"/>
      <c r="S149" s="71"/>
      <c r="T149" s="72"/>
      <c r="U149" s="37"/>
      <c r="V149" s="37"/>
      <c r="W149" s="37"/>
      <c r="X149" s="37"/>
      <c r="Y149" s="37"/>
      <c r="Z149" s="37"/>
      <c r="AA149" s="37"/>
      <c r="AB149" s="37"/>
      <c r="AC149" s="37"/>
      <c r="AD149" s="37"/>
      <c r="AE149" s="37"/>
      <c r="AT149" s="18" t="s">
        <v>146</v>
      </c>
      <c r="AU149" s="18" t="s">
        <v>80</v>
      </c>
    </row>
    <row r="150" spans="1:65" s="2" customFormat="1" ht="55.5" customHeight="1">
      <c r="A150" s="37"/>
      <c r="B150" s="171"/>
      <c r="C150" s="172" t="s">
        <v>288</v>
      </c>
      <c r="D150" s="172" t="s">
        <v>140</v>
      </c>
      <c r="E150" s="173" t="s">
        <v>1129</v>
      </c>
      <c r="F150" s="174" t="s">
        <v>1130</v>
      </c>
      <c r="G150" s="175" t="s">
        <v>1067</v>
      </c>
      <c r="H150" s="176">
        <v>0.284</v>
      </c>
      <c r="I150" s="177"/>
      <c r="J150" s="178">
        <f>ROUND(I150*H150,2)</f>
        <v>0</v>
      </c>
      <c r="K150" s="174" t="s">
        <v>3</v>
      </c>
      <c r="L150" s="38"/>
      <c r="M150" s="179" t="s">
        <v>3</v>
      </c>
      <c r="N150" s="180" t="s">
        <v>44</v>
      </c>
      <c r="O150" s="71"/>
      <c r="P150" s="181">
        <f>O150*H150</f>
        <v>0</v>
      </c>
      <c r="Q150" s="181">
        <v>0.8553980762</v>
      </c>
      <c r="R150" s="181">
        <f>Q150*H150</f>
        <v>0.24293305364079998</v>
      </c>
      <c r="S150" s="181">
        <v>0</v>
      </c>
      <c r="T150" s="182">
        <f>S150*H150</f>
        <v>0</v>
      </c>
      <c r="U150" s="37"/>
      <c r="V150" s="37"/>
      <c r="W150" s="37"/>
      <c r="X150" s="37"/>
      <c r="Y150" s="37"/>
      <c r="Z150" s="37"/>
      <c r="AA150" s="37"/>
      <c r="AB150" s="37"/>
      <c r="AC150" s="37"/>
      <c r="AD150" s="37"/>
      <c r="AE150" s="37"/>
      <c r="AR150" s="183" t="s">
        <v>144</v>
      </c>
      <c r="AT150" s="183" t="s">
        <v>140</v>
      </c>
      <c r="AU150" s="183" t="s">
        <v>80</v>
      </c>
      <c r="AY150" s="18" t="s">
        <v>137</v>
      </c>
      <c r="BE150" s="184">
        <f>IF(N150="základní",J150,0)</f>
        <v>0</v>
      </c>
      <c r="BF150" s="184">
        <f>IF(N150="snížená",J150,0)</f>
        <v>0</v>
      </c>
      <c r="BG150" s="184">
        <f>IF(N150="zákl. přenesená",J150,0)</f>
        <v>0</v>
      </c>
      <c r="BH150" s="184">
        <f>IF(N150="sníž. přenesená",J150,0)</f>
        <v>0</v>
      </c>
      <c r="BI150" s="184">
        <f>IF(N150="nulová",J150,0)</f>
        <v>0</v>
      </c>
      <c r="BJ150" s="18" t="s">
        <v>80</v>
      </c>
      <c r="BK150" s="184">
        <f>ROUND(I150*H150,2)</f>
        <v>0</v>
      </c>
      <c r="BL150" s="18" t="s">
        <v>144</v>
      </c>
      <c r="BM150" s="183" t="s">
        <v>1131</v>
      </c>
    </row>
    <row r="151" spans="1:47" s="2" customFormat="1" ht="12">
      <c r="A151" s="37"/>
      <c r="B151" s="38"/>
      <c r="C151" s="37"/>
      <c r="D151" s="185" t="s">
        <v>146</v>
      </c>
      <c r="E151" s="37"/>
      <c r="F151" s="186" t="s">
        <v>1132</v>
      </c>
      <c r="G151" s="37"/>
      <c r="H151" s="37"/>
      <c r="I151" s="187"/>
      <c r="J151" s="37"/>
      <c r="K151" s="37"/>
      <c r="L151" s="38"/>
      <c r="M151" s="188"/>
      <c r="N151" s="189"/>
      <c r="O151" s="71"/>
      <c r="P151" s="71"/>
      <c r="Q151" s="71"/>
      <c r="R151" s="71"/>
      <c r="S151" s="71"/>
      <c r="T151" s="72"/>
      <c r="U151" s="37"/>
      <c r="V151" s="37"/>
      <c r="W151" s="37"/>
      <c r="X151" s="37"/>
      <c r="Y151" s="37"/>
      <c r="Z151" s="37"/>
      <c r="AA151" s="37"/>
      <c r="AB151" s="37"/>
      <c r="AC151" s="37"/>
      <c r="AD151" s="37"/>
      <c r="AE151" s="37"/>
      <c r="AT151" s="18" t="s">
        <v>146</v>
      </c>
      <c r="AU151" s="18" t="s">
        <v>80</v>
      </c>
    </row>
    <row r="152" spans="1:65" s="2" customFormat="1" ht="37.8" customHeight="1">
      <c r="A152" s="37"/>
      <c r="B152" s="171"/>
      <c r="C152" s="172" t="s">
        <v>293</v>
      </c>
      <c r="D152" s="172" t="s">
        <v>140</v>
      </c>
      <c r="E152" s="173" t="s">
        <v>1133</v>
      </c>
      <c r="F152" s="174" t="s">
        <v>1134</v>
      </c>
      <c r="G152" s="175" t="s">
        <v>1035</v>
      </c>
      <c r="H152" s="176">
        <v>18.27</v>
      </c>
      <c r="I152" s="177"/>
      <c r="J152" s="178">
        <f>ROUND(I152*H152,2)</f>
        <v>0</v>
      </c>
      <c r="K152" s="174" t="s">
        <v>3</v>
      </c>
      <c r="L152" s="38"/>
      <c r="M152" s="179" t="s">
        <v>3</v>
      </c>
      <c r="N152" s="180" t="s">
        <v>44</v>
      </c>
      <c r="O152" s="71"/>
      <c r="P152" s="181">
        <f>O152*H152</f>
        <v>0</v>
      </c>
      <c r="Q152" s="181">
        <v>2.45</v>
      </c>
      <c r="R152" s="181">
        <f>Q152*H152</f>
        <v>44.761500000000005</v>
      </c>
      <c r="S152" s="181">
        <v>0</v>
      </c>
      <c r="T152" s="182">
        <f>S152*H152</f>
        <v>0</v>
      </c>
      <c r="U152" s="37"/>
      <c r="V152" s="37"/>
      <c r="W152" s="37"/>
      <c r="X152" s="37"/>
      <c r="Y152" s="37"/>
      <c r="Z152" s="37"/>
      <c r="AA152" s="37"/>
      <c r="AB152" s="37"/>
      <c r="AC152" s="37"/>
      <c r="AD152" s="37"/>
      <c r="AE152" s="37"/>
      <c r="AR152" s="183" t="s">
        <v>144</v>
      </c>
      <c r="AT152" s="183" t="s">
        <v>140</v>
      </c>
      <c r="AU152" s="183" t="s">
        <v>80</v>
      </c>
      <c r="AY152" s="18" t="s">
        <v>137</v>
      </c>
      <c r="BE152" s="184">
        <f>IF(N152="základní",J152,0)</f>
        <v>0</v>
      </c>
      <c r="BF152" s="184">
        <f>IF(N152="snížená",J152,0)</f>
        <v>0</v>
      </c>
      <c r="BG152" s="184">
        <f>IF(N152="zákl. přenesená",J152,0)</f>
        <v>0</v>
      </c>
      <c r="BH152" s="184">
        <f>IF(N152="sníž. přenesená",J152,0)</f>
        <v>0</v>
      </c>
      <c r="BI152" s="184">
        <f>IF(N152="nulová",J152,0)</f>
        <v>0</v>
      </c>
      <c r="BJ152" s="18" t="s">
        <v>80</v>
      </c>
      <c r="BK152" s="184">
        <f>ROUND(I152*H152,2)</f>
        <v>0</v>
      </c>
      <c r="BL152" s="18" t="s">
        <v>144</v>
      </c>
      <c r="BM152" s="183" t="s">
        <v>1135</v>
      </c>
    </row>
    <row r="153" spans="1:47" s="2" customFormat="1" ht="12">
      <c r="A153" s="37"/>
      <c r="B153" s="38"/>
      <c r="C153" s="37"/>
      <c r="D153" s="185" t="s">
        <v>146</v>
      </c>
      <c r="E153" s="37"/>
      <c r="F153" s="186" t="s">
        <v>1136</v>
      </c>
      <c r="G153" s="37"/>
      <c r="H153" s="37"/>
      <c r="I153" s="187"/>
      <c r="J153" s="37"/>
      <c r="K153" s="37"/>
      <c r="L153" s="38"/>
      <c r="M153" s="188"/>
      <c r="N153" s="189"/>
      <c r="O153" s="71"/>
      <c r="P153" s="71"/>
      <c r="Q153" s="71"/>
      <c r="R153" s="71"/>
      <c r="S153" s="71"/>
      <c r="T153" s="72"/>
      <c r="U153" s="37"/>
      <c r="V153" s="37"/>
      <c r="W153" s="37"/>
      <c r="X153" s="37"/>
      <c r="Y153" s="37"/>
      <c r="Z153" s="37"/>
      <c r="AA153" s="37"/>
      <c r="AB153" s="37"/>
      <c r="AC153" s="37"/>
      <c r="AD153" s="37"/>
      <c r="AE153" s="37"/>
      <c r="AT153" s="18" t="s">
        <v>146</v>
      </c>
      <c r="AU153" s="18" t="s">
        <v>80</v>
      </c>
    </row>
    <row r="154" spans="1:65" s="2" customFormat="1" ht="33" customHeight="1">
      <c r="A154" s="37"/>
      <c r="B154" s="171"/>
      <c r="C154" s="172" t="s">
        <v>298</v>
      </c>
      <c r="D154" s="172" t="s">
        <v>140</v>
      </c>
      <c r="E154" s="173" t="s">
        <v>1137</v>
      </c>
      <c r="F154" s="174" t="s">
        <v>1138</v>
      </c>
      <c r="G154" s="175" t="s">
        <v>1018</v>
      </c>
      <c r="H154" s="176">
        <v>8.976</v>
      </c>
      <c r="I154" s="177"/>
      <c r="J154" s="178">
        <f>ROUND(I154*H154,2)</f>
        <v>0</v>
      </c>
      <c r="K154" s="174" t="s">
        <v>3</v>
      </c>
      <c r="L154" s="38"/>
      <c r="M154" s="179" t="s">
        <v>3</v>
      </c>
      <c r="N154" s="180" t="s">
        <v>44</v>
      </c>
      <c r="O154" s="71"/>
      <c r="P154" s="181">
        <f>O154*H154</f>
        <v>0</v>
      </c>
      <c r="Q154" s="181">
        <v>1.287812</v>
      </c>
      <c r="R154" s="181">
        <f>Q154*H154</f>
        <v>11.559400512</v>
      </c>
      <c r="S154" s="181">
        <v>0</v>
      </c>
      <c r="T154" s="182">
        <f>S154*H154</f>
        <v>0</v>
      </c>
      <c r="U154" s="37"/>
      <c r="V154" s="37"/>
      <c r="W154" s="37"/>
      <c r="X154" s="37"/>
      <c r="Y154" s="37"/>
      <c r="Z154" s="37"/>
      <c r="AA154" s="37"/>
      <c r="AB154" s="37"/>
      <c r="AC154" s="37"/>
      <c r="AD154" s="37"/>
      <c r="AE154" s="37"/>
      <c r="AR154" s="183" t="s">
        <v>144</v>
      </c>
      <c r="AT154" s="183" t="s">
        <v>140</v>
      </c>
      <c r="AU154" s="183" t="s">
        <v>80</v>
      </c>
      <c r="AY154" s="18" t="s">
        <v>137</v>
      </c>
      <c r="BE154" s="184">
        <f>IF(N154="základní",J154,0)</f>
        <v>0</v>
      </c>
      <c r="BF154" s="184">
        <f>IF(N154="snížená",J154,0)</f>
        <v>0</v>
      </c>
      <c r="BG154" s="184">
        <f>IF(N154="zákl. přenesená",J154,0)</f>
        <v>0</v>
      </c>
      <c r="BH154" s="184">
        <f>IF(N154="sníž. přenesená",J154,0)</f>
        <v>0</v>
      </c>
      <c r="BI154" s="184">
        <f>IF(N154="nulová",J154,0)</f>
        <v>0</v>
      </c>
      <c r="BJ154" s="18" t="s">
        <v>80</v>
      </c>
      <c r="BK154" s="184">
        <f>ROUND(I154*H154,2)</f>
        <v>0</v>
      </c>
      <c r="BL154" s="18" t="s">
        <v>144</v>
      </c>
      <c r="BM154" s="183" t="s">
        <v>1139</v>
      </c>
    </row>
    <row r="155" spans="1:47" s="2" customFormat="1" ht="12">
      <c r="A155" s="37"/>
      <c r="B155" s="38"/>
      <c r="C155" s="37"/>
      <c r="D155" s="185" t="s">
        <v>146</v>
      </c>
      <c r="E155" s="37"/>
      <c r="F155" s="186" t="s">
        <v>1138</v>
      </c>
      <c r="G155" s="37"/>
      <c r="H155" s="37"/>
      <c r="I155" s="187"/>
      <c r="J155" s="37"/>
      <c r="K155" s="37"/>
      <c r="L155" s="38"/>
      <c r="M155" s="188"/>
      <c r="N155" s="189"/>
      <c r="O155" s="71"/>
      <c r="P155" s="71"/>
      <c r="Q155" s="71"/>
      <c r="R155" s="71"/>
      <c r="S155" s="71"/>
      <c r="T155" s="72"/>
      <c r="U155" s="37"/>
      <c r="V155" s="37"/>
      <c r="W155" s="37"/>
      <c r="X155" s="37"/>
      <c r="Y155" s="37"/>
      <c r="Z155" s="37"/>
      <c r="AA155" s="37"/>
      <c r="AB155" s="37"/>
      <c r="AC155" s="37"/>
      <c r="AD155" s="37"/>
      <c r="AE155" s="37"/>
      <c r="AT155" s="18" t="s">
        <v>146</v>
      </c>
      <c r="AU155" s="18" t="s">
        <v>80</v>
      </c>
    </row>
    <row r="156" spans="1:63" s="12" customFormat="1" ht="25.9" customHeight="1">
      <c r="A156" s="12"/>
      <c r="B156" s="158"/>
      <c r="C156" s="12"/>
      <c r="D156" s="159" t="s">
        <v>72</v>
      </c>
      <c r="E156" s="160" t="s">
        <v>165</v>
      </c>
      <c r="F156" s="160" t="s">
        <v>1140</v>
      </c>
      <c r="G156" s="12"/>
      <c r="H156" s="12"/>
      <c r="I156" s="161"/>
      <c r="J156" s="162">
        <f>BK156</f>
        <v>0</v>
      </c>
      <c r="K156" s="12"/>
      <c r="L156" s="158"/>
      <c r="M156" s="163"/>
      <c r="N156" s="164"/>
      <c r="O156" s="164"/>
      <c r="P156" s="165">
        <f>SUM(P157:P158)</f>
        <v>0</v>
      </c>
      <c r="Q156" s="164"/>
      <c r="R156" s="165">
        <f>SUM(R157:R158)</f>
        <v>1.292494656</v>
      </c>
      <c r="S156" s="164"/>
      <c r="T156" s="166">
        <f>SUM(T157:T158)</f>
        <v>0.8216600000000001</v>
      </c>
      <c r="U156" s="12"/>
      <c r="V156" s="12"/>
      <c r="W156" s="12"/>
      <c r="X156" s="12"/>
      <c r="Y156" s="12"/>
      <c r="Z156" s="12"/>
      <c r="AA156" s="12"/>
      <c r="AB156" s="12"/>
      <c r="AC156" s="12"/>
      <c r="AD156" s="12"/>
      <c r="AE156" s="12"/>
      <c r="AR156" s="159" t="s">
        <v>80</v>
      </c>
      <c r="AT156" s="167" t="s">
        <v>72</v>
      </c>
      <c r="AU156" s="167" t="s">
        <v>73</v>
      </c>
      <c r="AY156" s="159" t="s">
        <v>137</v>
      </c>
      <c r="BK156" s="168">
        <f>SUM(BK157:BK158)</f>
        <v>0</v>
      </c>
    </row>
    <row r="157" spans="1:65" s="2" customFormat="1" ht="66.75" customHeight="1">
      <c r="A157" s="37"/>
      <c r="B157" s="171"/>
      <c r="C157" s="172" t="s">
        <v>303</v>
      </c>
      <c r="D157" s="172" t="s">
        <v>140</v>
      </c>
      <c r="E157" s="173" t="s">
        <v>1141</v>
      </c>
      <c r="F157" s="174" t="s">
        <v>1142</v>
      </c>
      <c r="G157" s="175" t="s">
        <v>1018</v>
      </c>
      <c r="H157" s="176">
        <v>23.476</v>
      </c>
      <c r="I157" s="177"/>
      <c r="J157" s="178">
        <f>ROUND(I157*H157,2)</f>
        <v>0</v>
      </c>
      <c r="K157" s="174" t="s">
        <v>3</v>
      </c>
      <c r="L157" s="38"/>
      <c r="M157" s="179" t="s">
        <v>3</v>
      </c>
      <c r="N157" s="180" t="s">
        <v>44</v>
      </c>
      <c r="O157" s="71"/>
      <c r="P157" s="181">
        <f>O157*H157</f>
        <v>0</v>
      </c>
      <c r="Q157" s="181">
        <v>0.055056</v>
      </c>
      <c r="R157" s="181">
        <f>Q157*H157</f>
        <v>1.292494656</v>
      </c>
      <c r="S157" s="181">
        <v>0.035</v>
      </c>
      <c r="T157" s="182">
        <f>S157*H157</f>
        <v>0.8216600000000001</v>
      </c>
      <c r="U157" s="37"/>
      <c r="V157" s="37"/>
      <c r="W157" s="37"/>
      <c r="X157" s="37"/>
      <c r="Y157" s="37"/>
      <c r="Z157" s="37"/>
      <c r="AA157" s="37"/>
      <c r="AB157" s="37"/>
      <c r="AC157" s="37"/>
      <c r="AD157" s="37"/>
      <c r="AE157" s="37"/>
      <c r="AR157" s="183" t="s">
        <v>144</v>
      </c>
      <c r="AT157" s="183" t="s">
        <v>140</v>
      </c>
      <c r="AU157" s="183" t="s">
        <v>80</v>
      </c>
      <c r="AY157" s="18" t="s">
        <v>137</v>
      </c>
      <c r="BE157" s="184">
        <f>IF(N157="základní",J157,0)</f>
        <v>0</v>
      </c>
      <c r="BF157" s="184">
        <f>IF(N157="snížená",J157,0)</f>
        <v>0</v>
      </c>
      <c r="BG157" s="184">
        <f>IF(N157="zákl. přenesená",J157,0)</f>
        <v>0</v>
      </c>
      <c r="BH157" s="184">
        <f>IF(N157="sníž. přenesená",J157,0)</f>
        <v>0</v>
      </c>
      <c r="BI157" s="184">
        <f>IF(N157="nulová",J157,0)</f>
        <v>0</v>
      </c>
      <c r="BJ157" s="18" t="s">
        <v>80</v>
      </c>
      <c r="BK157" s="184">
        <f>ROUND(I157*H157,2)</f>
        <v>0</v>
      </c>
      <c r="BL157" s="18" t="s">
        <v>144</v>
      </c>
      <c r="BM157" s="183" t="s">
        <v>1143</v>
      </c>
    </row>
    <row r="158" spans="1:47" s="2" customFormat="1" ht="12">
      <c r="A158" s="37"/>
      <c r="B158" s="38"/>
      <c r="C158" s="37"/>
      <c r="D158" s="185" t="s">
        <v>146</v>
      </c>
      <c r="E158" s="37"/>
      <c r="F158" s="186" t="s">
        <v>1144</v>
      </c>
      <c r="G158" s="37"/>
      <c r="H158" s="37"/>
      <c r="I158" s="187"/>
      <c r="J158" s="37"/>
      <c r="K158" s="37"/>
      <c r="L158" s="38"/>
      <c r="M158" s="188"/>
      <c r="N158" s="189"/>
      <c r="O158" s="71"/>
      <c r="P158" s="71"/>
      <c r="Q158" s="71"/>
      <c r="R158" s="71"/>
      <c r="S158" s="71"/>
      <c r="T158" s="72"/>
      <c r="U158" s="37"/>
      <c r="V158" s="37"/>
      <c r="W158" s="37"/>
      <c r="X158" s="37"/>
      <c r="Y158" s="37"/>
      <c r="Z158" s="37"/>
      <c r="AA158" s="37"/>
      <c r="AB158" s="37"/>
      <c r="AC158" s="37"/>
      <c r="AD158" s="37"/>
      <c r="AE158" s="37"/>
      <c r="AT158" s="18" t="s">
        <v>146</v>
      </c>
      <c r="AU158" s="18" t="s">
        <v>80</v>
      </c>
    </row>
    <row r="159" spans="1:63" s="12" customFormat="1" ht="25.9" customHeight="1">
      <c r="A159" s="12"/>
      <c r="B159" s="158"/>
      <c r="C159" s="12"/>
      <c r="D159" s="159" t="s">
        <v>72</v>
      </c>
      <c r="E159" s="160" t="s">
        <v>173</v>
      </c>
      <c r="F159" s="160" t="s">
        <v>1145</v>
      </c>
      <c r="G159" s="12"/>
      <c r="H159" s="12"/>
      <c r="I159" s="161"/>
      <c r="J159" s="162">
        <f>BK159</f>
        <v>0</v>
      </c>
      <c r="K159" s="12"/>
      <c r="L159" s="158"/>
      <c r="M159" s="163"/>
      <c r="N159" s="164"/>
      <c r="O159" s="164"/>
      <c r="P159" s="165">
        <f>SUM(P160:P173)</f>
        <v>0</v>
      </c>
      <c r="Q159" s="164"/>
      <c r="R159" s="165">
        <f>SUM(R160:R173)</f>
        <v>0.000726</v>
      </c>
      <c r="S159" s="164"/>
      <c r="T159" s="166">
        <f>SUM(T160:T173)</f>
        <v>0.07612000000000001</v>
      </c>
      <c r="U159" s="12"/>
      <c r="V159" s="12"/>
      <c r="W159" s="12"/>
      <c r="X159" s="12"/>
      <c r="Y159" s="12"/>
      <c r="Z159" s="12"/>
      <c r="AA159" s="12"/>
      <c r="AB159" s="12"/>
      <c r="AC159" s="12"/>
      <c r="AD159" s="12"/>
      <c r="AE159" s="12"/>
      <c r="AR159" s="159" t="s">
        <v>80</v>
      </c>
      <c r="AT159" s="167" t="s">
        <v>72</v>
      </c>
      <c r="AU159" s="167" t="s">
        <v>73</v>
      </c>
      <c r="AY159" s="159" t="s">
        <v>137</v>
      </c>
      <c r="BK159" s="168">
        <f>SUM(BK160:BK173)</f>
        <v>0</v>
      </c>
    </row>
    <row r="160" spans="1:65" s="2" customFormat="1" ht="16.5" customHeight="1">
      <c r="A160" s="37"/>
      <c r="B160" s="171"/>
      <c r="C160" s="172" t="s">
        <v>308</v>
      </c>
      <c r="D160" s="172" t="s">
        <v>140</v>
      </c>
      <c r="E160" s="173" t="s">
        <v>1146</v>
      </c>
      <c r="F160" s="174" t="s">
        <v>1147</v>
      </c>
      <c r="G160" s="175" t="s">
        <v>143</v>
      </c>
      <c r="H160" s="176">
        <v>19.03</v>
      </c>
      <c r="I160" s="177"/>
      <c r="J160" s="178">
        <f>ROUND(I160*H160,2)</f>
        <v>0</v>
      </c>
      <c r="K160" s="174" t="s">
        <v>3</v>
      </c>
      <c r="L160" s="38"/>
      <c r="M160" s="179" t="s">
        <v>3</v>
      </c>
      <c r="N160" s="180" t="s">
        <v>44</v>
      </c>
      <c r="O160" s="71"/>
      <c r="P160" s="181">
        <f>O160*H160</f>
        <v>0</v>
      </c>
      <c r="Q160" s="181">
        <v>0</v>
      </c>
      <c r="R160" s="181">
        <f>Q160*H160</f>
        <v>0</v>
      </c>
      <c r="S160" s="181">
        <v>0.004</v>
      </c>
      <c r="T160" s="182">
        <f>S160*H160</f>
        <v>0.07612000000000001</v>
      </c>
      <c r="U160" s="37"/>
      <c r="V160" s="37"/>
      <c r="W160" s="37"/>
      <c r="X160" s="37"/>
      <c r="Y160" s="37"/>
      <c r="Z160" s="37"/>
      <c r="AA160" s="37"/>
      <c r="AB160" s="37"/>
      <c r="AC160" s="37"/>
      <c r="AD160" s="37"/>
      <c r="AE160" s="37"/>
      <c r="AR160" s="183" t="s">
        <v>144</v>
      </c>
      <c r="AT160" s="183" t="s">
        <v>140</v>
      </c>
      <c r="AU160" s="183" t="s">
        <v>80</v>
      </c>
      <c r="AY160" s="18" t="s">
        <v>137</v>
      </c>
      <c r="BE160" s="184">
        <f>IF(N160="základní",J160,0)</f>
        <v>0</v>
      </c>
      <c r="BF160" s="184">
        <f>IF(N160="snížená",J160,0)</f>
        <v>0</v>
      </c>
      <c r="BG160" s="184">
        <f>IF(N160="zákl. přenesená",J160,0)</f>
        <v>0</v>
      </c>
      <c r="BH160" s="184">
        <f>IF(N160="sníž. přenesená",J160,0)</f>
        <v>0</v>
      </c>
      <c r="BI160" s="184">
        <f>IF(N160="nulová",J160,0)</f>
        <v>0</v>
      </c>
      <c r="BJ160" s="18" t="s">
        <v>80</v>
      </c>
      <c r="BK160" s="184">
        <f>ROUND(I160*H160,2)</f>
        <v>0</v>
      </c>
      <c r="BL160" s="18" t="s">
        <v>144</v>
      </c>
      <c r="BM160" s="183" t="s">
        <v>1148</v>
      </c>
    </row>
    <row r="161" spans="1:47" s="2" customFormat="1" ht="12">
      <c r="A161" s="37"/>
      <c r="B161" s="38"/>
      <c r="C161" s="37"/>
      <c r="D161" s="185" t="s">
        <v>146</v>
      </c>
      <c r="E161" s="37"/>
      <c r="F161" s="186" t="s">
        <v>1147</v>
      </c>
      <c r="G161" s="37"/>
      <c r="H161" s="37"/>
      <c r="I161" s="187"/>
      <c r="J161" s="37"/>
      <c r="K161" s="37"/>
      <c r="L161" s="38"/>
      <c r="M161" s="188"/>
      <c r="N161" s="189"/>
      <c r="O161" s="71"/>
      <c r="P161" s="71"/>
      <c r="Q161" s="71"/>
      <c r="R161" s="71"/>
      <c r="S161" s="71"/>
      <c r="T161" s="72"/>
      <c r="U161" s="37"/>
      <c r="V161" s="37"/>
      <c r="W161" s="37"/>
      <c r="X161" s="37"/>
      <c r="Y161" s="37"/>
      <c r="Z161" s="37"/>
      <c r="AA161" s="37"/>
      <c r="AB161" s="37"/>
      <c r="AC161" s="37"/>
      <c r="AD161" s="37"/>
      <c r="AE161" s="37"/>
      <c r="AT161" s="18" t="s">
        <v>146</v>
      </c>
      <c r="AU161" s="18" t="s">
        <v>80</v>
      </c>
    </row>
    <row r="162" spans="1:65" s="2" customFormat="1" ht="24.15" customHeight="1">
      <c r="A162" s="37"/>
      <c r="B162" s="171"/>
      <c r="C162" s="172" t="s">
        <v>316</v>
      </c>
      <c r="D162" s="172" t="s">
        <v>140</v>
      </c>
      <c r="E162" s="173" t="s">
        <v>1149</v>
      </c>
      <c r="F162" s="174" t="s">
        <v>1150</v>
      </c>
      <c r="G162" s="175" t="s">
        <v>1018</v>
      </c>
      <c r="H162" s="176">
        <v>153.76</v>
      </c>
      <c r="I162" s="177"/>
      <c r="J162" s="178">
        <f>ROUND(I162*H162,2)</f>
        <v>0</v>
      </c>
      <c r="K162" s="174" t="s">
        <v>3</v>
      </c>
      <c r="L162" s="38"/>
      <c r="M162" s="179" t="s">
        <v>3</v>
      </c>
      <c r="N162" s="180" t="s">
        <v>44</v>
      </c>
      <c r="O162" s="71"/>
      <c r="P162" s="181">
        <f>O162*H162</f>
        <v>0</v>
      </c>
      <c r="Q162" s="181">
        <v>0</v>
      </c>
      <c r="R162" s="181">
        <f>Q162*H162</f>
        <v>0</v>
      </c>
      <c r="S162" s="181">
        <v>0</v>
      </c>
      <c r="T162" s="182">
        <f>S162*H162</f>
        <v>0</v>
      </c>
      <c r="U162" s="37"/>
      <c r="V162" s="37"/>
      <c r="W162" s="37"/>
      <c r="X162" s="37"/>
      <c r="Y162" s="37"/>
      <c r="Z162" s="37"/>
      <c r="AA162" s="37"/>
      <c r="AB162" s="37"/>
      <c r="AC162" s="37"/>
      <c r="AD162" s="37"/>
      <c r="AE162" s="37"/>
      <c r="AR162" s="183" t="s">
        <v>144</v>
      </c>
      <c r="AT162" s="183" t="s">
        <v>140</v>
      </c>
      <c r="AU162" s="183" t="s">
        <v>80</v>
      </c>
      <c r="AY162" s="18" t="s">
        <v>137</v>
      </c>
      <c r="BE162" s="184">
        <f>IF(N162="základní",J162,0)</f>
        <v>0</v>
      </c>
      <c r="BF162" s="184">
        <f>IF(N162="snížená",J162,0)</f>
        <v>0</v>
      </c>
      <c r="BG162" s="184">
        <f>IF(N162="zákl. přenesená",J162,0)</f>
        <v>0</v>
      </c>
      <c r="BH162" s="184">
        <f>IF(N162="sníž. přenesená",J162,0)</f>
        <v>0</v>
      </c>
      <c r="BI162" s="184">
        <f>IF(N162="nulová",J162,0)</f>
        <v>0</v>
      </c>
      <c r="BJ162" s="18" t="s">
        <v>80</v>
      </c>
      <c r="BK162" s="184">
        <f>ROUND(I162*H162,2)</f>
        <v>0</v>
      </c>
      <c r="BL162" s="18" t="s">
        <v>144</v>
      </c>
      <c r="BM162" s="183" t="s">
        <v>1151</v>
      </c>
    </row>
    <row r="163" spans="1:47" s="2" customFormat="1" ht="12">
      <c r="A163" s="37"/>
      <c r="B163" s="38"/>
      <c r="C163" s="37"/>
      <c r="D163" s="185" t="s">
        <v>146</v>
      </c>
      <c r="E163" s="37"/>
      <c r="F163" s="186" t="s">
        <v>1150</v>
      </c>
      <c r="G163" s="37"/>
      <c r="H163" s="37"/>
      <c r="I163" s="187"/>
      <c r="J163" s="37"/>
      <c r="K163" s="37"/>
      <c r="L163" s="38"/>
      <c r="M163" s="188"/>
      <c r="N163" s="189"/>
      <c r="O163" s="71"/>
      <c r="P163" s="71"/>
      <c r="Q163" s="71"/>
      <c r="R163" s="71"/>
      <c r="S163" s="71"/>
      <c r="T163" s="72"/>
      <c r="U163" s="37"/>
      <c r="V163" s="37"/>
      <c r="W163" s="37"/>
      <c r="X163" s="37"/>
      <c r="Y163" s="37"/>
      <c r="Z163" s="37"/>
      <c r="AA163" s="37"/>
      <c r="AB163" s="37"/>
      <c r="AC163" s="37"/>
      <c r="AD163" s="37"/>
      <c r="AE163" s="37"/>
      <c r="AT163" s="18" t="s">
        <v>146</v>
      </c>
      <c r="AU163" s="18" t="s">
        <v>80</v>
      </c>
    </row>
    <row r="164" spans="1:65" s="2" customFormat="1" ht="24.15" customHeight="1">
      <c r="A164" s="37"/>
      <c r="B164" s="171"/>
      <c r="C164" s="198" t="s">
        <v>321</v>
      </c>
      <c r="D164" s="198" t="s">
        <v>166</v>
      </c>
      <c r="E164" s="199" t="s">
        <v>1152</v>
      </c>
      <c r="F164" s="200" t="s">
        <v>1153</v>
      </c>
      <c r="G164" s="201" t="s">
        <v>1018</v>
      </c>
      <c r="H164" s="202">
        <v>169.136</v>
      </c>
      <c r="I164" s="203"/>
      <c r="J164" s="204">
        <f>ROUND(I164*H164,2)</f>
        <v>0</v>
      </c>
      <c r="K164" s="200" t="s">
        <v>3</v>
      </c>
      <c r="L164" s="205"/>
      <c r="M164" s="206" t="s">
        <v>3</v>
      </c>
      <c r="N164" s="207" t="s">
        <v>44</v>
      </c>
      <c r="O164" s="71"/>
      <c r="P164" s="181">
        <f>O164*H164</f>
        <v>0</v>
      </c>
      <c r="Q164" s="181">
        <v>0</v>
      </c>
      <c r="R164" s="181">
        <f>Q164*H164</f>
        <v>0</v>
      </c>
      <c r="S164" s="181">
        <v>0</v>
      </c>
      <c r="T164" s="182">
        <f>S164*H164</f>
        <v>0</v>
      </c>
      <c r="U164" s="37"/>
      <c r="V164" s="37"/>
      <c r="W164" s="37"/>
      <c r="X164" s="37"/>
      <c r="Y164" s="37"/>
      <c r="Z164" s="37"/>
      <c r="AA164" s="37"/>
      <c r="AB164" s="37"/>
      <c r="AC164" s="37"/>
      <c r="AD164" s="37"/>
      <c r="AE164" s="37"/>
      <c r="AR164" s="183" t="s">
        <v>170</v>
      </c>
      <c r="AT164" s="183" t="s">
        <v>166</v>
      </c>
      <c r="AU164" s="183" t="s">
        <v>80</v>
      </c>
      <c r="AY164" s="18" t="s">
        <v>137</v>
      </c>
      <c r="BE164" s="184">
        <f>IF(N164="základní",J164,0)</f>
        <v>0</v>
      </c>
      <c r="BF164" s="184">
        <f>IF(N164="snížená",J164,0)</f>
        <v>0</v>
      </c>
      <c r="BG164" s="184">
        <f>IF(N164="zákl. přenesená",J164,0)</f>
        <v>0</v>
      </c>
      <c r="BH164" s="184">
        <f>IF(N164="sníž. přenesená",J164,0)</f>
        <v>0</v>
      </c>
      <c r="BI164" s="184">
        <f>IF(N164="nulová",J164,0)</f>
        <v>0</v>
      </c>
      <c r="BJ164" s="18" t="s">
        <v>80</v>
      </c>
      <c r="BK164" s="184">
        <f>ROUND(I164*H164,2)</f>
        <v>0</v>
      </c>
      <c r="BL164" s="18" t="s">
        <v>144</v>
      </c>
      <c r="BM164" s="183" t="s">
        <v>1154</v>
      </c>
    </row>
    <row r="165" spans="1:47" s="2" customFormat="1" ht="12">
      <c r="A165" s="37"/>
      <c r="B165" s="38"/>
      <c r="C165" s="37"/>
      <c r="D165" s="185" t="s">
        <v>146</v>
      </c>
      <c r="E165" s="37"/>
      <c r="F165" s="186" t="s">
        <v>1153</v>
      </c>
      <c r="G165" s="37"/>
      <c r="H165" s="37"/>
      <c r="I165" s="187"/>
      <c r="J165" s="37"/>
      <c r="K165" s="37"/>
      <c r="L165" s="38"/>
      <c r="M165" s="188"/>
      <c r="N165" s="189"/>
      <c r="O165" s="71"/>
      <c r="P165" s="71"/>
      <c r="Q165" s="71"/>
      <c r="R165" s="71"/>
      <c r="S165" s="71"/>
      <c r="T165" s="72"/>
      <c r="U165" s="37"/>
      <c r="V165" s="37"/>
      <c r="W165" s="37"/>
      <c r="X165" s="37"/>
      <c r="Y165" s="37"/>
      <c r="Z165" s="37"/>
      <c r="AA165" s="37"/>
      <c r="AB165" s="37"/>
      <c r="AC165" s="37"/>
      <c r="AD165" s="37"/>
      <c r="AE165" s="37"/>
      <c r="AT165" s="18" t="s">
        <v>146</v>
      </c>
      <c r="AU165" s="18" t="s">
        <v>80</v>
      </c>
    </row>
    <row r="166" spans="1:65" s="2" customFormat="1" ht="55.5" customHeight="1">
      <c r="A166" s="37"/>
      <c r="B166" s="171"/>
      <c r="C166" s="172" t="s">
        <v>331</v>
      </c>
      <c r="D166" s="172" t="s">
        <v>140</v>
      </c>
      <c r="E166" s="173" t="s">
        <v>1155</v>
      </c>
      <c r="F166" s="174" t="s">
        <v>1156</v>
      </c>
      <c r="G166" s="175" t="s">
        <v>166</v>
      </c>
      <c r="H166" s="176">
        <v>6.6</v>
      </c>
      <c r="I166" s="177"/>
      <c r="J166" s="178">
        <f>ROUND(I166*H166,2)</f>
        <v>0</v>
      </c>
      <c r="K166" s="174" t="s">
        <v>3</v>
      </c>
      <c r="L166" s="38"/>
      <c r="M166" s="179" t="s">
        <v>3</v>
      </c>
      <c r="N166" s="180" t="s">
        <v>44</v>
      </c>
      <c r="O166" s="71"/>
      <c r="P166" s="181">
        <f>O166*H166</f>
        <v>0</v>
      </c>
      <c r="Q166" s="181">
        <v>0.00011</v>
      </c>
      <c r="R166" s="181">
        <f>Q166*H166</f>
        <v>0.000726</v>
      </c>
      <c r="S166" s="181">
        <v>0</v>
      </c>
      <c r="T166" s="182">
        <f>S166*H166</f>
        <v>0</v>
      </c>
      <c r="U166" s="37"/>
      <c r="V166" s="37"/>
      <c r="W166" s="37"/>
      <c r="X166" s="37"/>
      <c r="Y166" s="37"/>
      <c r="Z166" s="37"/>
      <c r="AA166" s="37"/>
      <c r="AB166" s="37"/>
      <c r="AC166" s="37"/>
      <c r="AD166" s="37"/>
      <c r="AE166" s="37"/>
      <c r="AR166" s="183" t="s">
        <v>144</v>
      </c>
      <c r="AT166" s="183" t="s">
        <v>140</v>
      </c>
      <c r="AU166" s="183" t="s">
        <v>80</v>
      </c>
      <c r="AY166" s="18" t="s">
        <v>137</v>
      </c>
      <c r="BE166" s="184">
        <f>IF(N166="základní",J166,0)</f>
        <v>0</v>
      </c>
      <c r="BF166" s="184">
        <f>IF(N166="snížená",J166,0)</f>
        <v>0</v>
      </c>
      <c r="BG166" s="184">
        <f>IF(N166="zákl. přenesená",J166,0)</f>
        <v>0</v>
      </c>
      <c r="BH166" s="184">
        <f>IF(N166="sníž. přenesená",J166,0)</f>
        <v>0</v>
      </c>
      <c r="BI166" s="184">
        <f>IF(N166="nulová",J166,0)</f>
        <v>0</v>
      </c>
      <c r="BJ166" s="18" t="s">
        <v>80</v>
      </c>
      <c r="BK166" s="184">
        <f>ROUND(I166*H166,2)</f>
        <v>0</v>
      </c>
      <c r="BL166" s="18" t="s">
        <v>144</v>
      </c>
      <c r="BM166" s="183" t="s">
        <v>1157</v>
      </c>
    </row>
    <row r="167" spans="1:47" s="2" customFormat="1" ht="12">
      <c r="A167" s="37"/>
      <c r="B167" s="38"/>
      <c r="C167" s="37"/>
      <c r="D167" s="185" t="s">
        <v>146</v>
      </c>
      <c r="E167" s="37"/>
      <c r="F167" s="186" t="s">
        <v>1158</v>
      </c>
      <c r="G167" s="37"/>
      <c r="H167" s="37"/>
      <c r="I167" s="187"/>
      <c r="J167" s="37"/>
      <c r="K167" s="37"/>
      <c r="L167" s="38"/>
      <c r="M167" s="188"/>
      <c r="N167" s="189"/>
      <c r="O167" s="71"/>
      <c r="P167" s="71"/>
      <c r="Q167" s="71"/>
      <c r="R167" s="71"/>
      <c r="S167" s="71"/>
      <c r="T167" s="72"/>
      <c r="U167" s="37"/>
      <c r="V167" s="37"/>
      <c r="W167" s="37"/>
      <c r="X167" s="37"/>
      <c r="Y167" s="37"/>
      <c r="Z167" s="37"/>
      <c r="AA167" s="37"/>
      <c r="AB167" s="37"/>
      <c r="AC167" s="37"/>
      <c r="AD167" s="37"/>
      <c r="AE167" s="37"/>
      <c r="AT167" s="18" t="s">
        <v>146</v>
      </c>
      <c r="AU167" s="18" t="s">
        <v>80</v>
      </c>
    </row>
    <row r="168" spans="1:65" s="2" customFormat="1" ht="16.5" customHeight="1">
      <c r="A168" s="37"/>
      <c r="B168" s="171"/>
      <c r="C168" s="198" t="s">
        <v>338</v>
      </c>
      <c r="D168" s="198" t="s">
        <v>166</v>
      </c>
      <c r="E168" s="199" t="s">
        <v>1159</v>
      </c>
      <c r="F168" s="200" t="s">
        <v>1160</v>
      </c>
      <c r="G168" s="201" t="s">
        <v>1067</v>
      </c>
      <c r="H168" s="202">
        <v>0.013</v>
      </c>
      <c r="I168" s="203"/>
      <c r="J168" s="204">
        <f>ROUND(I168*H168,2)</f>
        <v>0</v>
      </c>
      <c r="K168" s="200" t="s">
        <v>3</v>
      </c>
      <c r="L168" s="205"/>
      <c r="M168" s="206" t="s">
        <v>3</v>
      </c>
      <c r="N168" s="207" t="s">
        <v>44</v>
      </c>
      <c r="O168" s="71"/>
      <c r="P168" s="181">
        <f>O168*H168</f>
        <v>0</v>
      </c>
      <c r="Q168" s="181">
        <v>0</v>
      </c>
      <c r="R168" s="181">
        <f>Q168*H168</f>
        <v>0</v>
      </c>
      <c r="S168" s="181">
        <v>0</v>
      </c>
      <c r="T168" s="182">
        <f>S168*H168</f>
        <v>0</v>
      </c>
      <c r="U168" s="37"/>
      <c r="V168" s="37"/>
      <c r="W168" s="37"/>
      <c r="X168" s="37"/>
      <c r="Y168" s="37"/>
      <c r="Z168" s="37"/>
      <c r="AA168" s="37"/>
      <c r="AB168" s="37"/>
      <c r="AC168" s="37"/>
      <c r="AD168" s="37"/>
      <c r="AE168" s="37"/>
      <c r="AR168" s="183" t="s">
        <v>170</v>
      </c>
      <c r="AT168" s="183" t="s">
        <v>166</v>
      </c>
      <c r="AU168" s="183" t="s">
        <v>80</v>
      </c>
      <c r="AY168" s="18" t="s">
        <v>137</v>
      </c>
      <c r="BE168" s="184">
        <f>IF(N168="základní",J168,0)</f>
        <v>0</v>
      </c>
      <c r="BF168" s="184">
        <f>IF(N168="snížená",J168,0)</f>
        <v>0</v>
      </c>
      <c r="BG168" s="184">
        <f>IF(N168="zákl. přenesená",J168,0)</f>
        <v>0</v>
      </c>
      <c r="BH168" s="184">
        <f>IF(N168="sníž. přenesená",J168,0)</f>
        <v>0</v>
      </c>
      <c r="BI168" s="184">
        <f>IF(N168="nulová",J168,0)</f>
        <v>0</v>
      </c>
      <c r="BJ168" s="18" t="s">
        <v>80</v>
      </c>
      <c r="BK168" s="184">
        <f>ROUND(I168*H168,2)</f>
        <v>0</v>
      </c>
      <c r="BL168" s="18" t="s">
        <v>144</v>
      </c>
      <c r="BM168" s="183" t="s">
        <v>1161</v>
      </c>
    </row>
    <row r="169" spans="1:47" s="2" customFormat="1" ht="12">
      <c r="A169" s="37"/>
      <c r="B169" s="38"/>
      <c r="C169" s="37"/>
      <c r="D169" s="185" t="s">
        <v>146</v>
      </c>
      <c r="E169" s="37"/>
      <c r="F169" s="186" t="s">
        <v>1160</v>
      </c>
      <c r="G169" s="37"/>
      <c r="H169" s="37"/>
      <c r="I169" s="187"/>
      <c r="J169" s="37"/>
      <c r="K169" s="37"/>
      <c r="L169" s="38"/>
      <c r="M169" s="188"/>
      <c r="N169" s="189"/>
      <c r="O169" s="71"/>
      <c r="P169" s="71"/>
      <c r="Q169" s="71"/>
      <c r="R169" s="71"/>
      <c r="S169" s="71"/>
      <c r="T169" s="72"/>
      <c r="U169" s="37"/>
      <c r="V169" s="37"/>
      <c r="W169" s="37"/>
      <c r="X169" s="37"/>
      <c r="Y169" s="37"/>
      <c r="Z169" s="37"/>
      <c r="AA169" s="37"/>
      <c r="AB169" s="37"/>
      <c r="AC169" s="37"/>
      <c r="AD169" s="37"/>
      <c r="AE169" s="37"/>
      <c r="AT169" s="18" t="s">
        <v>146</v>
      </c>
      <c r="AU169" s="18" t="s">
        <v>80</v>
      </c>
    </row>
    <row r="170" spans="1:65" s="2" customFormat="1" ht="24.15" customHeight="1">
      <c r="A170" s="37"/>
      <c r="B170" s="171"/>
      <c r="C170" s="198" t="s">
        <v>350</v>
      </c>
      <c r="D170" s="198" t="s">
        <v>166</v>
      </c>
      <c r="E170" s="199" t="s">
        <v>1162</v>
      </c>
      <c r="F170" s="200" t="s">
        <v>1163</v>
      </c>
      <c r="G170" s="201" t="s">
        <v>1164</v>
      </c>
      <c r="H170" s="202">
        <v>0.24</v>
      </c>
      <c r="I170" s="203"/>
      <c r="J170" s="204">
        <f>ROUND(I170*H170,2)</f>
        <v>0</v>
      </c>
      <c r="K170" s="200" t="s">
        <v>3</v>
      </c>
      <c r="L170" s="205"/>
      <c r="M170" s="206" t="s">
        <v>3</v>
      </c>
      <c r="N170" s="207" t="s">
        <v>44</v>
      </c>
      <c r="O170" s="71"/>
      <c r="P170" s="181">
        <f>O170*H170</f>
        <v>0</v>
      </c>
      <c r="Q170" s="181">
        <v>0</v>
      </c>
      <c r="R170" s="181">
        <f>Q170*H170</f>
        <v>0</v>
      </c>
      <c r="S170" s="181">
        <v>0</v>
      </c>
      <c r="T170" s="182">
        <f>S170*H170</f>
        <v>0</v>
      </c>
      <c r="U170" s="37"/>
      <c r="V170" s="37"/>
      <c r="W170" s="37"/>
      <c r="X170" s="37"/>
      <c r="Y170" s="37"/>
      <c r="Z170" s="37"/>
      <c r="AA170" s="37"/>
      <c r="AB170" s="37"/>
      <c r="AC170" s="37"/>
      <c r="AD170" s="37"/>
      <c r="AE170" s="37"/>
      <c r="AR170" s="183" t="s">
        <v>170</v>
      </c>
      <c r="AT170" s="183" t="s">
        <v>166</v>
      </c>
      <c r="AU170" s="183" t="s">
        <v>80</v>
      </c>
      <c r="AY170" s="18" t="s">
        <v>137</v>
      </c>
      <c r="BE170" s="184">
        <f>IF(N170="základní",J170,0)</f>
        <v>0</v>
      </c>
      <c r="BF170" s="184">
        <f>IF(N170="snížená",J170,0)</f>
        <v>0</v>
      </c>
      <c r="BG170" s="184">
        <f>IF(N170="zákl. přenesená",J170,0)</f>
        <v>0</v>
      </c>
      <c r="BH170" s="184">
        <f>IF(N170="sníž. přenesená",J170,0)</f>
        <v>0</v>
      </c>
      <c r="BI170" s="184">
        <f>IF(N170="nulová",J170,0)</f>
        <v>0</v>
      </c>
      <c r="BJ170" s="18" t="s">
        <v>80</v>
      </c>
      <c r="BK170" s="184">
        <f>ROUND(I170*H170,2)</f>
        <v>0</v>
      </c>
      <c r="BL170" s="18" t="s">
        <v>144</v>
      </c>
      <c r="BM170" s="183" t="s">
        <v>1165</v>
      </c>
    </row>
    <row r="171" spans="1:47" s="2" customFormat="1" ht="12">
      <c r="A171" s="37"/>
      <c r="B171" s="38"/>
      <c r="C171" s="37"/>
      <c r="D171" s="185" t="s">
        <v>146</v>
      </c>
      <c r="E171" s="37"/>
      <c r="F171" s="186" t="s">
        <v>1163</v>
      </c>
      <c r="G171" s="37"/>
      <c r="H171" s="37"/>
      <c r="I171" s="187"/>
      <c r="J171" s="37"/>
      <c r="K171" s="37"/>
      <c r="L171" s="38"/>
      <c r="M171" s="188"/>
      <c r="N171" s="189"/>
      <c r="O171" s="71"/>
      <c r="P171" s="71"/>
      <c r="Q171" s="71"/>
      <c r="R171" s="71"/>
      <c r="S171" s="71"/>
      <c r="T171" s="72"/>
      <c r="U171" s="37"/>
      <c r="V171" s="37"/>
      <c r="W171" s="37"/>
      <c r="X171" s="37"/>
      <c r="Y171" s="37"/>
      <c r="Z171" s="37"/>
      <c r="AA171" s="37"/>
      <c r="AB171" s="37"/>
      <c r="AC171" s="37"/>
      <c r="AD171" s="37"/>
      <c r="AE171" s="37"/>
      <c r="AT171" s="18" t="s">
        <v>146</v>
      </c>
      <c r="AU171" s="18" t="s">
        <v>80</v>
      </c>
    </row>
    <row r="172" spans="1:65" s="2" customFormat="1" ht="24.15" customHeight="1">
      <c r="A172" s="37"/>
      <c r="B172" s="171"/>
      <c r="C172" s="172" t="s">
        <v>355</v>
      </c>
      <c r="D172" s="172" t="s">
        <v>140</v>
      </c>
      <c r="E172" s="173" t="s">
        <v>1166</v>
      </c>
      <c r="F172" s="174" t="s">
        <v>1167</v>
      </c>
      <c r="G172" s="175" t="s">
        <v>1067</v>
      </c>
      <c r="H172" s="176">
        <v>0.985</v>
      </c>
      <c r="I172" s="177"/>
      <c r="J172" s="178">
        <f>ROUND(I172*H172,2)</f>
        <v>0</v>
      </c>
      <c r="K172" s="174" t="s">
        <v>3</v>
      </c>
      <c r="L172" s="38"/>
      <c r="M172" s="179" t="s">
        <v>3</v>
      </c>
      <c r="N172" s="180" t="s">
        <v>44</v>
      </c>
      <c r="O172" s="71"/>
      <c r="P172" s="181">
        <f>O172*H172</f>
        <v>0</v>
      </c>
      <c r="Q172" s="181">
        <v>0</v>
      </c>
      <c r="R172" s="181">
        <f>Q172*H172</f>
        <v>0</v>
      </c>
      <c r="S172" s="181">
        <v>0</v>
      </c>
      <c r="T172" s="182">
        <f>S172*H172</f>
        <v>0</v>
      </c>
      <c r="U172" s="37"/>
      <c r="V172" s="37"/>
      <c r="W172" s="37"/>
      <c r="X172" s="37"/>
      <c r="Y172" s="37"/>
      <c r="Z172" s="37"/>
      <c r="AA172" s="37"/>
      <c r="AB172" s="37"/>
      <c r="AC172" s="37"/>
      <c r="AD172" s="37"/>
      <c r="AE172" s="37"/>
      <c r="AR172" s="183" t="s">
        <v>144</v>
      </c>
      <c r="AT172" s="183" t="s">
        <v>140</v>
      </c>
      <c r="AU172" s="183" t="s">
        <v>80</v>
      </c>
      <c r="AY172" s="18" t="s">
        <v>137</v>
      </c>
      <c r="BE172" s="184">
        <f>IF(N172="základní",J172,0)</f>
        <v>0</v>
      </c>
      <c r="BF172" s="184">
        <f>IF(N172="snížená",J172,0)</f>
        <v>0</v>
      </c>
      <c r="BG172" s="184">
        <f>IF(N172="zákl. přenesená",J172,0)</f>
        <v>0</v>
      </c>
      <c r="BH172" s="184">
        <f>IF(N172="sníž. přenesená",J172,0)</f>
        <v>0</v>
      </c>
      <c r="BI172" s="184">
        <f>IF(N172="nulová",J172,0)</f>
        <v>0</v>
      </c>
      <c r="BJ172" s="18" t="s">
        <v>80</v>
      </c>
      <c r="BK172" s="184">
        <f>ROUND(I172*H172,2)</f>
        <v>0</v>
      </c>
      <c r="BL172" s="18" t="s">
        <v>144</v>
      </c>
      <c r="BM172" s="183" t="s">
        <v>1168</v>
      </c>
    </row>
    <row r="173" spans="1:47" s="2" customFormat="1" ht="12">
      <c r="A173" s="37"/>
      <c r="B173" s="38"/>
      <c r="C173" s="37"/>
      <c r="D173" s="185" t="s">
        <v>146</v>
      </c>
      <c r="E173" s="37"/>
      <c r="F173" s="186" t="s">
        <v>1167</v>
      </c>
      <c r="G173" s="37"/>
      <c r="H173" s="37"/>
      <c r="I173" s="187"/>
      <c r="J173" s="37"/>
      <c r="K173" s="37"/>
      <c r="L173" s="38"/>
      <c r="M173" s="188"/>
      <c r="N173" s="189"/>
      <c r="O173" s="71"/>
      <c r="P173" s="71"/>
      <c r="Q173" s="71"/>
      <c r="R173" s="71"/>
      <c r="S173" s="71"/>
      <c r="T173" s="72"/>
      <c r="U173" s="37"/>
      <c r="V173" s="37"/>
      <c r="W173" s="37"/>
      <c r="X173" s="37"/>
      <c r="Y173" s="37"/>
      <c r="Z173" s="37"/>
      <c r="AA173" s="37"/>
      <c r="AB173" s="37"/>
      <c r="AC173" s="37"/>
      <c r="AD173" s="37"/>
      <c r="AE173" s="37"/>
      <c r="AT173" s="18" t="s">
        <v>146</v>
      </c>
      <c r="AU173" s="18" t="s">
        <v>80</v>
      </c>
    </row>
    <row r="174" spans="1:63" s="12" customFormat="1" ht="25.9" customHeight="1">
      <c r="A174" s="12"/>
      <c r="B174" s="158"/>
      <c r="C174" s="12"/>
      <c r="D174" s="159" t="s">
        <v>72</v>
      </c>
      <c r="E174" s="160" t="s">
        <v>170</v>
      </c>
      <c r="F174" s="160" t="s">
        <v>1169</v>
      </c>
      <c r="G174" s="12"/>
      <c r="H174" s="12"/>
      <c r="I174" s="161"/>
      <c r="J174" s="162">
        <f>BK174</f>
        <v>0</v>
      </c>
      <c r="K174" s="12"/>
      <c r="L174" s="158"/>
      <c r="M174" s="163"/>
      <c r="N174" s="164"/>
      <c r="O174" s="164"/>
      <c r="P174" s="165">
        <f>SUM(P175:P180)</f>
        <v>0</v>
      </c>
      <c r="Q174" s="164"/>
      <c r="R174" s="165">
        <f>SUM(R175:R180)</f>
        <v>0.034839</v>
      </c>
      <c r="S174" s="164"/>
      <c r="T174" s="166">
        <f>SUM(T175:T180)</f>
        <v>0</v>
      </c>
      <c r="U174" s="12"/>
      <c r="V174" s="12"/>
      <c r="W174" s="12"/>
      <c r="X174" s="12"/>
      <c r="Y174" s="12"/>
      <c r="Z174" s="12"/>
      <c r="AA174" s="12"/>
      <c r="AB174" s="12"/>
      <c r="AC174" s="12"/>
      <c r="AD174" s="12"/>
      <c r="AE174" s="12"/>
      <c r="AR174" s="159" t="s">
        <v>80</v>
      </c>
      <c r="AT174" s="167" t="s">
        <v>72</v>
      </c>
      <c r="AU174" s="167" t="s">
        <v>73</v>
      </c>
      <c r="AY174" s="159" t="s">
        <v>137</v>
      </c>
      <c r="BK174" s="168">
        <f>SUM(BK175:BK180)</f>
        <v>0</v>
      </c>
    </row>
    <row r="175" spans="1:65" s="2" customFormat="1" ht="55.5" customHeight="1">
      <c r="A175" s="37"/>
      <c r="B175" s="171"/>
      <c r="C175" s="172" t="s">
        <v>364</v>
      </c>
      <c r="D175" s="172" t="s">
        <v>140</v>
      </c>
      <c r="E175" s="173" t="s">
        <v>1170</v>
      </c>
      <c r="F175" s="174" t="s">
        <v>1171</v>
      </c>
      <c r="G175" s="175" t="s">
        <v>166</v>
      </c>
      <c r="H175" s="176">
        <v>21</v>
      </c>
      <c r="I175" s="177"/>
      <c r="J175" s="178">
        <f>ROUND(I175*H175,2)</f>
        <v>0</v>
      </c>
      <c r="K175" s="174" t="s">
        <v>3</v>
      </c>
      <c r="L175" s="38"/>
      <c r="M175" s="179" t="s">
        <v>3</v>
      </c>
      <c r="N175" s="180" t="s">
        <v>44</v>
      </c>
      <c r="O175" s="71"/>
      <c r="P175" s="181">
        <f>O175*H175</f>
        <v>0</v>
      </c>
      <c r="Q175" s="181">
        <v>0</v>
      </c>
      <c r="R175" s="181">
        <f>Q175*H175</f>
        <v>0</v>
      </c>
      <c r="S175" s="181">
        <v>0</v>
      </c>
      <c r="T175" s="182">
        <f>S175*H175</f>
        <v>0</v>
      </c>
      <c r="U175" s="37"/>
      <c r="V175" s="37"/>
      <c r="W175" s="37"/>
      <c r="X175" s="37"/>
      <c r="Y175" s="37"/>
      <c r="Z175" s="37"/>
      <c r="AA175" s="37"/>
      <c r="AB175" s="37"/>
      <c r="AC175" s="37"/>
      <c r="AD175" s="37"/>
      <c r="AE175" s="37"/>
      <c r="AR175" s="183" t="s">
        <v>144</v>
      </c>
      <c r="AT175" s="183" t="s">
        <v>140</v>
      </c>
      <c r="AU175" s="183" t="s">
        <v>80</v>
      </c>
      <c r="AY175" s="18" t="s">
        <v>137</v>
      </c>
      <c r="BE175" s="184">
        <f>IF(N175="základní",J175,0)</f>
        <v>0</v>
      </c>
      <c r="BF175" s="184">
        <f>IF(N175="snížená",J175,0)</f>
        <v>0</v>
      </c>
      <c r="BG175" s="184">
        <f>IF(N175="zákl. přenesená",J175,0)</f>
        <v>0</v>
      </c>
      <c r="BH175" s="184">
        <f>IF(N175="sníž. přenesená",J175,0)</f>
        <v>0</v>
      </c>
      <c r="BI175" s="184">
        <f>IF(N175="nulová",J175,0)</f>
        <v>0</v>
      </c>
      <c r="BJ175" s="18" t="s">
        <v>80</v>
      </c>
      <c r="BK175" s="184">
        <f>ROUND(I175*H175,2)</f>
        <v>0</v>
      </c>
      <c r="BL175" s="18" t="s">
        <v>144</v>
      </c>
      <c r="BM175" s="183" t="s">
        <v>1172</v>
      </c>
    </row>
    <row r="176" spans="1:47" s="2" customFormat="1" ht="12">
      <c r="A176" s="37"/>
      <c r="B176" s="38"/>
      <c r="C176" s="37"/>
      <c r="D176" s="185" t="s">
        <v>146</v>
      </c>
      <c r="E176" s="37"/>
      <c r="F176" s="186" t="s">
        <v>1173</v>
      </c>
      <c r="G176" s="37"/>
      <c r="H176" s="37"/>
      <c r="I176" s="187"/>
      <c r="J176" s="37"/>
      <c r="K176" s="37"/>
      <c r="L176" s="38"/>
      <c r="M176" s="188"/>
      <c r="N176" s="189"/>
      <c r="O176" s="71"/>
      <c r="P176" s="71"/>
      <c r="Q176" s="71"/>
      <c r="R176" s="71"/>
      <c r="S176" s="71"/>
      <c r="T176" s="72"/>
      <c r="U176" s="37"/>
      <c r="V176" s="37"/>
      <c r="W176" s="37"/>
      <c r="X176" s="37"/>
      <c r="Y176" s="37"/>
      <c r="Z176" s="37"/>
      <c r="AA176" s="37"/>
      <c r="AB176" s="37"/>
      <c r="AC176" s="37"/>
      <c r="AD176" s="37"/>
      <c r="AE176" s="37"/>
      <c r="AT176" s="18" t="s">
        <v>146</v>
      </c>
      <c r="AU176" s="18" t="s">
        <v>80</v>
      </c>
    </row>
    <row r="177" spans="1:65" s="2" customFormat="1" ht="24.15" customHeight="1">
      <c r="A177" s="37"/>
      <c r="B177" s="171"/>
      <c r="C177" s="198" t="s">
        <v>369</v>
      </c>
      <c r="D177" s="198" t="s">
        <v>166</v>
      </c>
      <c r="E177" s="199" t="s">
        <v>1174</v>
      </c>
      <c r="F177" s="200" t="s">
        <v>1175</v>
      </c>
      <c r="G177" s="201" t="s">
        <v>166</v>
      </c>
      <c r="H177" s="202">
        <v>22.05</v>
      </c>
      <c r="I177" s="203"/>
      <c r="J177" s="204">
        <f>ROUND(I177*H177,2)</f>
        <v>0</v>
      </c>
      <c r="K177" s="200" t="s">
        <v>3</v>
      </c>
      <c r="L177" s="205"/>
      <c r="M177" s="206" t="s">
        <v>3</v>
      </c>
      <c r="N177" s="207" t="s">
        <v>44</v>
      </c>
      <c r="O177" s="71"/>
      <c r="P177" s="181">
        <f>O177*H177</f>
        <v>0</v>
      </c>
      <c r="Q177" s="181">
        <v>0.00158</v>
      </c>
      <c r="R177" s="181">
        <f>Q177*H177</f>
        <v>0.034839</v>
      </c>
      <c r="S177" s="181">
        <v>0</v>
      </c>
      <c r="T177" s="182">
        <f>S177*H177</f>
        <v>0</v>
      </c>
      <c r="U177" s="37"/>
      <c r="V177" s="37"/>
      <c r="W177" s="37"/>
      <c r="X177" s="37"/>
      <c r="Y177" s="37"/>
      <c r="Z177" s="37"/>
      <c r="AA177" s="37"/>
      <c r="AB177" s="37"/>
      <c r="AC177" s="37"/>
      <c r="AD177" s="37"/>
      <c r="AE177" s="37"/>
      <c r="AR177" s="183" t="s">
        <v>170</v>
      </c>
      <c r="AT177" s="183" t="s">
        <v>166</v>
      </c>
      <c r="AU177" s="183" t="s">
        <v>80</v>
      </c>
      <c r="AY177" s="18" t="s">
        <v>137</v>
      </c>
      <c r="BE177" s="184">
        <f>IF(N177="základní",J177,0)</f>
        <v>0</v>
      </c>
      <c r="BF177" s="184">
        <f>IF(N177="snížená",J177,0)</f>
        <v>0</v>
      </c>
      <c r="BG177" s="184">
        <f>IF(N177="zákl. přenesená",J177,0)</f>
        <v>0</v>
      </c>
      <c r="BH177" s="184">
        <f>IF(N177="sníž. přenesená",J177,0)</f>
        <v>0</v>
      </c>
      <c r="BI177" s="184">
        <f>IF(N177="nulová",J177,0)</f>
        <v>0</v>
      </c>
      <c r="BJ177" s="18" t="s">
        <v>80</v>
      </c>
      <c r="BK177" s="184">
        <f>ROUND(I177*H177,2)</f>
        <v>0</v>
      </c>
      <c r="BL177" s="18" t="s">
        <v>144</v>
      </c>
      <c r="BM177" s="183" t="s">
        <v>1176</v>
      </c>
    </row>
    <row r="178" spans="1:47" s="2" customFormat="1" ht="12">
      <c r="A178" s="37"/>
      <c r="B178" s="38"/>
      <c r="C178" s="37"/>
      <c r="D178" s="185" t="s">
        <v>146</v>
      </c>
      <c r="E178" s="37"/>
      <c r="F178" s="186" t="s">
        <v>1175</v>
      </c>
      <c r="G178" s="37"/>
      <c r="H178" s="37"/>
      <c r="I178" s="187"/>
      <c r="J178" s="37"/>
      <c r="K178" s="37"/>
      <c r="L178" s="38"/>
      <c r="M178" s="188"/>
      <c r="N178" s="189"/>
      <c r="O178" s="71"/>
      <c r="P178" s="71"/>
      <c r="Q178" s="71"/>
      <c r="R178" s="71"/>
      <c r="S178" s="71"/>
      <c r="T178" s="72"/>
      <c r="U178" s="37"/>
      <c r="V178" s="37"/>
      <c r="W178" s="37"/>
      <c r="X178" s="37"/>
      <c r="Y178" s="37"/>
      <c r="Z178" s="37"/>
      <c r="AA178" s="37"/>
      <c r="AB178" s="37"/>
      <c r="AC178" s="37"/>
      <c r="AD178" s="37"/>
      <c r="AE178" s="37"/>
      <c r="AT178" s="18" t="s">
        <v>146</v>
      </c>
      <c r="AU178" s="18" t="s">
        <v>80</v>
      </c>
    </row>
    <row r="179" spans="1:65" s="2" customFormat="1" ht="49.05" customHeight="1">
      <c r="A179" s="37"/>
      <c r="B179" s="171"/>
      <c r="C179" s="172" t="s">
        <v>376</v>
      </c>
      <c r="D179" s="172" t="s">
        <v>140</v>
      </c>
      <c r="E179" s="173" t="s">
        <v>1177</v>
      </c>
      <c r="F179" s="174" t="s">
        <v>1178</v>
      </c>
      <c r="G179" s="175" t="s">
        <v>1179</v>
      </c>
      <c r="H179" s="176">
        <v>4</v>
      </c>
      <c r="I179" s="177"/>
      <c r="J179" s="178">
        <f>ROUND(I179*H179,2)</f>
        <v>0</v>
      </c>
      <c r="K179" s="174" t="s">
        <v>3</v>
      </c>
      <c r="L179" s="38"/>
      <c r="M179" s="179" t="s">
        <v>3</v>
      </c>
      <c r="N179" s="180" t="s">
        <v>44</v>
      </c>
      <c r="O179" s="71"/>
      <c r="P179" s="181">
        <f>O179*H179</f>
        <v>0</v>
      </c>
      <c r="Q179" s="181">
        <v>0</v>
      </c>
      <c r="R179" s="181">
        <f>Q179*H179</f>
        <v>0</v>
      </c>
      <c r="S179" s="181">
        <v>0</v>
      </c>
      <c r="T179" s="182">
        <f>S179*H179</f>
        <v>0</v>
      </c>
      <c r="U179" s="37"/>
      <c r="V179" s="37"/>
      <c r="W179" s="37"/>
      <c r="X179" s="37"/>
      <c r="Y179" s="37"/>
      <c r="Z179" s="37"/>
      <c r="AA179" s="37"/>
      <c r="AB179" s="37"/>
      <c r="AC179" s="37"/>
      <c r="AD179" s="37"/>
      <c r="AE179" s="37"/>
      <c r="AR179" s="183" t="s">
        <v>144</v>
      </c>
      <c r="AT179" s="183" t="s">
        <v>140</v>
      </c>
      <c r="AU179" s="183" t="s">
        <v>80</v>
      </c>
      <c r="AY179" s="18" t="s">
        <v>137</v>
      </c>
      <c r="BE179" s="184">
        <f>IF(N179="základní",J179,0)</f>
        <v>0</v>
      </c>
      <c r="BF179" s="184">
        <f>IF(N179="snížená",J179,0)</f>
        <v>0</v>
      </c>
      <c r="BG179" s="184">
        <f>IF(N179="zákl. přenesená",J179,0)</f>
        <v>0</v>
      </c>
      <c r="BH179" s="184">
        <f>IF(N179="sníž. přenesená",J179,0)</f>
        <v>0</v>
      </c>
      <c r="BI179" s="184">
        <f>IF(N179="nulová",J179,0)</f>
        <v>0</v>
      </c>
      <c r="BJ179" s="18" t="s">
        <v>80</v>
      </c>
      <c r="BK179" s="184">
        <f>ROUND(I179*H179,2)</f>
        <v>0</v>
      </c>
      <c r="BL179" s="18" t="s">
        <v>144</v>
      </c>
      <c r="BM179" s="183" t="s">
        <v>1180</v>
      </c>
    </row>
    <row r="180" spans="1:47" s="2" customFormat="1" ht="12">
      <c r="A180" s="37"/>
      <c r="B180" s="38"/>
      <c r="C180" s="37"/>
      <c r="D180" s="185" t="s">
        <v>146</v>
      </c>
      <c r="E180" s="37"/>
      <c r="F180" s="186" t="s">
        <v>1178</v>
      </c>
      <c r="G180" s="37"/>
      <c r="H180" s="37"/>
      <c r="I180" s="187"/>
      <c r="J180" s="37"/>
      <c r="K180" s="37"/>
      <c r="L180" s="38"/>
      <c r="M180" s="188"/>
      <c r="N180" s="189"/>
      <c r="O180" s="71"/>
      <c r="P180" s="71"/>
      <c r="Q180" s="71"/>
      <c r="R180" s="71"/>
      <c r="S180" s="71"/>
      <c r="T180" s="72"/>
      <c r="U180" s="37"/>
      <c r="V180" s="37"/>
      <c r="W180" s="37"/>
      <c r="X180" s="37"/>
      <c r="Y180" s="37"/>
      <c r="Z180" s="37"/>
      <c r="AA180" s="37"/>
      <c r="AB180" s="37"/>
      <c r="AC180" s="37"/>
      <c r="AD180" s="37"/>
      <c r="AE180" s="37"/>
      <c r="AT180" s="18" t="s">
        <v>146</v>
      </c>
      <c r="AU180" s="18" t="s">
        <v>80</v>
      </c>
    </row>
    <row r="181" spans="1:63" s="12" customFormat="1" ht="25.9" customHeight="1">
      <c r="A181" s="12"/>
      <c r="B181" s="158"/>
      <c r="C181" s="12"/>
      <c r="D181" s="159" t="s">
        <v>72</v>
      </c>
      <c r="E181" s="160" t="s">
        <v>181</v>
      </c>
      <c r="F181" s="160" t="s">
        <v>1181</v>
      </c>
      <c r="G181" s="12"/>
      <c r="H181" s="12"/>
      <c r="I181" s="161"/>
      <c r="J181" s="162">
        <f>BK181</f>
        <v>0</v>
      </c>
      <c r="K181" s="12"/>
      <c r="L181" s="158"/>
      <c r="M181" s="163"/>
      <c r="N181" s="164"/>
      <c r="O181" s="164"/>
      <c r="P181" s="165">
        <f>SUM(P182:P223)</f>
        <v>0</v>
      </c>
      <c r="Q181" s="164"/>
      <c r="R181" s="165">
        <f>SUM(R182:R223)</f>
        <v>1.886800630892</v>
      </c>
      <c r="S181" s="164"/>
      <c r="T181" s="166">
        <f>SUM(T182:T223)</f>
        <v>14.439173000000002</v>
      </c>
      <c r="U181" s="12"/>
      <c r="V181" s="12"/>
      <c r="W181" s="12"/>
      <c r="X181" s="12"/>
      <c r="Y181" s="12"/>
      <c r="Z181" s="12"/>
      <c r="AA181" s="12"/>
      <c r="AB181" s="12"/>
      <c r="AC181" s="12"/>
      <c r="AD181" s="12"/>
      <c r="AE181" s="12"/>
      <c r="AR181" s="159" t="s">
        <v>80</v>
      </c>
      <c r="AT181" s="167" t="s">
        <v>72</v>
      </c>
      <c r="AU181" s="167" t="s">
        <v>73</v>
      </c>
      <c r="AY181" s="159" t="s">
        <v>137</v>
      </c>
      <c r="BK181" s="168">
        <f>SUM(BK182:BK223)</f>
        <v>0</v>
      </c>
    </row>
    <row r="182" spans="1:65" s="2" customFormat="1" ht="24.15" customHeight="1">
      <c r="A182" s="37"/>
      <c r="B182" s="171"/>
      <c r="C182" s="172" t="s">
        <v>380</v>
      </c>
      <c r="D182" s="172" t="s">
        <v>140</v>
      </c>
      <c r="E182" s="173" t="s">
        <v>1182</v>
      </c>
      <c r="F182" s="174" t="s">
        <v>1183</v>
      </c>
      <c r="G182" s="175" t="s">
        <v>1018</v>
      </c>
      <c r="H182" s="176">
        <v>43.2</v>
      </c>
      <c r="I182" s="177"/>
      <c r="J182" s="178">
        <f>ROUND(I182*H182,2)</f>
        <v>0</v>
      </c>
      <c r="K182" s="174" t="s">
        <v>3</v>
      </c>
      <c r="L182" s="38"/>
      <c r="M182" s="179" t="s">
        <v>3</v>
      </c>
      <c r="N182" s="180" t="s">
        <v>44</v>
      </c>
      <c r="O182" s="71"/>
      <c r="P182" s="181">
        <f>O182*H182</f>
        <v>0</v>
      </c>
      <c r="Q182" s="181">
        <v>0</v>
      </c>
      <c r="R182" s="181">
        <f>Q182*H182</f>
        <v>0</v>
      </c>
      <c r="S182" s="181">
        <v>0</v>
      </c>
      <c r="T182" s="182">
        <f>S182*H182</f>
        <v>0</v>
      </c>
      <c r="U182" s="37"/>
      <c r="V182" s="37"/>
      <c r="W182" s="37"/>
      <c r="X182" s="37"/>
      <c r="Y182" s="37"/>
      <c r="Z182" s="37"/>
      <c r="AA182" s="37"/>
      <c r="AB182" s="37"/>
      <c r="AC182" s="37"/>
      <c r="AD182" s="37"/>
      <c r="AE182" s="37"/>
      <c r="AR182" s="183" t="s">
        <v>144</v>
      </c>
      <c r="AT182" s="183" t="s">
        <v>140</v>
      </c>
      <c r="AU182" s="183" t="s">
        <v>80</v>
      </c>
      <c r="AY182" s="18" t="s">
        <v>137</v>
      </c>
      <c r="BE182" s="184">
        <f>IF(N182="základní",J182,0)</f>
        <v>0</v>
      </c>
      <c r="BF182" s="184">
        <f>IF(N182="snížená",J182,0)</f>
        <v>0</v>
      </c>
      <c r="BG182" s="184">
        <f>IF(N182="zákl. přenesená",J182,0)</f>
        <v>0</v>
      </c>
      <c r="BH182" s="184">
        <f>IF(N182="sníž. přenesená",J182,0)</f>
        <v>0</v>
      </c>
      <c r="BI182" s="184">
        <f>IF(N182="nulová",J182,0)</f>
        <v>0</v>
      </c>
      <c r="BJ182" s="18" t="s">
        <v>80</v>
      </c>
      <c r="BK182" s="184">
        <f>ROUND(I182*H182,2)</f>
        <v>0</v>
      </c>
      <c r="BL182" s="18" t="s">
        <v>144</v>
      </c>
      <c r="BM182" s="183" t="s">
        <v>1184</v>
      </c>
    </row>
    <row r="183" spans="1:47" s="2" customFormat="1" ht="12">
      <c r="A183" s="37"/>
      <c r="B183" s="38"/>
      <c r="C183" s="37"/>
      <c r="D183" s="185" t="s">
        <v>146</v>
      </c>
      <c r="E183" s="37"/>
      <c r="F183" s="186" t="s">
        <v>1183</v>
      </c>
      <c r="G183" s="37"/>
      <c r="H183" s="37"/>
      <c r="I183" s="187"/>
      <c r="J183" s="37"/>
      <c r="K183" s="37"/>
      <c r="L183" s="38"/>
      <c r="M183" s="188"/>
      <c r="N183" s="189"/>
      <c r="O183" s="71"/>
      <c r="P183" s="71"/>
      <c r="Q183" s="71"/>
      <c r="R183" s="71"/>
      <c r="S183" s="71"/>
      <c r="T183" s="72"/>
      <c r="U183" s="37"/>
      <c r="V183" s="37"/>
      <c r="W183" s="37"/>
      <c r="X183" s="37"/>
      <c r="Y183" s="37"/>
      <c r="Z183" s="37"/>
      <c r="AA183" s="37"/>
      <c r="AB183" s="37"/>
      <c r="AC183" s="37"/>
      <c r="AD183" s="37"/>
      <c r="AE183" s="37"/>
      <c r="AT183" s="18" t="s">
        <v>146</v>
      </c>
      <c r="AU183" s="18" t="s">
        <v>80</v>
      </c>
    </row>
    <row r="184" spans="1:65" s="2" customFormat="1" ht="55.5" customHeight="1">
      <c r="A184" s="37"/>
      <c r="B184" s="171"/>
      <c r="C184" s="172" t="s">
        <v>384</v>
      </c>
      <c r="D184" s="172" t="s">
        <v>140</v>
      </c>
      <c r="E184" s="173" t="s">
        <v>1185</v>
      </c>
      <c r="F184" s="174" t="s">
        <v>1186</v>
      </c>
      <c r="G184" s="175" t="s">
        <v>1018</v>
      </c>
      <c r="H184" s="176">
        <v>55.65</v>
      </c>
      <c r="I184" s="177"/>
      <c r="J184" s="178">
        <f>ROUND(I184*H184,2)</f>
        <v>0</v>
      </c>
      <c r="K184" s="174" t="s">
        <v>3</v>
      </c>
      <c r="L184" s="38"/>
      <c r="M184" s="179" t="s">
        <v>3</v>
      </c>
      <c r="N184" s="180" t="s">
        <v>44</v>
      </c>
      <c r="O184" s="71"/>
      <c r="P184" s="181">
        <f>O184*H184</f>
        <v>0</v>
      </c>
      <c r="Q184" s="181">
        <v>0.0006875</v>
      </c>
      <c r="R184" s="181">
        <f>Q184*H184</f>
        <v>0.038259375</v>
      </c>
      <c r="S184" s="181">
        <v>0</v>
      </c>
      <c r="T184" s="182">
        <f>S184*H184</f>
        <v>0</v>
      </c>
      <c r="U184" s="37"/>
      <c r="V184" s="37"/>
      <c r="W184" s="37"/>
      <c r="X184" s="37"/>
      <c r="Y184" s="37"/>
      <c r="Z184" s="37"/>
      <c r="AA184" s="37"/>
      <c r="AB184" s="37"/>
      <c r="AC184" s="37"/>
      <c r="AD184" s="37"/>
      <c r="AE184" s="37"/>
      <c r="AR184" s="183" t="s">
        <v>144</v>
      </c>
      <c r="AT184" s="183" t="s">
        <v>140</v>
      </c>
      <c r="AU184" s="183" t="s">
        <v>80</v>
      </c>
      <c r="AY184" s="18" t="s">
        <v>137</v>
      </c>
      <c r="BE184" s="184">
        <f>IF(N184="základní",J184,0)</f>
        <v>0</v>
      </c>
      <c r="BF184" s="184">
        <f>IF(N184="snížená",J184,0)</f>
        <v>0</v>
      </c>
      <c r="BG184" s="184">
        <f>IF(N184="zákl. přenesená",J184,0)</f>
        <v>0</v>
      </c>
      <c r="BH184" s="184">
        <f>IF(N184="sníž. přenesená",J184,0)</f>
        <v>0</v>
      </c>
      <c r="BI184" s="184">
        <f>IF(N184="nulová",J184,0)</f>
        <v>0</v>
      </c>
      <c r="BJ184" s="18" t="s">
        <v>80</v>
      </c>
      <c r="BK184" s="184">
        <f>ROUND(I184*H184,2)</f>
        <v>0</v>
      </c>
      <c r="BL184" s="18" t="s">
        <v>144</v>
      </c>
      <c r="BM184" s="183" t="s">
        <v>1187</v>
      </c>
    </row>
    <row r="185" spans="1:47" s="2" customFormat="1" ht="12">
      <c r="A185" s="37"/>
      <c r="B185" s="38"/>
      <c r="C185" s="37"/>
      <c r="D185" s="185" t="s">
        <v>146</v>
      </c>
      <c r="E185" s="37"/>
      <c r="F185" s="186" t="s">
        <v>1188</v>
      </c>
      <c r="G185" s="37"/>
      <c r="H185" s="37"/>
      <c r="I185" s="187"/>
      <c r="J185" s="37"/>
      <c r="K185" s="37"/>
      <c r="L185" s="38"/>
      <c r="M185" s="188"/>
      <c r="N185" s="189"/>
      <c r="O185" s="71"/>
      <c r="P185" s="71"/>
      <c r="Q185" s="71"/>
      <c r="R185" s="71"/>
      <c r="S185" s="71"/>
      <c r="T185" s="72"/>
      <c r="U185" s="37"/>
      <c r="V185" s="37"/>
      <c r="W185" s="37"/>
      <c r="X185" s="37"/>
      <c r="Y185" s="37"/>
      <c r="Z185" s="37"/>
      <c r="AA185" s="37"/>
      <c r="AB185" s="37"/>
      <c r="AC185" s="37"/>
      <c r="AD185" s="37"/>
      <c r="AE185" s="37"/>
      <c r="AT185" s="18" t="s">
        <v>146</v>
      </c>
      <c r="AU185" s="18" t="s">
        <v>80</v>
      </c>
    </row>
    <row r="186" spans="1:65" s="2" customFormat="1" ht="55.5" customHeight="1">
      <c r="A186" s="37"/>
      <c r="B186" s="171"/>
      <c r="C186" s="172" t="s">
        <v>388</v>
      </c>
      <c r="D186" s="172" t="s">
        <v>140</v>
      </c>
      <c r="E186" s="173" t="s">
        <v>1189</v>
      </c>
      <c r="F186" s="174" t="s">
        <v>1190</v>
      </c>
      <c r="G186" s="175" t="s">
        <v>1018</v>
      </c>
      <c r="H186" s="176">
        <v>76.88</v>
      </c>
      <c r="I186" s="177"/>
      <c r="J186" s="178">
        <f>ROUND(I186*H186,2)</f>
        <v>0</v>
      </c>
      <c r="K186" s="174" t="s">
        <v>3</v>
      </c>
      <c r="L186" s="38"/>
      <c r="M186" s="179" t="s">
        <v>3</v>
      </c>
      <c r="N186" s="180" t="s">
        <v>44</v>
      </c>
      <c r="O186" s="71"/>
      <c r="P186" s="181">
        <f>O186*H186</f>
        <v>0</v>
      </c>
      <c r="Q186" s="181">
        <v>0.0014575</v>
      </c>
      <c r="R186" s="181">
        <f>Q186*H186</f>
        <v>0.1120526</v>
      </c>
      <c r="S186" s="181">
        <v>0</v>
      </c>
      <c r="T186" s="182">
        <f>S186*H186</f>
        <v>0</v>
      </c>
      <c r="U186" s="37"/>
      <c r="V186" s="37"/>
      <c r="W186" s="37"/>
      <c r="X186" s="37"/>
      <c r="Y186" s="37"/>
      <c r="Z186" s="37"/>
      <c r="AA186" s="37"/>
      <c r="AB186" s="37"/>
      <c r="AC186" s="37"/>
      <c r="AD186" s="37"/>
      <c r="AE186" s="37"/>
      <c r="AR186" s="183" t="s">
        <v>144</v>
      </c>
      <c r="AT186" s="183" t="s">
        <v>140</v>
      </c>
      <c r="AU186" s="183" t="s">
        <v>80</v>
      </c>
      <c r="AY186" s="18" t="s">
        <v>137</v>
      </c>
      <c r="BE186" s="184">
        <f>IF(N186="základní",J186,0)</f>
        <v>0</v>
      </c>
      <c r="BF186" s="184">
        <f>IF(N186="snížená",J186,0)</f>
        <v>0</v>
      </c>
      <c r="BG186" s="184">
        <f>IF(N186="zákl. přenesená",J186,0)</f>
        <v>0</v>
      </c>
      <c r="BH186" s="184">
        <f>IF(N186="sníž. přenesená",J186,0)</f>
        <v>0</v>
      </c>
      <c r="BI186" s="184">
        <f>IF(N186="nulová",J186,0)</f>
        <v>0</v>
      </c>
      <c r="BJ186" s="18" t="s">
        <v>80</v>
      </c>
      <c r="BK186" s="184">
        <f>ROUND(I186*H186,2)</f>
        <v>0</v>
      </c>
      <c r="BL186" s="18" t="s">
        <v>144</v>
      </c>
      <c r="BM186" s="183" t="s">
        <v>1191</v>
      </c>
    </row>
    <row r="187" spans="1:47" s="2" customFormat="1" ht="12">
      <c r="A187" s="37"/>
      <c r="B187" s="38"/>
      <c r="C187" s="37"/>
      <c r="D187" s="185" t="s">
        <v>146</v>
      </c>
      <c r="E187" s="37"/>
      <c r="F187" s="186" t="s">
        <v>1192</v>
      </c>
      <c r="G187" s="37"/>
      <c r="H187" s="37"/>
      <c r="I187" s="187"/>
      <c r="J187" s="37"/>
      <c r="K187" s="37"/>
      <c r="L187" s="38"/>
      <c r="M187" s="188"/>
      <c r="N187" s="189"/>
      <c r="O187" s="71"/>
      <c r="P187" s="71"/>
      <c r="Q187" s="71"/>
      <c r="R187" s="71"/>
      <c r="S187" s="71"/>
      <c r="T187" s="72"/>
      <c r="U187" s="37"/>
      <c r="V187" s="37"/>
      <c r="W187" s="37"/>
      <c r="X187" s="37"/>
      <c r="Y187" s="37"/>
      <c r="Z187" s="37"/>
      <c r="AA187" s="37"/>
      <c r="AB187" s="37"/>
      <c r="AC187" s="37"/>
      <c r="AD187" s="37"/>
      <c r="AE187" s="37"/>
      <c r="AT187" s="18" t="s">
        <v>146</v>
      </c>
      <c r="AU187" s="18" t="s">
        <v>80</v>
      </c>
    </row>
    <row r="188" spans="1:65" s="2" customFormat="1" ht="21.75" customHeight="1">
      <c r="A188" s="37"/>
      <c r="B188" s="171"/>
      <c r="C188" s="172" t="s">
        <v>392</v>
      </c>
      <c r="D188" s="172" t="s">
        <v>140</v>
      </c>
      <c r="E188" s="173" t="s">
        <v>1193</v>
      </c>
      <c r="F188" s="174" t="s">
        <v>1194</v>
      </c>
      <c r="G188" s="175" t="s">
        <v>1018</v>
      </c>
      <c r="H188" s="176">
        <v>7.495</v>
      </c>
      <c r="I188" s="177"/>
      <c r="J188" s="178">
        <f>ROUND(I188*H188,2)</f>
        <v>0</v>
      </c>
      <c r="K188" s="174" t="s">
        <v>3</v>
      </c>
      <c r="L188" s="38"/>
      <c r="M188" s="179" t="s">
        <v>3</v>
      </c>
      <c r="N188" s="180" t="s">
        <v>44</v>
      </c>
      <c r="O188" s="71"/>
      <c r="P188" s="181">
        <f>O188*H188</f>
        <v>0</v>
      </c>
      <c r="Q188" s="181">
        <v>0.001575</v>
      </c>
      <c r="R188" s="181">
        <f>Q188*H188</f>
        <v>0.011804625000000001</v>
      </c>
      <c r="S188" s="181">
        <v>0</v>
      </c>
      <c r="T188" s="182">
        <f>S188*H188</f>
        <v>0</v>
      </c>
      <c r="U188" s="37"/>
      <c r="V188" s="37"/>
      <c r="W188" s="37"/>
      <c r="X188" s="37"/>
      <c r="Y188" s="37"/>
      <c r="Z188" s="37"/>
      <c r="AA188" s="37"/>
      <c r="AB188" s="37"/>
      <c r="AC188" s="37"/>
      <c r="AD188" s="37"/>
      <c r="AE188" s="37"/>
      <c r="AR188" s="183" t="s">
        <v>144</v>
      </c>
      <c r="AT188" s="183" t="s">
        <v>140</v>
      </c>
      <c r="AU188" s="183" t="s">
        <v>80</v>
      </c>
      <c r="AY188" s="18" t="s">
        <v>137</v>
      </c>
      <c r="BE188" s="184">
        <f>IF(N188="základní",J188,0)</f>
        <v>0</v>
      </c>
      <c r="BF188" s="184">
        <f>IF(N188="snížená",J188,0)</f>
        <v>0</v>
      </c>
      <c r="BG188" s="184">
        <f>IF(N188="zákl. přenesená",J188,0)</f>
        <v>0</v>
      </c>
      <c r="BH188" s="184">
        <f>IF(N188="sníž. přenesená",J188,0)</f>
        <v>0</v>
      </c>
      <c r="BI188" s="184">
        <f>IF(N188="nulová",J188,0)</f>
        <v>0</v>
      </c>
      <c r="BJ188" s="18" t="s">
        <v>80</v>
      </c>
      <c r="BK188" s="184">
        <f>ROUND(I188*H188,2)</f>
        <v>0</v>
      </c>
      <c r="BL188" s="18" t="s">
        <v>144</v>
      </c>
      <c r="BM188" s="183" t="s">
        <v>1195</v>
      </c>
    </row>
    <row r="189" spans="1:47" s="2" customFormat="1" ht="12">
      <c r="A189" s="37"/>
      <c r="B189" s="38"/>
      <c r="C189" s="37"/>
      <c r="D189" s="185" t="s">
        <v>146</v>
      </c>
      <c r="E189" s="37"/>
      <c r="F189" s="186" t="s">
        <v>1194</v>
      </c>
      <c r="G189" s="37"/>
      <c r="H189" s="37"/>
      <c r="I189" s="187"/>
      <c r="J189" s="37"/>
      <c r="K189" s="37"/>
      <c r="L189" s="38"/>
      <c r="M189" s="188"/>
      <c r="N189" s="189"/>
      <c r="O189" s="71"/>
      <c r="P189" s="71"/>
      <c r="Q189" s="71"/>
      <c r="R189" s="71"/>
      <c r="S189" s="71"/>
      <c r="T189" s="72"/>
      <c r="U189" s="37"/>
      <c r="V189" s="37"/>
      <c r="W189" s="37"/>
      <c r="X189" s="37"/>
      <c r="Y189" s="37"/>
      <c r="Z189" s="37"/>
      <c r="AA189" s="37"/>
      <c r="AB189" s="37"/>
      <c r="AC189" s="37"/>
      <c r="AD189" s="37"/>
      <c r="AE189" s="37"/>
      <c r="AT189" s="18" t="s">
        <v>146</v>
      </c>
      <c r="AU189" s="18" t="s">
        <v>80</v>
      </c>
    </row>
    <row r="190" spans="1:65" s="2" customFormat="1" ht="55.5" customHeight="1">
      <c r="A190" s="37"/>
      <c r="B190" s="171"/>
      <c r="C190" s="172" t="s">
        <v>397</v>
      </c>
      <c r="D190" s="172" t="s">
        <v>140</v>
      </c>
      <c r="E190" s="173" t="s">
        <v>1196</v>
      </c>
      <c r="F190" s="174" t="s">
        <v>1197</v>
      </c>
      <c r="G190" s="175" t="s">
        <v>166</v>
      </c>
      <c r="H190" s="176">
        <v>6.6</v>
      </c>
      <c r="I190" s="177"/>
      <c r="J190" s="178">
        <f>ROUND(I190*H190,2)</f>
        <v>0</v>
      </c>
      <c r="K190" s="174" t="s">
        <v>3</v>
      </c>
      <c r="L190" s="38"/>
      <c r="M190" s="179" t="s">
        <v>3</v>
      </c>
      <c r="N190" s="180" t="s">
        <v>44</v>
      </c>
      <c r="O190" s="71"/>
      <c r="P190" s="181">
        <f>O190*H190</f>
        <v>0</v>
      </c>
      <c r="Q190" s="181">
        <v>0.0001773263</v>
      </c>
      <c r="R190" s="181">
        <f>Q190*H190</f>
        <v>0.00117035358</v>
      </c>
      <c r="S190" s="181">
        <v>0</v>
      </c>
      <c r="T190" s="182">
        <f>S190*H190</f>
        <v>0</v>
      </c>
      <c r="U190" s="37"/>
      <c r="V190" s="37"/>
      <c r="W190" s="37"/>
      <c r="X190" s="37"/>
      <c r="Y190" s="37"/>
      <c r="Z190" s="37"/>
      <c r="AA190" s="37"/>
      <c r="AB190" s="37"/>
      <c r="AC190" s="37"/>
      <c r="AD190" s="37"/>
      <c r="AE190" s="37"/>
      <c r="AR190" s="183" t="s">
        <v>144</v>
      </c>
      <c r="AT190" s="183" t="s">
        <v>140</v>
      </c>
      <c r="AU190" s="183" t="s">
        <v>80</v>
      </c>
      <c r="AY190" s="18" t="s">
        <v>137</v>
      </c>
      <c r="BE190" s="184">
        <f>IF(N190="základní",J190,0)</f>
        <v>0</v>
      </c>
      <c r="BF190" s="184">
        <f>IF(N190="snížená",J190,0)</f>
        <v>0</v>
      </c>
      <c r="BG190" s="184">
        <f>IF(N190="zákl. přenesená",J190,0)</f>
        <v>0</v>
      </c>
      <c r="BH190" s="184">
        <f>IF(N190="sníž. přenesená",J190,0)</f>
        <v>0</v>
      </c>
      <c r="BI190" s="184">
        <f>IF(N190="nulová",J190,0)</f>
        <v>0</v>
      </c>
      <c r="BJ190" s="18" t="s">
        <v>80</v>
      </c>
      <c r="BK190" s="184">
        <f>ROUND(I190*H190,2)</f>
        <v>0</v>
      </c>
      <c r="BL190" s="18" t="s">
        <v>144</v>
      </c>
      <c r="BM190" s="183" t="s">
        <v>1198</v>
      </c>
    </row>
    <row r="191" spans="1:47" s="2" customFormat="1" ht="12">
      <c r="A191" s="37"/>
      <c r="B191" s="38"/>
      <c r="C191" s="37"/>
      <c r="D191" s="185" t="s">
        <v>146</v>
      </c>
      <c r="E191" s="37"/>
      <c r="F191" s="186" t="s">
        <v>1199</v>
      </c>
      <c r="G191" s="37"/>
      <c r="H191" s="37"/>
      <c r="I191" s="187"/>
      <c r="J191" s="37"/>
      <c r="K191" s="37"/>
      <c r="L191" s="38"/>
      <c r="M191" s="188"/>
      <c r="N191" s="189"/>
      <c r="O191" s="71"/>
      <c r="P191" s="71"/>
      <c r="Q191" s="71"/>
      <c r="R191" s="71"/>
      <c r="S191" s="71"/>
      <c r="T191" s="72"/>
      <c r="U191" s="37"/>
      <c r="V191" s="37"/>
      <c r="W191" s="37"/>
      <c r="X191" s="37"/>
      <c r="Y191" s="37"/>
      <c r="Z191" s="37"/>
      <c r="AA191" s="37"/>
      <c r="AB191" s="37"/>
      <c r="AC191" s="37"/>
      <c r="AD191" s="37"/>
      <c r="AE191" s="37"/>
      <c r="AT191" s="18" t="s">
        <v>146</v>
      </c>
      <c r="AU191" s="18" t="s">
        <v>80</v>
      </c>
    </row>
    <row r="192" spans="1:65" s="2" customFormat="1" ht="24.15" customHeight="1">
      <c r="A192" s="37"/>
      <c r="B192" s="171"/>
      <c r="C192" s="172" t="s">
        <v>402</v>
      </c>
      <c r="D192" s="172" t="s">
        <v>140</v>
      </c>
      <c r="E192" s="173" t="s">
        <v>1200</v>
      </c>
      <c r="F192" s="174" t="s">
        <v>1201</v>
      </c>
      <c r="G192" s="175" t="s">
        <v>1179</v>
      </c>
      <c r="H192" s="176">
        <v>2</v>
      </c>
      <c r="I192" s="177"/>
      <c r="J192" s="178">
        <f>ROUND(I192*H192,2)</f>
        <v>0</v>
      </c>
      <c r="K192" s="174" t="s">
        <v>3</v>
      </c>
      <c r="L192" s="38"/>
      <c r="M192" s="179" t="s">
        <v>3</v>
      </c>
      <c r="N192" s="180" t="s">
        <v>44</v>
      </c>
      <c r="O192" s="71"/>
      <c r="P192" s="181">
        <f>O192*H192</f>
        <v>0</v>
      </c>
      <c r="Q192" s="181">
        <v>0.006485</v>
      </c>
      <c r="R192" s="181">
        <f>Q192*H192</f>
        <v>0.01297</v>
      </c>
      <c r="S192" s="181">
        <v>0</v>
      </c>
      <c r="T192" s="182">
        <f>S192*H192</f>
        <v>0</v>
      </c>
      <c r="U192" s="37"/>
      <c r="V192" s="37"/>
      <c r="W192" s="37"/>
      <c r="X192" s="37"/>
      <c r="Y192" s="37"/>
      <c r="Z192" s="37"/>
      <c r="AA192" s="37"/>
      <c r="AB192" s="37"/>
      <c r="AC192" s="37"/>
      <c r="AD192" s="37"/>
      <c r="AE192" s="37"/>
      <c r="AR192" s="183" t="s">
        <v>144</v>
      </c>
      <c r="AT192" s="183" t="s">
        <v>140</v>
      </c>
      <c r="AU192" s="183" t="s">
        <v>80</v>
      </c>
      <c r="AY192" s="18" t="s">
        <v>137</v>
      </c>
      <c r="BE192" s="184">
        <f>IF(N192="základní",J192,0)</f>
        <v>0</v>
      </c>
      <c r="BF192" s="184">
        <f>IF(N192="snížená",J192,0)</f>
        <v>0</v>
      </c>
      <c r="BG192" s="184">
        <f>IF(N192="zákl. přenesená",J192,0)</f>
        <v>0</v>
      </c>
      <c r="BH192" s="184">
        <f>IF(N192="sníž. přenesená",J192,0)</f>
        <v>0</v>
      </c>
      <c r="BI192" s="184">
        <f>IF(N192="nulová",J192,0)</f>
        <v>0</v>
      </c>
      <c r="BJ192" s="18" t="s">
        <v>80</v>
      </c>
      <c r="BK192" s="184">
        <f>ROUND(I192*H192,2)</f>
        <v>0</v>
      </c>
      <c r="BL192" s="18" t="s">
        <v>144</v>
      </c>
      <c r="BM192" s="183" t="s">
        <v>1202</v>
      </c>
    </row>
    <row r="193" spans="1:47" s="2" customFormat="1" ht="12">
      <c r="A193" s="37"/>
      <c r="B193" s="38"/>
      <c r="C193" s="37"/>
      <c r="D193" s="185" t="s">
        <v>146</v>
      </c>
      <c r="E193" s="37"/>
      <c r="F193" s="186" t="s">
        <v>1201</v>
      </c>
      <c r="G193" s="37"/>
      <c r="H193" s="37"/>
      <c r="I193" s="187"/>
      <c r="J193" s="37"/>
      <c r="K193" s="37"/>
      <c r="L193" s="38"/>
      <c r="M193" s="188"/>
      <c r="N193" s="189"/>
      <c r="O193" s="71"/>
      <c r="P193" s="71"/>
      <c r="Q193" s="71"/>
      <c r="R193" s="71"/>
      <c r="S193" s="71"/>
      <c r="T193" s="72"/>
      <c r="U193" s="37"/>
      <c r="V193" s="37"/>
      <c r="W193" s="37"/>
      <c r="X193" s="37"/>
      <c r="Y193" s="37"/>
      <c r="Z193" s="37"/>
      <c r="AA193" s="37"/>
      <c r="AB193" s="37"/>
      <c r="AC193" s="37"/>
      <c r="AD193" s="37"/>
      <c r="AE193" s="37"/>
      <c r="AT193" s="18" t="s">
        <v>146</v>
      </c>
      <c r="AU193" s="18" t="s">
        <v>80</v>
      </c>
    </row>
    <row r="194" spans="1:65" s="2" customFormat="1" ht="66.75" customHeight="1">
      <c r="A194" s="37"/>
      <c r="B194" s="171"/>
      <c r="C194" s="172" t="s">
        <v>407</v>
      </c>
      <c r="D194" s="172" t="s">
        <v>140</v>
      </c>
      <c r="E194" s="173" t="s">
        <v>1203</v>
      </c>
      <c r="F194" s="174" t="s">
        <v>1204</v>
      </c>
      <c r="G194" s="175" t="s">
        <v>166</v>
      </c>
      <c r="H194" s="176">
        <v>7</v>
      </c>
      <c r="I194" s="177"/>
      <c r="J194" s="178">
        <f>ROUND(I194*H194,2)</f>
        <v>0</v>
      </c>
      <c r="K194" s="174" t="s">
        <v>3</v>
      </c>
      <c r="L194" s="38"/>
      <c r="M194" s="179" t="s">
        <v>3</v>
      </c>
      <c r="N194" s="180" t="s">
        <v>44</v>
      </c>
      <c r="O194" s="71"/>
      <c r="P194" s="181">
        <f>O194*H194</f>
        <v>0</v>
      </c>
      <c r="Q194" s="181">
        <v>0</v>
      </c>
      <c r="R194" s="181">
        <f>Q194*H194</f>
        <v>0</v>
      </c>
      <c r="S194" s="181">
        <v>0.324</v>
      </c>
      <c r="T194" s="182">
        <f>S194*H194</f>
        <v>2.2680000000000002</v>
      </c>
      <c r="U194" s="37"/>
      <c r="V194" s="37"/>
      <c r="W194" s="37"/>
      <c r="X194" s="37"/>
      <c r="Y194" s="37"/>
      <c r="Z194" s="37"/>
      <c r="AA194" s="37"/>
      <c r="AB194" s="37"/>
      <c r="AC194" s="37"/>
      <c r="AD194" s="37"/>
      <c r="AE194" s="37"/>
      <c r="AR194" s="183" t="s">
        <v>144</v>
      </c>
      <c r="AT194" s="183" t="s">
        <v>140</v>
      </c>
      <c r="AU194" s="183" t="s">
        <v>80</v>
      </c>
      <c r="AY194" s="18" t="s">
        <v>137</v>
      </c>
      <c r="BE194" s="184">
        <f>IF(N194="základní",J194,0)</f>
        <v>0</v>
      </c>
      <c r="BF194" s="184">
        <f>IF(N194="snížená",J194,0)</f>
        <v>0</v>
      </c>
      <c r="BG194" s="184">
        <f>IF(N194="zákl. přenesená",J194,0)</f>
        <v>0</v>
      </c>
      <c r="BH194" s="184">
        <f>IF(N194="sníž. přenesená",J194,0)</f>
        <v>0</v>
      </c>
      <c r="BI194" s="184">
        <f>IF(N194="nulová",J194,0)</f>
        <v>0</v>
      </c>
      <c r="BJ194" s="18" t="s">
        <v>80</v>
      </c>
      <c r="BK194" s="184">
        <f>ROUND(I194*H194,2)</f>
        <v>0</v>
      </c>
      <c r="BL194" s="18" t="s">
        <v>144</v>
      </c>
      <c r="BM194" s="183" t="s">
        <v>1205</v>
      </c>
    </row>
    <row r="195" spans="1:47" s="2" customFormat="1" ht="12">
      <c r="A195" s="37"/>
      <c r="B195" s="38"/>
      <c r="C195" s="37"/>
      <c r="D195" s="185" t="s">
        <v>146</v>
      </c>
      <c r="E195" s="37"/>
      <c r="F195" s="186" t="s">
        <v>1206</v>
      </c>
      <c r="G195" s="37"/>
      <c r="H195" s="37"/>
      <c r="I195" s="187"/>
      <c r="J195" s="37"/>
      <c r="K195" s="37"/>
      <c r="L195" s="38"/>
      <c r="M195" s="188"/>
      <c r="N195" s="189"/>
      <c r="O195" s="71"/>
      <c r="P195" s="71"/>
      <c r="Q195" s="71"/>
      <c r="R195" s="71"/>
      <c r="S195" s="71"/>
      <c r="T195" s="72"/>
      <c r="U195" s="37"/>
      <c r="V195" s="37"/>
      <c r="W195" s="37"/>
      <c r="X195" s="37"/>
      <c r="Y195" s="37"/>
      <c r="Z195" s="37"/>
      <c r="AA195" s="37"/>
      <c r="AB195" s="37"/>
      <c r="AC195" s="37"/>
      <c r="AD195" s="37"/>
      <c r="AE195" s="37"/>
      <c r="AT195" s="18" t="s">
        <v>146</v>
      </c>
      <c r="AU195" s="18" t="s">
        <v>80</v>
      </c>
    </row>
    <row r="196" spans="1:65" s="2" customFormat="1" ht="49.05" customHeight="1">
      <c r="A196" s="37"/>
      <c r="B196" s="171"/>
      <c r="C196" s="172" t="s">
        <v>411</v>
      </c>
      <c r="D196" s="172" t="s">
        <v>140</v>
      </c>
      <c r="E196" s="173" t="s">
        <v>1207</v>
      </c>
      <c r="F196" s="174" t="s">
        <v>1208</v>
      </c>
      <c r="G196" s="175" t="s">
        <v>1035</v>
      </c>
      <c r="H196" s="176">
        <v>0.725</v>
      </c>
      <c r="I196" s="177"/>
      <c r="J196" s="178">
        <f>ROUND(I196*H196,2)</f>
        <v>0</v>
      </c>
      <c r="K196" s="174" t="s">
        <v>3</v>
      </c>
      <c r="L196" s="38"/>
      <c r="M196" s="179" t="s">
        <v>3</v>
      </c>
      <c r="N196" s="180" t="s">
        <v>44</v>
      </c>
      <c r="O196" s="71"/>
      <c r="P196" s="181">
        <f>O196*H196</f>
        <v>0</v>
      </c>
      <c r="Q196" s="181">
        <v>0</v>
      </c>
      <c r="R196" s="181">
        <f>Q196*H196</f>
        <v>0</v>
      </c>
      <c r="S196" s="181">
        <v>0.001</v>
      </c>
      <c r="T196" s="182">
        <f>S196*H196</f>
        <v>0.000725</v>
      </c>
      <c r="U196" s="37"/>
      <c r="V196" s="37"/>
      <c r="W196" s="37"/>
      <c r="X196" s="37"/>
      <c r="Y196" s="37"/>
      <c r="Z196" s="37"/>
      <c r="AA196" s="37"/>
      <c r="AB196" s="37"/>
      <c r="AC196" s="37"/>
      <c r="AD196" s="37"/>
      <c r="AE196" s="37"/>
      <c r="AR196" s="183" t="s">
        <v>144</v>
      </c>
      <c r="AT196" s="183" t="s">
        <v>140</v>
      </c>
      <c r="AU196" s="183" t="s">
        <v>80</v>
      </c>
      <c r="AY196" s="18" t="s">
        <v>137</v>
      </c>
      <c r="BE196" s="184">
        <f>IF(N196="základní",J196,0)</f>
        <v>0</v>
      </c>
      <c r="BF196" s="184">
        <f>IF(N196="snížená",J196,0)</f>
        <v>0</v>
      </c>
      <c r="BG196" s="184">
        <f>IF(N196="zákl. přenesená",J196,0)</f>
        <v>0</v>
      </c>
      <c r="BH196" s="184">
        <f>IF(N196="sníž. přenesená",J196,0)</f>
        <v>0</v>
      </c>
      <c r="BI196" s="184">
        <f>IF(N196="nulová",J196,0)</f>
        <v>0</v>
      </c>
      <c r="BJ196" s="18" t="s">
        <v>80</v>
      </c>
      <c r="BK196" s="184">
        <f>ROUND(I196*H196,2)</f>
        <v>0</v>
      </c>
      <c r="BL196" s="18" t="s">
        <v>144</v>
      </c>
      <c r="BM196" s="183" t="s">
        <v>1209</v>
      </c>
    </row>
    <row r="197" spans="1:47" s="2" customFormat="1" ht="12">
      <c r="A197" s="37"/>
      <c r="B197" s="38"/>
      <c r="C197" s="37"/>
      <c r="D197" s="185" t="s">
        <v>146</v>
      </c>
      <c r="E197" s="37"/>
      <c r="F197" s="186" t="s">
        <v>1210</v>
      </c>
      <c r="G197" s="37"/>
      <c r="H197" s="37"/>
      <c r="I197" s="187"/>
      <c r="J197" s="37"/>
      <c r="K197" s="37"/>
      <c r="L197" s="38"/>
      <c r="M197" s="188"/>
      <c r="N197" s="189"/>
      <c r="O197" s="71"/>
      <c r="P197" s="71"/>
      <c r="Q197" s="71"/>
      <c r="R197" s="71"/>
      <c r="S197" s="71"/>
      <c r="T197" s="72"/>
      <c r="U197" s="37"/>
      <c r="V197" s="37"/>
      <c r="W197" s="37"/>
      <c r="X197" s="37"/>
      <c r="Y197" s="37"/>
      <c r="Z197" s="37"/>
      <c r="AA197" s="37"/>
      <c r="AB197" s="37"/>
      <c r="AC197" s="37"/>
      <c r="AD197" s="37"/>
      <c r="AE197" s="37"/>
      <c r="AT197" s="18" t="s">
        <v>146</v>
      </c>
      <c r="AU197" s="18" t="s">
        <v>80</v>
      </c>
    </row>
    <row r="198" spans="1:65" s="2" customFormat="1" ht="16.5" customHeight="1">
      <c r="A198" s="37"/>
      <c r="B198" s="171"/>
      <c r="C198" s="172" t="s">
        <v>417</v>
      </c>
      <c r="D198" s="172" t="s">
        <v>140</v>
      </c>
      <c r="E198" s="173" t="s">
        <v>1211</v>
      </c>
      <c r="F198" s="174" t="s">
        <v>1212</v>
      </c>
      <c r="G198" s="175" t="s">
        <v>1035</v>
      </c>
      <c r="H198" s="176">
        <v>4.546</v>
      </c>
      <c r="I198" s="177"/>
      <c r="J198" s="178">
        <f>ROUND(I198*H198,2)</f>
        <v>0</v>
      </c>
      <c r="K198" s="174" t="s">
        <v>3</v>
      </c>
      <c r="L198" s="38"/>
      <c r="M198" s="179" t="s">
        <v>3</v>
      </c>
      <c r="N198" s="180" t="s">
        <v>44</v>
      </c>
      <c r="O198" s="71"/>
      <c r="P198" s="181">
        <f>O198*H198</f>
        <v>0</v>
      </c>
      <c r="Q198" s="181">
        <v>0.121711072</v>
      </c>
      <c r="R198" s="181">
        <f>Q198*H198</f>
        <v>0.5532985333120001</v>
      </c>
      <c r="S198" s="181">
        <v>2.4</v>
      </c>
      <c r="T198" s="182">
        <f>S198*H198</f>
        <v>10.910400000000001</v>
      </c>
      <c r="U198" s="37"/>
      <c r="V198" s="37"/>
      <c r="W198" s="37"/>
      <c r="X198" s="37"/>
      <c r="Y198" s="37"/>
      <c r="Z198" s="37"/>
      <c r="AA198" s="37"/>
      <c r="AB198" s="37"/>
      <c r="AC198" s="37"/>
      <c r="AD198" s="37"/>
      <c r="AE198" s="37"/>
      <c r="AR198" s="183" t="s">
        <v>144</v>
      </c>
      <c r="AT198" s="183" t="s">
        <v>140</v>
      </c>
      <c r="AU198" s="183" t="s">
        <v>80</v>
      </c>
      <c r="AY198" s="18" t="s">
        <v>137</v>
      </c>
      <c r="BE198" s="184">
        <f>IF(N198="základní",J198,0)</f>
        <v>0</v>
      </c>
      <c r="BF198" s="184">
        <f>IF(N198="snížená",J198,0)</f>
        <v>0</v>
      </c>
      <c r="BG198" s="184">
        <f>IF(N198="zákl. přenesená",J198,0)</f>
        <v>0</v>
      </c>
      <c r="BH198" s="184">
        <f>IF(N198="sníž. přenesená",J198,0)</f>
        <v>0</v>
      </c>
      <c r="BI198" s="184">
        <f>IF(N198="nulová",J198,0)</f>
        <v>0</v>
      </c>
      <c r="BJ198" s="18" t="s">
        <v>80</v>
      </c>
      <c r="BK198" s="184">
        <f>ROUND(I198*H198,2)</f>
        <v>0</v>
      </c>
      <c r="BL198" s="18" t="s">
        <v>144</v>
      </c>
      <c r="BM198" s="183" t="s">
        <v>1213</v>
      </c>
    </row>
    <row r="199" spans="1:47" s="2" customFormat="1" ht="12">
      <c r="A199" s="37"/>
      <c r="B199" s="38"/>
      <c r="C199" s="37"/>
      <c r="D199" s="185" t="s">
        <v>146</v>
      </c>
      <c r="E199" s="37"/>
      <c r="F199" s="186" t="s">
        <v>1212</v>
      </c>
      <c r="G199" s="37"/>
      <c r="H199" s="37"/>
      <c r="I199" s="187"/>
      <c r="J199" s="37"/>
      <c r="K199" s="37"/>
      <c r="L199" s="38"/>
      <c r="M199" s="188"/>
      <c r="N199" s="189"/>
      <c r="O199" s="71"/>
      <c r="P199" s="71"/>
      <c r="Q199" s="71"/>
      <c r="R199" s="71"/>
      <c r="S199" s="71"/>
      <c r="T199" s="72"/>
      <c r="U199" s="37"/>
      <c r="V199" s="37"/>
      <c r="W199" s="37"/>
      <c r="X199" s="37"/>
      <c r="Y199" s="37"/>
      <c r="Z199" s="37"/>
      <c r="AA199" s="37"/>
      <c r="AB199" s="37"/>
      <c r="AC199" s="37"/>
      <c r="AD199" s="37"/>
      <c r="AE199" s="37"/>
      <c r="AT199" s="18" t="s">
        <v>146</v>
      </c>
      <c r="AU199" s="18" t="s">
        <v>80</v>
      </c>
    </row>
    <row r="200" spans="1:65" s="2" customFormat="1" ht="24.15" customHeight="1">
      <c r="A200" s="37"/>
      <c r="B200" s="171"/>
      <c r="C200" s="172" t="s">
        <v>422</v>
      </c>
      <c r="D200" s="172" t="s">
        <v>140</v>
      </c>
      <c r="E200" s="173" t="s">
        <v>1214</v>
      </c>
      <c r="F200" s="174" t="s">
        <v>1215</v>
      </c>
      <c r="G200" s="175" t="s">
        <v>166</v>
      </c>
      <c r="H200" s="176">
        <v>6.6</v>
      </c>
      <c r="I200" s="177"/>
      <c r="J200" s="178">
        <f>ROUND(I200*H200,2)</f>
        <v>0</v>
      </c>
      <c r="K200" s="174" t="s">
        <v>3</v>
      </c>
      <c r="L200" s="38"/>
      <c r="M200" s="179" t="s">
        <v>3</v>
      </c>
      <c r="N200" s="180" t="s">
        <v>44</v>
      </c>
      <c r="O200" s="71"/>
      <c r="P200" s="181">
        <f>O200*H200</f>
        <v>0</v>
      </c>
      <c r="Q200" s="181">
        <v>8.36E-05</v>
      </c>
      <c r="R200" s="181">
        <f>Q200*H200</f>
        <v>0.00055176</v>
      </c>
      <c r="S200" s="181">
        <v>0.018</v>
      </c>
      <c r="T200" s="182">
        <f>S200*H200</f>
        <v>0.11879999999999999</v>
      </c>
      <c r="U200" s="37"/>
      <c r="V200" s="37"/>
      <c r="W200" s="37"/>
      <c r="X200" s="37"/>
      <c r="Y200" s="37"/>
      <c r="Z200" s="37"/>
      <c r="AA200" s="37"/>
      <c r="AB200" s="37"/>
      <c r="AC200" s="37"/>
      <c r="AD200" s="37"/>
      <c r="AE200" s="37"/>
      <c r="AR200" s="183" t="s">
        <v>144</v>
      </c>
      <c r="AT200" s="183" t="s">
        <v>140</v>
      </c>
      <c r="AU200" s="183" t="s">
        <v>80</v>
      </c>
      <c r="AY200" s="18" t="s">
        <v>137</v>
      </c>
      <c r="BE200" s="184">
        <f>IF(N200="základní",J200,0)</f>
        <v>0</v>
      </c>
      <c r="BF200" s="184">
        <f>IF(N200="snížená",J200,0)</f>
        <v>0</v>
      </c>
      <c r="BG200" s="184">
        <f>IF(N200="zákl. přenesená",J200,0)</f>
        <v>0</v>
      </c>
      <c r="BH200" s="184">
        <f>IF(N200="sníž. přenesená",J200,0)</f>
        <v>0</v>
      </c>
      <c r="BI200" s="184">
        <f>IF(N200="nulová",J200,0)</f>
        <v>0</v>
      </c>
      <c r="BJ200" s="18" t="s">
        <v>80</v>
      </c>
      <c r="BK200" s="184">
        <f>ROUND(I200*H200,2)</f>
        <v>0</v>
      </c>
      <c r="BL200" s="18" t="s">
        <v>144</v>
      </c>
      <c r="BM200" s="183" t="s">
        <v>1216</v>
      </c>
    </row>
    <row r="201" spans="1:47" s="2" customFormat="1" ht="12">
      <c r="A201" s="37"/>
      <c r="B201" s="38"/>
      <c r="C201" s="37"/>
      <c r="D201" s="185" t="s">
        <v>146</v>
      </c>
      <c r="E201" s="37"/>
      <c r="F201" s="186" t="s">
        <v>1215</v>
      </c>
      <c r="G201" s="37"/>
      <c r="H201" s="37"/>
      <c r="I201" s="187"/>
      <c r="J201" s="37"/>
      <c r="K201" s="37"/>
      <c r="L201" s="38"/>
      <c r="M201" s="188"/>
      <c r="N201" s="189"/>
      <c r="O201" s="71"/>
      <c r="P201" s="71"/>
      <c r="Q201" s="71"/>
      <c r="R201" s="71"/>
      <c r="S201" s="71"/>
      <c r="T201" s="72"/>
      <c r="U201" s="37"/>
      <c r="V201" s="37"/>
      <c r="W201" s="37"/>
      <c r="X201" s="37"/>
      <c r="Y201" s="37"/>
      <c r="Z201" s="37"/>
      <c r="AA201" s="37"/>
      <c r="AB201" s="37"/>
      <c r="AC201" s="37"/>
      <c r="AD201" s="37"/>
      <c r="AE201" s="37"/>
      <c r="AT201" s="18" t="s">
        <v>146</v>
      </c>
      <c r="AU201" s="18" t="s">
        <v>80</v>
      </c>
    </row>
    <row r="202" spans="1:65" s="2" customFormat="1" ht="24.15" customHeight="1">
      <c r="A202" s="37"/>
      <c r="B202" s="171"/>
      <c r="C202" s="172" t="s">
        <v>426</v>
      </c>
      <c r="D202" s="172" t="s">
        <v>140</v>
      </c>
      <c r="E202" s="173" t="s">
        <v>1217</v>
      </c>
      <c r="F202" s="174" t="s">
        <v>1218</v>
      </c>
      <c r="G202" s="175" t="s">
        <v>166</v>
      </c>
      <c r="H202" s="176">
        <v>6.6</v>
      </c>
      <c r="I202" s="177"/>
      <c r="J202" s="178">
        <f>ROUND(I202*H202,2)</f>
        <v>0</v>
      </c>
      <c r="K202" s="174" t="s">
        <v>3</v>
      </c>
      <c r="L202" s="38"/>
      <c r="M202" s="179" t="s">
        <v>3</v>
      </c>
      <c r="N202" s="180" t="s">
        <v>44</v>
      </c>
      <c r="O202" s="71"/>
      <c r="P202" s="181">
        <f>O202*H202</f>
        <v>0</v>
      </c>
      <c r="Q202" s="181">
        <v>0.0004173</v>
      </c>
      <c r="R202" s="181">
        <f>Q202*H202</f>
        <v>0.0027541799999999997</v>
      </c>
      <c r="S202" s="181">
        <v>0</v>
      </c>
      <c r="T202" s="182">
        <f>S202*H202</f>
        <v>0</v>
      </c>
      <c r="U202" s="37"/>
      <c r="V202" s="37"/>
      <c r="W202" s="37"/>
      <c r="X202" s="37"/>
      <c r="Y202" s="37"/>
      <c r="Z202" s="37"/>
      <c r="AA202" s="37"/>
      <c r="AB202" s="37"/>
      <c r="AC202" s="37"/>
      <c r="AD202" s="37"/>
      <c r="AE202" s="37"/>
      <c r="AR202" s="183" t="s">
        <v>144</v>
      </c>
      <c r="AT202" s="183" t="s">
        <v>140</v>
      </c>
      <c r="AU202" s="183" t="s">
        <v>80</v>
      </c>
      <c r="AY202" s="18" t="s">
        <v>137</v>
      </c>
      <c r="BE202" s="184">
        <f>IF(N202="základní",J202,0)</f>
        <v>0</v>
      </c>
      <c r="BF202" s="184">
        <f>IF(N202="snížená",J202,0)</f>
        <v>0</v>
      </c>
      <c r="BG202" s="184">
        <f>IF(N202="zákl. přenesená",J202,0)</f>
        <v>0</v>
      </c>
      <c r="BH202" s="184">
        <f>IF(N202="sníž. přenesená",J202,0)</f>
        <v>0</v>
      </c>
      <c r="BI202" s="184">
        <f>IF(N202="nulová",J202,0)</f>
        <v>0</v>
      </c>
      <c r="BJ202" s="18" t="s">
        <v>80</v>
      </c>
      <c r="BK202" s="184">
        <f>ROUND(I202*H202,2)</f>
        <v>0</v>
      </c>
      <c r="BL202" s="18" t="s">
        <v>144</v>
      </c>
      <c r="BM202" s="183" t="s">
        <v>1219</v>
      </c>
    </row>
    <row r="203" spans="1:47" s="2" customFormat="1" ht="12">
      <c r="A203" s="37"/>
      <c r="B203" s="38"/>
      <c r="C203" s="37"/>
      <c r="D203" s="185" t="s">
        <v>146</v>
      </c>
      <c r="E203" s="37"/>
      <c r="F203" s="186" t="s">
        <v>1218</v>
      </c>
      <c r="G203" s="37"/>
      <c r="H203" s="37"/>
      <c r="I203" s="187"/>
      <c r="J203" s="37"/>
      <c r="K203" s="37"/>
      <c r="L203" s="38"/>
      <c r="M203" s="188"/>
      <c r="N203" s="189"/>
      <c r="O203" s="71"/>
      <c r="P203" s="71"/>
      <c r="Q203" s="71"/>
      <c r="R203" s="71"/>
      <c r="S203" s="71"/>
      <c r="T203" s="72"/>
      <c r="U203" s="37"/>
      <c r="V203" s="37"/>
      <c r="W203" s="37"/>
      <c r="X203" s="37"/>
      <c r="Y203" s="37"/>
      <c r="Z203" s="37"/>
      <c r="AA203" s="37"/>
      <c r="AB203" s="37"/>
      <c r="AC203" s="37"/>
      <c r="AD203" s="37"/>
      <c r="AE203" s="37"/>
      <c r="AT203" s="18" t="s">
        <v>146</v>
      </c>
      <c r="AU203" s="18" t="s">
        <v>80</v>
      </c>
    </row>
    <row r="204" spans="1:65" s="2" customFormat="1" ht="44.25" customHeight="1">
      <c r="A204" s="37"/>
      <c r="B204" s="171"/>
      <c r="C204" s="172" t="s">
        <v>430</v>
      </c>
      <c r="D204" s="172" t="s">
        <v>140</v>
      </c>
      <c r="E204" s="173" t="s">
        <v>1220</v>
      </c>
      <c r="F204" s="174" t="s">
        <v>1221</v>
      </c>
      <c r="G204" s="175" t="s">
        <v>166</v>
      </c>
      <c r="H204" s="176">
        <v>17.3</v>
      </c>
      <c r="I204" s="177"/>
      <c r="J204" s="178">
        <f>ROUND(I204*H204,2)</f>
        <v>0</v>
      </c>
      <c r="K204" s="174" t="s">
        <v>3</v>
      </c>
      <c r="L204" s="38"/>
      <c r="M204" s="179" t="s">
        <v>3</v>
      </c>
      <c r="N204" s="180" t="s">
        <v>44</v>
      </c>
      <c r="O204" s="71"/>
      <c r="P204" s="181">
        <f>O204*H204</f>
        <v>0</v>
      </c>
      <c r="Q204" s="181">
        <v>8.6E-05</v>
      </c>
      <c r="R204" s="181">
        <f>Q204*H204</f>
        <v>0.0014878</v>
      </c>
      <c r="S204" s="181">
        <v>0</v>
      </c>
      <c r="T204" s="182">
        <f>S204*H204</f>
        <v>0</v>
      </c>
      <c r="U204" s="37"/>
      <c r="V204" s="37"/>
      <c r="W204" s="37"/>
      <c r="X204" s="37"/>
      <c r="Y204" s="37"/>
      <c r="Z204" s="37"/>
      <c r="AA204" s="37"/>
      <c r="AB204" s="37"/>
      <c r="AC204" s="37"/>
      <c r="AD204" s="37"/>
      <c r="AE204" s="37"/>
      <c r="AR204" s="183" t="s">
        <v>144</v>
      </c>
      <c r="AT204" s="183" t="s">
        <v>140</v>
      </c>
      <c r="AU204" s="183" t="s">
        <v>80</v>
      </c>
      <c r="AY204" s="18" t="s">
        <v>137</v>
      </c>
      <c r="BE204" s="184">
        <f>IF(N204="základní",J204,0)</f>
        <v>0</v>
      </c>
      <c r="BF204" s="184">
        <f>IF(N204="snížená",J204,0)</f>
        <v>0</v>
      </c>
      <c r="BG204" s="184">
        <f>IF(N204="zákl. přenesená",J204,0)</f>
        <v>0</v>
      </c>
      <c r="BH204" s="184">
        <f>IF(N204="sníž. přenesená",J204,0)</f>
        <v>0</v>
      </c>
      <c r="BI204" s="184">
        <f>IF(N204="nulová",J204,0)</f>
        <v>0</v>
      </c>
      <c r="BJ204" s="18" t="s">
        <v>80</v>
      </c>
      <c r="BK204" s="184">
        <f>ROUND(I204*H204,2)</f>
        <v>0</v>
      </c>
      <c r="BL204" s="18" t="s">
        <v>144</v>
      </c>
      <c r="BM204" s="183" t="s">
        <v>1222</v>
      </c>
    </row>
    <row r="205" spans="1:47" s="2" customFormat="1" ht="12">
      <c r="A205" s="37"/>
      <c r="B205" s="38"/>
      <c r="C205" s="37"/>
      <c r="D205" s="185" t="s">
        <v>146</v>
      </c>
      <c r="E205" s="37"/>
      <c r="F205" s="186" t="s">
        <v>1223</v>
      </c>
      <c r="G205" s="37"/>
      <c r="H205" s="37"/>
      <c r="I205" s="187"/>
      <c r="J205" s="37"/>
      <c r="K205" s="37"/>
      <c r="L205" s="38"/>
      <c r="M205" s="188"/>
      <c r="N205" s="189"/>
      <c r="O205" s="71"/>
      <c r="P205" s="71"/>
      <c r="Q205" s="71"/>
      <c r="R205" s="71"/>
      <c r="S205" s="71"/>
      <c r="T205" s="72"/>
      <c r="U205" s="37"/>
      <c r="V205" s="37"/>
      <c r="W205" s="37"/>
      <c r="X205" s="37"/>
      <c r="Y205" s="37"/>
      <c r="Z205" s="37"/>
      <c r="AA205" s="37"/>
      <c r="AB205" s="37"/>
      <c r="AC205" s="37"/>
      <c r="AD205" s="37"/>
      <c r="AE205" s="37"/>
      <c r="AT205" s="18" t="s">
        <v>146</v>
      </c>
      <c r="AU205" s="18" t="s">
        <v>80</v>
      </c>
    </row>
    <row r="206" spans="1:65" s="2" customFormat="1" ht="44.25" customHeight="1">
      <c r="A206" s="37"/>
      <c r="B206" s="171"/>
      <c r="C206" s="172" t="s">
        <v>435</v>
      </c>
      <c r="D206" s="172" t="s">
        <v>140</v>
      </c>
      <c r="E206" s="173" t="s">
        <v>1224</v>
      </c>
      <c r="F206" s="174" t="s">
        <v>1225</v>
      </c>
      <c r="G206" s="175" t="s">
        <v>1018</v>
      </c>
      <c r="H206" s="176">
        <v>23.476</v>
      </c>
      <c r="I206" s="177"/>
      <c r="J206" s="178">
        <f>ROUND(I206*H206,2)</f>
        <v>0</v>
      </c>
      <c r="K206" s="174" t="s">
        <v>3</v>
      </c>
      <c r="L206" s="38"/>
      <c r="M206" s="179" t="s">
        <v>3</v>
      </c>
      <c r="N206" s="180" t="s">
        <v>44</v>
      </c>
      <c r="O206" s="71"/>
      <c r="P206" s="181">
        <f>O206*H206</f>
        <v>0</v>
      </c>
      <c r="Q206" s="181">
        <v>0.048</v>
      </c>
      <c r="R206" s="181">
        <f>Q206*H206</f>
        <v>1.126848</v>
      </c>
      <c r="S206" s="181">
        <v>0.048</v>
      </c>
      <c r="T206" s="182">
        <f>S206*H206</f>
        <v>1.126848</v>
      </c>
      <c r="U206" s="37"/>
      <c r="V206" s="37"/>
      <c r="W206" s="37"/>
      <c r="X206" s="37"/>
      <c r="Y206" s="37"/>
      <c r="Z206" s="37"/>
      <c r="AA206" s="37"/>
      <c r="AB206" s="37"/>
      <c r="AC206" s="37"/>
      <c r="AD206" s="37"/>
      <c r="AE206" s="37"/>
      <c r="AR206" s="183" t="s">
        <v>144</v>
      </c>
      <c r="AT206" s="183" t="s">
        <v>140</v>
      </c>
      <c r="AU206" s="183" t="s">
        <v>80</v>
      </c>
      <c r="AY206" s="18" t="s">
        <v>137</v>
      </c>
      <c r="BE206" s="184">
        <f>IF(N206="základní",J206,0)</f>
        <v>0</v>
      </c>
      <c r="BF206" s="184">
        <f>IF(N206="snížená",J206,0)</f>
        <v>0</v>
      </c>
      <c r="BG206" s="184">
        <f>IF(N206="zákl. přenesená",J206,0)</f>
        <v>0</v>
      </c>
      <c r="BH206" s="184">
        <f>IF(N206="sníž. přenesená",J206,0)</f>
        <v>0</v>
      </c>
      <c r="BI206" s="184">
        <f>IF(N206="nulová",J206,0)</f>
        <v>0</v>
      </c>
      <c r="BJ206" s="18" t="s">
        <v>80</v>
      </c>
      <c r="BK206" s="184">
        <f>ROUND(I206*H206,2)</f>
        <v>0</v>
      </c>
      <c r="BL206" s="18" t="s">
        <v>144</v>
      </c>
      <c r="BM206" s="183" t="s">
        <v>1226</v>
      </c>
    </row>
    <row r="207" spans="1:47" s="2" customFormat="1" ht="12">
      <c r="A207" s="37"/>
      <c r="B207" s="38"/>
      <c r="C207" s="37"/>
      <c r="D207" s="185" t="s">
        <v>146</v>
      </c>
      <c r="E207" s="37"/>
      <c r="F207" s="186" t="s">
        <v>1227</v>
      </c>
      <c r="G207" s="37"/>
      <c r="H207" s="37"/>
      <c r="I207" s="187"/>
      <c r="J207" s="37"/>
      <c r="K207" s="37"/>
      <c r="L207" s="38"/>
      <c r="M207" s="188"/>
      <c r="N207" s="189"/>
      <c r="O207" s="71"/>
      <c r="P207" s="71"/>
      <c r="Q207" s="71"/>
      <c r="R207" s="71"/>
      <c r="S207" s="71"/>
      <c r="T207" s="72"/>
      <c r="U207" s="37"/>
      <c r="V207" s="37"/>
      <c r="W207" s="37"/>
      <c r="X207" s="37"/>
      <c r="Y207" s="37"/>
      <c r="Z207" s="37"/>
      <c r="AA207" s="37"/>
      <c r="AB207" s="37"/>
      <c r="AC207" s="37"/>
      <c r="AD207" s="37"/>
      <c r="AE207" s="37"/>
      <c r="AT207" s="18" t="s">
        <v>146</v>
      </c>
      <c r="AU207" s="18" t="s">
        <v>80</v>
      </c>
    </row>
    <row r="208" spans="1:65" s="2" customFormat="1" ht="37.8" customHeight="1">
      <c r="A208" s="37"/>
      <c r="B208" s="171"/>
      <c r="C208" s="172" t="s">
        <v>439</v>
      </c>
      <c r="D208" s="172" t="s">
        <v>140</v>
      </c>
      <c r="E208" s="173" t="s">
        <v>1228</v>
      </c>
      <c r="F208" s="174" t="s">
        <v>1229</v>
      </c>
      <c r="G208" s="175" t="s">
        <v>1018</v>
      </c>
      <c r="H208" s="176">
        <v>9.62</v>
      </c>
      <c r="I208" s="177"/>
      <c r="J208" s="178">
        <f>ROUND(I208*H208,2)</f>
        <v>0</v>
      </c>
      <c r="K208" s="174" t="s">
        <v>3</v>
      </c>
      <c r="L208" s="38"/>
      <c r="M208" s="179" t="s">
        <v>3</v>
      </c>
      <c r="N208" s="180" t="s">
        <v>44</v>
      </c>
      <c r="O208" s="71"/>
      <c r="P208" s="181">
        <f>O208*H208</f>
        <v>0</v>
      </c>
      <c r="Q208" s="181">
        <v>0.001155</v>
      </c>
      <c r="R208" s="181">
        <f>Q208*H208</f>
        <v>0.011111099999999999</v>
      </c>
      <c r="S208" s="181">
        <v>0</v>
      </c>
      <c r="T208" s="182">
        <f>S208*H208</f>
        <v>0</v>
      </c>
      <c r="U208" s="37"/>
      <c r="V208" s="37"/>
      <c r="W208" s="37"/>
      <c r="X208" s="37"/>
      <c r="Y208" s="37"/>
      <c r="Z208" s="37"/>
      <c r="AA208" s="37"/>
      <c r="AB208" s="37"/>
      <c r="AC208" s="37"/>
      <c r="AD208" s="37"/>
      <c r="AE208" s="37"/>
      <c r="AR208" s="183" t="s">
        <v>144</v>
      </c>
      <c r="AT208" s="183" t="s">
        <v>140</v>
      </c>
      <c r="AU208" s="183" t="s">
        <v>80</v>
      </c>
      <c r="AY208" s="18" t="s">
        <v>137</v>
      </c>
      <c r="BE208" s="184">
        <f>IF(N208="základní",J208,0)</f>
        <v>0</v>
      </c>
      <c r="BF208" s="184">
        <f>IF(N208="snížená",J208,0)</f>
        <v>0</v>
      </c>
      <c r="BG208" s="184">
        <f>IF(N208="zákl. přenesená",J208,0)</f>
        <v>0</v>
      </c>
      <c r="BH208" s="184">
        <f>IF(N208="sníž. přenesená",J208,0)</f>
        <v>0</v>
      </c>
      <c r="BI208" s="184">
        <f>IF(N208="nulová",J208,0)</f>
        <v>0</v>
      </c>
      <c r="BJ208" s="18" t="s">
        <v>80</v>
      </c>
      <c r="BK208" s="184">
        <f>ROUND(I208*H208,2)</f>
        <v>0</v>
      </c>
      <c r="BL208" s="18" t="s">
        <v>144</v>
      </c>
      <c r="BM208" s="183" t="s">
        <v>1230</v>
      </c>
    </row>
    <row r="209" spans="1:47" s="2" customFormat="1" ht="12">
      <c r="A209" s="37"/>
      <c r="B209" s="38"/>
      <c r="C209" s="37"/>
      <c r="D209" s="185" t="s">
        <v>146</v>
      </c>
      <c r="E209" s="37"/>
      <c r="F209" s="186" t="s">
        <v>1231</v>
      </c>
      <c r="G209" s="37"/>
      <c r="H209" s="37"/>
      <c r="I209" s="187"/>
      <c r="J209" s="37"/>
      <c r="K209" s="37"/>
      <c r="L209" s="38"/>
      <c r="M209" s="188"/>
      <c r="N209" s="189"/>
      <c r="O209" s="71"/>
      <c r="P209" s="71"/>
      <c r="Q209" s="71"/>
      <c r="R209" s="71"/>
      <c r="S209" s="71"/>
      <c r="T209" s="72"/>
      <c r="U209" s="37"/>
      <c r="V209" s="37"/>
      <c r="W209" s="37"/>
      <c r="X209" s="37"/>
      <c r="Y209" s="37"/>
      <c r="Z209" s="37"/>
      <c r="AA209" s="37"/>
      <c r="AB209" s="37"/>
      <c r="AC209" s="37"/>
      <c r="AD209" s="37"/>
      <c r="AE209" s="37"/>
      <c r="AT209" s="18" t="s">
        <v>146</v>
      </c>
      <c r="AU209" s="18" t="s">
        <v>80</v>
      </c>
    </row>
    <row r="210" spans="1:65" s="2" customFormat="1" ht="62.7" customHeight="1">
      <c r="A210" s="37"/>
      <c r="B210" s="171"/>
      <c r="C210" s="172" t="s">
        <v>443</v>
      </c>
      <c r="D210" s="172" t="s">
        <v>140</v>
      </c>
      <c r="E210" s="173" t="s">
        <v>1232</v>
      </c>
      <c r="F210" s="174" t="s">
        <v>1233</v>
      </c>
      <c r="G210" s="175" t="s">
        <v>166</v>
      </c>
      <c r="H210" s="176">
        <v>14.4</v>
      </c>
      <c r="I210" s="177"/>
      <c r="J210" s="178">
        <f>ROUND(I210*H210,2)</f>
        <v>0</v>
      </c>
      <c r="K210" s="174" t="s">
        <v>3</v>
      </c>
      <c r="L210" s="38"/>
      <c r="M210" s="179" t="s">
        <v>3</v>
      </c>
      <c r="N210" s="180" t="s">
        <v>44</v>
      </c>
      <c r="O210" s="71"/>
      <c r="P210" s="181">
        <f>O210*H210</f>
        <v>0</v>
      </c>
      <c r="Q210" s="181">
        <v>0.00100641</v>
      </c>
      <c r="R210" s="181">
        <f>Q210*H210</f>
        <v>0.014492304</v>
      </c>
      <c r="S210" s="181">
        <v>0.001</v>
      </c>
      <c r="T210" s="182">
        <f>S210*H210</f>
        <v>0.014400000000000001</v>
      </c>
      <c r="U210" s="37"/>
      <c r="V210" s="37"/>
      <c r="W210" s="37"/>
      <c r="X210" s="37"/>
      <c r="Y210" s="37"/>
      <c r="Z210" s="37"/>
      <c r="AA210" s="37"/>
      <c r="AB210" s="37"/>
      <c r="AC210" s="37"/>
      <c r="AD210" s="37"/>
      <c r="AE210" s="37"/>
      <c r="AR210" s="183" t="s">
        <v>144</v>
      </c>
      <c r="AT210" s="183" t="s">
        <v>140</v>
      </c>
      <c r="AU210" s="183" t="s">
        <v>80</v>
      </c>
      <c r="AY210" s="18" t="s">
        <v>137</v>
      </c>
      <c r="BE210" s="184">
        <f>IF(N210="základní",J210,0)</f>
        <v>0</v>
      </c>
      <c r="BF210" s="184">
        <f>IF(N210="snížená",J210,0)</f>
        <v>0</v>
      </c>
      <c r="BG210" s="184">
        <f>IF(N210="zákl. přenesená",J210,0)</f>
        <v>0</v>
      </c>
      <c r="BH210" s="184">
        <f>IF(N210="sníž. přenesená",J210,0)</f>
        <v>0</v>
      </c>
      <c r="BI210" s="184">
        <f>IF(N210="nulová",J210,0)</f>
        <v>0</v>
      </c>
      <c r="BJ210" s="18" t="s">
        <v>80</v>
      </c>
      <c r="BK210" s="184">
        <f>ROUND(I210*H210,2)</f>
        <v>0</v>
      </c>
      <c r="BL210" s="18" t="s">
        <v>144</v>
      </c>
      <c r="BM210" s="183" t="s">
        <v>1234</v>
      </c>
    </row>
    <row r="211" spans="1:47" s="2" customFormat="1" ht="12">
      <c r="A211" s="37"/>
      <c r="B211" s="38"/>
      <c r="C211" s="37"/>
      <c r="D211" s="185" t="s">
        <v>146</v>
      </c>
      <c r="E211" s="37"/>
      <c r="F211" s="186" t="s">
        <v>1235</v>
      </c>
      <c r="G211" s="37"/>
      <c r="H211" s="37"/>
      <c r="I211" s="187"/>
      <c r="J211" s="37"/>
      <c r="K211" s="37"/>
      <c r="L211" s="38"/>
      <c r="M211" s="188"/>
      <c r="N211" s="189"/>
      <c r="O211" s="71"/>
      <c r="P211" s="71"/>
      <c r="Q211" s="71"/>
      <c r="R211" s="71"/>
      <c r="S211" s="71"/>
      <c r="T211" s="72"/>
      <c r="U211" s="37"/>
      <c r="V211" s="37"/>
      <c r="W211" s="37"/>
      <c r="X211" s="37"/>
      <c r="Y211" s="37"/>
      <c r="Z211" s="37"/>
      <c r="AA211" s="37"/>
      <c r="AB211" s="37"/>
      <c r="AC211" s="37"/>
      <c r="AD211" s="37"/>
      <c r="AE211" s="37"/>
      <c r="AT211" s="18" t="s">
        <v>146</v>
      </c>
      <c r="AU211" s="18" t="s">
        <v>80</v>
      </c>
    </row>
    <row r="212" spans="1:65" s="2" customFormat="1" ht="66.75" customHeight="1">
      <c r="A212" s="37"/>
      <c r="B212" s="171"/>
      <c r="C212" s="172" t="s">
        <v>447</v>
      </c>
      <c r="D212" s="172" t="s">
        <v>140</v>
      </c>
      <c r="E212" s="173" t="s">
        <v>1236</v>
      </c>
      <c r="F212" s="174" t="s">
        <v>1237</v>
      </c>
      <c r="G212" s="175" t="s">
        <v>1067</v>
      </c>
      <c r="H212" s="176">
        <v>12.037</v>
      </c>
      <c r="I212" s="177"/>
      <c r="J212" s="178">
        <f>ROUND(I212*H212,2)</f>
        <v>0</v>
      </c>
      <c r="K212" s="174" t="s">
        <v>3</v>
      </c>
      <c r="L212" s="38"/>
      <c r="M212" s="179" t="s">
        <v>3</v>
      </c>
      <c r="N212" s="180" t="s">
        <v>44</v>
      </c>
      <c r="O212" s="71"/>
      <c r="P212" s="181">
        <f>O212*H212</f>
        <v>0</v>
      </c>
      <c r="Q212" s="181">
        <v>0</v>
      </c>
      <c r="R212" s="181">
        <f>Q212*H212</f>
        <v>0</v>
      </c>
      <c r="S212" s="181">
        <v>0</v>
      </c>
      <c r="T212" s="182">
        <f>S212*H212</f>
        <v>0</v>
      </c>
      <c r="U212" s="37"/>
      <c r="V212" s="37"/>
      <c r="W212" s="37"/>
      <c r="X212" s="37"/>
      <c r="Y212" s="37"/>
      <c r="Z212" s="37"/>
      <c r="AA212" s="37"/>
      <c r="AB212" s="37"/>
      <c r="AC212" s="37"/>
      <c r="AD212" s="37"/>
      <c r="AE212" s="37"/>
      <c r="AR212" s="183" t="s">
        <v>144</v>
      </c>
      <c r="AT212" s="183" t="s">
        <v>140</v>
      </c>
      <c r="AU212" s="183" t="s">
        <v>80</v>
      </c>
      <c r="AY212" s="18" t="s">
        <v>137</v>
      </c>
      <c r="BE212" s="184">
        <f>IF(N212="základní",J212,0)</f>
        <v>0</v>
      </c>
      <c r="BF212" s="184">
        <f>IF(N212="snížená",J212,0)</f>
        <v>0</v>
      </c>
      <c r="BG212" s="184">
        <f>IF(N212="zákl. přenesená",J212,0)</f>
        <v>0</v>
      </c>
      <c r="BH212" s="184">
        <f>IF(N212="sníž. přenesená",J212,0)</f>
        <v>0</v>
      </c>
      <c r="BI212" s="184">
        <f>IF(N212="nulová",J212,0)</f>
        <v>0</v>
      </c>
      <c r="BJ212" s="18" t="s">
        <v>80</v>
      </c>
      <c r="BK212" s="184">
        <f>ROUND(I212*H212,2)</f>
        <v>0</v>
      </c>
      <c r="BL212" s="18" t="s">
        <v>144</v>
      </c>
      <c r="BM212" s="183" t="s">
        <v>1238</v>
      </c>
    </row>
    <row r="213" spans="1:47" s="2" customFormat="1" ht="12">
      <c r="A213" s="37"/>
      <c r="B213" s="38"/>
      <c r="C213" s="37"/>
      <c r="D213" s="185" t="s">
        <v>146</v>
      </c>
      <c r="E213" s="37"/>
      <c r="F213" s="186" t="s">
        <v>1239</v>
      </c>
      <c r="G213" s="37"/>
      <c r="H213" s="37"/>
      <c r="I213" s="187"/>
      <c r="J213" s="37"/>
      <c r="K213" s="37"/>
      <c r="L213" s="38"/>
      <c r="M213" s="188"/>
      <c r="N213" s="189"/>
      <c r="O213" s="71"/>
      <c r="P213" s="71"/>
      <c r="Q213" s="71"/>
      <c r="R213" s="71"/>
      <c r="S213" s="71"/>
      <c r="T213" s="72"/>
      <c r="U213" s="37"/>
      <c r="V213" s="37"/>
      <c r="W213" s="37"/>
      <c r="X213" s="37"/>
      <c r="Y213" s="37"/>
      <c r="Z213" s="37"/>
      <c r="AA213" s="37"/>
      <c r="AB213" s="37"/>
      <c r="AC213" s="37"/>
      <c r="AD213" s="37"/>
      <c r="AE213" s="37"/>
      <c r="AT213" s="18" t="s">
        <v>146</v>
      </c>
      <c r="AU213" s="18" t="s">
        <v>80</v>
      </c>
    </row>
    <row r="214" spans="1:65" s="2" customFormat="1" ht="66.75" customHeight="1">
      <c r="A214" s="37"/>
      <c r="B214" s="171"/>
      <c r="C214" s="172" t="s">
        <v>453</v>
      </c>
      <c r="D214" s="172" t="s">
        <v>140</v>
      </c>
      <c r="E214" s="173" t="s">
        <v>1240</v>
      </c>
      <c r="F214" s="174" t="s">
        <v>1241</v>
      </c>
      <c r="G214" s="175" t="s">
        <v>1067</v>
      </c>
      <c r="H214" s="176">
        <v>12.037</v>
      </c>
      <c r="I214" s="177"/>
      <c r="J214" s="178">
        <f>ROUND(I214*H214,2)</f>
        <v>0</v>
      </c>
      <c r="K214" s="174" t="s">
        <v>3</v>
      </c>
      <c r="L214" s="38"/>
      <c r="M214" s="179" t="s">
        <v>3</v>
      </c>
      <c r="N214" s="180" t="s">
        <v>44</v>
      </c>
      <c r="O214" s="71"/>
      <c r="P214" s="181">
        <f>O214*H214</f>
        <v>0</v>
      </c>
      <c r="Q214" s="181">
        <v>0</v>
      </c>
      <c r="R214" s="181">
        <f>Q214*H214</f>
        <v>0</v>
      </c>
      <c r="S214" s="181">
        <v>0</v>
      </c>
      <c r="T214" s="182">
        <f>S214*H214</f>
        <v>0</v>
      </c>
      <c r="U214" s="37"/>
      <c r="V214" s="37"/>
      <c r="W214" s="37"/>
      <c r="X214" s="37"/>
      <c r="Y214" s="37"/>
      <c r="Z214" s="37"/>
      <c r="AA214" s="37"/>
      <c r="AB214" s="37"/>
      <c r="AC214" s="37"/>
      <c r="AD214" s="37"/>
      <c r="AE214" s="37"/>
      <c r="AR214" s="183" t="s">
        <v>144</v>
      </c>
      <c r="AT214" s="183" t="s">
        <v>140</v>
      </c>
      <c r="AU214" s="183" t="s">
        <v>80</v>
      </c>
      <c r="AY214" s="18" t="s">
        <v>137</v>
      </c>
      <c r="BE214" s="184">
        <f>IF(N214="základní",J214,0)</f>
        <v>0</v>
      </c>
      <c r="BF214" s="184">
        <f>IF(N214="snížená",J214,0)</f>
        <v>0</v>
      </c>
      <c r="BG214" s="184">
        <f>IF(N214="zákl. přenesená",J214,0)</f>
        <v>0</v>
      </c>
      <c r="BH214" s="184">
        <f>IF(N214="sníž. přenesená",J214,0)</f>
        <v>0</v>
      </c>
      <c r="BI214" s="184">
        <f>IF(N214="nulová",J214,0)</f>
        <v>0</v>
      </c>
      <c r="BJ214" s="18" t="s">
        <v>80</v>
      </c>
      <c r="BK214" s="184">
        <f>ROUND(I214*H214,2)</f>
        <v>0</v>
      </c>
      <c r="BL214" s="18" t="s">
        <v>144</v>
      </c>
      <c r="BM214" s="183" t="s">
        <v>1242</v>
      </c>
    </row>
    <row r="215" spans="1:47" s="2" customFormat="1" ht="12">
      <c r="A215" s="37"/>
      <c r="B215" s="38"/>
      <c r="C215" s="37"/>
      <c r="D215" s="185" t="s">
        <v>146</v>
      </c>
      <c r="E215" s="37"/>
      <c r="F215" s="186" t="s">
        <v>1243</v>
      </c>
      <c r="G215" s="37"/>
      <c r="H215" s="37"/>
      <c r="I215" s="187"/>
      <c r="J215" s="37"/>
      <c r="K215" s="37"/>
      <c r="L215" s="38"/>
      <c r="M215" s="188"/>
      <c r="N215" s="189"/>
      <c r="O215" s="71"/>
      <c r="P215" s="71"/>
      <c r="Q215" s="71"/>
      <c r="R215" s="71"/>
      <c r="S215" s="71"/>
      <c r="T215" s="72"/>
      <c r="U215" s="37"/>
      <c r="V215" s="37"/>
      <c r="W215" s="37"/>
      <c r="X215" s="37"/>
      <c r="Y215" s="37"/>
      <c r="Z215" s="37"/>
      <c r="AA215" s="37"/>
      <c r="AB215" s="37"/>
      <c r="AC215" s="37"/>
      <c r="AD215" s="37"/>
      <c r="AE215" s="37"/>
      <c r="AT215" s="18" t="s">
        <v>146</v>
      </c>
      <c r="AU215" s="18" t="s">
        <v>80</v>
      </c>
    </row>
    <row r="216" spans="1:65" s="2" customFormat="1" ht="66.75" customHeight="1">
      <c r="A216" s="37"/>
      <c r="B216" s="171"/>
      <c r="C216" s="172" t="s">
        <v>457</v>
      </c>
      <c r="D216" s="172" t="s">
        <v>140</v>
      </c>
      <c r="E216" s="173" t="s">
        <v>1244</v>
      </c>
      <c r="F216" s="174" t="s">
        <v>1245</v>
      </c>
      <c r="G216" s="175" t="s">
        <v>1067</v>
      </c>
      <c r="H216" s="176">
        <v>0.095</v>
      </c>
      <c r="I216" s="177"/>
      <c r="J216" s="178">
        <f>ROUND(I216*H216,2)</f>
        <v>0</v>
      </c>
      <c r="K216" s="174" t="s">
        <v>3</v>
      </c>
      <c r="L216" s="38"/>
      <c r="M216" s="179" t="s">
        <v>3</v>
      </c>
      <c r="N216" s="180" t="s">
        <v>44</v>
      </c>
      <c r="O216" s="71"/>
      <c r="P216" s="181">
        <f>O216*H216</f>
        <v>0</v>
      </c>
      <c r="Q216" s="181">
        <v>0</v>
      </c>
      <c r="R216" s="181">
        <f>Q216*H216</f>
        <v>0</v>
      </c>
      <c r="S216" s="181">
        <v>0</v>
      </c>
      <c r="T216" s="182">
        <f>S216*H216</f>
        <v>0</v>
      </c>
      <c r="U216" s="37"/>
      <c r="V216" s="37"/>
      <c r="W216" s="37"/>
      <c r="X216" s="37"/>
      <c r="Y216" s="37"/>
      <c r="Z216" s="37"/>
      <c r="AA216" s="37"/>
      <c r="AB216" s="37"/>
      <c r="AC216" s="37"/>
      <c r="AD216" s="37"/>
      <c r="AE216" s="37"/>
      <c r="AR216" s="183" t="s">
        <v>144</v>
      </c>
      <c r="AT216" s="183" t="s">
        <v>140</v>
      </c>
      <c r="AU216" s="183" t="s">
        <v>80</v>
      </c>
      <c r="AY216" s="18" t="s">
        <v>137</v>
      </c>
      <c r="BE216" s="184">
        <f>IF(N216="základní",J216,0)</f>
        <v>0</v>
      </c>
      <c r="BF216" s="184">
        <f>IF(N216="snížená",J216,0)</f>
        <v>0</v>
      </c>
      <c r="BG216" s="184">
        <f>IF(N216="zákl. přenesená",J216,0)</f>
        <v>0</v>
      </c>
      <c r="BH216" s="184">
        <f>IF(N216="sníž. přenesená",J216,0)</f>
        <v>0</v>
      </c>
      <c r="BI216" s="184">
        <f>IF(N216="nulová",J216,0)</f>
        <v>0</v>
      </c>
      <c r="BJ216" s="18" t="s">
        <v>80</v>
      </c>
      <c r="BK216" s="184">
        <f>ROUND(I216*H216,2)</f>
        <v>0</v>
      </c>
      <c r="BL216" s="18" t="s">
        <v>144</v>
      </c>
      <c r="BM216" s="183" t="s">
        <v>1246</v>
      </c>
    </row>
    <row r="217" spans="1:47" s="2" customFormat="1" ht="12">
      <c r="A217" s="37"/>
      <c r="B217" s="38"/>
      <c r="C217" s="37"/>
      <c r="D217" s="185" t="s">
        <v>146</v>
      </c>
      <c r="E217" s="37"/>
      <c r="F217" s="186" t="s">
        <v>1247</v>
      </c>
      <c r="G217" s="37"/>
      <c r="H217" s="37"/>
      <c r="I217" s="187"/>
      <c r="J217" s="37"/>
      <c r="K217" s="37"/>
      <c r="L217" s="38"/>
      <c r="M217" s="188"/>
      <c r="N217" s="189"/>
      <c r="O217" s="71"/>
      <c r="P217" s="71"/>
      <c r="Q217" s="71"/>
      <c r="R217" s="71"/>
      <c r="S217" s="71"/>
      <c r="T217" s="72"/>
      <c r="U217" s="37"/>
      <c r="V217" s="37"/>
      <c r="W217" s="37"/>
      <c r="X217" s="37"/>
      <c r="Y217" s="37"/>
      <c r="Z217" s="37"/>
      <c r="AA217" s="37"/>
      <c r="AB217" s="37"/>
      <c r="AC217" s="37"/>
      <c r="AD217" s="37"/>
      <c r="AE217" s="37"/>
      <c r="AT217" s="18" t="s">
        <v>146</v>
      </c>
      <c r="AU217" s="18" t="s">
        <v>80</v>
      </c>
    </row>
    <row r="218" spans="1:65" s="2" customFormat="1" ht="21.75" customHeight="1">
      <c r="A218" s="37"/>
      <c r="B218" s="171"/>
      <c r="C218" s="172" t="s">
        <v>461</v>
      </c>
      <c r="D218" s="172" t="s">
        <v>140</v>
      </c>
      <c r="E218" s="173" t="s">
        <v>1248</v>
      </c>
      <c r="F218" s="174" t="s">
        <v>1249</v>
      </c>
      <c r="G218" s="175" t="s">
        <v>169</v>
      </c>
      <c r="H218" s="176">
        <v>12.037</v>
      </c>
      <c r="I218" s="177"/>
      <c r="J218" s="178">
        <f>ROUND(I218*H218,2)</f>
        <v>0</v>
      </c>
      <c r="K218" s="174" t="s">
        <v>3</v>
      </c>
      <c r="L218" s="38"/>
      <c r="M218" s="179" t="s">
        <v>3</v>
      </c>
      <c r="N218" s="180" t="s">
        <v>44</v>
      </c>
      <c r="O218" s="71"/>
      <c r="P218" s="181">
        <f>O218*H218</f>
        <v>0</v>
      </c>
      <c r="Q218" s="181">
        <v>0</v>
      </c>
      <c r="R218" s="181">
        <f>Q218*H218</f>
        <v>0</v>
      </c>
      <c r="S218" s="181">
        <v>0</v>
      </c>
      <c r="T218" s="182">
        <f>S218*H218</f>
        <v>0</v>
      </c>
      <c r="U218" s="37"/>
      <c r="V218" s="37"/>
      <c r="W218" s="37"/>
      <c r="X218" s="37"/>
      <c r="Y218" s="37"/>
      <c r="Z218" s="37"/>
      <c r="AA218" s="37"/>
      <c r="AB218" s="37"/>
      <c r="AC218" s="37"/>
      <c r="AD218" s="37"/>
      <c r="AE218" s="37"/>
      <c r="AR218" s="183" t="s">
        <v>144</v>
      </c>
      <c r="AT218" s="183" t="s">
        <v>140</v>
      </c>
      <c r="AU218" s="183" t="s">
        <v>80</v>
      </c>
      <c r="AY218" s="18" t="s">
        <v>137</v>
      </c>
      <c r="BE218" s="184">
        <f>IF(N218="základní",J218,0)</f>
        <v>0</v>
      </c>
      <c r="BF218" s="184">
        <f>IF(N218="snížená",J218,0)</f>
        <v>0</v>
      </c>
      <c r="BG218" s="184">
        <f>IF(N218="zákl. přenesená",J218,0)</f>
        <v>0</v>
      </c>
      <c r="BH218" s="184">
        <f>IF(N218="sníž. přenesená",J218,0)</f>
        <v>0</v>
      </c>
      <c r="BI218" s="184">
        <f>IF(N218="nulová",J218,0)</f>
        <v>0</v>
      </c>
      <c r="BJ218" s="18" t="s">
        <v>80</v>
      </c>
      <c r="BK218" s="184">
        <f>ROUND(I218*H218,2)</f>
        <v>0</v>
      </c>
      <c r="BL218" s="18" t="s">
        <v>144</v>
      </c>
      <c r="BM218" s="183" t="s">
        <v>1250</v>
      </c>
    </row>
    <row r="219" spans="1:47" s="2" customFormat="1" ht="12">
      <c r="A219" s="37"/>
      <c r="B219" s="38"/>
      <c r="C219" s="37"/>
      <c r="D219" s="185" t="s">
        <v>146</v>
      </c>
      <c r="E219" s="37"/>
      <c r="F219" s="186" t="s">
        <v>1249</v>
      </c>
      <c r="G219" s="37"/>
      <c r="H219" s="37"/>
      <c r="I219" s="187"/>
      <c r="J219" s="37"/>
      <c r="K219" s="37"/>
      <c r="L219" s="38"/>
      <c r="M219" s="188"/>
      <c r="N219" s="189"/>
      <c r="O219" s="71"/>
      <c r="P219" s="71"/>
      <c r="Q219" s="71"/>
      <c r="R219" s="71"/>
      <c r="S219" s="71"/>
      <c r="T219" s="72"/>
      <c r="U219" s="37"/>
      <c r="V219" s="37"/>
      <c r="W219" s="37"/>
      <c r="X219" s="37"/>
      <c r="Y219" s="37"/>
      <c r="Z219" s="37"/>
      <c r="AA219" s="37"/>
      <c r="AB219" s="37"/>
      <c r="AC219" s="37"/>
      <c r="AD219" s="37"/>
      <c r="AE219" s="37"/>
      <c r="AT219" s="18" t="s">
        <v>146</v>
      </c>
      <c r="AU219" s="18" t="s">
        <v>80</v>
      </c>
    </row>
    <row r="220" spans="1:65" s="2" customFormat="1" ht="24.15" customHeight="1">
      <c r="A220" s="37"/>
      <c r="B220" s="171"/>
      <c r="C220" s="172" t="s">
        <v>465</v>
      </c>
      <c r="D220" s="172" t="s">
        <v>140</v>
      </c>
      <c r="E220" s="173" t="s">
        <v>1251</v>
      </c>
      <c r="F220" s="174" t="s">
        <v>1252</v>
      </c>
      <c r="G220" s="175" t="s">
        <v>169</v>
      </c>
      <c r="H220" s="176">
        <v>132.407</v>
      </c>
      <c r="I220" s="177"/>
      <c r="J220" s="178">
        <f>ROUND(I220*H220,2)</f>
        <v>0</v>
      </c>
      <c r="K220" s="174" t="s">
        <v>3</v>
      </c>
      <c r="L220" s="38"/>
      <c r="M220" s="179" t="s">
        <v>3</v>
      </c>
      <c r="N220" s="180" t="s">
        <v>44</v>
      </c>
      <c r="O220" s="71"/>
      <c r="P220" s="181">
        <f>O220*H220</f>
        <v>0</v>
      </c>
      <c r="Q220" s="181">
        <v>0</v>
      </c>
      <c r="R220" s="181">
        <f>Q220*H220</f>
        <v>0</v>
      </c>
      <c r="S220" s="181">
        <v>0</v>
      </c>
      <c r="T220" s="182">
        <f>S220*H220</f>
        <v>0</v>
      </c>
      <c r="U220" s="37"/>
      <c r="V220" s="37"/>
      <c r="W220" s="37"/>
      <c r="X220" s="37"/>
      <c r="Y220" s="37"/>
      <c r="Z220" s="37"/>
      <c r="AA220" s="37"/>
      <c r="AB220" s="37"/>
      <c r="AC220" s="37"/>
      <c r="AD220" s="37"/>
      <c r="AE220" s="37"/>
      <c r="AR220" s="183" t="s">
        <v>144</v>
      </c>
      <c r="AT220" s="183" t="s">
        <v>140</v>
      </c>
      <c r="AU220" s="183" t="s">
        <v>80</v>
      </c>
      <c r="AY220" s="18" t="s">
        <v>137</v>
      </c>
      <c r="BE220" s="184">
        <f>IF(N220="základní",J220,0)</f>
        <v>0</v>
      </c>
      <c r="BF220" s="184">
        <f>IF(N220="snížená",J220,0)</f>
        <v>0</v>
      </c>
      <c r="BG220" s="184">
        <f>IF(N220="zákl. přenesená",J220,0)</f>
        <v>0</v>
      </c>
      <c r="BH220" s="184">
        <f>IF(N220="sníž. přenesená",J220,0)</f>
        <v>0</v>
      </c>
      <c r="BI220" s="184">
        <f>IF(N220="nulová",J220,0)</f>
        <v>0</v>
      </c>
      <c r="BJ220" s="18" t="s">
        <v>80</v>
      </c>
      <c r="BK220" s="184">
        <f>ROUND(I220*H220,2)</f>
        <v>0</v>
      </c>
      <c r="BL220" s="18" t="s">
        <v>144</v>
      </c>
      <c r="BM220" s="183" t="s">
        <v>1253</v>
      </c>
    </row>
    <row r="221" spans="1:47" s="2" customFormat="1" ht="12">
      <c r="A221" s="37"/>
      <c r="B221" s="38"/>
      <c r="C221" s="37"/>
      <c r="D221" s="185" t="s">
        <v>146</v>
      </c>
      <c r="E221" s="37"/>
      <c r="F221" s="186" t="s">
        <v>1252</v>
      </c>
      <c r="G221" s="37"/>
      <c r="H221" s="37"/>
      <c r="I221" s="187"/>
      <c r="J221" s="37"/>
      <c r="K221" s="37"/>
      <c r="L221" s="38"/>
      <c r="M221" s="188"/>
      <c r="N221" s="189"/>
      <c r="O221" s="71"/>
      <c r="P221" s="71"/>
      <c r="Q221" s="71"/>
      <c r="R221" s="71"/>
      <c r="S221" s="71"/>
      <c r="T221" s="72"/>
      <c r="U221" s="37"/>
      <c r="V221" s="37"/>
      <c r="W221" s="37"/>
      <c r="X221" s="37"/>
      <c r="Y221" s="37"/>
      <c r="Z221" s="37"/>
      <c r="AA221" s="37"/>
      <c r="AB221" s="37"/>
      <c r="AC221" s="37"/>
      <c r="AD221" s="37"/>
      <c r="AE221" s="37"/>
      <c r="AT221" s="18" t="s">
        <v>146</v>
      </c>
      <c r="AU221" s="18" t="s">
        <v>80</v>
      </c>
    </row>
    <row r="222" spans="1:65" s="2" customFormat="1" ht="24.15" customHeight="1">
      <c r="A222" s="37"/>
      <c r="B222" s="171"/>
      <c r="C222" s="172" t="s">
        <v>474</v>
      </c>
      <c r="D222" s="172" t="s">
        <v>140</v>
      </c>
      <c r="E222" s="173" t="s">
        <v>1254</v>
      </c>
      <c r="F222" s="174" t="s">
        <v>1255</v>
      </c>
      <c r="G222" s="175" t="s">
        <v>1067</v>
      </c>
      <c r="H222" s="176">
        <v>99.941</v>
      </c>
      <c r="I222" s="177"/>
      <c r="J222" s="178">
        <f>ROUND(I222*H222,2)</f>
        <v>0</v>
      </c>
      <c r="K222" s="174" t="s">
        <v>3</v>
      </c>
      <c r="L222" s="38"/>
      <c r="M222" s="179" t="s">
        <v>3</v>
      </c>
      <c r="N222" s="180" t="s">
        <v>44</v>
      </c>
      <c r="O222" s="71"/>
      <c r="P222" s="181">
        <f>O222*H222</f>
        <v>0</v>
      </c>
      <c r="Q222" s="181">
        <v>0</v>
      </c>
      <c r="R222" s="181">
        <f>Q222*H222</f>
        <v>0</v>
      </c>
      <c r="S222" s="181">
        <v>0</v>
      </c>
      <c r="T222" s="182">
        <f>S222*H222</f>
        <v>0</v>
      </c>
      <c r="U222" s="37"/>
      <c r="V222" s="37"/>
      <c r="W222" s="37"/>
      <c r="X222" s="37"/>
      <c r="Y222" s="37"/>
      <c r="Z222" s="37"/>
      <c r="AA222" s="37"/>
      <c r="AB222" s="37"/>
      <c r="AC222" s="37"/>
      <c r="AD222" s="37"/>
      <c r="AE222" s="37"/>
      <c r="AR222" s="183" t="s">
        <v>144</v>
      </c>
      <c r="AT222" s="183" t="s">
        <v>140</v>
      </c>
      <c r="AU222" s="183" t="s">
        <v>80</v>
      </c>
      <c r="AY222" s="18" t="s">
        <v>137</v>
      </c>
      <c r="BE222" s="184">
        <f>IF(N222="základní",J222,0)</f>
        <v>0</v>
      </c>
      <c r="BF222" s="184">
        <f>IF(N222="snížená",J222,0)</f>
        <v>0</v>
      </c>
      <c r="BG222" s="184">
        <f>IF(N222="zákl. přenesená",J222,0)</f>
        <v>0</v>
      </c>
      <c r="BH222" s="184">
        <f>IF(N222="sníž. přenesená",J222,0)</f>
        <v>0</v>
      </c>
      <c r="BI222" s="184">
        <f>IF(N222="nulová",J222,0)</f>
        <v>0</v>
      </c>
      <c r="BJ222" s="18" t="s">
        <v>80</v>
      </c>
      <c r="BK222" s="184">
        <f>ROUND(I222*H222,2)</f>
        <v>0</v>
      </c>
      <c r="BL222" s="18" t="s">
        <v>144</v>
      </c>
      <c r="BM222" s="183" t="s">
        <v>1256</v>
      </c>
    </row>
    <row r="223" spans="1:47" s="2" customFormat="1" ht="12">
      <c r="A223" s="37"/>
      <c r="B223" s="38"/>
      <c r="C223" s="37"/>
      <c r="D223" s="185" t="s">
        <v>146</v>
      </c>
      <c r="E223" s="37"/>
      <c r="F223" s="186" t="s">
        <v>1255</v>
      </c>
      <c r="G223" s="37"/>
      <c r="H223" s="37"/>
      <c r="I223" s="187"/>
      <c r="J223" s="37"/>
      <c r="K223" s="37"/>
      <c r="L223" s="38"/>
      <c r="M223" s="223"/>
      <c r="N223" s="224"/>
      <c r="O223" s="225"/>
      <c r="P223" s="225"/>
      <c r="Q223" s="225"/>
      <c r="R223" s="225"/>
      <c r="S223" s="225"/>
      <c r="T223" s="226"/>
      <c r="U223" s="37"/>
      <c r="V223" s="37"/>
      <c r="W223" s="37"/>
      <c r="X223" s="37"/>
      <c r="Y223" s="37"/>
      <c r="Z223" s="37"/>
      <c r="AA223" s="37"/>
      <c r="AB223" s="37"/>
      <c r="AC223" s="37"/>
      <c r="AD223" s="37"/>
      <c r="AE223" s="37"/>
      <c r="AT223" s="18" t="s">
        <v>146</v>
      </c>
      <c r="AU223" s="18" t="s">
        <v>80</v>
      </c>
    </row>
    <row r="224" spans="1:31" s="2" customFormat="1" ht="6.95" customHeight="1">
      <c r="A224" s="37"/>
      <c r="B224" s="54"/>
      <c r="C224" s="55"/>
      <c r="D224" s="55"/>
      <c r="E224" s="55"/>
      <c r="F224" s="55"/>
      <c r="G224" s="55"/>
      <c r="H224" s="55"/>
      <c r="I224" s="55"/>
      <c r="J224" s="55"/>
      <c r="K224" s="55"/>
      <c r="L224" s="38"/>
      <c r="M224" s="37"/>
      <c r="O224" s="37"/>
      <c r="P224" s="37"/>
      <c r="Q224" s="37"/>
      <c r="R224" s="37"/>
      <c r="S224" s="37"/>
      <c r="T224" s="37"/>
      <c r="U224" s="37"/>
      <c r="V224" s="37"/>
      <c r="W224" s="37"/>
      <c r="X224" s="37"/>
      <c r="Y224" s="37"/>
      <c r="Z224" s="37"/>
      <c r="AA224" s="37"/>
      <c r="AB224" s="37"/>
      <c r="AC224" s="37"/>
      <c r="AD224" s="37"/>
      <c r="AE224" s="37"/>
    </row>
  </sheetData>
  <autoFilter ref="C85:K22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102</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1:31" s="2" customFormat="1" ht="12" customHeight="1" hidden="1">
      <c r="A8" s="37"/>
      <c r="B8" s="38"/>
      <c r="C8" s="37"/>
      <c r="D8" s="31" t="s">
        <v>110</v>
      </c>
      <c r="E8" s="37"/>
      <c r="F8" s="37"/>
      <c r="G8" s="37"/>
      <c r="H8" s="37"/>
      <c r="I8" s="37"/>
      <c r="J8" s="37"/>
      <c r="K8" s="37"/>
      <c r="L8" s="123"/>
      <c r="S8" s="37"/>
      <c r="T8" s="37"/>
      <c r="U8" s="37"/>
      <c r="V8" s="37"/>
      <c r="W8" s="37"/>
      <c r="X8" s="37"/>
      <c r="Y8" s="37"/>
      <c r="Z8" s="37"/>
      <c r="AA8" s="37"/>
      <c r="AB8" s="37"/>
      <c r="AC8" s="37"/>
      <c r="AD8" s="37"/>
      <c r="AE8" s="37"/>
    </row>
    <row r="9" spans="1:31" s="2" customFormat="1" ht="16.5" customHeight="1" hidden="1">
      <c r="A9" s="37"/>
      <c r="B9" s="38"/>
      <c r="C9" s="37"/>
      <c r="D9" s="37"/>
      <c r="E9" s="61" t="s">
        <v>1257</v>
      </c>
      <c r="F9" s="37"/>
      <c r="G9" s="37"/>
      <c r="H9" s="37"/>
      <c r="I9" s="37"/>
      <c r="J9" s="37"/>
      <c r="K9" s="37"/>
      <c r="L9" s="123"/>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123"/>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3</v>
      </c>
      <c r="G11" s="37"/>
      <c r="H11" s="37"/>
      <c r="I11" s="31" t="s">
        <v>20</v>
      </c>
      <c r="J11" s="26" t="s">
        <v>3</v>
      </c>
      <c r="K11" s="37"/>
      <c r="L11" s="123"/>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22</v>
      </c>
      <c r="G12" s="37"/>
      <c r="H12" s="37"/>
      <c r="I12" s="31" t="s">
        <v>23</v>
      </c>
      <c r="J12" s="63" t="str">
        <f>'Rekapitulace zakázky'!AN8</f>
        <v>27. 1. 2021</v>
      </c>
      <c r="K12" s="37"/>
      <c r="L12" s="123"/>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3</v>
      </c>
      <c r="K14" s="37"/>
      <c r="L14" s="123"/>
      <c r="S14" s="37"/>
      <c r="T14" s="37"/>
      <c r="U14" s="37"/>
      <c r="V14" s="37"/>
      <c r="W14" s="37"/>
      <c r="X14" s="37"/>
      <c r="Y14" s="37"/>
      <c r="Z14" s="37"/>
      <c r="AA14" s="37"/>
      <c r="AB14" s="37"/>
      <c r="AC14" s="37"/>
      <c r="AD14" s="37"/>
      <c r="AE14" s="37"/>
    </row>
    <row r="15" spans="1:31" s="2" customFormat="1" ht="18" customHeight="1" hidden="1">
      <c r="A15" s="37"/>
      <c r="B15" s="38"/>
      <c r="C15" s="37"/>
      <c r="D15" s="37"/>
      <c r="E15" s="26" t="s">
        <v>1258</v>
      </c>
      <c r="F15" s="37"/>
      <c r="G15" s="37"/>
      <c r="H15" s="37"/>
      <c r="I15" s="31" t="s">
        <v>29</v>
      </c>
      <c r="J15" s="26" t="s">
        <v>3</v>
      </c>
      <c r="K15" s="37"/>
      <c r="L15" s="123"/>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123"/>
      <c r="S16" s="37"/>
      <c r="T16" s="37"/>
      <c r="U16" s="37"/>
      <c r="V16" s="37"/>
      <c r="W16" s="37"/>
      <c r="X16" s="37"/>
      <c r="Y16" s="37"/>
      <c r="Z16" s="37"/>
      <c r="AA16" s="37"/>
      <c r="AB16" s="37"/>
      <c r="AC16" s="37"/>
      <c r="AD16" s="37"/>
      <c r="AE16" s="37"/>
    </row>
    <row r="17" spans="1:31" s="2" customFormat="1" ht="12" customHeight="1" hidden="1">
      <c r="A17" s="37"/>
      <c r="B17" s="38"/>
      <c r="C17" s="37"/>
      <c r="D17" s="31" t="s">
        <v>30</v>
      </c>
      <c r="E17" s="37"/>
      <c r="F17" s="37"/>
      <c r="G17" s="37"/>
      <c r="H17" s="37"/>
      <c r="I17" s="31" t="s">
        <v>26</v>
      </c>
      <c r="J17" s="32" t="str">
        <f>'Rekapitulace zakázky'!AN13</f>
        <v>Vyplň údaj</v>
      </c>
      <c r="K17" s="37"/>
      <c r="L17" s="123"/>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zakázky'!E14</f>
        <v>Vyplň údaj</v>
      </c>
      <c r="F18" s="26"/>
      <c r="G18" s="26"/>
      <c r="H18" s="26"/>
      <c r="I18" s="31" t="s">
        <v>29</v>
      </c>
      <c r="J18" s="32" t="str">
        <f>'Rekapitulace zakázky'!AN14</f>
        <v>Vyplň údaj</v>
      </c>
      <c r="K18" s="37"/>
      <c r="L18" s="123"/>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123"/>
      <c r="S19" s="37"/>
      <c r="T19" s="37"/>
      <c r="U19" s="37"/>
      <c r="V19" s="37"/>
      <c r="W19" s="37"/>
      <c r="X19" s="37"/>
      <c r="Y19" s="37"/>
      <c r="Z19" s="37"/>
      <c r="AA19" s="37"/>
      <c r="AB19" s="37"/>
      <c r="AC19" s="37"/>
      <c r="AD19" s="37"/>
      <c r="AE19" s="37"/>
    </row>
    <row r="20" spans="1:31" s="2" customFormat="1" ht="12" customHeight="1" hidden="1">
      <c r="A20" s="37"/>
      <c r="B20" s="38"/>
      <c r="C20" s="37"/>
      <c r="D20" s="31" t="s">
        <v>32</v>
      </c>
      <c r="E20" s="37"/>
      <c r="F20" s="37"/>
      <c r="G20" s="37"/>
      <c r="H20" s="37"/>
      <c r="I20" s="31" t="s">
        <v>26</v>
      </c>
      <c r="J20" s="26" t="s">
        <v>3</v>
      </c>
      <c r="K20" s="37"/>
      <c r="L20" s="123"/>
      <c r="S20" s="37"/>
      <c r="T20" s="37"/>
      <c r="U20" s="37"/>
      <c r="V20" s="37"/>
      <c r="W20" s="37"/>
      <c r="X20" s="37"/>
      <c r="Y20" s="37"/>
      <c r="Z20" s="37"/>
      <c r="AA20" s="37"/>
      <c r="AB20" s="37"/>
      <c r="AC20" s="37"/>
      <c r="AD20" s="37"/>
      <c r="AE20" s="37"/>
    </row>
    <row r="21" spans="1:31" s="2" customFormat="1" ht="18" customHeight="1" hidden="1">
      <c r="A21" s="37"/>
      <c r="B21" s="38"/>
      <c r="C21" s="37"/>
      <c r="D21" s="37"/>
      <c r="E21" s="26" t="s">
        <v>1259</v>
      </c>
      <c r="F21" s="37"/>
      <c r="G21" s="37"/>
      <c r="H21" s="37"/>
      <c r="I21" s="31" t="s">
        <v>29</v>
      </c>
      <c r="J21" s="26" t="s">
        <v>3</v>
      </c>
      <c r="K21" s="37"/>
      <c r="L21" s="123"/>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123"/>
      <c r="S22" s="37"/>
      <c r="T22" s="37"/>
      <c r="U22" s="37"/>
      <c r="V22" s="37"/>
      <c r="W22" s="37"/>
      <c r="X22" s="37"/>
      <c r="Y22" s="37"/>
      <c r="Z22" s="37"/>
      <c r="AA22" s="37"/>
      <c r="AB22" s="37"/>
      <c r="AC22" s="37"/>
      <c r="AD22" s="37"/>
      <c r="AE22" s="37"/>
    </row>
    <row r="23" spans="1:31" s="2" customFormat="1" ht="12" customHeight="1" hidden="1">
      <c r="A23" s="37"/>
      <c r="B23" s="38"/>
      <c r="C23" s="37"/>
      <c r="D23" s="31" t="s">
        <v>36</v>
      </c>
      <c r="E23" s="37"/>
      <c r="F23" s="37"/>
      <c r="G23" s="37"/>
      <c r="H23" s="37"/>
      <c r="I23" s="31" t="s">
        <v>26</v>
      </c>
      <c r="J23" s="26" t="s">
        <v>3</v>
      </c>
      <c r="K23" s="37"/>
      <c r="L23" s="123"/>
      <c r="S23" s="37"/>
      <c r="T23" s="37"/>
      <c r="U23" s="37"/>
      <c r="V23" s="37"/>
      <c r="W23" s="37"/>
      <c r="X23" s="37"/>
      <c r="Y23" s="37"/>
      <c r="Z23" s="37"/>
      <c r="AA23" s="37"/>
      <c r="AB23" s="37"/>
      <c r="AC23" s="37"/>
      <c r="AD23" s="37"/>
      <c r="AE23" s="37"/>
    </row>
    <row r="24" spans="1:31" s="2" customFormat="1" ht="18" customHeight="1" hidden="1">
      <c r="A24" s="37"/>
      <c r="B24" s="38"/>
      <c r="C24" s="37"/>
      <c r="D24" s="37"/>
      <c r="E24" s="26" t="s">
        <v>1260</v>
      </c>
      <c r="F24" s="37"/>
      <c r="G24" s="37"/>
      <c r="H24" s="37"/>
      <c r="I24" s="31" t="s">
        <v>29</v>
      </c>
      <c r="J24" s="26" t="s">
        <v>3</v>
      </c>
      <c r="K24" s="37"/>
      <c r="L24" s="123"/>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123"/>
      <c r="S25" s="37"/>
      <c r="T25" s="37"/>
      <c r="U25" s="37"/>
      <c r="V25" s="37"/>
      <c r="W25" s="37"/>
      <c r="X25" s="37"/>
      <c r="Y25" s="37"/>
      <c r="Z25" s="37"/>
      <c r="AA25" s="37"/>
      <c r="AB25" s="37"/>
      <c r="AC25" s="37"/>
      <c r="AD25" s="37"/>
      <c r="AE25" s="37"/>
    </row>
    <row r="26" spans="1:31" s="2" customFormat="1" ht="12" customHeight="1" hidden="1">
      <c r="A26" s="37"/>
      <c r="B26" s="38"/>
      <c r="C26" s="37"/>
      <c r="D26" s="31" t="s">
        <v>37</v>
      </c>
      <c r="E26" s="37"/>
      <c r="F26" s="37"/>
      <c r="G26" s="37"/>
      <c r="H26" s="37"/>
      <c r="I26" s="37"/>
      <c r="J26" s="37"/>
      <c r="K26" s="37"/>
      <c r="L26" s="123"/>
      <c r="S26" s="37"/>
      <c r="T26" s="37"/>
      <c r="U26" s="37"/>
      <c r="V26" s="37"/>
      <c r="W26" s="37"/>
      <c r="X26" s="37"/>
      <c r="Y26" s="37"/>
      <c r="Z26" s="37"/>
      <c r="AA26" s="37"/>
      <c r="AB26" s="37"/>
      <c r="AC26" s="37"/>
      <c r="AD26" s="37"/>
      <c r="AE26" s="37"/>
    </row>
    <row r="27" spans="1:31" s="8" customFormat="1" ht="16.5" customHeight="1" hidden="1">
      <c r="A27" s="124"/>
      <c r="B27" s="125"/>
      <c r="C27" s="124"/>
      <c r="D27" s="124"/>
      <c r="E27" s="35" t="s">
        <v>3</v>
      </c>
      <c r="F27" s="35"/>
      <c r="G27" s="35"/>
      <c r="H27" s="35"/>
      <c r="I27" s="124"/>
      <c r="J27" s="124"/>
      <c r="K27" s="124"/>
      <c r="L27" s="126"/>
      <c r="S27" s="124"/>
      <c r="T27" s="124"/>
      <c r="U27" s="124"/>
      <c r="V27" s="124"/>
      <c r="W27" s="124"/>
      <c r="X27" s="124"/>
      <c r="Y27" s="124"/>
      <c r="Z27" s="124"/>
      <c r="AA27" s="124"/>
      <c r="AB27" s="124"/>
      <c r="AC27" s="124"/>
      <c r="AD27" s="124"/>
      <c r="AE27" s="124"/>
    </row>
    <row r="28" spans="1:31" s="2" customFormat="1" ht="6.95" customHeight="1" hidden="1">
      <c r="A28" s="37"/>
      <c r="B28" s="38"/>
      <c r="C28" s="37"/>
      <c r="D28" s="37"/>
      <c r="E28" s="37"/>
      <c r="F28" s="37"/>
      <c r="G28" s="37"/>
      <c r="H28" s="37"/>
      <c r="I28" s="37"/>
      <c r="J28" s="37"/>
      <c r="K28" s="37"/>
      <c r="L28" s="123"/>
      <c r="S28" s="37"/>
      <c r="T28" s="37"/>
      <c r="U28" s="37"/>
      <c r="V28" s="37"/>
      <c r="W28" s="37"/>
      <c r="X28" s="37"/>
      <c r="Y28" s="37"/>
      <c r="Z28" s="37"/>
      <c r="AA28" s="37"/>
      <c r="AB28" s="37"/>
      <c r="AC28" s="37"/>
      <c r="AD28" s="37"/>
      <c r="AE28" s="37"/>
    </row>
    <row r="29" spans="1:31" s="2" customFormat="1" ht="6.95" customHeight="1" hidden="1">
      <c r="A29" s="37"/>
      <c r="B29" s="38"/>
      <c r="C29" s="37"/>
      <c r="D29" s="83"/>
      <c r="E29" s="83"/>
      <c r="F29" s="83"/>
      <c r="G29" s="83"/>
      <c r="H29" s="83"/>
      <c r="I29" s="83"/>
      <c r="J29" s="83"/>
      <c r="K29" s="83"/>
      <c r="L29" s="123"/>
      <c r="S29" s="37"/>
      <c r="T29" s="37"/>
      <c r="U29" s="37"/>
      <c r="V29" s="37"/>
      <c r="W29" s="37"/>
      <c r="X29" s="37"/>
      <c r="Y29" s="37"/>
      <c r="Z29" s="37"/>
      <c r="AA29" s="37"/>
      <c r="AB29" s="37"/>
      <c r="AC29" s="37"/>
      <c r="AD29" s="37"/>
      <c r="AE29" s="37"/>
    </row>
    <row r="30" spans="1:31" s="2" customFormat="1" ht="25.4" customHeight="1" hidden="1">
      <c r="A30" s="37"/>
      <c r="B30" s="38"/>
      <c r="C30" s="37"/>
      <c r="D30" s="127" t="s">
        <v>39</v>
      </c>
      <c r="E30" s="37"/>
      <c r="F30" s="37"/>
      <c r="G30" s="37"/>
      <c r="H30" s="37"/>
      <c r="I30" s="37"/>
      <c r="J30" s="89">
        <f>ROUND(J85,2)</f>
        <v>0</v>
      </c>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14.4" customHeight="1" hidden="1">
      <c r="A32" s="37"/>
      <c r="B32" s="38"/>
      <c r="C32" s="37"/>
      <c r="D32" s="37"/>
      <c r="E32" s="37"/>
      <c r="F32" s="42" t="s">
        <v>41</v>
      </c>
      <c r="G32" s="37"/>
      <c r="H32" s="37"/>
      <c r="I32" s="42" t="s">
        <v>40</v>
      </c>
      <c r="J32" s="42" t="s">
        <v>42</v>
      </c>
      <c r="K32" s="37"/>
      <c r="L32" s="123"/>
      <c r="S32" s="37"/>
      <c r="T32" s="37"/>
      <c r="U32" s="37"/>
      <c r="V32" s="37"/>
      <c r="W32" s="37"/>
      <c r="X32" s="37"/>
      <c r="Y32" s="37"/>
      <c r="Z32" s="37"/>
      <c r="AA32" s="37"/>
      <c r="AB32" s="37"/>
      <c r="AC32" s="37"/>
      <c r="AD32" s="37"/>
      <c r="AE32" s="37"/>
    </row>
    <row r="33" spans="1:31" s="2" customFormat="1" ht="14.4" customHeight="1" hidden="1">
      <c r="A33" s="37"/>
      <c r="B33" s="38"/>
      <c r="C33" s="37"/>
      <c r="D33" s="128" t="s">
        <v>43</v>
      </c>
      <c r="E33" s="31" t="s">
        <v>44</v>
      </c>
      <c r="F33" s="129">
        <f>ROUND((SUM(BE85:BE155)),2)</f>
        <v>0</v>
      </c>
      <c r="G33" s="37"/>
      <c r="H33" s="37"/>
      <c r="I33" s="130">
        <v>0.21</v>
      </c>
      <c r="J33" s="129">
        <f>ROUND(((SUM(BE85:BE155))*I33),2)</f>
        <v>0</v>
      </c>
      <c r="K33" s="37"/>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1" t="s">
        <v>45</v>
      </c>
      <c r="F34" s="129">
        <f>ROUND((SUM(BF85:BF155)),2)</f>
        <v>0</v>
      </c>
      <c r="G34" s="37"/>
      <c r="H34" s="37"/>
      <c r="I34" s="130">
        <v>0.15</v>
      </c>
      <c r="J34" s="129">
        <f>ROUND(((SUM(BF85:BF155))*I34),2)</f>
        <v>0</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37"/>
      <c r="E35" s="31" t="s">
        <v>46</v>
      </c>
      <c r="F35" s="129">
        <f>ROUND((SUM(BG85:BG155)),2)</f>
        <v>0</v>
      </c>
      <c r="G35" s="37"/>
      <c r="H35" s="37"/>
      <c r="I35" s="130">
        <v>0.21</v>
      </c>
      <c r="J35" s="129">
        <f>0</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47</v>
      </c>
      <c r="F36" s="129">
        <f>ROUND((SUM(BH85:BH155)),2)</f>
        <v>0</v>
      </c>
      <c r="G36" s="37"/>
      <c r="H36" s="37"/>
      <c r="I36" s="130">
        <v>0.15</v>
      </c>
      <c r="J36" s="129">
        <f>0</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48</v>
      </c>
      <c r="F37" s="129">
        <f>ROUND((SUM(BI85:BI155)),2)</f>
        <v>0</v>
      </c>
      <c r="G37" s="37"/>
      <c r="H37" s="37"/>
      <c r="I37" s="130">
        <v>0</v>
      </c>
      <c r="J37" s="129">
        <f>0</f>
        <v>0</v>
      </c>
      <c r="K37" s="37"/>
      <c r="L37" s="123"/>
      <c r="S37" s="37"/>
      <c r="T37" s="37"/>
      <c r="U37" s="37"/>
      <c r="V37" s="37"/>
      <c r="W37" s="37"/>
      <c r="X37" s="37"/>
      <c r="Y37" s="37"/>
      <c r="Z37" s="37"/>
      <c r="AA37" s="37"/>
      <c r="AB37" s="37"/>
      <c r="AC37" s="37"/>
      <c r="AD37" s="37"/>
      <c r="AE37" s="37"/>
    </row>
    <row r="38" spans="1:31" s="2" customFormat="1" ht="6.95" customHeight="1" hidden="1">
      <c r="A38" s="37"/>
      <c r="B38" s="38"/>
      <c r="C38" s="37"/>
      <c r="D38" s="37"/>
      <c r="E38" s="37"/>
      <c r="F38" s="37"/>
      <c r="G38" s="37"/>
      <c r="H38" s="37"/>
      <c r="I38" s="37"/>
      <c r="J38" s="37"/>
      <c r="K38" s="37"/>
      <c r="L38" s="123"/>
      <c r="S38" s="37"/>
      <c r="T38" s="37"/>
      <c r="U38" s="37"/>
      <c r="V38" s="37"/>
      <c r="W38" s="37"/>
      <c r="X38" s="37"/>
      <c r="Y38" s="37"/>
      <c r="Z38" s="37"/>
      <c r="AA38" s="37"/>
      <c r="AB38" s="37"/>
      <c r="AC38" s="37"/>
      <c r="AD38" s="37"/>
      <c r="AE38" s="37"/>
    </row>
    <row r="39" spans="1:31" s="2" customFormat="1" ht="25.4" customHeight="1" hidden="1">
      <c r="A39" s="37"/>
      <c r="B39" s="38"/>
      <c r="C39" s="131"/>
      <c r="D39" s="132" t="s">
        <v>49</v>
      </c>
      <c r="E39" s="75"/>
      <c r="F39" s="75"/>
      <c r="G39" s="133" t="s">
        <v>50</v>
      </c>
      <c r="H39" s="134" t="s">
        <v>51</v>
      </c>
      <c r="I39" s="75"/>
      <c r="J39" s="135">
        <f>SUM(J30:J37)</f>
        <v>0</v>
      </c>
      <c r="K39" s="136"/>
      <c r="L39" s="123"/>
      <c r="S39" s="37"/>
      <c r="T39" s="37"/>
      <c r="U39" s="37"/>
      <c r="V39" s="37"/>
      <c r="W39" s="37"/>
      <c r="X39" s="37"/>
      <c r="Y39" s="37"/>
      <c r="Z39" s="37"/>
      <c r="AA39" s="37"/>
      <c r="AB39" s="37"/>
      <c r="AC39" s="37"/>
      <c r="AD39" s="37"/>
      <c r="AE39" s="37"/>
    </row>
    <row r="40" spans="1:31" s="2" customFormat="1" ht="14.4" customHeight="1" hidden="1">
      <c r="A40" s="37"/>
      <c r="B40" s="54"/>
      <c r="C40" s="55"/>
      <c r="D40" s="55"/>
      <c r="E40" s="55"/>
      <c r="F40" s="55"/>
      <c r="G40" s="55"/>
      <c r="H40" s="55"/>
      <c r="I40" s="55"/>
      <c r="J40" s="55"/>
      <c r="K40" s="55"/>
      <c r="L40" s="123"/>
      <c r="S40" s="37"/>
      <c r="T40" s="37"/>
      <c r="U40" s="37"/>
      <c r="V40" s="37"/>
      <c r="W40" s="37"/>
      <c r="X40" s="37"/>
      <c r="Y40" s="37"/>
      <c r="Z40" s="37"/>
      <c r="AA40" s="37"/>
      <c r="AB40" s="37"/>
      <c r="AC40" s="37"/>
      <c r="AD40" s="37"/>
      <c r="AE40" s="37"/>
    </row>
    <row r="41" ht="12" hidden="1"/>
    <row r="42" ht="12" hidden="1"/>
    <row r="43" ht="12" hidden="1"/>
    <row r="44" spans="1:31" s="2" customFormat="1" ht="6.95" customHeight="1">
      <c r="A44" s="37"/>
      <c r="B44" s="56"/>
      <c r="C44" s="57"/>
      <c r="D44" s="57"/>
      <c r="E44" s="57"/>
      <c r="F44" s="57"/>
      <c r="G44" s="57"/>
      <c r="H44" s="57"/>
      <c r="I44" s="57"/>
      <c r="J44" s="57"/>
      <c r="K44" s="57"/>
      <c r="L44" s="123"/>
      <c r="S44" s="37"/>
      <c r="T44" s="37"/>
      <c r="U44" s="37"/>
      <c r="V44" s="37"/>
      <c r="W44" s="37"/>
      <c r="X44" s="37"/>
      <c r="Y44" s="37"/>
      <c r="Z44" s="37"/>
      <c r="AA44" s="37"/>
      <c r="AB44" s="37"/>
      <c r="AC44" s="37"/>
      <c r="AD44" s="37"/>
      <c r="AE44" s="37"/>
    </row>
    <row r="45" spans="1:31" s="2" customFormat="1" ht="24.95" customHeight="1">
      <c r="A45" s="37"/>
      <c r="B45" s="38"/>
      <c r="C45" s="22" t="s">
        <v>114</v>
      </c>
      <c r="D45" s="37"/>
      <c r="E45" s="37"/>
      <c r="F45" s="37"/>
      <c r="G45" s="37"/>
      <c r="H45" s="37"/>
      <c r="I45" s="37"/>
      <c r="J45" s="37"/>
      <c r="K45" s="37"/>
      <c r="L45" s="123"/>
      <c r="S45" s="37"/>
      <c r="T45" s="37"/>
      <c r="U45" s="37"/>
      <c r="V45" s="37"/>
      <c r="W45" s="37"/>
      <c r="X45" s="37"/>
      <c r="Y45" s="37"/>
      <c r="Z45" s="37"/>
      <c r="AA45" s="37"/>
      <c r="AB45" s="37"/>
      <c r="AC45" s="37"/>
      <c r="AD45" s="37"/>
      <c r="AE45" s="37"/>
    </row>
    <row r="46" spans="1:31" s="2" customFormat="1" ht="6.95" customHeight="1">
      <c r="A46" s="37"/>
      <c r="B46" s="38"/>
      <c r="C46" s="37"/>
      <c r="D46" s="37"/>
      <c r="E46" s="37"/>
      <c r="F46" s="37"/>
      <c r="G46" s="37"/>
      <c r="H46" s="37"/>
      <c r="I46" s="37"/>
      <c r="J46" s="37"/>
      <c r="K46" s="37"/>
      <c r="L46" s="123"/>
      <c r="S46" s="37"/>
      <c r="T46" s="37"/>
      <c r="U46" s="37"/>
      <c r="V46" s="37"/>
      <c r="W46" s="37"/>
      <c r="X46" s="37"/>
      <c r="Y46" s="37"/>
      <c r="Z46" s="37"/>
      <c r="AA46" s="37"/>
      <c r="AB46" s="37"/>
      <c r="AC46" s="37"/>
      <c r="AD46" s="37"/>
      <c r="AE46" s="37"/>
    </row>
    <row r="47" spans="1:31" s="2" customFormat="1" ht="12" customHeight="1">
      <c r="A47" s="37"/>
      <c r="B47" s="38"/>
      <c r="C47" s="31" t="s">
        <v>17</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16.5" customHeight="1">
      <c r="A48" s="37"/>
      <c r="B48" s="38"/>
      <c r="C48" s="37"/>
      <c r="D48" s="37"/>
      <c r="E48" s="122" t="str">
        <f>E7</f>
        <v>Oprava kolejí a výhybek v žst. Rožďalovice</v>
      </c>
      <c r="F48" s="31"/>
      <c r="G48" s="31"/>
      <c r="H48" s="31"/>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110</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61" t="str">
        <f>E9</f>
        <v>SO 04 - Rušení propustku v km 17,782</v>
      </c>
      <c r="F50" s="37"/>
      <c r="G50" s="37"/>
      <c r="H50" s="37"/>
      <c r="I50" s="37"/>
      <c r="J50" s="37"/>
      <c r="K50" s="37"/>
      <c r="L50" s="123"/>
      <c r="S50" s="37"/>
      <c r="T50" s="37"/>
      <c r="U50" s="37"/>
      <c r="V50" s="37"/>
      <c r="W50" s="37"/>
      <c r="X50" s="37"/>
      <c r="Y50" s="37"/>
      <c r="Z50" s="37"/>
      <c r="AA50" s="37"/>
      <c r="AB50" s="37"/>
      <c r="AC50" s="37"/>
      <c r="AD50" s="37"/>
      <c r="AE50" s="37"/>
    </row>
    <row r="51" spans="1:31" s="2" customFormat="1" ht="6.95" customHeight="1">
      <c r="A51" s="37"/>
      <c r="B51" s="38"/>
      <c r="C51" s="37"/>
      <c r="D51" s="37"/>
      <c r="E51" s="37"/>
      <c r="F51" s="37"/>
      <c r="G51" s="37"/>
      <c r="H51" s="37"/>
      <c r="I51" s="37"/>
      <c r="J51" s="37"/>
      <c r="K51" s="37"/>
      <c r="L51" s="123"/>
      <c r="S51" s="37"/>
      <c r="T51" s="37"/>
      <c r="U51" s="37"/>
      <c r="V51" s="37"/>
      <c r="W51" s="37"/>
      <c r="X51" s="37"/>
      <c r="Y51" s="37"/>
      <c r="Z51" s="37"/>
      <c r="AA51" s="37"/>
      <c r="AB51" s="37"/>
      <c r="AC51" s="37"/>
      <c r="AD51" s="37"/>
      <c r="AE51" s="37"/>
    </row>
    <row r="52" spans="1:31" s="2" customFormat="1" ht="12" customHeight="1">
      <c r="A52" s="37"/>
      <c r="B52" s="38"/>
      <c r="C52" s="31" t="s">
        <v>21</v>
      </c>
      <c r="D52" s="37"/>
      <c r="E52" s="37"/>
      <c r="F52" s="26" t="str">
        <f>F12</f>
        <v>žst. Rožďalovice</v>
      </c>
      <c r="G52" s="37"/>
      <c r="H52" s="37"/>
      <c r="I52" s="31" t="s">
        <v>23</v>
      </c>
      <c r="J52" s="63" t="str">
        <f>IF(J12="","",J12)</f>
        <v>27. 1. 2021</v>
      </c>
      <c r="K52" s="37"/>
      <c r="L52" s="123"/>
      <c r="S52" s="37"/>
      <c r="T52" s="37"/>
      <c r="U52" s="37"/>
      <c r="V52" s="37"/>
      <c r="W52" s="37"/>
      <c r="X52" s="37"/>
      <c r="Y52" s="37"/>
      <c r="Z52" s="37"/>
      <c r="AA52" s="37"/>
      <c r="AB52" s="37"/>
      <c r="AC52" s="37"/>
      <c r="AD52" s="37"/>
      <c r="AE52" s="37"/>
    </row>
    <row r="53" spans="1:31" s="2" customFormat="1" ht="6.95" customHeight="1">
      <c r="A53" s="37"/>
      <c r="B53" s="38"/>
      <c r="C53" s="37"/>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5.15" customHeight="1">
      <c r="A54" s="37"/>
      <c r="B54" s="38"/>
      <c r="C54" s="31" t="s">
        <v>25</v>
      </c>
      <c r="D54" s="37"/>
      <c r="E54" s="37"/>
      <c r="F54" s="26" t="str">
        <f>E15</f>
        <v>Správa železnic, s.o.</v>
      </c>
      <c r="G54" s="37"/>
      <c r="H54" s="37"/>
      <c r="I54" s="31" t="s">
        <v>32</v>
      </c>
      <c r="J54" s="35" t="str">
        <f>E21</f>
        <v>bez PD</v>
      </c>
      <c r="K54" s="37"/>
      <c r="L54" s="123"/>
      <c r="S54" s="37"/>
      <c r="T54" s="37"/>
      <c r="U54" s="37"/>
      <c r="V54" s="37"/>
      <c r="W54" s="37"/>
      <c r="X54" s="37"/>
      <c r="Y54" s="37"/>
      <c r="Z54" s="37"/>
      <c r="AA54" s="37"/>
      <c r="AB54" s="37"/>
      <c r="AC54" s="37"/>
      <c r="AD54" s="37"/>
      <c r="AE54" s="37"/>
    </row>
    <row r="55" spans="1:31" s="2" customFormat="1" ht="15.15" customHeight="1">
      <c r="A55" s="37"/>
      <c r="B55" s="38"/>
      <c r="C55" s="31" t="s">
        <v>30</v>
      </c>
      <c r="D55" s="37"/>
      <c r="E55" s="37"/>
      <c r="F55" s="26" t="str">
        <f>IF(E18="","",E18)</f>
        <v>Vyplň údaj</v>
      </c>
      <c r="G55" s="37"/>
      <c r="H55" s="37"/>
      <c r="I55" s="31" t="s">
        <v>36</v>
      </c>
      <c r="J55" s="35" t="str">
        <f>E24</f>
        <v>SMT HK</v>
      </c>
      <c r="K55" s="37"/>
      <c r="L55" s="123"/>
      <c r="S55" s="37"/>
      <c r="T55" s="37"/>
      <c r="U55" s="37"/>
      <c r="V55" s="37"/>
      <c r="W55" s="37"/>
      <c r="X55" s="37"/>
      <c r="Y55" s="37"/>
      <c r="Z55" s="37"/>
      <c r="AA55" s="37"/>
      <c r="AB55" s="37"/>
      <c r="AC55" s="37"/>
      <c r="AD55" s="37"/>
      <c r="AE55" s="37"/>
    </row>
    <row r="56" spans="1:31" s="2" customFormat="1" ht="10.3" customHeight="1">
      <c r="A56" s="37"/>
      <c r="B56" s="38"/>
      <c r="C56" s="37"/>
      <c r="D56" s="37"/>
      <c r="E56" s="37"/>
      <c r="F56" s="37"/>
      <c r="G56" s="37"/>
      <c r="H56" s="37"/>
      <c r="I56" s="37"/>
      <c r="J56" s="37"/>
      <c r="K56" s="37"/>
      <c r="L56" s="123"/>
      <c r="S56" s="37"/>
      <c r="T56" s="37"/>
      <c r="U56" s="37"/>
      <c r="V56" s="37"/>
      <c r="W56" s="37"/>
      <c r="X56" s="37"/>
      <c r="Y56" s="37"/>
      <c r="Z56" s="37"/>
      <c r="AA56" s="37"/>
      <c r="AB56" s="37"/>
      <c r="AC56" s="37"/>
      <c r="AD56" s="37"/>
      <c r="AE56" s="37"/>
    </row>
    <row r="57" spans="1:31" s="2" customFormat="1" ht="29.25" customHeight="1">
      <c r="A57" s="37"/>
      <c r="B57" s="38"/>
      <c r="C57" s="137" t="s">
        <v>115</v>
      </c>
      <c r="D57" s="131"/>
      <c r="E57" s="131"/>
      <c r="F57" s="131"/>
      <c r="G57" s="131"/>
      <c r="H57" s="131"/>
      <c r="I57" s="131"/>
      <c r="J57" s="138" t="s">
        <v>116</v>
      </c>
      <c r="K57" s="131"/>
      <c r="L57" s="123"/>
      <c r="S57" s="37"/>
      <c r="T57" s="37"/>
      <c r="U57" s="37"/>
      <c r="V57" s="37"/>
      <c r="W57" s="37"/>
      <c r="X57" s="37"/>
      <c r="Y57" s="37"/>
      <c r="Z57" s="37"/>
      <c r="AA57" s="37"/>
      <c r="AB57" s="37"/>
      <c r="AC57" s="37"/>
      <c r="AD57" s="37"/>
      <c r="AE57" s="37"/>
    </row>
    <row r="58" spans="1:31" s="2" customFormat="1" ht="10.3" customHeight="1">
      <c r="A58" s="37"/>
      <c r="B58" s="38"/>
      <c r="C58" s="37"/>
      <c r="D58" s="37"/>
      <c r="E58" s="37"/>
      <c r="F58" s="37"/>
      <c r="G58" s="37"/>
      <c r="H58" s="37"/>
      <c r="I58" s="37"/>
      <c r="J58" s="37"/>
      <c r="K58" s="37"/>
      <c r="L58" s="123"/>
      <c r="S58" s="37"/>
      <c r="T58" s="37"/>
      <c r="U58" s="37"/>
      <c r="V58" s="37"/>
      <c r="W58" s="37"/>
      <c r="X58" s="37"/>
      <c r="Y58" s="37"/>
      <c r="Z58" s="37"/>
      <c r="AA58" s="37"/>
      <c r="AB58" s="37"/>
      <c r="AC58" s="37"/>
      <c r="AD58" s="37"/>
      <c r="AE58" s="37"/>
    </row>
    <row r="59" spans="1:47" s="2" customFormat="1" ht="22.8" customHeight="1">
      <c r="A59" s="37"/>
      <c r="B59" s="38"/>
      <c r="C59" s="139" t="s">
        <v>71</v>
      </c>
      <c r="D59" s="37"/>
      <c r="E59" s="37"/>
      <c r="F59" s="37"/>
      <c r="G59" s="37"/>
      <c r="H59" s="37"/>
      <c r="I59" s="37"/>
      <c r="J59" s="89">
        <f>J85</f>
        <v>0</v>
      </c>
      <c r="K59" s="37"/>
      <c r="L59" s="123"/>
      <c r="S59" s="37"/>
      <c r="T59" s="37"/>
      <c r="U59" s="37"/>
      <c r="V59" s="37"/>
      <c r="W59" s="37"/>
      <c r="X59" s="37"/>
      <c r="Y59" s="37"/>
      <c r="Z59" s="37"/>
      <c r="AA59" s="37"/>
      <c r="AB59" s="37"/>
      <c r="AC59" s="37"/>
      <c r="AD59" s="37"/>
      <c r="AE59" s="37"/>
      <c r="AU59" s="18" t="s">
        <v>117</v>
      </c>
    </row>
    <row r="60" spans="1:31" s="9" customFormat="1" ht="24.95" customHeight="1">
      <c r="A60" s="9"/>
      <c r="B60" s="140"/>
      <c r="C60" s="9"/>
      <c r="D60" s="141" t="s">
        <v>118</v>
      </c>
      <c r="E60" s="142"/>
      <c r="F60" s="142"/>
      <c r="G60" s="142"/>
      <c r="H60" s="142"/>
      <c r="I60" s="142"/>
      <c r="J60" s="143">
        <f>J86</f>
        <v>0</v>
      </c>
      <c r="K60" s="9"/>
      <c r="L60" s="140"/>
      <c r="S60" s="9"/>
      <c r="T60" s="9"/>
      <c r="U60" s="9"/>
      <c r="V60" s="9"/>
      <c r="W60" s="9"/>
      <c r="X60" s="9"/>
      <c r="Y60" s="9"/>
      <c r="Z60" s="9"/>
      <c r="AA60" s="9"/>
      <c r="AB60" s="9"/>
      <c r="AC60" s="9"/>
      <c r="AD60" s="9"/>
      <c r="AE60" s="9"/>
    </row>
    <row r="61" spans="1:31" s="10" customFormat="1" ht="19.9" customHeight="1">
      <c r="A61" s="10"/>
      <c r="B61" s="144"/>
      <c r="C61" s="10"/>
      <c r="D61" s="145" t="s">
        <v>1261</v>
      </c>
      <c r="E61" s="146"/>
      <c r="F61" s="146"/>
      <c r="G61" s="146"/>
      <c r="H61" s="146"/>
      <c r="I61" s="146"/>
      <c r="J61" s="147">
        <f>J87</f>
        <v>0</v>
      </c>
      <c r="K61" s="10"/>
      <c r="L61" s="144"/>
      <c r="S61" s="10"/>
      <c r="T61" s="10"/>
      <c r="U61" s="10"/>
      <c r="V61" s="10"/>
      <c r="W61" s="10"/>
      <c r="X61" s="10"/>
      <c r="Y61" s="10"/>
      <c r="Z61" s="10"/>
      <c r="AA61" s="10"/>
      <c r="AB61" s="10"/>
      <c r="AC61" s="10"/>
      <c r="AD61" s="10"/>
      <c r="AE61" s="10"/>
    </row>
    <row r="62" spans="1:31" s="10" customFormat="1" ht="19.9" customHeight="1">
      <c r="A62" s="10"/>
      <c r="B62" s="144"/>
      <c r="C62" s="10"/>
      <c r="D62" s="145" t="s">
        <v>1262</v>
      </c>
      <c r="E62" s="146"/>
      <c r="F62" s="146"/>
      <c r="G62" s="146"/>
      <c r="H62" s="146"/>
      <c r="I62" s="146"/>
      <c r="J62" s="147">
        <f>J121</f>
        <v>0</v>
      </c>
      <c r="K62" s="10"/>
      <c r="L62" s="144"/>
      <c r="S62" s="10"/>
      <c r="T62" s="10"/>
      <c r="U62" s="10"/>
      <c r="V62" s="10"/>
      <c r="W62" s="10"/>
      <c r="X62" s="10"/>
      <c r="Y62" s="10"/>
      <c r="Z62" s="10"/>
      <c r="AA62" s="10"/>
      <c r="AB62" s="10"/>
      <c r="AC62" s="10"/>
      <c r="AD62" s="10"/>
      <c r="AE62" s="10"/>
    </row>
    <row r="63" spans="1:31" s="10" customFormat="1" ht="19.9" customHeight="1">
      <c r="A63" s="10"/>
      <c r="B63" s="144"/>
      <c r="C63" s="10"/>
      <c r="D63" s="145" t="s">
        <v>1263</v>
      </c>
      <c r="E63" s="146"/>
      <c r="F63" s="146"/>
      <c r="G63" s="146"/>
      <c r="H63" s="146"/>
      <c r="I63" s="146"/>
      <c r="J63" s="147">
        <f>J127</f>
        <v>0</v>
      </c>
      <c r="K63" s="10"/>
      <c r="L63" s="144"/>
      <c r="S63" s="10"/>
      <c r="T63" s="10"/>
      <c r="U63" s="10"/>
      <c r="V63" s="10"/>
      <c r="W63" s="10"/>
      <c r="X63" s="10"/>
      <c r="Y63" s="10"/>
      <c r="Z63" s="10"/>
      <c r="AA63" s="10"/>
      <c r="AB63" s="10"/>
      <c r="AC63" s="10"/>
      <c r="AD63" s="10"/>
      <c r="AE63" s="10"/>
    </row>
    <row r="64" spans="1:31" s="10" customFormat="1" ht="19.9" customHeight="1">
      <c r="A64" s="10"/>
      <c r="B64" s="144"/>
      <c r="C64" s="10"/>
      <c r="D64" s="145" t="s">
        <v>1264</v>
      </c>
      <c r="E64" s="146"/>
      <c r="F64" s="146"/>
      <c r="G64" s="146"/>
      <c r="H64" s="146"/>
      <c r="I64" s="146"/>
      <c r="J64" s="147">
        <f>J136</f>
        <v>0</v>
      </c>
      <c r="K64" s="10"/>
      <c r="L64" s="144"/>
      <c r="S64" s="10"/>
      <c r="T64" s="10"/>
      <c r="U64" s="10"/>
      <c r="V64" s="10"/>
      <c r="W64" s="10"/>
      <c r="X64" s="10"/>
      <c r="Y64" s="10"/>
      <c r="Z64" s="10"/>
      <c r="AA64" s="10"/>
      <c r="AB64" s="10"/>
      <c r="AC64" s="10"/>
      <c r="AD64" s="10"/>
      <c r="AE64" s="10"/>
    </row>
    <row r="65" spans="1:31" s="10" customFormat="1" ht="19.9" customHeight="1">
      <c r="A65" s="10"/>
      <c r="B65" s="144"/>
      <c r="C65" s="10"/>
      <c r="D65" s="145" t="s">
        <v>1265</v>
      </c>
      <c r="E65" s="146"/>
      <c r="F65" s="146"/>
      <c r="G65" s="146"/>
      <c r="H65" s="146"/>
      <c r="I65" s="146"/>
      <c r="J65" s="147">
        <f>J153</f>
        <v>0</v>
      </c>
      <c r="K65" s="10"/>
      <c r="L65" s="144"/>
      <c r="S65" s="10"/>
      <c r="T65" s="10"/>
      <c r="U65" s="10"/>
      <c r="V65" s="10"/>
      <c r="W65" s="10"/>
      <c r="X65" s="10"/>
      <c r="Y65" s="10"/>
      <c r="Z65" s="10"/>
      <c r="AA65" s="10"/>
      <c r="AB65" s="10"/>
      <c r="AC65" s="10"/>
      <c r="AD65" s="10"/>
      <c r="AE65" s="10"/>
    </row>
    <row r="66" spans="1:31" s="2" customFormat="1" ht="21.8" customHeight="1">
      <c r="A66" s="37"/>
      <c r="B66" s="38"/>
      <c r="C66" s="37"/>
      <c r="D66" s="37"/>
      <c r="E66" s="37"/>
      <c r="F66" s="37"/>
      <c r="G66" s="37"/>
      <c r="H66" s="37"/>
      <c r="I66" s="37"/>
      <c r="J66" s="37"/>
      <c r="K66" s="37"/>
      <c r="L66" s="123"/>
      <c r="S66" s="37"/>
      <c r="T66" s="37"/>
      <c r="U66" s="37"/>
      <c r="V66" s="37"/>
      <c r="W66" s="37"/>
      <c r="X66" s="37"/>
      <c r="Y66" s="37"/>
      <c r="Z66" s="37"/>
      <c r="AA66" s="37"/>
      <c r="AB66" s="37"/>
      <c r="AC66" s="37"/>
      <c r="AD66" s="37"/>
      <c r="AE66" s="37"/>
    </row>
    <row r="67" spans="1:31" s="2" customFormat="1" ht="6.95" customHeight="1">
      <c r="A67" s="37"/>
      <c r="B67" s="54"/>
      <c r="C67" s="55"/>
      <c r="D67" s="55"/>
      <c r="E67" s="55"/>
      <c r="F67" s="55"/>
      <c r="G67" s="55"/>
      <c r="H67" s="55"/>
      <c r="I67" s="55"/>
      <c r="J67" s="55"/>
      <c r="K67" s="55"/>
      <c r="L67" s="123"/>
      <c r="S67" s="37"/>
      <c r="T67" s="37"/>
      <c r="U67" s="37"/>
      <c r="V67" s="37"/>
      <c r="W67" s="37"/>
      <c r="X67" s="37"/>
      <c r="Y67" s="37"/>
      <c r="Z67" s="37"/>
      <c r="AA67" s="37"/>
      <c r="AB67" s="37"/>
      <c r="AC67" s="37"/>
      <c r="AD67" s="37"/>
      <c r="AE67" s="37"/>
    </row>
    <row r="71" spans="1:31" s="2" customFormat="1" ht="6.95" customHeight="1">
      <c r="A71" s="37"/>
      <c r="B71" s="56"/>
      <c r="C71" s="57"/>
      <c r="D71" s="57"/>
      <c r="E71" s="57"/>
      <c r="F71" s="57"/>
      <c r="G71" s="57"/>
      <c r="H71" s="57"/>
      <c r="I71" s="57"/>
      <c r="J71" s="57"/>
      <c r="K71" s="57"/>
      <c r="L71" s="123"/>
      <c r="S71" s="37"/>
      <c r="T71" s="37"/>
      <c r="U71" s="37"/>
      <c r="V71" s="37"/>
      <c r="W71" s="37"/>
      <c r="X71" s="37"/>
      <c r="Y71" s="37"/>
      <c r="Z71" s="37"/>
      <c r="AA71" s="37"/>
      <c r="AB71" s="37"/>
      <c r="AC71" s="37"/>
      <c r="AD71" s="37"/>
      <c r="AE71" s="37"/>
    </row>
    <row r="72" spans="1:31" s="2" customFormat="1" ht="24.95" customHeight="1">
      <c r="A72" s="37"/>
      <c r="B72" s="38"/>
      <c r="C72" s="22" t="s">
        <v>122</v>
      </c>
      <c r="D72" s="37"/>
      <c r="E72" s="37"/>
      <c r="F72" s="37"/>
      <c r="G72" s="37"/>
      <c r="H72" s="37"/>
      <c r="I72" s="37"/>
      <c r="J72" s="37"/>
      <c r="K72" s="37"/>
      <c r="L72" s="123"/>
      <c r="S72" s="37"/>
      <c r="T72" s="37"/>
      <c r="U72" s="37"/>
      <c r="V72" s="37"/>
      <c r="W72" s="37"/>
      <c r="X72" s="37"/>
      <c r="Y72" s="37"/>
      <c r="Z72" s="37"/>
      <c r="AA72" s="37"/>
      <c r="AB72" s="37"/>
      <c r="AC72" s="37"/>
      <c r="AD72" s="37"/>
      <c r="AE72" s="37"/>
    </row>
    <row r="73" spans="1:31" s="2" customFormat="1" ht="6.95" customHeight="1">
      <c r="A73" s="37"/>
      <c r="B73" s="38"/>
      <c r="C73" s="37"/>
      <c r="D73" s="37"/>
      <c r="E73" s="37"/>
      <c r="F73" s="37"/>
      <c r="G73" s="37"/>
      <c r="H73" s="37"/>
      <c r="I73" s="37"/>
      <c r="J73" s="37"/>
      <c r="K73" s="37"/>
      <c r="L73" s="123"/>
      <c r="S73" s="37"/>
      <c r="T73" s="37"/>
      <c r="U73" s="37"/>
      <c r="V73" s="37"/>
      <c r="W73" s="37"/>
      <c r="X73" s="37"/>
      <c r="Y73" s="37"/>
      <c r="Z73" s="37"/>
      <c r="AA73" s="37"/>
      <c r="AB73" s="37"/>
      <c r="AC73" s="37"/>
      <c r="AD73" s="37"/>
      <c r="AE73" s="37"/>
    </row>
    <row r="74" spans="1:31" s="2" customFormat="1" ht="12" customHeight="1">
      <c r="A74" s="37"/>
      <c r="B74" s="38"/>
      <c r="C74" s="31" t="s">
        <v>17</v>
      </c>
      <c r="D74" s="37"/>
      <c r="E74" s="37"/>
      <c r="F74" s="37"/>
      <c r="G74" s="37"/>
      <c r="H74" s="37"/>
      <c r="I74" s="37"/>
      <c r="J74" s="37"/>
      <c r="K74" s="37"/>
      <c r="L74" s="123"/>
      <c r="S74" s="37"/>
      <c r="T74" s="37"/>
      <c r="U74" s="37"/>
      <c r="V74" s="37"/>
      <c r="W74" s="37"/>
      <c r="X74" s="37"/>
      <c r="Y74" s="37"/>
      <c r="Z74" s="37"/>
      <c r="AA74" s="37"/>
      <c r="AB74" s="37"/>
      <c r="AC74" s="37"/>
      <c r="AD74" s="37"/>
      <c r="AE74" s="37"/>
    </row>
    <row r="75" spans="1:31" s="2" customFormat="1" ht="16.5" customHeight="1">
      <c r="A75" s="37"/>
      <c r="B75" s="38"/>
      <c r="C75" s="37"/>
      <c r="D75" s="37"/>
      <c r="E75" s="122" t="str">
        <f>E7</f>
        <v>Oprava kolejí a výhybek v žst. Rožďalovice</v>
      </c>
      <c r="F75" s="31"/>
      <c r="G75" s="31"/>
      <c r="H75" s="31"/>
      <c r="I75" s="37"/>
      <c r="J75" s="37"/>
      <c r="K75" s="37"/>
      <c r="L75" s="123"/>
      <c r="S75" s="37"/>
      <c r="T75" s="37"/>
      <c r="U75" s="37"/>
      <c r="V75" s="37"/>
      <c r="W75" s="37"/>
      <c r="X75" s="37"/>
      <c r="Y75" s="37"/>
      <c r="Z75" s="37"/>
      <c r="AA75" s="37"/>
      <c r="AB75" s="37"/>
      <c r="AC75" s="37"/>
      <c r="AD75" s="37"/>
      <c r="AE75" s="37"/>
    </row>
    <row r="76" spans="1:31" s="2" customFormat="1" ht="12" customHeight="1">
      <c r="A76" s="37"/>
      <c r="B76" s="38"/>
      <c r="C76" s="31" t="s">
        <v>110</v>
      </c>
      <c r="D76" s="37"/>
      <c r="E76" s="37"/>
      <c r="F76" s="37"/>
      <c r="G76" s="37"/>
      <c r="H76" s="37"/>
      <c r="I76" s="37"/>
      <c r="J76" s="37"/>
      <c r="K76" s="37"/>
      <c r="L76" s="123"/>
      <c r="S76" s="37"/>
      <c r="T76" s="37"/>
      <c r="U76" s="37"/>
      <c r="V76" s="37"/>
      <c r="W76" s="37"/>
      <c r="X76" s="37"/>
      <c r="Y76" s="37"/>
      <c r="Z76" s="37"/>
      <c r="AA76" s="37"/>
      <c r="AB76" s="37"/>
      <c r="AC76" s="37"/>
      <c r="AD76" s="37"/>
      <c r="AE76" s="37"/>
    </row>
    <row r="77" spans="1:31" s="2" customFormat="1" ht="16.5" customHeight="1">
      <c r="A77" s="37"/>
      <c r="B77" s="38"/>
      <c r="C77" s="37"/>
      <c r="D77" s="37"/>
      <c r="E77" s="61" t="str">
        <f>E9</f>
        <v>SO 04 - Rušení propustku v km 17,782</v>
      </c>
      <c r="F77" s="37"/>
      <c r="G77" s="37"/>
      <c r="H77" s="37"/>
      <c r="I77" s="37"/>
      <c r="J77" s="37"/>
      <c r="K77" s="37"/>
      <c r="L77" s="123"/>
      <c r="S77" s="37"/>
      <c r="T77" s="37"/>
      <c r="U77" s="37"/>
      <c r="V77" s="37"/>
      <c r="W77" s="37"/>
      <c r="X77" s="37"/>
      <c r="Y77" s="37"/>
      <c r="Z77" s="37"/>
      <c r="AA77" s="37"/>
      <c r="AB77" s="37"/>
      <c r="AC77" s="37"/>
      <c r="AD77" s="37"/>
      <c r="AE77" s="37"/>
    </row>
    <row r="78" spans="1:31" s="2" customFormat="1" ht="6.95" customHeight="1">
      <c r="A78" s="37"/>
      <c r="B78" s="38"/>
      <c r="C78" s="37"/>
      <c r="D78" s="37"/>
      <c r="E78" s="37"/>
      <c r="F78" s="37"/>
      <c r="G78" s="37"/>
      <c r="H78" s="37"/>
      <c r="I78" s="37"/>
      <c r="J78" s="37"/>
      <c r="K78" s="37"/>
      <c r="L78" s="123"/>
      <c r="S78" s="37"/>
      <c r="T78" s="37"/>
      <c r="U78" s="37"/>
      <c r="V78" s="37"/>
      <c r="W78" s="37"/>
      <c r="X78" s="37"/>
      <c r="Y78" s="37"/>
      <c r="Z78" s="37"/>
      <c r="AA78" s="37"/>
      <c r="AB78" s="37"/>
      <c r="AC78" s="37"/>
      <c r="AD78" s="37"/>
      <c r="AE78" s="37"/>
    </row>
    <row r="79" spans="1:31" s="2" customFormat="1" ht="12" customHeight="1">
      <c r="A79" s="37"/>
      <c r="B79" s="38"/>
      <c r="C79" s="31" t="s">
        <v>21</v>
      </c>
      <c r="D79" s="37"/>
      <c r="E79" s="37"/>
      <c r="F79" s="26" t="str">
        <f>F12</f>
        <v>žst. Rožďalovice</v>
      </c>
      <c r="G79" s="37"/>
      <c r="H79" s="37"/>
      <c r="I79" s="31" t="s">
        <v>23</v>
      </c>
      <c r="J79" s="63" t="str">
        <f>IF(J12="","",J12)</f>
        <v>27. 1. 2021</v>
      </c>
      <c r="K79" s="37"/>
      <c r="L79" s="123"/>
      <c r="S79" s="37"/>
      <c r="T79" s="37"/>
      <c r="U79" s="37"/>
      <c r="V79" s="37"/>
      <c r="W79" s="37"/>
      <c r="X79" s="37"/>
      <c r="Y79" s="37"/>
      <c r="Z79" s="37"/>
      <c r="AA79" s="37"/>
      <c r="AB79" s="37"/>
      <c r="AC79" s="37"/>
      <c r="AD79" s="37"/>
      <c r="AE79" s="37"/>
    </row>
    <row r="80" spans="1:31" s="2" customFormat="1" ht="6.95" customHeight="1">
      <c r="A80" s="37"/>
      <c r="B80" s="38"/>
      <c r="C80" s="37"/>
      <c r="D80" s="37"/>
      <c r="E80" s="37"/>
      <c r="F80" s="37"/>
      <c r="G80" s="37"/>
      <c r="H80" s="37"/>
      <c r="I80" s="37"/>
      <c r="J80" s="37"/>
      <c r="K80" s="37"/>
      <c r="L80" s="123"/>
      <c r="S80" s="37"/>
      <c r="T80" s="37"/>
      <c r="U80" s="37"/>
      <c r="V80" s="37"/>
      <c r="W80" s="37"/>
      <c r="X80" s="37"/>
      <c r="Y80" s="37"/>
      <c r="Z80" s="37"/>
      <c r="AA80" s="37"/>
      <c r="AB80" s="37"/>
      <c r="AC80" s="37"/>
      <c r="AD80" s="37"/>
      <c r="AE80" s="37"/>
    </row>
    <row r="81" spans="1:31" s="2" customFormat="1" ht="15.15" customHeight="1">
      <c r="A81" s="37"/>
      <c r="B81" s="38"/>
      <c r="C81" s="31" t="s">
        <v>25</v>
      </c>
      <c r="D81" s="37"/>
      <c r="E81" s="37"/>
      <c r="F81" s="26" t="str">
        <f>E15</f>
        <v>Správa železnic, s.o.</v>
      </c>
      <c r="G81" s="37"/>
      <c r="H81" s="37"/>
      <c r="I81" s="31" t="s">
        <v>32</v>
      </c>
      <c r="J81" s="35" t="str">
        <f>E21</f>
        <v>bez PD</v>
      </c>
      <c r="K81" s="37"/>
      <c r="L81" s="123"/>
      <c r="S81" s="37"/>
      <c r="T81" s="37"/>
      <c r="U81" s="37"/>
      <c r="V81" s="37"/>
      <c r="W81" s="37"/>
      <c r="X81" s="37"/>
      <c r="Y81" s="37"/>
      <c r="Z81" s="37"/>
      <c r="AA81" s="37"/>
      <c r="AB81" s="37"/>
      <c r="AC81" s="37"/>
      <c r="AD81" s="37"/>
      <c r="AE81" s="37"/>
    </row>
    <row r="82" spans="1:31" s="2" customFormat="1" ht="15.15" customHeight="1">
      <c r="A82" s="37"/>
      <c r="B82" s="38"/>
      <c r="C82" s="31" t="s">
        <v>30</v>
      </c>
      <c r="D82" s="37"/>
      <c r="E82" s="37"/>
      <c r="F82" s="26" t="str">
        <f>IF(E18="","",E18)</f>
        <v>Vyplň údaj</v>
      </c>
      <c r="G82" s="37"/>
      <c r="H82" s="37"/>
      <c r="I82" s="31" t="s">
        <v>36</v>
      </c>
      <c r="J82" s="35" t="str">
        <f>E24</f>
        <v>SMT HK</v>
      </c>
      <c r="K82" s="37"/>
      <c r="L82" s="123"/>
      <c r="S82" s="37"/>
      <c r="T82" s="37"/>
      <c r="U82" s="37"/>
      <c r="V82" s="37"/>
      <c r="W82" s="37"/>
      <c r="X82" s="37"/>
      <c r="Y82" s="37"/>
      <c r="Z82" s="37"/>
      <c r="AA82" s="37"/>
      <c r="AB82" s="37"/>
      <c r="AC82" s="37"/>
      <c r="AD82" s="37"/>
      <c r="AE82" s="37"/>
    </row>
    <row r="83" spans="1:31" s="2" customFormat="1" ht="10.3" customHeight="1">
      <c r="A83" s="37"/>
      <c r="B83" s="38"/>
      <c r="C83" s="37"/>
      <c r="D83" s="37"/>
      <c r="E83" s="37"/>
      <c r="F83" s="37"/>
      <c r="G83" s="37"/>
      <c r="H83" s="37"/>
      <c r="I83" s="37"/>
      <c r="J83" s="37"/>
      <c r="K83" s="37"/>
      <c r="L83" s="123"/>
      <c r="S83" s="37"/>
      <c r="T83" s="37"/>
      <c r="U83" s="37"/>
      <c r="V83" s="37"/>
      <c r="W83" s="37"/>
      <c r="X83" s="37"/>
      <c r="Y83" s="37"/>
      <c r="Z83" s="37"/>
      <c r="AA83" s="37"/>
      <c r="AB83" s="37"/>
      <c r="AC83" s="37"/>
      <c r="AD83" s="37"/>
      <c r="AE83" s="37"/>
    </row>
    <row r="84" spans="1:31" s="11" customFormat="1" ht="29.25" customHeight="1">
      <c r="A84" s="148"/>
      <c r="B84" s="149"/>
      <c r="C84" s="150" t="s">
        <v>123</v>
      </c>
      <c r="D84" s="151" t="s">
        <v>58</v>
      </c>
      <c r="E84" s="151" t="s">
        <v>54</v>
      </c>
      <c r="F84" s="151" t="s">
        <v>55</v>
      </c>
      <c r="G84" s="151" t="s">
        <v>124</v>
      </c>
      <c r="H84" s="151" t="s">
        <v>125</v>
      </c>
      <c r="I84" s="151" t="s">
        <v>126</v>
      </c>
      <c r="J84" s="151" t="s">
        <v>116</v>
      </c>
      <c r="K84" s="152" t="s">
        <v>127</v>
      </c>
      <c r="L84" s="153"/>
      <c r="M84" s="79" t="s">
        <v>3</v>
      </c>
      <c r="N84" s="80" t="s">
        <v>43</v>
      </c>
      <c r="O84" s="80" t="s">
        <v>128</v>
      </c>
      <c r="P84" s="80" t="s">
        <v>129</v>
      </c>
      <c r="Q84" s="80" t="s">
        <v>130</v>
      </c>
      <c r="R84" s="80" t="s">
        <v>131</v>
      </c>
      <c r="S84" s="80" t="s">
        <v>132</v>
      </c>
      <c r="T84" s="81" t="s">
        <v>133</v>
      </c>
      <c r="U84" s="148"/>
      <c r="V84" s="148"/>
      <c r="W84" s="148"/>
      <c r="X84" s="148"/>
      <c r="Y84" s="148"/>
      <c r="Z84" s="148"/>
      <c r="AA84" s="148"/>
      <c r="AB84" s="148"/>
      <c r="AC84" s="148"/>
      <c r="AD84" s="148"/>
      <c r="AE84" s="148"/>
    </row>
    <row r="85" spans="1:63" s="2" customFormat="1" ht="22.8" customHeight="1">
      <c r="A85" s="37"/>
      <c r="B85" s="38"/>
      <c r="C85" s="86" t="s">
        <v>134</v>
      </c>
      <c r="D85" s="37"/>
      <c r="E85" s="37"/>
      <c r="F85" s="37"/>
      <c r="G85" s="37"/>
      <c r="H85" s="37"/>
      <c r="I85" s="37"/>
      <c r="J85" s="154">
        <f>BK85</f>
        <v>0</v>
      </c>
      <c r="K85" s="37"/>
      <c r="L85" s="38"/>
      <c r="M85" s="82"/>
      <c r="N85" s="67"/>
      <c r="O85" s="83"/>
      <c r="P85" s="155">
        <f>P86</f>
        <v>0</v>
      </c>
      <c r="Q85" s="83"/>
      <c r="R85" s="155">
        <f>R86</f>
        <v>0</v>
      </c>
      <c r="S85" s="83"/>
      <c r="T85" s="156">
        <f>T86</f>
        <v>0</v>
      </c>
      <c r="U85" s="37"/>
      <c r="V85" s="37"/>
      <c r="W85" s="37"/>
      <c r="X85" s="37"/>
      <c r="Y85" s="37"/>
      <c r="Z85" s="37"/>
      <c r="AA85" s="37"/>
      <c r="AB85" s="37"/>
      <c r="AC85" s="37"/>
      <c r="AD85" s="37"/>
      <c r="AE85" s="37"/>
      <c r="AT85" s="18" t="s">
        <v>72</v>
      </c>
      <c r="AU85" s="18" t="s">
        <v>117</v>
      </c>
      <c r="BK85" s="157">
        <f>BK86</f>
        <v>0</v>
      </c>
    </row>
    <row r="86" spans="1:63" s="12" customFormat="1" ht="25.9" customHeight="1">
      <c r="A86" s="12"/>
      <c r="B86" s="158"/>
      <c r="C86" s="12"/>
      <c r="D86" s="159" t="s">
        <v>72</v>
      </c>
      <c r="E86" s="160" t="s">
        <v>135</v>
      </c>
      <c r="F86" s="160" t="s">
        <v>136</v>
      </c>
      <c r="G86" s="12"/>
      <c r="H86" s="12"/>
      <c r="I86" s="161"/>
      <c r="J86" s="162">
        <f>BK86</f>
        <v>0</v>
      </c>
      <c r="K86" s="12"/>
      <c r="L86" s="158"/>
      <c r="M86" s="163"/>
      <c r="N86" s="164"/>
      <c r="O86" s="164"/>
      <c r="P86" s="165">
        <f>P87+P121+P127+P136+P153</f>
        <v>0</v>
      </c>
      <c r="Q86" s="164"/>
      <c r="R86" s="165">
        <f>R87+R121+R127+R136+R153</f>
        <v>0</v>
      </c>
      <c r="S86" s="164"/>
      <c r="T86" s="166">
        <f>T87+T121+T127+T136+T153</f>
        <v>0</v>
      </c>
      <c r="U86" s="12"/>
      <c r="V86" s="12"/>
      <c r="W86" s="12"/>
      <c r="X86" s="12"/>
      <c r="Y86" s="12"/>
      <c r="Z86" s="12"/>
      <c r="AA86" s="12"/>
      <c r="AB86" s="12"/>
      <c r="AC86" s="12"/>
      <c r="AD86" s="12"/>
      <c r="AE86" s="12"/>
      <c r="AR86" s="159" t="s">
        <v>80</v>
      </c>
      <c r="AT86" s="167" t="s">
        <v>72</v>
      </c>
      <c r="AU86" s="167" t="s">
        <v>73</v>
      </c>
      <c r="AY86" s="159" t="s">
        <v>137</v>
      </c>
      <c r="BK86" s="168">
        <f>BK87+BK121+BK127+BK136+BK153</f>
        <v>0</v>
      </c>
    </row>
    <row r="87" spans="1:63" s="12" customFormat="1" ht="22.8" customHeight="1">
      <c r="A87" s="12"/>
      <c r="B87" s="158"/>
      <c r="C87" s="12"/>
      <c r="D87" s="159" t="s">
        <v>72</v>
      </c>
      <c r="E87" s="169" t="s">
        <v>80</v>
      </c>
      <c r="F87" s="169" t="s">
        <v>1015</v>
      </c>
      <c r="G87" s="12"/>
      <c r="H87" s="12"/>
      <c r="I87" s="161"/>
      <c r="J87" s="170">
        <f>BK87</f>
        <v>0</v>
      </c>
      <c r="K87" s="12"/>
      <c r="L87" s="158"/>
      <c r="M87" s="163"/>
      <c r="N87" s="164"/>
      <c r="O87" s="164"/>
      <c r="P87" s="165">
        <f>SUM(P88:P120)</f>
        <v>0</v>
      </c>
      <c r="Q87" s="164"/>
      <c r="R87" s="165">
        <f>SUM(R88:R120)</f>
        <v>0</v>
      </c>
      <c r="S87" s="164"/>
      <c r="T87" s="166">
        <f>SUM(T88:T120)</f>
        <v>0</v>
      </c>
      <c r="U87" s="12"/>
      <c r="V87" s="12"/>
      <c r="W87" s="12"/>
      <c r="X87" s="12"/>
      <c r="Y87" s="12"/>
      <c r="Z87" s="12"/>
      <c r="AA87" s="12"/>
      <c r="AB87" s="12"/>
      <c r="AC87" s="12"/>
      <c r="AD87" s="12"/>
      <c r="AE87" s="12"/>
      <c r="AR87" s="159" t="s">
        <v>80</v>
      </c>
      <c r="AT87" s="167" t="s">
        <v>72</v>
      </c>
      <c r="AU87" s="167" t="s">
        <v>80</v>
      </c>
      <c r="AY87" s="159" t="s">
        <v>137</v>
      </c>
      <c r="BK87" s="168">
        <f>SUM(BK88:BK120)</f>
        <v>0</v>
      </c>
    </row>
    <row r="88" spans="1:65" s="2" customFormat="1" ht="24.15" customHeight="1">
      <c r="A88" s="37"/>
      <c r="B88" s="171"/>
      <c r="C88" s="172" t="s">
        <v>80</v>
      </c>
      <c r="D88" s="172" t="s">
        <v>140</v>
      </c>
      <c r="E88" s="173" t="s">
        <v>1266</v>
      </c>
      <c r="F88" s="174" t="s">
        <v>1267</v>
      </c>
      <c r="G88" s="175" t="s">
        <v>162</v>
      </c>
      <c r="H88" s="176">
        <v>10.5</v>
      </c>
      <c r="I88" s="177"/>
      <c r="J88" s="178">
        <f>ROUND(I88*H88,2)</f>
        <v>0</v>
      </c>
      <c r="K88" s="174" t="s">
        <v>3</v>
      </c>
      <c r="L88" s="38"/>
      <c r="M88" s="179" t="s">
        <v>3</v>
      </c>
      <c r="N88" s="180" t="s">
        <v>44</v>
      </c>
      <c r="O88" s="71"/>
      <c r="P88" s="181">
        <f>O88*H88</f>
        <v>0</v>
      </c>
      <c r="Q88" s="181">
        <v>0</v>
      </c>
      <c r="R88" s="181">
        <f>Q88*H88</f>
        <v>0</v>
      </c>
      <c r="S88" s="181">
        <v>0</v>
      </c>
      <c r="T88" s="182">
        <f>S88*H88</f>
        <v>0</v>
      </c>
      <c r="U88" s="37"/>
      <c r="V88" s="37"/>
      <c r="W88" s="37"/>
      <c r="X88" s="37"/>
      <c r="Y88" s="37"/>
      <c r="Z88" s="37"/>
      <c r="AA88" s="37"/>
      <c r="AB88" s="37"/>
      <c r="AC88" s="37"/>
      <c r="AD88" s="37"/>
      <c r="AE88" s="37"/>
      <c r="AR88" s="183" t="s">
        <v>144</v>
      </c>
      <c r="AT88" s="183" t="s">
        <v>140</v>
      </c>
      <c r="AU88" s="183" t="s">
        <v>82</v>
      </c>
      <c r="AY88" s="18" t="s">
        <v>137</v>
      </c>
      <c r="BE88" s="184">
        <f>IF(N88="základní",J88,0)</f>
        <v>0</v>
      </c>
      <c r="BF88" s="184">
        <f>IF(N88="snížená",J88,0)</f>
        <v>0</v>
      </c>
      <c r="BG88" s="184">
        <f>IF(N88="zákl. přenesená",J88,0)</f>
        <v>0</v>
      </c>
      <c r="BH88" s="184">
        <f>IF(N88="sníž. přenesená",J88,0)</f>
        <v>0</v>
      </c>
      <c r="BI88" s="184">
        <f>IF(N88="nulová",J88,0)</f>
        <v>0</v>
      </c>
      <c r="BJ88" s="18" t="s">
        <v>80</v>
      </c>
      <c r="BK88" s="184">
        <f>ROUND(I88*H88,2)</f>
        <v>0</v>
      </c>
      <c r="BL88" s="18" t="s">
        <v>144</v>
      </c>
      <c r="BM88" s="183" t="s">
        <v>1268</v>
      </c>
    </row>
    <row r="89" spans="1:47" s="2" customFormat="1" ht="12">
      <c r="A89" s="37"/>
      <c r="B89" s="38"/>
      <c r="C89" s="37"/>
      <c r="D89" s="185" t="s">
        <v>146</v>
      </c>
      <c r="E89" s="37"/>
      <c r="F89" s="186" t="s">
        <v>1267</v>
      </c>
      <c r="G89" s="37"/>
      <c r="H89" s="37"/>
      <c r="I89" s="187"/>
      <c r="J89" s="37"/>
      <c r="K89" s="37"/>
      <c r="L89" s="38"/>
      <c r="M89" s="188"/>
      <c r="N89" s="189"/>
      <c r="O89" s="71"/>
      <c r="P89" s="71"/>
      <c r="Q89" s="71"/>
      <c r="R89" s="71"/>
      <c r="S89" s="71"/>
      <c r="T89" s="72"/>
      <c r="U89" s="37"/>
      <c r="V89" s="37"/>
      <c r="W89" s="37"/>
      <c r="X89" s="37"/>
      <c r="Y89" s="37"/>
      <c r="Z89" s="37"/>
      <c r="AA89" s="37"/>
      <c r="AB89" s="37"/>
      <c r="AC89" s="37"/>
      <c r="AD89" s="37"/>
      <c r="AE89" s="37"/>
      <c r="AT89" s="18" t="s">
        <v>146</v>
      </c>
      <c r="AU89" s="18" t="s">
        <v>82</v>
      </c>
    </row>
    <row r="90" spans="1:51" s="13" customFormat="1" ht="12">
      <c r="A90" s="13"/>
      <c r="B90" s="190"/>
      <c r="C90" s="13"/>
      <c r="D90" s="185" t="s">
        <v>154</v>
      </c>
      <c r="E90" s="191" t="s">
        <v>3</v>
      </c>
      <c r="F90" s="192" t="s">
        <v>1269</v>
      </c>
      <c r="G90" s="13"/>
      <c r="H90" s="193">
        <v>10.5</v>
      </c>
      <c r="I90" s="194"/>
      <c r="J90" s="13"/>
      <c r="K90" s="13"/>
      <c r="L90" s="190"/>
      <c r="M90" s="195"/>
      <c r="N90" s="196"/>
      <c r="O90" s="196"/>
      <c r="P90" s="196"/>
      <c r="Q90" s="196"/>
      <c r="R90" s="196"/>
      <c r="S90" s="196"/>
      <c r="T90" s="197"/>
      <c r="U90" s="13"/>
      <c r="V90" s="13"/>
      <c r="W90" s="13"/>
      <c r="X90" s="13"/>
      <c r="Y90" s="13"/>
      <c r="Z90" s="13"/>
      <c r="AA90" s="13"/>
      <c r="AB90" s="13"/>
      <c r="AC90" s="13"/>
      <c r="AD90" s="13"/>
      <c r="AE90" s="13"/>
      <c r="AT90" s="191" t="s">
        <v>154</v>
      </c>
      <c r="AU90" s="191" t="s">
        <v>82</v>
      </c>
      <c r="AV90" s="13" t="s">
        <v>82</v>
      </c>
      <c r="AW90" s="13" t="s">
        <v>35</v>
      </c>
      <c r="AX90" s="13" t="s">
        <v>73</v>
      </c>
      <c r="AY90" s="191" t="s">
        <v>137</v>
      </c>
    </row>
    <row r="91" spans="1:51" s="14" customFormat="1" ht="12">
      <c r="A91" s="14"/>
      <c r="B91" s="208"/>
      <c r="C91" s="14"/>
      <c r="D91" s="185" t="s">
        <v>154</v>
      </c>
      <c r="E91" s="209" t="s">
        <v>3</v>
      </c>
      <c r="F91" s="210" t="s">
        <v>223</v>
      </c>
      <c r="G91" s="14"/>
      <c r="H91" s="211">
        <v>10.5</v>
      </c>
      <c r="I91" s="212"/>
      <c r="J91" s="14"/>
      <c r="K91" s="14"/>
      <c r="L91" s="208"/>
      <c r="M91" s="213"/>
      <c r="N91" s="214"/>
      <c r="O91" s="214"/>
      <c r="P91" s="214"/>
      <c r="Q91" s="214"/>
      <c r="R91" s="214"/>
      <c r="S91" s="214"/>
      <c r="T91" s="215"/>
      <c r="U91" s="14"/>
      <c r="V91" s="14"/>
      <c r="W91" s="14"/>
      <c r="X91" s="14"/>
      <c r="Y91" s="14"/>
      <c r="Z91" s="14"/>
      <c r="AA91" s="14"/>
      <c r="AB91" s="14"/>
      <c r="AC91" s="14"/>
      <c r="AD91" s="14"/>
      <c r="AE91" s="14"/>
      <c r="AT91" s="209" t="s">
        <v>154</v>
      </c>
      <c r="AU91" s="209" t="s">
        <v>82</v>
      </c>
      <c r="AV91" s="14" t="s">
        <v>144</v>
      </c>
      <c r="AW91" s="14" t="s">
        <v>35</v>
      </c>
      <c r="AX91" s="14" t="s">
        <v>80</v>
      </c>
      <c r="AY91" s="209" t="s">
        <v>137</v>
      </c>
    </row>
    <row r="92" spans="1:65" s="2" customFormat="1" ht="33" customHeight="1">
      <c r="A92" s="37"/>
      <c r="B92" s="171"/>
      <c r="C92" s="172" t="s">
        <v>82</v>
      </c>
      <c r="D92" s="172" t="s">
        <v>140</v>
      </c>
      <c r="E92" s="173" t="s">
        <v>1270</v>
      </c>
      <c r="F92" s="174" t="s">
        <v>1271</v>
      </c>
      <c r="G92" s="175" t="s">
        <v>162</v>
      </c>
      <c r="H92" s="176">
        <v>42</v>
      </c>
      <c r="I92" s="177"/>
      <c r="J92" s="178">
        <f>ROUND(I92*H92,2)</f>
        <v>0</v>
      </c>
      <c r="K92" s="174" t="s">
        <v>3</v>
      </c>
      <c r="L92" s="38"/>
      <c r="M92" s="179" t="s">
        <v>3</v>
      </c>
      <c r="N92" s="180" t="s">
        <v>44</v>
      </c>
      <c r="O92" s="71"/>
      <c r="P92" s="181">
        <f>O92*H92</f>
        <v>0</v>
      </c>
      <c r="Q92" s="181">
        <v>0</v>
      </c>
      <c r="R92" s="181">
        <f>Q92*H92</f>
        <v>0</v>
      </c>
      <c r="S92" s="181">
        <v>0</v>
      </c>
      <c r="T92" s="182">
        <f>S92*H92</f>
        <v>0</v>
      </c>
      <c r="U92" s="37"/>
      <c r="V92" s="37"/>
      <c r="W92" s="37"/>
      <c r="X92" s="37"/>
      <c r="Y92" s="37"/>
      <c r="Z92" s="37"/>
      <c r="AA92" s="37"/>
      <c r="AB92" s="37"/>
      <c r="AC92" s="37"/>
      <c r="AD92" s="37"/>
      <c r="AE92" s="37"/>
      <c r="AR92" s="183" t="s">
        <v>144</v>
      </c>
      <c r="AT92" s="183" t="s">
        <v>140</v>
      </c>
      <c r="AU92" s="183" t="s">
        <v>82</v>
      </c>
      <c r="AY92" s="18" t="s">
        <v>137</v>
      </c>
      <c r="BE92" s="184">
        <f>IF(N92="základní",J92,0)</f>
        <v>0</v>
      </c>
      <c r="BF92" s="184">
        <f>IF(N92="snížená",J92,0)</f>
        <v>0</v>
      </c>
      <c r="BG92" s="184">
        <f>IF(N92="zákl. přenesená",J92,0)</f>
        <v>0</v>
      </c>
      <c r="BH92" s="184">
        <f>IF(N92="sníž. přenesená",J92,0)</f>
        <v>0</v>
      </c>
      <c r="BI92" s="184">
        <f>IF(N92="nulová",J92,0)</f>
        <v>0</v>
      </c>
      <c r="BJ92" s="18" t="s">
        <v>80</v>
      </c>
      <c r="BK92" s="184">
        <f>ROUND(I92*H92,2)</f>
        <v>0</v>
      </c>
      <c r="BL92" s="18" t="s">
        <v>144</v>
      </c>
      <c r="BM92" s="183" t="s">
        <v>1272</v>
      </c>
    </row>
    <row r="93" spans="1:47" s="2" customFormat="1" ht="12">
      <c r="A93" s="37"/>
      <c r="B93" s="38"/>
      <c r="C93" s="37"/>
      <c r="D93" s="185" t="s">
        <v>146</v>
      </c>
      <c r="E93" s="37"/>
      <c r="F93" s="186" t="s">
        <v>1271</v>
      </c>
      <c r="G93" s="37"/>
      <c r="H93" s="37"/>
      <c r="I93" s="187"/>
      <c r="J93" s="37"/>
      <c r="K93" s="37"/>
      <c r="L93" s="38"/>
      <c r="M93" s="188"/>
      <c r="N93" s="189"/>
      <c r="O93" s="71"/>
      <c r="P93" s="71"/>
      <c r="Q93" s="71"/>
      <c r="R93" s="71"/>
      <c r="S93" s="71"/>
      <c r="T93" s="72"/>
      <c r="U93" s="37"/>
      <c r="V93" s="37"/>
      <c r="W93" s="37"/>
      <c r="X93" s="37"/>
      <c r="Y93" s="37"/>
      <c r="Z93" s="37"/>
      <c r="AA93" s="37"/>
      <c r="AB93" s="37"/>
      <c r="AC93" s="37"/>
      <c r="AD93" s="37"/>
      <c r="AE93" s="37"/>
      <c r="AT93" s="18" t="s">
        <v>146</v>
      </c>
      <c r="AU93" s="18" t="s">
        <v>82</v>
      </c>
    </row>
    <row r="94" spans="1:51" s="13" customFormat="1" ht="12">
      <c r="A94" s="13"/>
      <c r="B94" s="190"/>
      <c r="C94" s="13"/>
      <c r="D94" s="185" t="s">
        <v>154</v>
      </c>
      <c r="E94" s="191" t="s">
        <v>3</v>
      </c>
      <c r="F94" s="192" t="s">
        <v>1273</v>
      </c>
      <c r="G94" s="13"/>
      <c r="H94" s="193">
        <v>10.5</v>
      </c>
      <c r="I94" s="194"/>
      <c r="J94" s="13"/>
      <c r="K94" s="13"/>
      <c r="L94" s="190"/>
      <c r="M94" s="195"/>
      <c r="N94" s="196"/>
      <c r="O94" s="196"/>
      <c r="P94" s="196"/>
      <c r="Q94" s="196"/>
      <c r="R94" s="196"/>
      <c r="S94" s="196"/>
      <c r="T94" s="197"/>
      <c r="U94" s="13"/>
      <c r="V94" s="13"/>
      <c r="W94" s="13"/>
      <c r="X94" s="13"/>
      <c r="Y94" s="13"/>
      <c r="Z94" s="13"/>
      <c r="AA94" s="13"/>
      <c r="AB94" s="13"/>
      <c r="AC94" s="13"/>
      <c r="AD94" s="13"/>
      <c r="AE94" s="13"/>
      <c r="AT94" s="191" t="s">
        <v>154</v>
      </c>
      <c r="AU94" s="191" t="s">
        <v>82</v>
      </c>
      <c r="AV94" s="13" t="s">
        <v>82</v>
      </c>
      <c r="AW94" s="13" t="s">
        <v>35</v>
      </c>
      <c r="AX94" s="13" t="s">
        <v>73</v>
      </c>
      <c r="AY94" s="191" t="s">
        <v>137</v>
      </c>
    </row>
    <row r="95" spans="1:51" s="13" customFormat="1" ht="12">
      <c r="A95" s="13"/>
      <c r="B95" s="190"/>
      <c r="C95" s="13"/>
      <c r="D95" s="185" t="s">
        <v>154</v>
      </c>
      <c r="E95" s="191" t="s">
        <v>3</v>
      </c>
      <c r="F95" s="192" t="s">
        <v>1274</v>
      </c>
      <c r="G95" s="13"/>
      <c r="H95" s="193">
        <v>31.5</v>
      </c>
      <c r="I95" s="194"/>
      <c r="J95" s="13"/>
      <c r="K95" s="13"/>
      <c r="L95" s="190"/>
      <c r="M95" s="195"/>
      <c r="N95" s="196"/>
      <c r="O95" s="196"/>
      <c r="P95" s="196"/>
      <c r="Q95" s="196"/>
      <c r="R95" s="196"/>
      <c r="S95" s="196"/>
      <c r="T95" s="197"/>
      <c r="U95" s="13"/>
      <c r="V95" s="13"/>
      <c r="W95" s="13"/>
      <c r="X95" s="13"/>
      <c r="Y95" s="13"/>
      <c r="Z95" s="13"/>
      <c r="AA95" s="13"/>
      <c r="AB95" s="13"/>
      <c r="AC95" s="13"/>
      <c r="AD95" s="13"/>
      <c r="AE95" s="13"/>
      <c r="AT95" s="191" t="s">
        <v>154</v>
      </c>
      <c r="AU95" s="191" t="s">
        <v>82</v>
      </c>
      <c r="AV95" s="13" t="s">
        <v>82</v>
      </c>
      <c r="AW95" s="13" t="s">
        <v>35</v>
      </c>
      <c r="AX95" s="13" t="s">
        <v>73</v>
      </c>
      <c r="AY95" s="191" t="s">
        <v>137</v>
      </c>
    </row>
    <row r="96" spans="1:51" s="14" customFormat="1" ht="12">
      <c r="A96" s="14"/>
      <c r="B96" s="208"/>
      <c r="C96" s="14"/>
      <c r="D96" s="185" t="s">
        <v>154</v>
      </c>
      <c r="E96" s="209" t="s">
        <v>3</v>
      </c>
      <c r="F96" s="210" t="s">
        <v>223</v>
      </c>
      <c r="G96" s="14"/>
      <c r="H96" s="211">
        <v>42</v>
      </c>
      <c r="I96" s="212"/>
      <c r="J96" s="14"/>
      <c r="K96" s="14"/>
      <c r="L96" s="208"/>
      <c r="M96" s="213"/>
      <c r="N96" s="214"/>
      <c r="O96" s="214"/>
      <c r="P96" s="214"/>
      <c r="Q96" s="214"/>
      <c r="R96" s="214"/>
      <c r="S96" s="214"/>
      <c r="T96" s="215"/>
      <c r="U96" s="14"/>
      <c r="V96" s="14"/>
      <c r="W96" s="14"/>
      <c r="X96" s="14"/>
      <c r="Y96" s="14"/>
      <c r="Z96" s="14"/>
      <c r="AA96" s="14"/>
      <c r="AB96" s="14"/>
      <c r="AC96" s="14"/>
      <c r="AD96" s="14"/>
      <c r="AE96" s="14"/>
      <c r="AT96" s="209" t="s">
        <v>154</v>
      </c>
      <c r="AU96" s="209" t="s">
        <v>82</v>
      </c>
      <c r="AV96" s="14" t="s">
        <v>144</v>
      </c>
      <c r="AW96" s="14" t="s">
        <v>35</v>
      </c>
      <c r="AX96" s="14" t="s">
        <v>80</v>
      </c>
      <c r="AY96" s="209" t="s">
        <v>137</v>
      </c>
    </row>
    <row r="97" spans="1:65" s="2" customFormat="1" ht="24.15" customHeight="1">
      <c r="A97" s="37"/>
      <c r="B97" s="171"/>
      <c r="C97" s="172" t="s">
        <v>150</v>
      </c>
      <c r="D97" s="172" t="s">
        <v>140</v>
      </c>
      <c r="E97" s="173" t="s">
        <v>1275</v>
      </c>
      <c r="F97" s="174" t="s">
        <v>1276</v>
      </c>
      <c r="G97" s="175" t="s">
        <v>162</v>
      </c>
      <c r="H97" s="176">
        <v>10.5</v>
      </c>
      <c r="I97" s="177"/>
      <c r="J97" s="178">
        <f>ROUND(I97*H97,2)</f>
        <v>0</v>
      </c>
      <c r="K97" s="174" t="s">
        <v>3</v>
      </c>
      <c r="L97" s="38"/>
      <c r="M97" s="179" t="s">
        <v>3</v>
      </c>
      <c r="N97" s="180" t="s">
        <v>44</v>
      </c>
      <c r="O97" s="71"/>
      <c r="P97" s="181">
        <f>O97*H97</f>
        <v>0</v>
      </c>
      <c r="Q97" s="181">
        <v>0</v>
      </c>
      <c r="R97" s="181">
        <f>Q97*H97</f>
        <v>0</v>
      </c>
      <c r="S97" s="181">
        <v>0</v>
      </c>
      <c r="T97" s="182">
        <f>S97*H97</f>
        <v>0</v>
      </c>
      <c r="U97" s="37"/>
      <c r="V97" s="37"/>
      <c r="W97" s="37"/>
      <c r="X97" s="37"/>
      <c r="Y97" s="37"/>
      <c r="Z97" s="37"/>
      <c r="AA97" s="37"/>
      <c r="AB97" s="37"/>
      <c r="AC97" s="37"/>
      <c r="AD97" s="37"/>
      <c r="AE97" s="37"/>
      <c r="AR97" s="183" t="s">
        <v>144</v>
      </c>
      <c r="AT97" s="183" t="s">
        <v>140</v>
      </c>
      <c r="AU97" s="183" t="s">
        <v>82</v>
      </c>
      <c r="AY97" s="18" t="s">
        <v>137</v>
      </c>
      <c r="BE97" s="184">
        <f>IF(N97="základní",J97,0)</f>
        <v>0</v>
      </c>
      <c r="BF97" s="184">
        <f>IF(N97="snížená",J97,0)</f>
        <v>0</v>
      </c>
      <c r="BG97" s="184">
        <f>IF(N97="zákl. přenesená",J97,0)</f>
        <v>0</v>
      </c>
      <c r="BH97" s="184">
        <f>IF(N97="sníž. přenesená",J97,0)</f>
        <v>0</v>
      </c>
      <c r="BI97" s="184">
        <f>IF(N97="nulová",J97,0)</f>
        <v>0</v>
      </c>
      <c r="BJ97" s="18" t="s">
        <v>80</v>
      </c>
      <c r="BK97" s="184">
        <f>ROUND(I97*H97,2)</f>
        <v>0</v>
      </c>
      <c r="BL97" s="18" t="s">
        <v>144</v>
      </c>
      <c r="BM97" s="183" t="s">
        <v>1277</v>
      </c>
    </row>
    <row r="98" spans="1:47" s="2" customFormat="1" ht="12">
      <c r="A98" s="37"/>
      <c r="B98" s="38"/>
      <c r="C98" s="37"/>
      <c r="D98" s="185" t="s">
        <v>146</v>
      </c>
      <c r="E98" s="37"/>
      <c r="F98" s="186" t="s">
        <v>1276</v>
      </c>
      <c r="G98" s="37"/>
      <c r="H98" s="37"/>
      <c r="I98" s="187"/>
      <c r="J98" s="37"/>
      <c r="K98" s="37"/>
      <c r="L98" s="38"/>
      <c r="M98" s="188"/>
      <c r="N98" s="189"/>
      <c r="O98" s="71"/>
      <c r="P98" s="71"/>
      <c r="Q98" s="71"/>
      <c r="R98" s="71"/>
      <c r="S98" s="71"/>
      <c r="T98" s="72"/>
      <c r="U98" s="37"/>
      <c r="V98" s="37"/>
      <c r="W98" s="37"/>
      <c r="X98" s="37"/>
      <c r="Y98" s="37"/>
      <c r="Z98" s="37"/>
      <c r="AA98" s="37"/>
      <c r="AB98" s="37"/>
      <c r="AC98" s="37"/>
      <c r="AD98" s="37"/>
      <c r="AE98" s="37"/>
      <c r="AT98" s="18" t="s">
        <v>146</v>
      </c>
      <c r="AU98" s="18" t="s">
        <v>82</v>
      </c>
    </row>
    <row r="99" spans="1:51" s="13" customFormat="1" ht="12">
      <c r="A99" s="13"/>
      <c r="B99" s="190"/>
      <c r="C99" s="13"/>
      <c r="D99" s="185" t="s">
        <v>154</v>
      </c>
      <c r="E99" s="191" t="s">
        <v>3</v>
      </c>
      <c r="F99" s="192" t="s">
        <v>1278</v>
      </c>
      <c r="G99" s="13"/>
      <c r="H99" s="193">
        <v>2.1</v>
      </c>
      <c r="I99" s="194"/>
      <c r="J99" s="13"/>
      <c r="K99" s="13"/>
      <c r="L99" s="190"/>
      <c r="M99" s="195"/>
      <c r="N99" s="196"/>
      <c r="O99" s="196"/>
      <c r="P99" s="196"/>
      <c r="Q99" s="196"/>
      <c r="R99" s="196"/>
      <c r="S99" s="196"/>
      <c r="T99" s="197"/>
      <c r="U99" s="13"/>
      <c r="V99" s="13"/>
      <c r="W99" s="13"/>
      <c r="X99" s="13"/>
      <c r="Y99" s="13"/>
      <c r="Z99" s="13"/>
      <c r="AA99" s="13"/>
      <c r="AB99" s="13"/>
      <c r="AC99" s="13"/>
      <c r="AD99" s="13"/>
      <c r="AE99" s="13"/>
      <c r="AT99" s="191" t="s">
        <v>154</v>
      </c>
      <c r="AU99" s="191" t="s">
        <v>82</v>
      </c>
      <c r="AV99" s="13" t="s">
        <v>82</v>
      </c>
      <c r="AW99" s="13" t="s">
        <v>35</v>
      </c>
      <c r="AX99" s="13" t="s">
        <v>73</v>
      </c>
      <c r="AY99" s="191" t="s">
        <v>137</v>
      </c>
    </row>
    <row r="100" spans="1:51" s="13" customFormat="1" ht="12">
      <c r="A100" s="13"/>
      <c r="B100" s="190"/>
      <c r="C100" s="13"/>
      <c r="D100" s="185" t="s">
        <v>154</v>
      </c>
      <c r="E100" s="191" t="s">
        <v>3</v>
      </c>
      <c r="F100" s="192" t="s">
        <v>1278</v>
      </c>
      <c r="G100" s="13"/>
      <c r="H100" s="193">
        <v>2.1</v>
      </c>
      <c r="I100" s="194"/>
      <c r="J100" s="13"/>
      <c r="K100" s="13"/>
      <c r="L100" s="190"/>
      <c r="M100" s="195"/>
      <c r="N100" s="196"/>
      <c r="O100" s="196"/>
      <c r="P100" s="196"/>
      <c r="Q100" s="196"/>
      <c r="R100" s="196"/>
      <c r="S100" s="196"/>
      <c r="T100" s="197"/>
      <c r="U100" s="13"/>
      <c r="V100" s="13"/>
      <c r="W100" s="13"/>
      <c r="X100" s="13"/>
      <c r="Y100" s="13"/>
      <c r="Z100" s="13"/>
      <c r="AA100" s="13"/>
      <c r="AB100" s="13"/>
      <c r="AC100" s="13"/>
      <c r="AD100" s="13"/>
      <c r="AE100" s="13"/>
      <c r="AT100" s="191" t="s">
        <v>154</v>
      </c>
      <c r="AU100" s="191" t="s">
        <v>82</v>
      </c>
      <c r="AV100" s="13" t="s">
        <v>82</v>
      </c>
      <c r="AW100" s="13" t="s">
        <v>35</v>
      </c>
      <c r="AX100" s="13" t="s">
        <v>73</v>
      </c>
      <c r="AY100" s="191" t="s">
        <v>137</v>
      </c>
    </row>
    <row r="101" spans="1:51" s="13" customFormat="1" ht="12">
      <c r="A101" s="13"/>
      <c r="B101" s="190"/>
      <c r="C101" s="13"/>
      <c r="D101" s="185" t="s">
        <v>154</v>
      </c>
      <c r="E101" s="191" t="s">
        <v>3</v>
      </c>
      <c r="F101" s="192" t="s">
        <v>1279</v>
      </c>
      <c r="G101" s="13"/>
      <c r="H101" s="193">
        <v>6.3</v>
      </c>
      <c r="I101" s="194"/>
      <c r="J101" s="13"/>
      <c r="K101" s="13"/>
      <c r="L101" s="190"/>
      <c r="M101" s="195"/>
      <c r="N101" s="196"/>
      <c r="O101" s="196"/>
      <c r="P101" s="196"/>
      <c r="Q101" s="196"/>
      <c r="R101" s="196"/>
      <c r="S101" s="196"/>
      <c r="T101" s="197"/>
      <c r="U101" s="13"/>
      <c r="V101" s="13"/>
      <c r="W101" s="13"/>
      <c r="X101" s="13"/>
      <c r="Y101" s="13"/>
      <c r="Z101" s="13"/>
      <c r="AA101" s="13"/>
      <c r="AB101" s="13"/>
      <c r="AC101" s="13"/>
      <c r="AD101" s="13"/>
      <c r="AE101" s="13"/>
      <c r="AT101" s="191" t="s">
        <v>154</v>
      </c>
      <c r="AU101" s="191" t="s">
        <v>82</v>
      </c>
      <c r="AV101" s="13" t="s">
        <v>82</v>
      </c>
      <c r="AW101" s="13" t="s">
        <v>35</v>
      </c>
      <c r="AX101" s="13" t="s">
        <v>73</v>
      </c>
      <c r="AY101" s="191" t="s">
        <v>137</v>
      </c>
    </row>
    <row r="102" spans="1:51" s="14" customFormat="1" ht="12">
      <c r="A102" s="14"/>
      <c r="B102" s="208"/>
      <c r="C102" s="14"/>
      <c r="D102" s="185" t="s">
        <v>154</v>
      </c>
      <c r="E102" s="209" t="s">
        <v>3</v>
      </c>
      <c r="F102" s="210" t="s">
        <v>223</v>
      </c>
      <c r="G102" s="14"/>
      <c r="H102" s="211">
        <v>10.5</v>
      </c>
      <c r="I102" s="212"/>
      <c r="J102" s="14"/>
      <c r="K102" s="14"/>
      <c r="L102" s="208"/>
      <c r="M102" s="213"/>
      <c r="N102" s="214"/>
      <c r="O102" s="214"/>
      <c r="P102" s="214"/>
      <c r="Q102" s="214"/>
      <c r="R102" s="214"/>
      <c r="S102" s="214"/>
      <c r="T102" s="215"/>
      <c r="U102" s="14"/>
      <c r="V102" s="14"/>
      <c r="W102" s="14"/>
      <c r="X102" s="14"/>
      <c r="Y102" s="14"/>
      <c r="Z102" s="14"/>
      <c r="AA102" s="14"/>
      <c r="AB102" s="14"/>
      <c r="AC102" s="14"/>
      <c r="AD102" s="14"/>
      <c r="AE102" s="14"/>
      <c r="AT102" s="209" t="s">
        <v>154</v>
      </c>
      <c r="AU102" s="209" t="s">
        <v>82</v>
      </c>
      <c r="AV102" s="14" t="s">
        <v>144</v>
      </c>
      <c r="AW102" s="14" t="s">
        <v>35</v>
      </c>
      <c r="AX102" s="14" t="s">
        <v>80</v>
      </c>
      <c r="AY102" s="209" t="s">
        <v>137</v>
      </c>
    </row>
    <row r="103" spans="1:65" s="2" customFormat="1" ht="24.15" customHeight="1">
      <c r="A103" s="37"/>
      <c r="B103" s="171"/>
      <c r="C103" s="172" t="s">
        <v>144</v>
      </c>
      <c r="D103" s="172" t="s">
        <v>140</v>
      </c>
      <c r="E103" s="173" t="s">
        <v>1280</v>
      </c>
      <c r="F103" s="174" t="s">
        <v>1281</v>
      </c>
      <c r="G103" s="175" t="s">
        <v>162</v>
      </c>
      <c r="H103" s="176">
        <v>1.82</v>
      </c>
      <c r="I103" s="177"/>
      <c r="J103" s="178">
        <f>ROUND(I103*H103,2)</f>
        <v>0</v>
      </c>
      <c r="K103" s="174" t="s">
        <v>3</v>
      </c>
      <c r="L103" s="38"/>
      <c r="M103" s="179" t="s">
        <v>3</v>
      </c>
      <c r="N103" s="180" t="s">
        <v>44</v>
      </c>
      <c r="O103" s="71"/>
      <c r="P103" s="181">
        <f>O103*H103</f>
        <v>0</v>
      </c>
      <c r="Q103" s="181">
        <v>0</v>
      </c>
      <c r="R103" s="181">
        <f>Q103*H103</f>
        <v>0</v>
      </c>
      <c r="S103" s="181">
        <v>0</v>
      </c>
      <c r="T103" s="182">
        <f>S103*H103</f>
        <v>0</v>
      </c>
      <c r="U103" s="37"/>
      <c r="V103" s="37"/>
      <c r="W103" s="37"/>
      <c r="X103" s="37"/>
      <c r="Y103" s="37"/>
      <c r="Z103" s="37"/>
      <c r="AA103" s="37"/>
      <c r="AB103" s="37"/>
      <c r="AC103" s="37"/>
      <c r="AD103" s="37"/>
      <c r="AE103" s="37"/>
      <c r="AR103" s="183" t="s">
        <v>144</v>
      </c>
      <c r="AT103" s="183" t="s">
        <v>140</v>
      </c>
      <c r="AU103" s="183" t="s">
        <v>82</v>
      </c>
      <c r="AY103" s="18" t="s">
        <v>137</v>
      </c>
      <c r="BE103" s="184">
        <f>IF(N103="základní",J103,0)</f>
        <v>0</v>
      </c>
      <c r="BF103" s="184">
        <f>IF(N103="snížená",J103,0)</f>
        <v>0</v>
      </c>
      <c r="BG103" s="184">
        <f>IF(N103="zákl. přenesená",J103,0)</f>
        <v>0</v>
      </c>
      <c r="BH103" s="184">
        <f>IF(N103="sníž. přenesená",J103,0)</f>
        <v>0</v>
      </c>
      <c r="BI103" s="184">
        <f>IF(N103="nulová",J103,0)</f>
        <v>0</v>
      </c>
      <c r="BJ103" s="18" t="s">
        <v>80</v>
      </c>
      <c r="BK103" s="184">
        <f>ROUND(I103*H103,2)</f>
        <v>0</v>
      </c>
      <c r="BL103" s="18" t="s">
        <v>144</v>
      </c>
      <c r="BM103" s="183" t="s">
        <v>1282</v>
      </c>
    </row>
    <row r="104" spans="1:47" s="2" customFormat="1" ht="12">
      <c r="A104" s="37"/>
      <c r="B104" s="38"/>
      <c r="C104" s="37"/>
      <c r="D104" s="185" t="s">
        <v>146</v>
      </c>
      <c r="E104" s="37"/>
      <c r="F104" s="186" t="s">
        <v>1281</v>
      </c>
      <c r="G104" s="37"/>
      <c r="H104" s="37"/>
      <c r="I104" s="187"/>
      <c r="J104" s="37"/>
      <c r="K104" s="37"/>
      <c r="L104" s="38"/>
      <c r="M104" s="188"/>
      <c r="N104" s="189"/>
      <c r="O104" s="71"/>
      <c r="P104" s="71"/>
      <c r="Q104" s="71"/>
      <c r="R104" s="71"/>
      <c r="S104" s="71"/>
      <c r="T104" s="72"/>
      <c r="U104" s="37"/>
      <c r="V104" s="37"/>
      <c r="W104" s="37"/>
      <c r="X104" s="37"/>
      <c r="Y104" s="37"/>
      <c r="Z104" s="37"/>
      <c r="AA104" s="37"/>
      <c r="AB104" s="37"/>
      <c r="AC104" s="37"/>
      <c r="AD104" s="37"/>
      <c r="AE104" s="37"/>
      <c r="AT104" s="18" t="s">
        <v>146</v>
      </c>
      <c r="AU104" s="18" t="s">
        <v>82</v>
      </c>
    </row>
    <row r="105" spans="1:51" s="13" customFormat="1" ht="12">
      <c r="A105" s="13"/>
      <c r="B105" s="190"/>
      <c r="C105" s="13"/>
      <c r="D105" s="185" t="s">
        <v>154</v>
      </c>
      <c r="E105" s="191" t="s">
        <v>3</v>
      </c>
      <c r="F105" s="192" t="s">
        <v>1283</v>
      </c>
      <c r="G105" s="13"/>
      <c r="H105" s="193">
        <v>1.82</v>
      </c>
      <c r="I105" s="194"/>
      <c r="J105" s="13"/>
      <c r="K105" s="13"/>
      <c r="L105" s="190"/>
      <c r="M105" s="195"/>
      <c r="N105" s="196"/>
      <c r="O105" s="196"/>
      <c r="P105" s="196"/>
      <c r="Q105" s="196"/>
      <c r="R105" s="196"/>
      <c r="S105" s="196"/>
      <c r="T105" s="197"/>
      <c r="U105" s="13"/>
      <c r="V105" s="13"/>
      <c r="W105" s="13"/>
      <c r="X105" s="13"/>
      <c r="Y105" s="13"/>
      <c r="Z105" s="13"/>
      <c r="AA105" s="13"/>
      <c r="AB105" s="13"/>
      <c r="AC105" s="13"/>
      <c r="AD105" s="13"/>
      <c r="AE105" s="13"/>
      <c r="AT105" s="191" t="s">
        <v>154</v>
      </c>
      <c r="AU105" s="191" t="s">
        <v>82</v>
      </c>
      <c r="AV105" s="13" t="s">
        <v>82</v>
      </c>
      <c r="AW105" s="13" t="s">
        <v>35</v>
      </c>
      <c r="AX105" s="13" t="s">
        <v>73</v>
      </c>
      <c r="AY105" s="191" t="s">
        <v>137</v>
      </c>
    </row>
    <row r="106" spans="1:51" s="14" customFormat="1" ht="12">
      <c r="A106" s="14"/>
      <c r="B106" s="208"/>
      <c r="C106" s="14"/>
      <c r="D106" s="185" t="s">
        <v>154</v>
      </c>
      <c r="E106" s="209" t="s">
        <v>3</v>
      </c>
      <c r="F106" s="210" t="s">
        <v>223</v>
      </c>
      <c r="G106" s="14"/>
      <c r="H106" s="211">
        <v>1.82</v>
      </c>
      <c r="I106" s="212"/>
      <c r="J106" s="14"/>
      <c r="K106" s="14"/>
      <c r="L106" s="208"/>
      <c r="M106" s="213"/>
      <c r="N106" s="214"/>
      <c r="O106" s="214"/>
      <c r="P106" s="214"/>
      <c r="Q106" s="214"/>
      <c r="R106" s="214"/>
      <c r="S106" s="214"/>
      <c r="T106" s="215"/>
      <c r="U106" s="14"/>
      <c r="V106" s="14"/>
      <c r="W106" s="14"/>
      <c r="X106" s="14"/>
      <c r="Y106" s="14"/>
      <c r="Z106" s="14"/>
      <c r="AA106" s="14"/>
      <c r="AB106" s="14"/>
      <c r="AC106" s="14"/>
      <c r="AD106" s="14"/>
      <c r="AE106" s="14"/>
      <c r="AT106" s="209" t="s">
        <v>154</v>
      </c>
      <c r="AU106" s="209" t="s">
        <v>82</v>
      </c>
      <c r="AV106" s="14" t="s">
        <v>144</v>
      </c>
      <c r="AW106" s="14" t="s">
        <v>35</v>
      </c>
      <c r="AX106" s="14" t="s">
        <v>80</v>
      </c>
      <c r="AY106" s="209" t="s">
        <v>137</v>
      </c>
    </row>
    <row r="107" spans="1:65" s="2" customFormat="1" ht="21.75" customHeight="1">
      <c r="A107" s="37"/>
      <c r="B107" s="171"/>
      <c r="C107" s="172" t="s">
        <v>138</v>
      </c>
      <c r="D107" s="172" t="s">
        <v>140</v>
      </c>
      <c r="E107" s="173" t="s">
        <v>1284</v>
      </c>
      <c r="F107" s="174" t="s">
        <v>1285</v>
      </c>
      <c r="G107" s="175" t="s">
        <v>143</v>
      </c>
      <c r="H107" s="176">
        <v>10</v>
      </c>
      <c r="I107" s="177"/>
      <c r="J107" s="178">
        <f>ROUND(I107*H107,2)</f>
        <v>0</v>
      </c>
      <c r="K107" s="174" t="s">
        <v>3</v>
      </c>
      <c r="L107" s="38"/>
      <c r="M107" s="179" t="s">
        <v>3</v>
      </c>
      <c r="N107" s="180" t="s">
        <v>44</v>
      </c>
      <c r="O107" s="71"/>
      <c r="P107" s="181">
        <f>O107*H107</f>
        <v>0</v>
      </c>
      <c r="Q107" s="181">
        <v>0</v>
      </c>
      <c r="R107" s="181">
        <f>Q107*H107</f>
        <v>0</v>
      </c>
      <c r="S107" s="181">
        <v>0</v>
      </c>
      <c r="T107" s="182">
        <f>S107*H107</f>
        <v>0</v>
      </c>
      <c r="U107" s="37"/>
      <c r="V107" s="37"/>
      <c r="W107" s="37"/>
      <c r="X107" s="37"/>
      <c r="Y107" s="37"/>
      <c r="Z107" s="37"/>
      <c r="AA107" s="37"/>
      <c r="AB107" s="37"/>
      <c r="AC107" s="37"/>
      <c r="AD107" s="37"/>
      <c r="AE107" s="37"/>
      <c r="AR107" s="183" t="s">
        <v>144</v>
      </c>
      <c r="AT107" s="183" t="s">
        <v>140</v>
      </c>
      <c r="AU107" s="183" t="s">
        <v>82</v>
      </c>
      <c r="AY107" s="18" t="s">
        <v>137</v>
      </c>
      <c r="BE107" s="184">
        <f>IF(N107="základní",J107,0)</f>
        <v>0</v>
      </c>
      <c r="BF107" s="184">
        <f>IF(N107="snížená",J107,0)</f>
        <v>0</v>
      </c>
      <c r="BG107" s="184">
        <f>IF(N107="zákl. přenesená",J107,0)</f>
        <v>0</v>
      </c>
      <c r="BH107" s="184">
        <f>IF(N107="sníž. přenesená",J107,0)</f>
        <v>0</v>
      </c>
      <c r="BI107" s="184">
        <f>IF(N107="nulová",J107,0)</f>
        <v>0</v>
      </c>
      <c r="BJ107" s="18" t="s">
        <v>80</v>
      </c>
      <c r="BK107" s="184">
        <f>ROUND(I107*H107,2)</f>
        <v>0</v>
      </c>
      <c r="BL107" s="18" t="s">
        <v>144</v>
      </c>
      <c r="BM107" s="183" t="s">
        <v>1286</v>
      </c>
    </row>
    <row r="108" spans="1:47" s="2" customFormat="1" ht="12">
      <c r="A108" s="37"/>
      <c r="B108" s="38"/>
      <c r="C108" s="37"/>
      <c r="D108" s="185" t="s">
        <v>146</v>
      </c>
      <c r="E108" s="37"/>
      <c r="F108" s="186" t="s">
        <v>1285</v>
      </c>
      <c r="G108" s="37"/>
      <c r="H108" s="37"/>
      <c r="I108" s="187"/>
      <c r="J108" s="37"/>
      <c r="K108" s="37"/>
      <c r="L108" s="38"/>
      <c r="M108" s="188"/>
      <c r="N108" s="189"/>
      <c r="O108" s="71"/>
      <c r="P108" s="71"/>
      <c r="Q108" s="71"/>
      <c r="R108" s="71"/>
      <c r="S108" s="71"/>
      <c r="T108" s="72"/>
      <c r="U108" s="37"/>
      <c r="V108" s="37"/>
      <c r="W108" s="37"/>
      <c r="X108" s="37"/>
      <c r="Y108" s="37"/>
      <c r="Z108" s="37"/>
      <c r="AA108" s="37"/>
      <c r="AB108" s="37"/>
      <c r="AC108" s="37"/>
      <c r="AD108" s="37"/>
      <c r="AE108" s="37"/>
      <c r="AT108" s="18" t="s">
        <v>146</v>
      </c>
      <c r="AU108" s="18" t="s">
        <v>82</v>
      </c>
    </row>
    <row r="109" spans="1:51" s="13" customFormat="1" ht="12">
      <c r="A109" s="13"/>
      <c r="B109" s="190"/>
      <c r="C109" s="13"/>
      <c r="D109" s="185" t="s">
        <v>154</v>
      </c>
      <c r="E109" s="191" t="s">
        <v>3</v>
      </c>
      <c r="F109" s="192" t="s">
        <v>1287</v>
      </c>
      <c r="G109" s="13"/>
      <c r="H109" s="193">
        <v>10</v>
      </c>
      <c r="I109" s="194"/>
      <c r="J109" s="13"/>
      <c r="K109" s="13"/>
      <c r="L109" s="190"/>
      <c r="M109" s="195"/>
      <c r="N109" s="196"/>
      <c r="O109" s="196"/>
      <c r="P109" s="196"/>
      <c r="Q109" s="196"/>
      <c r="R109" s="196"/>
      <c r="S109" s="196"/>
      <c r="T109" s="197"/>
      <c r="U109" s="13"/>
      <c r="V109" s="13"/>
      <c r="W109" s="13"/>
      <c r="X109" s="13"/>
      <c r="Y109" s="13"/>
      <c r="Z109" s="13"/>
      <c r="AA109" s="13"/>
      <c r="AB109" s="13"/>
      <c r="AC109" s="13"/>
      <c r="AD109" s="13"/>
      <c r="AE109" s="13"/>
      <c r="AT109" s="191" t="s">
        <v>154</v>
      </c>
      <c r="AU109" s="191" t="s">
        <v>82</v>
      </c>
      <c r="AV109" s="13" t="s">
        <v>82</v>
      </c>
      <c r="AW109" s="13" t="s">
        <v>35</v>
      </c>
      <c r="AX109" s="13" t="s">
        <v>73</v>
      </c>
      <c r="AY109" s="191" t="s">
        <v>137</v>
      </c>
    </row>
    <row r="110" spans="1:51" s="14" customFormat="1" ht="12">
      <c r="A110" s="14"/>
      <c r="B110" s="208"/>
      <c r="C110" s="14"/>
      <c r="D110" s="185" t="s">
        <v>154</v>
      </c>
      <c r="E110" s="209" t="s">
        <v>3</v>
      </c>
      <c r="F110" s="210" t="s">
        <v>223</v>
      </c>
      <c r="G110" s="14"/>
      <c r="H110" s="211">
        <v>10</v>
      </c>
      <c r="I110" s="212"/>
      <c r="J110" s="14"/>
      <c r="K110" s="14"/>
      <c r="L110" s="208"/>
      <c r="M110" s="213"/>
      <c r="N110" s="214"/>
      <c r="O110" s="214"/>
      <c r="P110" s="214"/>
      <c r="Q110" s="214"/>
      <c r="R110" s="214"/>
      <c r="S110" s="214"/>
      <c r="T110" s="215"/>
      <c r="U110" s="14"/>
      <c r="V110" s="14"/>
      <c r="W110" s="14"/>
      <c r="X110" s="14"/>
      <c r="Y110" s="14"/>
      <c r="Z110" s="14"/>
      <c r="AA110" s="14"/>
      <c r="AB110" s="14"/>
      <c r="AC110" s="14"/>
      <c r="AD110" s="14"/>
      <c r="AE110" s="14"/>
      <c r="AT110" s="209" t="s">
        <v>154</v>
      </c>
      <c r="AU110" s="209" t="s">
        <v>82</v>
      </c>
      <c r="AV110" s="14" t="s">
        <v>144</v>
      </c>
      <c r="AW110" s="14" t="s">
        <v>35</v>
      </c>
      <c r="AX110" s="14" t="s">
        <v>80</v>
      </c>
      <c r="AY110" s="209" t="s">
        <v>137</v>
      </c>
    </row>
    <row r="111" spans="1:65" s="2" customFormat="1" ht="21.75" customHeight="1">
      <c r="A111" s="37"/>
      <c r="B111" s="171"/>
      <c r="C111" s="172" t="s">
        <v>165</v>
      </c>
      <c r="D111" s="172" t="s">
        <v>140</v>
      </c>
      <c r="E111" s="173" t="s">
        <v>1288</v>
      </c>
      <c r="F111" s="174" t="s">
        <v>1289</v>
      </c>
      <c r="G111" s="175" t="s">
        <v>162</v>
      </c>
      <c r="H111" s="176">
        <v>52.5</v>
      </c>
      <c r="I111" s="177"/>
      <c r="J111" s="178">
        <f>ROUND(I111*H111,2)</f>
        <v>0</v>
      </c>
      <c r="K111" s="174" t="s">
        <v>3</v>
      </c>
      <c r="L111" s="38"/>
      <c r="M111" s="179" t="s">
        <v>3</v>
      </c>
      <c r="N111" s="180" t="s">
        <v>44</v>
      </c>
      <c r="O111" s="71"/>
      <c r="P111" s="181">
        <f>O111*H111</f>
        <v>0</v>
      </c>
      <c r="Q111" s="181">
        <v>0</v>
      </c>
      <c r="R111" s="181">
        <f>Q111*H111</f>
        <v>0</v>
      </c>
      <c r="S111" s="181">
        <v>0</v>
      </c>
      <c r="T111" s="182">
        <f>S111*H111</f>
        <v>0</v>
      </c>
      <c r="U111" s="37"/>
      <c r="V111" s="37"/>
      <c r="W111" s="37"/>
      <c r="X111" s="37"/>
      <c r="Y111" s="37"/>
      <c r="Z111" s="37"/>
      <c r="AA111" s="37"/>
      <c r="AB111" s="37"/>
      <c r="AC111" s="37"/>
      <c r="AD111" s="37"/>
      <c r="AE111" s="37"/>
      <c r="AR111" s="183" t="s">
        <v>144</v>
      </c>
      <c r="AT111" s="183" t="s">
        <v>140</v>
      </c>
      <c r="AU111" s="183" t="s">
        <v>82</v>
      </c>
      <c r="AY111" s="18" t="s">
        <v>137</v>
      </c>
      <c r="BE111" s="184">
        <f>IF(N111="základní",J111,0)</f>
        <v>0</v>
      </c>
      <c r="BF111" s="184">
        <f>IF(N111="snížená",J111,0)</f>
        <v>0</v>
      </c>
      <c r="BG111" s="184">
        <f>IF(N111="zákl. přenesená",J111,0)</f>
        <v>0</v>
      </c>
      <c r="BH111" s="184">
        <f>IF(N111="sníž. přenesená",J111,0)</f>
        <v>0</v>
      </c>
      <c r="BI111" s="184">
        <f>IF(N111="nulová",J111,0)</f>
        <v>0</v>
      </c>
      <c r="BJ111" s="18" t="s">
        <v>80</v>
      </c>
      <c r="BK111" s="184">
        <f>ROUND(I111*H111,2)</f>
        <v>0</v>
      </c>
      <c r="BL111" s="18" t="s">
        <v>144</v>
      </c>
      <c r="BM111" s="183" t="s">
        <v>1290</v>
      </c>
    </row>
    <row r="112" spans="1:47" s="2" customFormat="1" ht="12">
      <c r="A112" s="37"/>
      <c r="B112" s="38"/>
      <c r="C112" s="37"/>
      <c r="D112" s="185" t="s">
        <v>146</v>
      </c>
      <c r="E112" s="37"/>
      <c r="F112" s="186" t="s">
        <v>1289</v>
      </c>
      <c r="G112" s="37"/>
      <c r="H112" s="37"/>
      <c r="I112" s="187"/>
      <c r="J112" s="37"/>
      <c r="K112" s="37"/>
      <c r="L112" s="38"/>
      <c r="M112" s="188"/>
      <c r="N112" s="189"/>
      <c r="O112" s="71"/>
      <c r="P112" s="71"/>
      <c r="Q112" s="71"/>
      <c r="R112" s="71"/>
      <c r="S112" s="71"/>
      <c r="T112" s="72"/>
      <c r="U112" s="37"/>
      <c r="V112" s="37"/>
      <c r="W112" s="37"/>
      <c r="X112" s="37"/>
      <c r="Y112" s="37"/>
      <c r="Z112" s="37"/>
      <c r="AA112" s="37"/>
      <c r="AB112" s="37"/>
      <c r="AC112" s="37"/>
      <c r="AD112" s="37"/>
      <c r="AE112" s="37"/>
      <c r="AT112" s="18" t="s">
        <v>146</v>
      </c>
      <c r="AU112" s="18" t="s">
        <v>82</v>
      </c>
    </row>
    <row r="113" spans="1:51" s="13" customFormat="1" ht="12">
      <c r="A113" s="13"/>
      <c r="B113" s="190"/>
      <c r="C113" s="13"/>
      <c r="D113" s="185" t="s">
        <v>154</v>
      </c>
      <c r="E113" s="191" t="s">
        <v>3</v>
      </c>
      <c r="F113" s="192" t="s">
        <v>1291</v>
      </c>
      <c r="G113" s="13"/>
      <c r="H113" s="193">
        <v>10.5</v>
      </c>
      <c r="I113" s="194"/>
      <c r="J113" s="13"/>
      <c r="K113" s="13"/>
      <c r="L113" s="190"/>
      <c r="M113" s="195"/>
      <c r="N113" s="196"/>
      <c r="O113" s="196"/>
      <c r="P113" s="196"/>
      <c r="Q113" s="196"/>
      <c r="R113" s="196"/>
      <c r="S113" s="196"/>
      <c r="T113" s="197"/>
      <c r="U113" s="13"/>
      <c r="V113" s="13"/>
      <c r="W113" s="13"/>
      <c r="X113" s="13"/>
      <c r="Y113" s="13"/>
      <c r="Z113" s="13"/>
      <c r="AA113" s="13"/>
      <c r="AB113" s="13"/>
      <c r="AC113" s="13"/>
      <c r="AD113" s="13"/>
      <c r="AE113" s="13"/>
      <c r="AT113" s="191" t="s">
        <v>154</v>
      </c>
      <c r="AU113" s="191" t="s">
        <v>82</v>
      </c>
      <c r="AV113" s="13" t="s">
        <v>82</v>
      </c>
      <c r="AW113" s="13" t="s">
        <v>35</v>
      </c>
      <c r="AX113" s="13" t="s">
        <v>73</v>
      </c>
      <c r="AY113" s="191" t="s">
        <v>137</v>
      </c>
    </row>
    <row r="114" spans="1:51" s="13" customFormat="1" ht="12">
      <c r="A114" s="13"/>
      <c r="B114" s="190"/>
      <c r="C114" s="13"/>
      <c r="D114" s="185" t="s">
        <v>154</v>
      </c>
      <c r="E114" s="191" t="s">
        <v>3</v>
      </c>
      <c r="F114" s="192" t="s">
        <v>1291</v>
      </c>
      <c r="G114" s="13"/>
      <c r="H114" s="193">
        <v>10.5</v>
      </c>
      <c r="I114" s="194"/>
      <c r="J114" s="13"/>
      <c r="K114" s="13"/>
      <c r="L114" s="190"/>
      <c r="M114" s="195"/>
      <c r="N114" s="196"/>
      <c r="O114" s="196"/>
      <c r="P114" s="196"/>
      <c r="Q114" s="196"/>
      <c r="R114" s="196"/>
      <c r="S114" s="196"/>
      <c r="T114" s="197"/>
      <c r="U114" s="13"/>
      <c r="V114" s="13"/>
      <c r="W114" s="13"/>
      <c r="X114" s="13"/>
      <c r="Y114" s="13"/>
      <c r="Z114" s="13"/>
      <c r="AA114" s="13"/>
      <c r="AB114" s="13"/>
      <c r="AC114" s="13"/>
      <c r="AD114" s="13"/>
      <c r="AE114" s="13"/>
      <c r="AT114" s="191" t="s">
        <v>154</v>
      </c>
      <c r="AU114" s="191" t="s">
        <v>82</v>
      </c>
      <c r="AV114" s="13" t="s">
        <v>82</v>
      </c>
      <c r="AW114" s="13" t="s">
        <v>35</v>
      </c>
      <c r="AX114" s="13" t="s">
        <v>73</v>
      </c>
      <c r="AY114" s="191" t="s">
        <v>137</v>
      </c>
    </row>
    <row r="115" spans="1:51" s="13" customFormat="1" ht="12">
      <c r="A115" s="13"/>
      <c r="B115" s="190"/>
      <c r="C115" s="13"/>
      <c r="D115" s="185" t="s">
        <v>154</v>
      </c>
      <c r="E115" s="191" t="s">
        <v>3</v>
      </c>
      <c r="F115" s="192" t="s">
        <v>1292</v>
      </c>
      <c r="G115" s="13"/>
      <c r="H115" s="193">
        <v>31.5</v>
      </c>
      <c r="I115" s="194"/>
      <c r="J115" s="13"/>
      <c r="K115" s="13"/>
      <c r="L115" s="190"/>
      <c r="M115" s="195"/>
      <c r="N115" s="196"/>
      <c r="O115" s="196"/>
      <c r="P115" s="196"/>
      <c r="Q115" s="196"/>
      <c r="R115" s="196"/>
      <c r="S115" s="196"/>
      <c r="T115" s="197"/>
      <c r="U115" s="13"/>
      <c r="V115" s="13"/>
      <c r="W115" s="13"/>
      <c r="X115" s="13"/>
      <c r="Y115" s="13"/>
      <c r="Z115" s="13"/>
      <c r="AA115" s="13"/>
      <c r="AB115" s="13"/>
      <c r="AC115" s="13"/>
      <c r="AD115" s="13"/>
      <c r="AE115" s="13"/>
      <c r="AT115" s="191" t="s">
        <v>154</v>
      </c>
      <c r="AU115" s="191" t="s">
        <v>82</v>
      </c>
      <c r="AV115" s="13" t="s">
        <v>82</v>
      </c>
      <c r="AW115" s="13" t="s">
        <v>35</v>
      </c>
      <c r="AX115" s="13" t="s">
        <v>73</v>
      </c>
      <c r="AY115" s="191" t="s">
        <v>137</v>
      </c>
    </row>
    <row r="116" spans="1:51" s="14" customFormat="1" ht="12">
      <c r="A116" s="14"/>
      <c r="B116" s="208"/>
      <c r="C116" s="14"/>
      <c r="D116" s="185" t="s">
        <v>154</v>
      </c>
      <c r="E116" s="209" t="s">
        <v>3</v>
      </c>
      <c r="F116" s="210" t="s">
        <v>223</v>
      </c>
      <c r="G116" s="14"/>
      <c r="H116" s="211">
        <v>52.5</v>
      </c>
      <c r="I116" s="212"/>
      <c r="J116" s="14"/>
      <c r="K116" s="14"/>
      <c r="L116" s="208"/>
      <c r="M116" s="213"/>
      <c r="N116" s="214"/>
      <c r="O116" s="214"/>
      <c r="P116" s="214"/>
      <c r="Q116" s="214"/>
      <c r="R116" s="214"/>
      <c r="S116" s="214"/>
      <c r="T116" s="215"/>
      <c r="U116" s="14"/>
      <c r="V116" s="14"/>
      <c r="W116" s="14"/>
      <c r="X116" s="14"/>
      <c r="Y116" s="14"/>
      <c r="Z116" s="14"/>
      <c r="AA116" s="14"/>
      <c r="AB116" s="14"/>
      <c r="AC116" s="14"/>
      <c r="AD116" s="14"/>
      <c r="AE116" s="14"/>
      <c r="AT116" s="209" t="s">
        <v>154</v>
      </c>
      <c r="AU116" s="209" t="s">
        <v>82</v>
      </c>
      <c r="AV116" s="14" t="s">
        <v>144</v>
      </c>
      <c r="AW116" s="14" t="s">
        <v>35</v>
      </c>
      <c r="AX116" s="14" t="s">
        <v>80</v>
      </c>
      <c r="AY116" s="209" t="s">
        <v>137</v>
      </c>
    </row>
    <row r="117" spans="1:65" s="2" customFormat="1" ht="16.5" customHeight="1">
      <c r="A117" s="37"/>
      <c r="B117" s="171"/>
      <c r="C117" s="198" t="s">
        <v>173</v>
      </c>
      <c r="D117" s="198" t="s">
        <v>166</v>
      </c>
      <c r="E117" s="199" t="s">
        <v>1073</v>
      </c>
      <c r="F117" s="200" t="s">
        <v>1074</v>
      </c>
      <c r="G117" s="201" t="s">
        <v>169</v>
      </c>
      <c r="H117" s="202">
        <v>94.5</v>
      </c>
      <c r="I117" s="203"/>
      <c r="J117" s="204">
        <f>ROUND(I117*H117,2)</f>
        <v>0</v>
      </c>
      <c r="K117" s="200" t="s">
        <v>3</v>
      </c>
      <c r="L117" s="205"/>
      <c r="M117" s="206" t="s">
        <v>3</v>
      </c>
      <c r="N117" s="207" t="s">
        <v>44</v>
      </c>
      <c r="O117" s="71"/>
      <c r="P117" s="181">
        <f>O117*H117</f>
        <v>0</v>
      </c>
      <c r="Q117" s="181">
        <v>0</v>
      </c>
      <c r="R117" s="181">
        <f>Q117*H117</f>
        <v>0</v>
      </c>
      <c r="S117" s="181">
        <v>0</v>
      </c>
      <c r="T117" s="182">
        <f>S117*H117</f>
        <v>0</v>
      </c>
      <c r="U117" s="37"/>
      <c r="V117" s="37"/>
      <c r="W117" s="37"/>
      <c r="X117" s="37"/>
      <c r="Y117" s="37"/>
      <c r="Z117" s="37"/>
      <c r="AA117" s="37"/>
      <c r="AB117" s="37"/>
      <c r="AC117" s="37"/>
      <c r="AD117" s="37"/>
      <c r="AE117" s="37"/>
      <c r="AR117" s="183" t="s">
        <v>170</v>
      </c>
      <c r="AT117" s="183" t="s">
        <v>166</v>
      </c>
      <c r="AU117" s="183" t="s">
        <v>82</v>
      </c>
      <c r="AY117" s="18" t="s">
        <v>137</v>
      </c>
      <c r="BE117" s="184">
        <f>IF(N117="základní",J117,0)</f>
        <v>0</v>
      </c>
      <c r="BF117" s="184">
        <f>IF(N117="snížená",J117,0)</f>
        <v>0</v>
      </c>
      <c r="BG117" s="184">
        <f>IF(N117="zákl. přenesená",J117,0)</f>
        <v>0</v>
      </c>
      <c r="BH117" s="184">
        <f>IF(N117="sníž. přenesená",J117,0)</f>
        <v>0</v>
      </c>
      <c r="BI117" s="184">
        <f>IF(N117="nulová",J117,0)</f>
        <v>0</v>
      </c>
      <c r="BJ117" s="18" t="s">
        <v>80</v>
      </c>
      <c r="BK117" s="184">
        <f>ROUND(I117*H117,2)</f>
        <v>0</v>
      </c>
      <c r="BL117" s="18" t="s">
        <v>144</v>
      </c>
      <c r="BM117" s="183" t="s">
        <v>1293</v>
      </c>
    </row>
    <row r="118" spans="1:47" s="2" customFormat="1" ht="12">
      <c r="A118" s="37"/>
      <c r="B118" s="38"/>
      <c r="C118" s="37"/>
      <c r="D118" s="185" t="s">
        <v>146</v>
      </c>
      <c r="E118" s="37"/>
      <c r="F118" s="186" t="s">
        <v>1074</v>
      </c>
      <c r="G118" s="37"/>
      <c r="H118" s="37"/>
      <c r="I118" s="187"/>
      <c r="J118" s="37"/>
      <c r="K118" s="37"/>
      <c r="L118" s="38"/>
      <c r="M118" s="188"/>
      <c r="N118" s="189"/>
      <c r="O118" s="71"/>
      <c r="P118" s="71"/>
      <c r="Q118" s="71"/>
      <c r="R118" s="71"/>
      <c r="S118" s="71"/>
      <c r="T118" s="72"/>
      <c r="U118" s="37"/>
      <c r="V118" s="37"/>
      <c r="W118" s="37"/>
      <c r="X118" s="37"/>
      <c r="Y118" s="37"/>
      <c r="Z118" s="37"/>
      <c r="AA118" s="37"/>
      <c r="AB118" s="37"/>
      <c r="AC118" s="37"/>
      <c r="AD118" s="37"/>
      <c r="AE118" s="37"/>
      <c r="AT118" s="18" t="s">
        <v>146</v>
      </c>
      <c r="AU118" s="18" t="s">
        <v>82</v>
      </c>
    </row>
    <row r="119" spans="1:51" s="13" customFormat="1" ht="12">
      <c r="A119" s="13"/>
      <c r="B119" s="190"/>
      <c r="C119" s="13"/>
      <c r="D119" s="185" t="s">
        <v>154</v>
      </c>
      <c r="E119" s="191" t="s">
        <v>3</v>
      </c>
      <c r="F119" s="192" t="s">
        <v>1294</v>
      </c>
      <c r="G119" s="13"/>
      <c r="H119" s="193">
        <v>94.5</v>
      </c>
      <c r="I119" s="194"/>
      <c r="J119" s="13"/>
      <c r="K119" s="13"/>
      <c r="L119" s="190"/>
      <c r="M119" s="195"/>
      <c r="N119" s="196"/>
      <c r="O119" s="196"/>
      <c r="P119" s="196"/>
      <c r="Q119" s="196"/>
      <c r="R119" s="196"/>
      <c r="S119" s="196"/>
      <c r="T119" s="197"/>
      <c r="U119" s="13"/>
      <c r="V119" s="13"/>
      <c r="W119" s="13"/>
      <c r="X119" s="13"/>
      <c r="Y119" s="13"/>
      <c r="Z119" s="13"/>
      <c r="AA119" s="13"/>
      <c r="AB119" s="13"/>
      <c r="AC119" s="13"/>
      <c r="AD119" s="13"/>
      <c r="AE119" s="13"/>
      <c r="AT119" s="191" t="s">
        <v>154</v>
      </c>
      <c r="AU119" s="191" t="s">
        <v>82</v>
      </c>
      <c r="AV119" s="13" t="s">
        <v>82</v>
      </c>
      <c r="AW119" s="13" t="s">
        <v>35</v>
      </c>
      <c r="AX119" s="13" t="s">
        <v>73</v>
      </c>
      <c r="AY119" s="191" t="s">
        <v>137</v>
      </c>
    </row>
    <row r="120" spans="1:51" s="14" customFormat="1" ht="12">
      <c r="A120" s="14"/>
      <c r="B120" s="208"/>
      <c r="C120" s="14"/>
      <c r="D120" s="185" t="s">
        <v>154</v>
      </c>
      <c r="E120" s="209" t="s">
        <v>3</v>
      </c>
      <c r="F120" s="210" t="s">
        <v>223</v>
      </c>
      <c r="G120" s="14"/>
      <c r="H120" s="211">
        <v>94.5</v>
      </c>
      <c r="I120" s="212"/>
      <c r="J120" s="14"/>
      <c r="K120" s="14"/>
      <c r="L120" s="208"/>
      <c r="M120" s="213"/>
      <c r="N120" s="214"/>
      <c r="O120" s="214"/>
      <c r="P120" s="214"/>
      <c r="Q120" s="214"/>
      <c r="R120" s="214"/>
      <c r="S120" s="214"/>
      <c r="T120" s="215"/>
      <c r="U120" s="14"/>
      <c r="V120" s="14"/>
      <c r="W120" s="14"/>
      <c r="X120" s="14"/>
      <c r="Y120" s="14"/>
      <c r="Z120" s="14"/>
      <c r="AA120" s="14"/>
      <c r="AB120" s="14"/>
      <c r="AC120" s="14"/>
      <c r="AD120" s="14"/>
      <c r="AE120" s="14"/>
      <c r="AT120" s="209" t="s">
        <v>154</v>
      </c>
      <c r="AU120" s="209" t="s">
        <v>82</v>
      </c>
      <c r="AV120" s="14" t="s">
        <v>144</v>
      </c>
      <c r="AW120" s="14" t="s">
        <v>35</v>
      </c>
      <c r="AX120" s="14" t="s">
        <v>80</v>
      </c>
      <c r="AY120" s="209" t="s">
        <v>137</v>
      </c>
    </row>
    <row r="121" spans="1:63" s="12" customFormat="1" ht="22.8" customHeight="1">
      <c r="A121" s="12"/>
      <c r="B121" s="158"/>
      <c r="C121" s="12"/>
      <c r="D121" s="159" t="s">
        <v>72</v>
      </c>
      <c r="E121" s="169" t="s">
        <v>150</v>
      </c>
      <c r="F121" s="169" t="s">
        <v>1295</v>
      </c>
      <c r="G121" s="12"/>
      <c r="H121" s="12"/>
      <c r="I121" s="161"/>
      <c r="J121" s="170">
        <f>BK121</f>
        <v>0</v>
      </c>
      <c r="K121" s="12"/>
      <c r="L121" s="158"/>
      <c r="M121" s="163"/>
      <c r="N121" s="164"/>
      <c r="O121" s="164"/>
      <c r="P121" s="165">
        <f>SUM(P122:P126)</f>
        <v>0</v>
      </c>
      <c r="Q121" s="164"/>
      <c r="R121" s="165">
        <f>SUM(R122:R126)</f>
        <v>0</v>
      </c>
      <c r="S121" s="164"/>
      <c r="T121" s="166">
        <f>SUM(T122:T126)</f>
        <v>0</v>
      </c>
      <c r="U121" s="12"/>
      <c r="V121" s="12"/>
      <c r="W121" s="12"/>
      <c r="X121" s="12"/>
      <c r="Y121" s="12"/>
      <c r="Z121" s="12"/>
      <c r="AA121" s="12"/>
      <c r="AB121" s="12"/>
      <c r="AC121" s="12"/>
      <c r="AD121" s="12"/>
      <c r="AE121" s="12"/>
      <c r="AR121" s="159" t="s">
        <v>80</v>
      </c>
      <c r="AT121" s="167" t="s">
        <v>72</v>
      </c>
      <c r="AU121" s="167" t="s">
        <v>80</v>
      </c>
      <c r="AY121" s="159" t="s">
        <v>137</v>
      </c>
      <c r="BK121" s="168">
        <f>SUM(BK122:BK126)</f>
        <v>0</v>
      </c>
    </row>
    <row r="122" spans="1:65" s="2" customFormat="1" ht="16.5" customHeight="1">
      <c r="A122" s="37"/>
      <c r="B122" s="171"/>
      <c r="C122" s="172" t="s">
        <v>170</v>
      </c>
      <c r="D122" s="172" t="s">
        <v>140</v>
      </c>
      <c r="E122" s="173" t="s">
        <v>1296</v>
      </c>
      <c r="F122" s="174" t="s">
        <v>1297</v>
      </c>
      <c r="G122" s="175" t="s">
        <v>162</v>
      </c>
      <c r="H122" s="176">
        <v>20.8</v>
      </c>
      <c r="I122" s="177"/>
      <c r="J122" s="178">
        <f>ROUND(I122*H122,2)</f>
        <v>0</v>
      </c>
      <c r="K122" s="174" t="s">
        <v>3</v>
      </c>
      <c r="L122" s="38"/>
      <c r="M122" s="179" t="s">
        <v>3</v>
      </c>
      <c r="N122" s="180" t="s">
        <v>44</v>
      </c>
      <c r="O122" s="71"/>
      <c r="P122" s="181">
        <f>O122*H122</f>
        <v>0</v>
      </c>
      <c r="Q122" s="181">
        <v>0</v>
      </c>
      <c r="R122" s="181">
        <f>Q122*H122</f>
        <v>0</v>
      </c>
      <c r="S122" s="181">
        <v>0</v>
      </c>
      <c r="T122" s="182">
        <f>S122*H122</f>
        <v>0</v>
      </c>
      <c r="U122" s="37"/>
      <c r="V122" s="37"/>
      <c r="W122" s="37"/>
      <c r="X122" s="37"/>
      <c r="Y122" s="37"/>
      <c r="Z122" s="37"/>
      <c r="AA122" s="37"/>
      <c r="AB122" s="37"/>
      <c r="AC122" s="37"/>
      <c r="AD122" s="37"/>
      <c r="AE122" s="37"/>
      <c r="AR122" s="183" t="s">
        <v>144</v>
      </c>
      <c r="AT122" s="183" t="s">
        <v>140</v>
      </c>
      <c r="AU122" s="183" t="s">
        <v>82</v>
      </c>
      <c r="AY122" s="18" t="s">
        <v>137</v>
      </c>
      <c r="BE122" s="184">
        <f>IF(N122="základní",J122,0)</f>
        <v>0</v>
      </c>
      <c r="BF122" s="184">
        <f>IF(N122="snížená",J122,0)</f>
        <v>0</v>
      </c>
      <c r="BG122" s="184">
        <f>IF(N122="zákl. přenesená",J122,0)</f>
        <v>0</v>
      </c>
      <c r="BH122" s="184">
        <f>IF(N122="sníž. přenesená",J122,0)</f>
        <v>0</v>
      </c>
      <c r="BI122" s="184">
        <f>IF(N122="nulová",J122,0)</f>
        <v>0</v>
      </c>
      <c r="BJ122" s="18" t="s">
        <v>80</v>
      </c>
      <c r="BK122" s="184">
        <f>ROUND(I122*H122,2)</f>
        <v>0</v>
      </c>
      <c r="BL122" s="18" t="s">
        <v>144</v>
      </c>
      <c r="BM122" s="183" t="s">
        <v>1298</v>
      </c>
    </row>
    <row r="123" spans="1:47" s="2" customFormat="1" ht="12">
      <c r="A123" s="37"/>
      <c r="B123" s="38"/>
      <c r="C123" s="37"/>
      <c r="D123" s="185" t="s">
        <v>146</v>
      </c>
      <c r="E123" s="37"/>
      <c r="F123" s="186" t="s">
        <v>1297</v>
      </c>
      <c r="G123" s="37"/>
      <c r="H123" s="37"/>
      <c r="I123" s="187"/>
      <c r="J123" s="37"/>
      <c r="K123" s="37"/>
      <c r="L123" s="38"/>
      <c r="M123" s="188"/>
      <c r="N123" s="189"/>
      <c r="O123" s="71"/>
      <c r="P123" s="71"/>
      <c r="Q123" s="71"/>
      <c r="R123" s="71"/>
      <c r="S123" s="71"/>
      <c r="T123" s="72"/>
      <c r="U123" s="37"/>
      <c r="V123" s="37"/>
      <c r="W123" s="37"/>
      <c r="X123" s="37"/>
      <c r="Y123" s="37"/>
      <c r="Z123" s="37"/>
      <c r="AA123" s="37"/>
      <c r="AB123" s="37"/>
      <c r="AC123" s="37"/>
      <c r="AD123" s="37"/>
      <c r="AE123" s="37"/>
      <c r="AT123" s="18" t="s">
        <v>146</v>
      </c>
      <c r="AU123" s="18" t="s">
        <v>82</v>
      </c>
    </row>
    <row r="124" spans="1:51" s="13" customFormat="1" ht="12">
      <c r="A124" s="13"/>
      <c r="B124" s="190"/>
      <c r="C124" s="13"/>
      <c r="D124" s="185" t="s">
        <v>154</v>
      </c>
      <c r="E124" s="191" t="s">
        <v>3</v>
      </c>
      <c r="F124" s="192" t="s">
        <v>1299</v>
      </c>
      <c r="G124" s="13"/>
      <c r="H124" s="193">
        <v>12</v>
      </c>
      <c r="I124" s="194"/>
      <c r="J124" s="13"/>
      <c r="K124" s="13"/>
      <c r="L124" s="190"/>
      <c r="M124" s="195"/>
      <c r="N124" s="196"/>
      <c r="O124" s="196"/>
      <c r="P124" s="196"/>
      <c r="Q124" s="196"/>
      <c r="R124" s="196"/>
      <c r="S124" s="196"/>
      <c r="T124" s="197"/>
      <c r="U124" s="13"/>
      <c r="V124" s="13"/>
      <c r="W124" s="13"/>
      <c r="X124" s="13"/>
      <c r="Y124" s="13"/>
      <c r="Z124" s="13"/>
      <c r="AA124" s="13"/>
      <c r="AB124" s="13"/>
      <c r="AC124" s="13"/>
      <c r="AD124" s="13"/>
      <c r="AE124" s="13"/>
      <c r="AT124" s="191" t="s">
        <v>154</v>
      </c>
      <c r="AU124" s="191" t="s">
        <v>82</v>
      </c>
      <c r="AV124" s="13" t="s">
        <v>82</v>
      </c>
      <c r="AW124" s="13" t="s">
        <v>35</v>
      </c>
      <c r="AX124" s="13" t="s">
        <v>73</v>
      </c>
      <c r="AY124" s="191" t="s">
        <v>137</v>
      </c>
    </row>
    <row r="125" spans="1:51" s="13" customFormat="1" ht="12">
      <c r="A125" s="13"/>
      <c r="B125" s="190"/>
      <c r="C125" s="13"/>
      <c r="D125" s="185" t="s">
        <v>154</v>
      </c>
      <c r="E125" s="191" t="s">
        <v>3</v>
      </c>
      <c r="F125" s="192" t="s">
        <v>1300</v>
      </c>
      <c r="G125" s="13"/>
      <c r="H125" s="193">
        <v>8.8</v>
      </c>
      <c r="I125" s="194"/>
      <c r="J125" s="13"/>
      <c r="K125" s="13"/>
      <c r="L125" s="190"/>
      <c r="M125" s="195"/>
      <c r="N125" s="196"/>
      <c r="O125" s="196"/>
      <c r="P125" s="196"/>
      <c r="Q125" s="196"/>
      <c r="R125" s="196"/>
      <c r="S125" s="196"/>
      <c r="T125" s="197"/>
      <c r="U125" s="13"/>
      <c r="V125" s="13"/>
      <c r="W125" s="13"/>
      <c r="X125" s="13"/>
      <c r="Y125" s="13"/>
      <c r="Z125" s="13"/>
      <c r="AA125" s="13"/>
      <c r="AB125" s="13"/>
      <c r="AC125" s="13"/>
      <c r="AD125" s="13"/>
      <c r="AE125" s="13"/>
      <c r="AT125" s="191" t="s">
        <v>154</v>
      </c>
      <c r="AU125" s="191" t="s">
        <v>82</v>
      </c>
      <c r="AV125" s="13" t="s">
        <v>82</v>
      </c>
      <c r="AW125" s="13" t="s">
        <v>35</v>
      </c>
      <c r="AX125" s="13" t="s">
        <v>73</v>
      </c>
      <c r="AY125" s="191" t="s">
        <v>137</v>
      </c>
    </row>
    <row r="126" spans="1:51" s="14" customFormat="1" ht="12">
      <c r="A126" s="14"/>
      <c r="B126" s="208"/>
      <c r="C126" s="14"/>
      <c r="D126" s="185" t="s">
        <v>154</v>
      </c>
      <c r="E126" s="209" t="s">
        <v>3</v>
      </c>
      <c r="F126" s="210" t="s">
        <v>223</v>
      </c>
      <c r="G126" s="14"/>
      <c r="H126" s="211">
        <v>20.8</v>
      </c>
      <c r="I126" s="212"/>
      <c r="J126" s="14"/>
      <c r="K126" s="14"/>
      <c r="L126" s="208"/>
      <c r="M126" s="213"/>
      <c r="N126" s="214"/>
      <c r="O126" s="214"/>
      <c r="P126" s="214"/>
      <c r="Q126" s="214"/>
      <c r="R126" s="214"/>
      <c r="S126" s="214"/>
      <c r="T126" s="215"/>
      <c r="U126" s="14"/>
      <c r="V126" s="14"/>
      <c r="W126" s="14"/>
      <c r="X126" s="14"/>
      <c r="Y126" s="14"/>
      <c r="Z126" s="14"/>
      <c r="AA126" s="14"/>
      <c r="AB126" s="14"/>
      <c r="AC126" s="14"/>
      <c r="AD126" s="14"/>
      <c r="AE126" s="14"/>
      <c r="AT126" s="209" t="s">
        <v>154</v>
      </c>
      <c r="AU126" s="209" t="s">
        <v>82</v>
      </c>
      <c r="AV126" s="14" t="s">
        <v>144</v>
      </c>
      <c r="AW126" s="14" t="s">
        <v>35</v>
      </c>
      <c r="AX126" s="14" t="s">
        <v>80</v>
      </c>
      <c r="AY126" s="209" t="s">
        <v>137</v>
      </c>
    </row>
    <row r="127" spans="1:63" s="12" customFormat="1" ht="22.8" customHeight="1">
      <c r="A127" s="12"/>
      <c r="B127" s="158"/>
      <c r="C127" s="12"/>
      <c r="D127" s="159" t="s">
        <v>72</v>
      </c>
      <c r="E127" s="169" t="s">
        <v>181</v>
      </c>
      <c r="F127" s="169" t="s">
        <v>1301</v>
      </c>
      <c r="G127" s="12"/>
      <c r="H127" s="12"/>
      <c r="I127" s="161"/>
      <c r="J127" s="170">
        <f>BK127</f>
        <v>0</v>
      </c>
      <c r="K127" s="12"/>
      <c r="L127" s="158"/>
      <c r="M127" s="163"/>
      <c r="N127" s="164"/>
      <c r="O127" s="164"/>
      <c r="P127" s="165">
        <f>SUM(P128:P135)</f>
        <v>0</v>
      </c>
      <c r="Q127" s="164"/>
      <c r="R127" s="165">
        <f>SUM(R128:R135)</f>
        <v>0</v>
      </c>
      <c r="S127" s="164"/>
      <c r="T127" s="166">
        <f>SUM(T128:T135)</f>
        <v>0</v>
      </c>
      <c r="U127" s="12"/>
      <c r="V127" s="12"/>
      <c r="W127" s="12"/>
      <c r="X127" s="12"/>
      <c r="Y127" s="12"/>
      <c r="Z127" s="12"/>
      <c r="AA127" s="12"/>
      <c r="AB127" s="12"/>
      <c r="AC127" s="12"/>
      <c r="AD127" s="12"/>
      <c r="AE127" s="12"/>
      <c r="AR127" s="159" t="s">
        <v>80</v>
      </c>
      <c r="AT127" s="167" t="s">
        <v>72</v>
      </c>
      <c r="AU127" s="167" t="s">
        <v>80</v>
      </c>
      <c r="AY127" s="159" t="s">
        <v>137</v>
      </c>
      <c r="BK127" s="168">
        <f>SUM(BK128:BK135)</f>
        <v>0</v>
      </c>
    </row>
    <row r="128" spans="1:65" s="2" customFormat="1" ht="24.15" customHeight="1">
      <c r="A128" s="37"/>
      <c r="B128" s="171"/>
      <c r="C128" s="172" t="s">
        <v>181</v>
      </c>
      <c r="D128" s="172" t="s">
        <v>140</v>
      </c>
      <c r="E128" s="173" t="s">
        <v>1302</v>
      </c>
      <c r="F128" s="174" t="s">
        <v>1303</v>
      </c>
      <c r="G128" s="175" t="s">
        <v>162</v>
      </c>
      <c r="H128" s="176">
        <v>1</v>
      </c>
      <c r="I128" s="177"/>
      <c r="J128" s="178">
        <f>ROUND(I128*H128,2)</f>
        <v>0</v>
      </c>
      <c r="K128" s="174" t="s">
        <v>3</v>
      </c>
      <c r="L128" s="38"/>
      <c r="M128" s="179" t="s">
        <v>3</v>
      </c>
      <c r="N128" s="180" t="s">
        <v>44</v>
      </c>
      <c r="O128" s="71"/>
      <c r="P128" s="181">
        <f>O128*H128</f>
        <v>0</v>
      </c>
      <c r="Q128" s="181">
        <v>0</v>
      </c>
      <c r="R128" s="181">
        <f>Q128*H128</f>
        <v>0</v>
      </c>
      <c r="S128" s="181">
        <v>0</v>
      </c>
      <c r="T128" s="182">
        <f>S128*H128</f>
        <v>0</v>
      </c>
      <c r="U128" s="37"/>
      <c r="V128" s="37"/>
      <c r="W128" s="37"/>
      <c r="X128" s="37"/>
      <c r="Y128" s="37"/>
      <c r="Z128" s="37"/>
      <c r="AA128" s="37"/>
      <c r="AB128" s="37"/>
      <c r="AC128" s="37"/>
      <c r="AD128" s="37"/>
      <c r="AE128" s="37"/>
      <c r="AR128" s="183" t="s">
        <v>144</v>
      </c>
      <c r="AT128" s="183" t="s">
        <v>140</v>
      </c>
      <c r="AU128" s="183" t="s">
        <v>82</v>
      </c>
      <c r="AY128" s="18" t="s">
        <v>137</v>
      </c>
      <c r="BE128" s="184">
        <f>IF(N128="základní",J128,0)</f>
        <v>0</v>
      </c>
      <c r="BF128" s="184">
        <f>IF(N128="snížená",J128,0)</f>
        <v>0</v>
      </c>
      <c r="BG128" s="184">
        <f>IF(N128="zákl. přenesená",J128,0)</f>
        <v>0</v>
      </c>
      <c r="BH128" s="184">
        <f>IF(N128="sníž. přenesená",J128,0)</f>
        <v>0</v>
      </c>
      <c r="BI128" s="184">
        <f>IF(N128="nulová",J128,0)</f>
        <v>0</v>
      </c>
      <c r="BJ128" s="18" t="s">
        <v>80</v>
      </c>
      <c r="BK128" s="184">
        <f>ROUND(I128*H128,2)</f>
        <v>0</v>
      </c>
      <c r="BL128" s="18" t="s">
        <v>144</v>
      </c>
      <c r="BM128" s="183" t="s">
        <v>1304</v>
      </c>
    </row>
    <row r="129" spans="1:47" s="2" customFormat="1" ht="12">
      <c r="A129" s="37"/>
      <c r="B129" s="38"/>
      <c r="C129" s="37"/>
      <c r="D129" s="185" t="s">
        <v>146</v>
      </c>
      <c r="E129" s="37"/>
      <c r="F129" s="186" t="s">
        <v>1303</v>
      </c>
      <c r="G129" s="37"/>
      <c r="H129" s="37"/>
      <c r="I129" s="187"/>
      <c r="J129" s="37"/>
      <c r="K129" s="37"/>
      <c r="L129" s="38"/>
      <c r="M129" s="188"/>
      <c r="N129" s="189"/>
      <c r="O129" s="71"/>
      <c r="P129" s="71"/>
      <c r="Q129" s="71"/>
      <c r="R129" s="71"/>
      <c r="S129" s="71"/>
      <c r="T129" s="72"/>
      <c r="U129" s="37"/>
      <c r="V129" s="37"/>
      <c r="W129" s="37"/>
      <c r="X129" s="37"/>
      <c r="Y129" s="37"/>
      <c r="Z129" s="37"/>
      <c r="AA129" s="37"/>
      <c r="AB129" s="37"/>
      <c r="AC129" s="37"/>
      <c r="AD129" s="37"/>
      <c r="AE129" s="37"/>
      <c r="AT129" s="18" t="s">
        <v>146</v>
      </c>
      <c r="AU129" s="18" t="s">
        <v>82</v>
      </c>
    </row>
    <row r="130" spans="1:51" s="13" customFormat="1" ht="12">
      <c r="A130" s="13"/>
      <c r="B130" s="190"/>
      <c r="C130" s="13"/>
      <c r="D130" s="185" t="s">
        <v>154</v>
      </c>
      <c r="E130" s="191" t="s">
        <v>3</v>
      </c>
      <c r="F130" s="192" t="s">
        <v>1305</v>
      </c>
      <c r="G130" s="13"/>
      <c r="H130" s="193">
        <v>1</v>
      </c>
      <c r="I130" s="194"/>
      <c r="J130" s="13"/>
      <c r="K130" s="13"/>
      <c r="L130" s="190"/>
      <c r="M130" s="195"/>
      <c r="N130" s="196"/>
      <c r="O130" s="196"/>
      <c r="P130" s="196"/>
      <c r="Q130" s="196"/>
      <c r="R130" s="196"/>
      <c r="S130" s="196"/>
      <c r="T130" s="197"/>
      <c r="U130" s="13"/>
      <c r="V130" s="13"/>
      <c r="W130" s="13"/>
      <c r="X130" s="13"/>
      <c r="Y130" s="13"/>
      <c r="Z130" s="13"/>
      <c r="AA130" s="13"/>
      <c r="AB130" s="13"/>
      <c r="AC130" s="13"/>
      <c r="AD130" s="13"/>
      <c r="AE130" s="13"/>
      <c r="AT130" s="191" t="s">
        <v>154</v>
      </c>
      <c r="AU130" s="191" t="s">
        <v>82</v>
      </c>
      <c r="AV130" s="13" t="s">
        <v>82</v>
      </c>
      <c r="AW130" s="13" t="s">
        <v>35</v>
      </c>
      <c r="AX130" s="13" t="s">
        <v>73</v>
      </c>
      <c r="AY130" s="191" t="s">
        <v>137</v>
      </c>
    </row>
    <row r="131" spans="1:51" s="14" customFormat="1" ht="12">
      <c r="A131" s="14"/>
      <c r="B131" s="208"/>
      <c r="C131" s="14"/>
      <c r="D131" s="185" t="s">
        <v>154</v>
      </c>
      <c r="E131" s="209" t="s">
        <v>3</v>
      </c>
      <c r="F131" s="210" t="s">
        <v>223</v>
      </c>
      <c r="G131" s="14"/>
      <c r="H131" s="211">
        <v>1</v>
      </c>
      <c r="I131" s="212"/>
      <c r="J131" s="14"/>
      <c r="K131" s="14"/>
      <c r="L131" s="208"/>
      <c r="M131" s="213"/>
      <c r="N131" s="214"/>
      <c r="O131" s="214"/>
      <c r="P131" s="214"/>
      <c r="Q131" s="214"/>
      <c r="R131" s="214"/>
      <c r="S131" s="214"/>
      <c r="T131" s="215"/>
      <c r="U131" s="14"/>
      <c r="V131" s="14"/>
      <c r="W131" s="14"/>
      <c r="X131" s="14"/>
      <c r="Y131" s="14"/>
      <c r="Z131" s="14"/>
      <c r="AA131" s="14"/>
      <c r="AB131" s="14"/>
      <c r="AC131" s="14"/>
      <c r="AD131" s="14"/>
      <c r="AE131" s="14"/>
      <c r="AT131" s="209" t="s">
        <v>154</v>
      </c>
      <c r="AU131" s="209" t="s">
        <v>82</v>
      </c>
      <c r="AV131" s="14" t="s">
        <v>144</v>
      </c>
      <c r="AW131" s="14" t="s">
        <v>35</v>
      </c>
      <c r="AX131" s="14" t="s">
        <v>80</v>
      </c>
      <c r="AY131" s="209" t="s">
        <v>137</v>
      </c>
    </row>
    <row r="132" spans="1:65" s="2" customFormat="1" ht="16.5" customHeight="1">
      <c r="A132" s="37"/>
      <c r="B132" s="171"/>
      <c r="C132" s="172" t="s">
        <v>187</v>
      </c>
      <c r="D132" s="172" t="s">
        <v>140</v>
      </c>
      <c r="E132" s="173" t="s">
        <v>1214</v>
      </c>
      <c r="F132" s="174" t="s">
        <v>1306</v>
      </c>
      <c r="G132" s="175" t="s">
        <v>190</v>
      </c>
      <c r="H132" s="176">
        <v>5.2</v>
      </c>
      <c r="I132" s="177"/>
      <c r="J132" s="178">
        <f>ROUND(I132*H132,2)</f>
        <v>0</v>
      </c>
      <c r="K132" s="174" t="s">
        <v>3</v>
      </c>
      <c r="L132" s="38"/>
      <c r="M132" s="179" t="s">
        <v>3</v>
      </c>
      <c r="N132" s="180" t="s">
        <v>44</v>
      </c>
      <c r="O132" s="71"/>
      <c r="P132" s="181">
        <f>O132*H132</f>
        <v>0</v>
      </c>
      <c r="Q132" s="181">
        <v>0</v>
      </c>
      <c r="R132" s="181">
        <f>Q132*H132</f>
        <v>0</v>
      </c>
      <c r="S132" s="181">
        <v>0</v>
      </c>
      <c r="T132" s="182">
        <f>S132*H132</f>
        <v>0</v>
      </c>
      <c r="U132" s="37"/>
      <c r="V132" s="37"/>
      <c r="W132" s="37"/>
      <c r="X132" s="37"/>
      <c r="Y132" s="37"/>
      <c r="Z132" s="37"/>
      <c r="AA132" s="37"/>
      <c r="AB132" s="37"/>
      <c r="AC132" s="37"/>
      <c r="AD132" s="37"/>
      <c r="AE132" s="37"/>
      <c r="AR132" s="183" t="s">
        <v>144</v>
      </c>
      <c r="AT132" s="183" t="s">
        <v>140</v>
      </c>
      <c r="AU132" s="183" t="s">
        <v>82</v>
      </c>
      <c r="AY132" s="18" t="s">
        <v>137</v>
      </c>
      <c r="BE132" s="184">
        <f>IF(N132="základní",J132,0)</f>
        <v>0</v>
      </c>
      <c r="BF132" s="184">
        <f>IF(N132="snížená",J132,0)</f>
        <v>0</v>
      </c>
      <c r="BG132" s="184">
        <f>IF(N132="zákl. přenesená",J132,0)</f>
        <v>0</v>
      </c>
      <c r="BH132" s="184">
        <f>IF(N132="sníž. přenesená",J132,0)</f>
        <v>0</v>
      </c>
      <c r="BI132" s="184">
        <f>IF(N132="nulová",J132,0)</f>
        <v>0</v>
      </c>
      <c r="BJ132" s="18" t="s">
        <v>80</v>
      </c>
      <c r="BK132" s="184">
        <f>ROUND(I132*H132,2)</f>
        <v>0</v>
      </c>
      <c r="BL132" s="18" t="s">
        <v>144</v>
      </c>
      <c r="BM132" s="183" t="s">
        <v>1307</v>
      </c>
    </row>
    <row r="133" spans="1:47" s="2" customFormat="1" ht="12">
      <c r="A133" s="37"/>
      <c r="B133" s="38"/>
      <c r="C133" s="37"/>
      <c r="D133" s="185" t="s">
        <v>146</v>
      </c>
      <c r="E133" s="37"/>
      <c r="F133" s="186" t="s">
        <v>1306</v>
      </c>
      <c r="G133" s="37"/>
      <c r="H133" s="37"/>
      <c r="I133" s="187"/>
      <c r="J133" s="37"/>
      <c r="K133" s="37"/>
      <c r="L133" s="38"/>
      <c r="M133" s="188"/>
      <c r="N133" s="189"/>
      <c r="O133" s="71"/>
      <c r="P133" s="71"/>
      <c r="Q133" s="71"/>
      <c r="R133" s="71"/>
      <c r="S133" s="71"/>
      <c r="T133" s="72"/>
      <c r="U133" s="37"/>
      <c r="V133" s="37"/>
      <c r="W133" s="37"/>
      <c r="X133" s="37"/>
      <c r="Y133" s="37"/>
      <c r="Z133" s="37"/>
      <c r="AA133" s="37"/>
      <c r="AB133" s="37"/>
      <c r="AC133" s="37"/>
      <c r="AD133" s="37"/>
      <c r="AE133" s="37"/>
      <c r="AT133" s="18" t="s">
        <v>146</v>
      </c>
      <c r="AU133" s="18" t="s">
        <v>82</v>
      </c>
    </row>
    <row r="134" spans="1:51" s="13" customFormat="1" ht="12">
      <c r="A134" s="13"/>
      <c r="B134" s="190"/>
      <c r="C134" s="13"/>
      <c r="D134" s="185" t="s">
        <v>154</v>
      </c>
      <c r="E134" s="191" t="s">
        <v>3</v>
      </c>
      <c r="F134" s="192" t="s">
        <v>1308</v>
      </c>
      <c r="G134" s="13"/>
      <c r="H134" s="193">
        <v>5.2</v>
      </c>
      <c r="I134" s="194"/>
      <c r="J134" s="13"/>
      <c r="K134" s="13"/>
      <c r="L134" s="190"/>
      <c r="M134" s="195"/>
      <c r="N134" s="196"/>
      <c r="O134" s="196"/>
      <c r="P134" s="196"/>
      <c r="Q134" s="196"/>
      <c r="R134" s="196"/>
      <c r="S134" s="196"/>
      <c r="T134" s="197"/>
      <c r="U134" s="13"/>
      <c r="V134" s="13"/>
      <c r="W134" s="13"/>
      <c r="X134" s="13"/>
      <c r="Y134" s="13"/>
      <c r="Z134" s="13"/>
      <c r="AA134" s="13"/>
      <c r="AB134" s="13"/>
      <c r="AC134" s="13"/>
      <c r="AD134" s="13"/>
      <c r="AE134" s="13"/>
      <c r="AT134" s="191" t="s">
        <v>154</v>
      </c>
      <c r="AU134" s="191" t="s">
        <v>82</v>
      </c>
      <c r="AV134" s="13" t="s">
        <v>82</v>
      </c>
      <c r="AW134" s="13" t="s">
        <v>35</v>
      </c>
      <c r="AX134" s="13" t="s">
        <v>73</v>
      </c>
      <c r="AY134" s="191" t="s">
        <v>137</v>
      </c>
    </row>
    <row r="135" spans="1:51" s="14" customFormat="1" ht="12">
      <c r="A135" s="14"/>
      <c r="B135" s="208"/>
      <c r="C135" s="14"/>
      <c r="D135" s="185" t="s">
        <v>154</v>
      </c>
      <c r="E135" s="209" t="s">
        <v>3</v>
      </c>
      <c r="F135" s="210" t="s">
        <v>223</v>
      </c>
      <c r="G135" s="14"/>
      <c r="H135" s="211">
        <v>5.2</v>
      </c>
      <c r="I135" s="212"/>
      <c r="J135" s="14"/>
      <c r="K135" s="14"/>
      <c r="L135" s="208"/>
      <c r="M135" s="213"/>
      <c r="N135" s="214"/>
      <c r="O135" s="214"/>
      <c r="P135" s="214"/>
      <c r="Q135" s="214"/>
      <c r="R135" s="214"/>
      <c r="S135" s="214"/>
      <c r="T135" s="215"/>
      <c r="U135" s="14"/>
      <c r="V135" s="14"/>
      <c r="W135" s="14"/>
      <c r="X135" s="14"/>
      <c r="Y135" s="14"/>
      <c r="Z135" s="14"/>
      <c r="AA135" s="14"/>
      <c r="AB135" s="14"/>
      <c r="AC135" s="14"/>
      <c r="AD135" s="14"/>
      <c r="AE135" s="14"/>
      <c r="AT135" s="209" t="s">
        <v>154</v>
      </c>
      <c r="AU135" s="209" t="s">
        <v>82</v>
      </c>
      <c r="AV135" s="14" t="s">
        <v>144</v>
      </c>
      <c r="AW135" s="14" t="s">
        <v>35</v>
      </c>
      <c r="AX135" s="14" t="s">
        <v>80</v>
      </c>
      <c r="AY135" s="209" t="s">
        <v>137</v>
      </c>
    </row>
    <row r="136" spans="1:63" s="12" customFormat="1" ht="22.8" customHeight="1">
      <c r="A136" s="12"/>
      <c r="B136" s="158"/>
      <c r="C136" s="12"/>
      <c r="D136" s="159" t="s">
        <v>72</v>
      </c>
      <c r="E136" s="169" t="s">
        <v>1309</v>
      </c>
      <c r="F136" s="169" t="s">
        <v>1310</v>
      </c>
      <c r="G136" s="12"/>
      <c r="H136" s="12"/>
      <c r="I136" s="161"/>
      <c r="J136" s="170">
        <f>BK136</f>
        <v>0</v>
      </c>
      <c r="K136" s="12"/>
      <c r="L136" s="158"/>
      <c r="M136" s="163"/>
      <c r="N136" s="164"/>
      <c r="O136" s="164"/>
      <c r="P136" s="165">
        <f>SUM(P137:P152)</f>
        <v>0</v>
      </c>
      <c r="Q136" s="164"/>
      <c r="R136" s="165">
        <f>SUM(R137:R152)</f>
        <v>0</v>
      </c>
      <c r="S136" s="164"/>
      <c r="T136" s="166">
        <f>SUM(T137:T152)</f>
        <v>0</v>
      </c>
      <c r="U136" s="12"/>
      <c r="V136" s="12"/>
      <c r="W136" s="12"/>
      <c r="X136" s="12"/>
      <c r="Y136" s="12"/>
      <c r="Z136" s="12"/>
      <c r="AA136" s="12"/>
      <c r="AB136" s="12"/>
      <c r="AC136" s="12"/>
      <c r="AD136" s="12"/>
      <c r="AE136" s="12"/>
      <c r="AR136" s="159" t="s">
        <v>80</v>
      </c>
      <c r="AT136" s="167" t="s">
        <v>72</v>
      </c>
      <c r="AU136" s="167" t="s">
        <v>80</v>
      </c>
      <c r="AY136" s="159" t="s">
        <v>137</v>
      </c>
      <c r="BK136" s="168">
        <f>SUM(BK137:BK152)</f>
        <v>0</v>
      </c>
    </row>
    <row r="137" spans="1:65" s="2" customFormat="1" ht="37.8" customHeight="1">
      <c r="A137" s="37"/>
      <c r="B137" s="171"/>
      <c r="C137" s="172" t="s">
        <v>193</v>
      </c>
      <c r="D137" s="172" t="s">
        <v>140</v>
      </c>
      <c r="E137" s="173" t="s">
        <v>1311</v>
      </c>
      <c r="F137" s="174" t="s">
        <v>1312</v>
      </c>
      <c r="G137" s="175" t="s">
        <v>169</v>
      </c>
      <c r="H137" s="176">
        <v>29.386</v>
      </c>
      <c r="I137" s="177"/>
      <c r="J137" s="178">
        <f>ROUND(I137*H137,2)</f>
        <v>0</v>
      </c>
      <c r="K137" s="174" t="s">
        <v>3</v>
      </c>
      <c r="L137" s="38"/>
      <c r="M137" s="179" t="s">
        <v>3</v>
      </c>
      <c r="N137" s="180" t="s">
        <v>44</v>
      </c>
      <c r="O137" s="71"/>
      <c r="P137" s="181">
        <f>O137*H137</f>
        <v>0</v>
      </c>
      <c r="Q137" s="181">
        <v>0</v>
      </c>
      <c r="R137" s="181">
        <f>Q137*H137</f>
        <v>0</v>
      </c>
      <c r="S137" s="181">
        <v>0</v>
      </c>
      <c r="T137" s="182">
        <f>S137*H137</f>
        <v>0</v>
      </c>
      <c r="U137" s="37"/>
      <c r="V137" s="37"/>
      <c r="W137" s="37"/>
      <c r="X137" s="37"/>
      <c r="Y137" s="37"/>
      <c r="Z137" s="37"/>
      <c r="AA137" s="37"/>
      <c r="AB137" s="37"/>
      <c r="AC137" s="37"/>
      <c r="AD137" s="37"/>
      <c r="AE137" s="37"/>
      <c r="AR137" s="183" t="s">
        <v>144</v>
      </c>
      <c r="AT137" s="183" t="s">
        <v>140</v>
      </c>
      <c r="AU137" s="183" t="s">
        <v>82</v>
      </c>
      <c r="AY137" s="18" t="s">
        <v>137</v>
      </c>
      <c r="BE137" s="184">
        <f>IF(N137="základní",J137,0)</f>
        <v>0</v>
      </c>
      <c r="BF137" s="184">
        <f>IF(N137="snížená",J137,0)</f>
        <v>0</v>
      </c>
      <c r="BG137" s="184">
        <f>IF(N137="zákl. přenesená",J137,0)</f>
        <v>0</v>
      </c>
      <c r="BH137" s="184">
        <f>IF(N137="sníž. přenesená",J137,0)</f>
        <v>0</v>
      </c>
      <c r="BI137" s="184">
        <f>IF(N137="nulová",J137,0)</f>
        <v>0</v>
      </c>
      <c r="BJ137" s="18" t="s">
        <v>80</v>
      </c>
      <c r="BK137" s="184">
        <f>ROUND(I137*H137,2)</f>
        <v>0</v>
      </c>
      <c r="BL137" s="18" t="s">
        <v>144</v>
      </c>
      <c r="BM137" s="183" t="s">
        <v>1313</v>
      </c>
    </row>
    <row r="138" spans="1:47" s="2" customFormat="1" ht="12">
      <c r="A138" s="37"/>
      <c r="B138" s="38"/>
      <c r="C138" s="37"/>
      <c r="D138" s="185" t="s">
        <v>146</v>
      </c>
      <c r="E138" s="37"/>
      <c r="F138" s="186" t="s">
        <v>1314</v>
      </c>
      <c r="G138" s="37"/>
      <c r="H138" s="37"/>
      <c r="I138" s="187"/>
      <c r="J138" s="37"/>
      <c r="K138" s="37"/>
      <c r="L138" s="38"/>
      <c r="M138" s="188"/>
      <c r="N138" s="189"/>
      <c r="O138" s="71"/>
      <c r="P138" s="71"/>
      <c r="Q138" s="71"/>
      <c r="R138" s="71"/>
      <c r="S138" s="71"/>
      <c r="T138" s="72"/>
      <c r="U138" s="37"/>
      <c r="V138" s="37"/>
      <c r="W138" s="37"/>
      <c r="X138" s="37"/>
      <c r="Y138" s="37"/>
      <c r="Z138" s="37"/>
      <c r="AA138" s="37"/>
      <c r="AB138" s="37"/>
      <c r="AC138" s="37"/>
      <c r="AD138" s="37"/>
      <c r="AE138" s="37"/>
      <c r="AT138" s="18" t="s">
        <v>146</v>
      </c>
      <c r="AU138" s="18" t="s">
        <v>82</v>
      </c>
    </row>
    <row r="139" spans="1:51" s="13" customFormat="1" ht="12">
      <c r="A139" s="13"/>
      <c r="B139" s="190"/>
      <c r="C139" s="13"/>
      <c r="D139" s="185" t="s">
        <v>154</v>
      </c>
      <c r="E139" s="191" t="s">
        <v>3</v>
      </c>
      <c r="F139" s="192" t="s">
        <v>1315</v>
      </c>
      <c r="G139" s="13"/>
      <c r="H139" s="193">
        <v>29.386</v>
      </c>
      <c r="I139" s="194"/>
      <c r="J139" s="13"/>
      <c r="K139" s="13"/>
      <c r="L139" s="190"/>
      <c r="M139" s="195"/>
      <c r="N139" s="196"/>
      <c r="O139" s="196"/>
      <c r="P139" s="196"/>
      <c r="Q139" s="196"/>
      <c r="R139" s="196"/>
      <c r="S139" s="196"/>
      <c r="T139" s="197"/>
      <c r="U139" s="13"/>
      <c r="V139" s="13"/>
      <c r="W139" s="13"/>
      <c r="X139" s="13"/>
      <c r="Y139" s="13"/>
      <c r="Z139" s="13"/>
      <c r="AA139" s="13"/>
      <c r="AB139" s="13"/>
      <c r="AC139" s="13"/>
      <c r="AD139" s="13"/>
      <c r="AE139" s="13"/>
      <c r="AT139" s="191" t="s">
        <v>154</v>
      </c>
      <c r="AU139" s="191" t="s">
        <v>82</v>
      </c>
      <c r="AV139" s="13" t="s">
        <v>82</v>
      </c>
      <c r="AW139" s="13" t="s">
        <v>35</v>
      </c>
      <c r="AX139" s="13" t="s">
        <v>73</v>
      </c>
      <c r="AY139" s="191" t="s">
        <v>137</v>
      </c>
    </row>
    <row r="140" spans="1:51" s="14" customFormat="1" ht="12">
      <c r="A140" s="14"/>
      <c r="B140" s="208"/>
      <c r="C140" s="14"/>
      <c r="D140" s="185" t="s">
        <v>154</v>
      </c>
      <c r="E140" s="209" t="s">
        <v>3</v>
      </c>
      <c r="F140" s="210" t="s">
        <v>223</v>
      </c>
      <c r="G140" s="14"/>
      <c r="H140" s="211">
        <v>29.386</v>
      </c>
      <c r="I140" s="212"/>
      <c r="J140" s="14"/>
      <c r="K140" s="14"/>
      <c r="L140" s="208"/>
      <c r="M140" s="213"/>
      <c r="N140" s="214"/>
      <c r="O140" s="214"/>
      <c r="P140" s="214"/>
      <c r="Q140" s="214"/>
      <c r="R140" s="214"/>
      <c r="S140" s="214"/>
      <c r="T140" s="215"/>
      <c r="U140" s="14"/>
      <c r="V140" s="14"/>
      <c r="W140" s="14"/>
      <c r="X140" s="14"/>
      <c r="Y140" s="14"/>
      <c r="Z140" s="14"/>
      <c r="AA140" s="14"/>
      <c r="AB140" s="14"/>
      <c r="AC140" s="14"/>
      <c r="AD140" s="14"/>
      <c r="AE140" s="14"/>
      <c r="AT140" s="209" t="s">
        <v>154</v>
      </c>
      <c r="AU140" s="209" t="s">
        <v>82</v>
      </c>
      <c r="AV140" s="14" t="s">
        <v>144</v>
      </c>
      <c r="AW140" s="14" t="s">
        <v>35</v>
      </c>
      <c r="AX140" s="14" t="s">
        <v>80</v>
      </c>
      <c r="AY140" s="209" t="s">
        <v>137</v>
      </c>
    </row>
    <row r="141" spans="1:65" s="2" customFormat="1" ht="44.25" customHeight="1">
      <c r="A141" s="37"/>
      <c r="B141" s="171"/>
      <c r="C141" s="172" t="s">
        <v>198</v>
      </c>
      <c r="D141" s="172" t="s">
        <v>140</v>
      </c>
      <c r="E141" s="173" t="s">
        <v>1316</v>
      </c>
      <c r="F141" s="174" t="s">
        <v>1317</v>
      </c>
      <c r="G141" s="175" t="s">
        <v>169</v>
      </c>
      <c r="H141" s="176">
        <v>78.65</v>
      </c>
      <c r="I141" s="177"/>
      <c r="J141" s="178">
        <f>ROUND(I141*H141,2)</f>
        <v>0</v>
      </c>
      <c r="K141" s="174" t="s">
        <v>3</v>
      </c>
      <c r="L141" s="38"/>
      <c r="M141" s="179" t="s">
        <v>3</v>
      </c>
      <c r="N141" s="180" t="s">
        <v>44</v>
      </c>
      <c r="O141" s="71"/>
      <c r="P141" s="181">
        <f>O141*H141</f>
        <v>0</v>
      </c>
      <c r="Q141" s="181">
        <v>0</v>
      </c>
      <c r="R141" s="181">
        <f>Q141*H141</f>
        <v>0</v>
      </c>
      <c r="S141" s="181">
        <v>0</v>
      </c>
      <c r="T141" s="182">
        <f>S141*H141</f>
        <v>0</v>
      </c>
      <c r="U141" s="37"/>
      <c r="V141" s="37"/>
      <c r="W141" s="37"/>
      <c r="X141" s="37"/>
      <c r="Y141" s="37"/>
      <c r="Z141" s="37"/>
      <c r="AA141" s="37"/>
      <c r="AB141" s="37"/>
      <c r="AC141" s="37"/>
      <c r="AD141" s="37"/>
      <c r="AE141" s="37"/>
      <c r="AR141" s="183" t="s">
        <v>144</v>
      </c>
      <c r="AT141" s="183" t="s">
        <v>140</v>
      </c>
      <c r="AU141" s="183" t="s">
        <v>82</v>
      </c>
      <c r="AY141" s="18" t="s">
        <v>137</v>
      </c>
      <c r="BE141" s="184">
        <f>IF(N141="základní",J141,0)</f>
        <v>0</v>
      </c>
      <c r="BF141" s="184">
        <f>IF(N141="snížená",J141,0)</f>
        <v>0</v>
      </c>
      <c r="BG141" s="184">
        <f>IF(N141="zákl. přenesená",J141,0)</f>
        <v>0</v>
      </c>
      <c r="BH141" s="184">
        <f>IF(N141="sníž. přenesená",J141,0)</f>
        <v>0</v>
      </c>
      <c r="BI141" s="184">
        <f>IF(N141="nulová",J141,0)</f>
        <v>0</v>
      </c>
      <c r="BJ141" s="18" t="s">
        <v>80</v>
      </c>
      <c r="BK141" s="184">
        <f>ROUND(I141*H141,2)</f>
        <v>0</v>
      </c>
      <c r="BL141" s="18" t="s">
        <v>144</v>
      </c>
      <c r="BM141" s="183" t="s">
        <v>1318</v>
      </c>
    </row>
    <row r="142" spans="1:47" s="2" customFormat="1" ht="12">
      <c r="A142" s="37"/>
      <c r="B142" s="38"/>
      <c r="C142" s="37"/>
      <c r="D142" s="185" t="s">
        <v>146</v>
      </c>
      <c r="E142" s="37"/>
      <c r="F142" s="186" t="s">
        <v>1317</v>
      </c>
      <c r="G142" s="37"/>
      <c r="H142" s="37"/>
      <c r="I142" s="187"/>
      <c r="J142" s="37"/>
      <c r="K142" s="37"/>
      <c r="L142" s="38"/>
      <c r="M142" s="188"/>
      <c r="N142" s="189"/>
      <c r="O142" s="71"/>
      <c r="P142" s="71"/>
      <c r="Q142" s="71"/>
      <c r="R142" s="71"/>
      <c r="S142" s="71"/>
      <c r="T142" s="72"/>
      <c r="U142" s="37"/>
      <c r="V142" s="37"/>
      <c r="W142" s="37"/>
      <c r="X142" s="37"/>
      <c r="Y142" s="37"/>
      <c r="Z142" s="37"/>
      <c r="AA142" s="37"/>
      <c r="AB142" s="37"/>
      <c r="AC142" s="37"/>
      <c r="AD142" s="37"/>
      <c r="AE142" s="37"/>
      <c r="AT142" s="18" t="s">
        <v>146</v>
      </c>
      <c r="AU142" s="18" t="s">
        <v>82</v>
      </c>
    </row>
    <row r="143" spans="1:51" s="13" customFormat="1" ht="12">
      <c r="A143" s="13"/>
      <c r="B143" s="190"/>
      <c r="C143" s="13"/>
      <c r="D143" s="185" t="s">
        <v>154</v>
      </c>
      <c r="E143" s="191" t="s">
        <v>3</v>
      </c>
      <c r="F143" s="192" t="s">
        <v>1319</v>
      </c>
      <c r="G143" s="13"/>
      <c r="H143" s="193">
        <v>78.65</v>
      </c>
      <c r="I143" s="194"/>
      <c r="J143" s="13"/>
      <c r="K143" s="13"/>
      <c r="L143" s="190"/>
      <c r="M143" s="195"/>
      <c r="N143" s="196"/>
      <c r="O143" s="196"/>
      <c r="P143" s="196"/>
      <c r="Q143" s="196"/>
      <c r="R143" s="196"/>
      <c r="S143" s="196"/>
      <c r="T143" s="197"/>
      <c r="U143" s="13"/>
      <c r="V143" s="13"/>
      <c r="W143" s="13"/>
      <c r="X143" s="13"/>
      <c r="Y143" s="13"/>
      <c r="Z143" s="13"/>
      <c r="AA143" s="13"/>
      <c r="AB143" s="13"/>
      <c r="AC143" s="13"/>
      <c r="AD143" s="13"/>
      <c r="AE143" s="13"/>
      <c r="AT143" s="191" t="s">
        <v>154</v>
      </c>
      <c r="AU143" s="191" t="s">
        <v>82</v>
      </c>
      <c r="AV143" s="13" t="s">
        <v>82</v>
      </c>
      <c r="AW143" s="13" t="s">
        <v>35</v>
      </c>
      <c r="AX143" s="13" t="s">
        <v>73</v>
      </c>
      <c r="AY143" s="191" t="s">
        <v>137</v>
      </c>
    </row>
    <row r="144" spans="1:51" s="14" customFormat="1" ht="12">
      <c r="A144" s="14"/>
      <c r="B144" s="208"/>
      <c r="C144" s="14"/>
      <c r="D144" s="185" t="s">
        <v>154</v>
      </c>
      <c r="E144" s="209" t="s">
        <v>3</v>
      </c>
      <c r="F144" s="210" t="s">
        <v>223</v>
      </c>
      <c r="G144" s="14"/>
      <c r="H144" s="211">
        <v>78.65</v>
      </c>
      <c r="I144" s="212"/>
      <c r="J144" s="14"/>
      <c r="K144" s="14"/>
      <c r="L144" s="208"/>
      <c r="M144" s="213"/>
      <c r="N144" s="214"/>
      <c r="O144" s="214"/>
      <c r="P144" s="214"/>
      <c r="Q144" s="214"/>
      <c r="R144" s="214"/>
      <c r="S144" s="214"/>
      <c r="T144" s="215"/>
      <c r="U144" s="14"/>
      <c r="V144" s="14"/>
      <c r="W144" s="14"/>
      <c r="X144" s="14"/>
      <c r="Y144" s="14"/>
      <c r="Z144" s="14"/>
      <c r="AA144" s="14"/>
      <c r="AB144" s="14"/>
      <c r="AC144" s="14"/>
      <c r="AD144" s="14"/>
      <c r="AE144" s="14"/>
      <c r="AT144" s="209" t="s">
        <v>154</v>
      </c>
      <c r="AU144" s="209" t="s">
        <v>82</v>
      </c>
      <c r="AV144" s="14" t="s">
        <v>144</v>
      </c>
      <c r="AW144" s="14" t="s">
        <v>35</v>
      </c>
      <c r="AX144" s="14" t="s">
        <v>80</v>
      </c>
      <c r="AY144" s="209" t="s">
        <v>137</v>
      </c>
    </row>
    <row r="145" spans="1:65" s="2" customFormat="1" ht="24.15" customHeight="1">
      <c r="A145" s="37"/>
      <c r="B145" s="171"/>
      <c r="C145" s="172" t="s">
        <v>202</v>
      </c>
      <c r="D145" s="172" t="s">
        <v>140</v>
      </c>
      <c r="E145" s="173" t="s">
        <v>1320</v>
      </c>
      <c r="F145" s="174" t="s">
        <v>1321</v>
      </c>
      <c r="G145" s="175" t="s">
        <v>169</v>
      </c>
      <c r="H145" s="176">
        <v>110.83</v>
      </c>
      <c r="I145" s="177"/>
      <c r="J145" s="178">
        <f>ROUND(I145*H145,2)</f>
        <v>0</v>
      </c>
      <c r="K145" s="174" t="s">
        <v>3</v>
      </c>
      <c r="L145" s="38"/>
      <c r="M145" s="179" t="s">
        <v>3</v>
      </c>
      <c r="N145" s="180" t="s">
        <v>44</v>
      </c>
      <c r="O145" s="71"/>
      <c r="P145" s="181">
        <f>O145*H145</f>
        <v>0</v>
      </c>
      <c r="Q145" s="181">
        <v>0</v>
      </c>
      <c r="R145" s="181">
        <f>Q145*H145</f>
        <v>0</v>
      </c>
      <c r="S145" s="181">
        <v>0</v>
      </c>
      <c r="T145" s="182">
        <f>S145*H145</f>
        <v>0</v>
      </c>
      <c r="U145" s="37"/>
      <c r="V145" s="37"/>
      <c r="W145" s="37"/>
      <c r="X145" s="37"/>
      <c r="Y145" s="37"/>
      <c r="Z145" s="37"/>
      <c r="AA145" s="37"/>
      <c r="AB145" s="37"/>
      <c r="AC145" s="37"/>
      <c r="AD145" s="37"/>
      <c r="AE145" s="37"/>
      <c r="AR145" s="183" t="s">
        <v>144</v>
      </c>
      <c r="AT145" s="183" t="s">
        <v>140</v>
      </c>
      <c r="AU145" s="183" t="s">
        <v>82</v>
      </c>
      <c r="AY145" s="18" t="s">
        <v>137</v>
      </c>
      <c r="BE145" s="184">
        <f>IF(N145="základní",J145,0)</f>
        <v>0</v>
      </c>
      <c r="BF145" s="184">
        <f>IF(N145="snížená",J145,0)</f>
        <v>0</v>
      </c>
      <c r="BG145" s="184">
        <f>IF(N145="zákl. přenesená",J145,0)</f>
        <v>0</v>
      </c>
      <c r="BH145" s="184">
        <f>IF(N145="sníž. přenesená",J145,0)</f>
        <v>0</v>
      </c>
      <c r="BI145" s="184">
        <f>IF(N145="nulová",J145,0)</f>
        <v>0</v>
      </c>
      <c r="BJ145" s="18" t="s">
        <v>80</v>
      </c>
      <c r="BK145" s="184">
        <f>ROUND(I145*H145,2)</f>
        <v>0</v>
      </c>
      <c r="BL145" s="18" t="s">
        <v>144</v>
      </c>
      <c r="BM145" s="183" t="s">
        <v>1322</v>
      </c>
    </row>
    <row r="146" spans="1:47" s="2" customFormat="1" ht="12">
      <c r="A146" s="37"/>
      <c r="B146" s="38"/>
      <c r="C146" s="37"/>
      <c r="D146" s="185" t="s">
        <v>146</v>
      </c>
      <c r="E146" s="37"/>
      <c r="F146" s="186" t="s">
        <v>1321</v>
      </c>
      <c r="G146" s="37"/>
      <c r="H146" s="37"/>
      <c r="I146" s="187"/>
      <c r="J146" s="37"/>
      <c r="K146" s="37"/>
      <c r="L146" s="38"/>
      <c r="M146" s="188"/>
      <c r="N146" s="189"/>
      <c r="O146" s="71"/>
      <c r="P146" s="71"/>
      <c r="Q146" s="71"/>
      <c r="R146" s="71"/>
      <c r="S146" s="71"/>
      <c r="T146" s="72"/>
      <c r="U146" s="37"/>
      <c r="V146" s="37"/>
      <c r="W146" s="37"/>
      <c r="X146" s="37"/>
      <c r="Y146" s="37"/>
      <c r="Z146" s="37"/>
      <c r="AA146" s="37"/>
      <c r="AB146" s="37"/>
      <c r="AC146" s="37"/>
      <c r="AD146" s="37"/>
      <c r="AE146" s="37"/>
      <c r="AT146" s="18" t="s">
        <v>146</v>
      </c>
      <c r="AU146" s="18" t="s">
        <v>82</v>
      </c>
    </row>
    <row r="147" spans="1:65" s="2" customFormat="1" ht="16.5" customHeight="1">
      <c r="A147" s="37"/>
      <c r="B147" s="171"/>
      <c r="C147" s="172" t="s">
        <v>208</v>
      </c>
      <c r="D147" s="172" t="s">
        <v>140</v>
      </c>
      <c r="E147" s="173" t="s">
        <v>1323</v>
      </c>
      <c r="F147" s="174" t="s">
        <v>1324</v>
      </c>
      <c r="G147" s="175" t="s">
        <v>169</v>
      </c>
      <c r="H147" s="176">
        <v>1108.3</v>
      </c>
      <c r="I147" s="177"/>
      <c r="J147" s="178">
        <f>ROUND(I147*H147,2)</f>
        <v>0</v>
      </c>
      <c r="K147" s="174" t="s">
        <v>3</v>
      </c>
      <c r="L147" s="38"/>
      <c r="M147" s="179" t="s">
        <v>3</v>
      </c>
      <c r="N147" s="180" t="s">
        <v>44</v>
      </c>
      <c r="O147" s="71"/>
      <c r="P147" s="181">
        <f>O147*H147</f>
        <v>0</v>
      </c>
      <c r="Q147" s="181">
        <v>0</v>
      </c>
      <c r="R147" s="181">
        <f>Q147*H147</f>
        <v>0</v>
      </c>
      <c r="S147" s="181">
        <v>0</v>
      </c>
      <c r="T147" s="182">
        <f>S147*H147</f>
        <v>0</v>
      </c>
      <c r="U147" s="37"/>
      <c r="V147" s="37"/>
      <c r="W147" s="37"/>
      <c r="X147" s="37"/>
      <c r="Y147" s="37"/>
      <c r="Z147" s="37"/>
      <c r="AA147" s="37"/>
      <c r="AB147" s="37"/>
      <c r="AC147" s="37"/>
      <c r="AD147" s="37"/>
      <c r="AE147" s="37"/>
      <c r="AR147" s="183" t="s">
        <v>144</v>
      </c>
      <c r="AT147" s="183" t="s">
        <v>140</v>
      </c>
      <c r="AU147" s="183" t="s">
        <v>82</v>
      </c>
      <c r="AY147" s="18" t="s">
        <v>137</v>
      </c>
      <c r="BE147" s="184">
        <f>IF(N147="základní",J147,0)</f>
        <v>0</v>
      </c>
      <c r="BF147" s="184">
        <f>IF(N147="snížená",J147,0)</f>
        <v>0</v>
      </c>
      <c r="BG147" s="184">
        <f>IF(N147="zákl. přenesená",J147,0)</f>
        <v>0</v>
      </c>
      <c r="BH147" s="184">
        <f>IF(N147="sníž. přenesená",J147,0)</f>
        <v>0</v>
      </c>
      <c r="BI147" s="184">
        <f>IF(N147="nulová",J147,0)</f>
        <v>0</v>
      </c>
      <c r="BJ147" s="18" t="s">
        <v>80</v>
      </c>
      <c r="BK147" s="184">
        <f>ROUND(I147*H147,2)</f>
        <v>0</v>
      </c>
      <c r="BL147" s="18" t="s">
        <v>144</v>
      </c>
      <c r="BM147" s="183" t="s">
        <v>1325</v>
      </c>
    </row>
    <row r="148" spans="1:47" s="2" customFormat="1" ht="12">
      <c r="A148" s="37"/>
      <c r="B148" s="38"/>
      <c r="C148" s="37"/>
      <c r="D148" s="185" t="s">
        <v>146</v>
      </c>
      <c r="E148" s="37"/>
      <c r="F148" s="186" t="s">
        <v>1324</v>
      </c>
      <c r="G148" s="37"/>
      <c r="H148" s="37"/>
      <c r="I148" s="187"/>
      <c r="J148" s="37"/>
      <c r="K148" s="37"/>
      <c r="L148" s="38"/>
      <c r="M148" s="188"/>
      <c r="N148" s="189"/>
      <c r="O148" s="71"/>
      <c r="P148" s="71"/>
      <c r="Q148" s="71"/>
      <c r="R148" s="71"/>
      <c r="S148" s="71"/>
      <c r="T148" s="72"/>
      <c r="U148" s="37"/>
      <c r="V148" s="37"/>
      <c r="W148" s="37"/>
      <c r="X148" s="37"/>
      <c r="Y148" s="37"/>
      <c r="Z148" s="37"/>
      <c r="AA148" s="37"/>
      <c r="AB148" s="37"/>
      <c r="AC148" s="37"/>
      <c r="AD148" s="37"/>
      <c r="AE148" s="37"/>
      <c r="AT148" s="18" t="s">
        <v>146</v>
      </c>
      <c r="AU148" s="18" t="s">
        <v>82</v>
      </c>
    </row>
    <row r="149" spans="1:51" s="13" customFormat="1" ht="12">
      <c r="A149" s="13"/>
      <c r="B149" s="190"/>
      <c r="C149" s="13"/>
      <c r="D149" s="185" t="s">
        <v>154</v>
      </c>
      <c r="E149" s="191" t="s">
        <v>3</v>
      </c>
      <c r="F149" s="192" t="s">
        <v>1326</v>
      </c>
      <c r="G149" s="13"/>
      <c r="H149" s="193">
        <v>1108.3</v>
      </c>
      <c r="I149" s="194"/>
      <c r="J149" s="13"/>
      <c r="K149" s="13"/>
      <c r="L149" s="190"/>
      <c r="M149" s="195"/>
      <c r="N149" s="196"/>
      <c r="O149" s="196"/>
      <c r="P149" s="196"/>
      <c r="Q149" s="196"/>
      <c r="R149" s="196"/>
      <c r="S149" s="196"/>
      <c r="T149" s="197"/>
      <c r="U149" s="13"/>
      <c r="V149" s="13"/>
      <c r="W149" s="13"/>
      <c r="X149" s="13"/>
      <c r="Y149" s="13"/>
      <c r="Z149" s="13"/>
      <c r="AA149" s="13"/>
      <c r="AB149" s="13"/>
      <c r="AC149" s="13"/>
      <c r="AD149" s="13"/>
      <c r="AE149" s="13"/>
      <c r="AT149" s="191" t="s">
        <v>154</v>
      </c>
      <c r="AU149" s="191" t="s">
        <v>82</v>
      </c>
      <c r="AV149" s="13" t="s">
        <v>82</v>
      </c>
      <c r="AW149" s="13" t="s">
        <v>35</v>
      </c>
      <c r="AX149" s="13" t="s">
        <v>73</v>
      </c>
      <c r="AY149" s="191" t="s">
        <v>137</v>
      </c>
    </row>
    <row r="150" spans="1:51" s="14" customFormat="1" ht="12">
      <c r="A150" s="14"/>
      <c r="B150" s="208"/>
      <c r="C150" s="14"/>
      <c r="D150" s="185" t="s">
        <v>154</v>
      </c>
      <c r="E150" s="209" t="s">
        <v>3</v>
      </c>
      <c r="F150" s="210" t="s">
        <v>223</v>
      </c>
      <c r="G150" s="14"/>
      <c r="H150" s="211">
        <v>1108.3</v>
      </c>
      <c r="I150" s="212"/>
      <c r="J150" s="14"/>
      <c r="K150" s="14"/>
      <c r="L150" s="208"/>
      <c r="M150" s="213"/>
      <c r="N150" s="214"/>
      <c r="O150" s="214"/>
      <c r="P150" s="214"/>
      <c r="Q150" s="214"/>
      <c r="R150" s="214"/>
      <c r="S150" s="214"/>
      <c r="T150" s="215"/>
      <c r="U150" s="14"/>
      <c r="V150" s="14"/>
      <c r="W150" s="14"/>
      <c r="X150" s="14"/>
      <c r="Y150" s="14"/>
      <c r="Z150" s="14"/>
      <c r="AA150" s="14"/>
      <c r="AB150" s="14"/>
      <c r="AC150" s="14"/>
      <c r="AD150" s="14"/>
      <c r="AE150" s="14"/>
      <c r="AT150" s="209" t="s">
        <v>154</v>
      </c>
      <c r="AU150" s="209" t="s">
        <v>82</v>
      </c>
      <c r="AV150" s="14" t="s">
        <v>144</v>
      </c>
      <c r="AW150" s="14" t="s">
        <v>35</v>
      </c>
      <c r="AX150" s="14" t="s">
        <v>80</v>
      </c>
      <c r="AY150" s="209" t="s">
        <v>137</v>
      </c>
    </row>
    <row r="151" spans="1:65" s="2" customFormat="1" ht="24.15" customHeight="1">
      <c r="A151" s="37"/>
      <c r="B151" s="171"/>
      <c r="C151" s="172" t="s">
        <v>9</v>
      </c>
      <c r="D151" s="172" t="s">
        <v>140</v>
      </c>
      <c r="E151" s="173" t="s">
        <v>1327</v>
      </c>
      <c r="F151" s="174" t="s">
        <v>1328</v>
      </c>
      <c r="G151" s="175" t="s">
        <v>169</v>
      </c>
      <c r="H151" s="176">
        <v>110.83</v>
      </c>
      <c r="I151" s="177"/>
      <c r="J151" s="178">
        <f>ROUND(I151*H151,2)</f>
        <v>0</v>
      </c>
      <c r="K151" s="174" t="s">
        <v>3</v>
      </c>
      <c r="L151" s="38"/>
      <c r="M151" s="179" t="s">
        <v>3</v>
      </c>
      <c r="N151" s="180" t="s">
        <v>44</v>
      </c>
      <c r="O151" s="71"/>
      <c r="P151" s="181">
        <f>O151*H151</f>
        <v>0</v>
      </c>
      <c r="Q151" s="181">
        <v>0</v>
      </c>
      <c r="R151" s="181">
        <f>Q151*H151</f>
        <v>0</v>
      </c>
      <c r="S151" s="181">
        <v>0</v>
      </c>
      <c r="T151" s="182">
        <f>S151*H151</f>
        <v>0</v>
      </c>
      <c r="U151" s="37"/>
      <c r="V151" s="37"/>
      <c r="W151" s="37"/>
      <c r="X151" s="37"/>
      <c r="Y151" s="37"/>
      <c r="Z151" s="37"/>
      <c r="AA151" s="37"/>
      <c r="AB151" s="37"/>
      <c r="AC151" s="37"/>
      <c r="AD151" s="37"/>
      <c r="AE151" s="37"/>
      <c r="AR151" s="183" t="s">
        <v>144</v>
      </c>
      <c r="AT151" s="183" t="s">
        <v>140</v>
      </c>
      <c r="AU151" s="183" t="s">
        <v>82</v>
      </c>
      <c r="AY151" s="18" t="s">
        <v>137</v>
      </c>
      <c r="BE151" s="184">
        <f>IF(N151="základní",J151,0)</f>
        <v>0</v>
      </c>
      <c r="BF151" s="184">
        <f>IF(N151="snížená",J151,0)</f>
        <v>0</v>
      </c>
      <c r="BG151" s="184">
        <f>IF(N151="zákl. přenesená",J151,0)</f>
        <v>0</v>
      </c>
      <c r="BH151" s="184">
        <f>IF(N151="sníž. přenesená",J151,0)</f>
        <v>0</v>
      </c>
      <c r="BI151" s="184">
        <f>IF(N151="nulová",J151,0)</f>
        <v>0</v>
      </c>
      <c r="BJ151" s="18" t="s">
        <v>80</v>
      </c>
      <c r="BK151" s="184">
        <f>ROUND(I151*H151,2)</f>
        <v>0</v>
      </c>
      <c r="BL151" s="18" t="s">
        <v>144</v>
      </c>
      <c r="BM151" s="183" t="s">
        <v>1329</v>
      </c>
    </row>
    <row r="152" spans="1:47" s="2" customFormat="1" ht="12">
      <c r="A152" s="37"/>
      <c r="B152" s="38"/>
      <c r="C152" s="37"/>
      <c r="D152" s="185" t="s">
        <v>146</v>
      </c>
      <c r="E152" s="37"/>
      <c r="F152" s="186" t="s">
        <v>1328</v>
      </c>
      <c r="G152" s="37"/>
      <c r="H152" s="37"/>
      <c r="I152" s="187"/>
      <c r="J152" s="37"/>
      <c r="K152" s="37"/>
      <c r="L152" s="38"/>
      <c r="M152" s="188"/>
      <c r="N152" s="189"/>
      <c r="O152" s="71"/>
      <c r="P152" s="71"/>
      <c r="Q152" s="71"/>
      <c r="R152" s="71"/>
      <c r="S152" s="71"/>
      <c r="T152" s="72"/>
      <c r="U152" s="37"/>
      <c r="V152" s="37"/>
      <c r="W152" s="37"/>
      <c r="X152" s="37"/>
      <c r="Y152" s="37"/>
      <c r="Z152" s="37"/>
      <c r="AA152" s="37"/>
      <c r="AB152" s="37"/>
      <c r="AC152" s="37"/>
      <c r="AD152" s="37"/>
      <c r="AE152" s="37"/>
      <c r="AT152" s="18" t="s">
        <v>146</v>
      </c>
      <c r="AU152" s="18" t="s">
        <v>82</v>
      </c>
    </row>
    <row r="153" spans="1:63" s="12" customFormat="1" ht="22.8" customHeight="1">
      <c r="A153" s="12"/>
      <c r="B153" s="158"/>
      <c r="C153" s="12"/>
      <c r="D153" s="159" t="s">
        <v>72</v>
      </c>
      <c r="E153" s="169" t="s">
        <v>1330</v>
      </c>
      <c r="F153" s="169" t="s">
        <v>1331</v>
      </c>
      <c r="G153" s="12"/>
      <c r="H153" s="12"/>
      <c r="I153" s="161"/>
      <c r="J153" s="170">
        <f>BK153</f>
        <v>0</v>
      </c>
      <c r="K153" s="12"/>
      <c r="L153" s="158"/>
      <c r="M153" s="163"/>
      <c r="N153" s="164"/>
      <c r="O153" s="164"/>
      <c r="P153" s="165">
        <f>SUM(P154:P155)</f>
        <v>0</v>
      </c>
      <c r="Q153" s="164"/>
      <c r="R153" s="165">
        <f>SUM(R154:R155)</f>
        <v>0</v>
      </c>
      <c r="S153" s="164"/>
      <c r="T153" s="166">
        <f>SUM(T154:T155)</f>
        <v>0</v>
      </c>
      <c r="U153" s="12"/>
      <c r="V153" s="12"/>
      <c r="W153" s="12"/>
      <c r="X153" s="12"/>
      <c r="Y153" s="12"/>
      <c r="Z153" s="12"/>
      <c r="AA153" s="12"/>
      <c r="AB153" s="12"/>
      <c r="AC153" s="12"/>
      <c r="AD153" s="12"/>
      <c r="AE153" s="12"/>
      <c r="AR153" s="159" t="s">
        <v>80</v>
      </c>
      <c r="AT153" s="167" t="s">
        <v>72</v>
      </c>
      <c r="AU153" s="167" t="s">
        <v>80</v>
      </c>
      <c r="AY153" s="159" t="s">
        <v>137</v>
      </c>
      <c r="BK153" s="168">
        <f>SUM(BK154:BK155)</f>
        <v>0</v>
      </c>
    </row>
    <row r="154" spans="1:65" s="2" customFormat="1" ht="24.15" customHeight="1">
      <c r="A154" s="37"/>
      <c r="B154" s="171"/>
      <c r="C154" s="172" t="s">
        <v>217</v>
      </c>
      <c r="D154" s="172" t="s">
        <v>140</v>
      </c>
      <c r="E154" s="173" t="s">
        <v>1332</v>
      </c>
      <c r="F154" s="174" t="s">
        <v>1333</v>
      </c>
      <c r="G154" s="175" t="s">
        <v>169</v>
      </c>
      <c r="H154" s="176">
        <v>141.494</v>
      </c>
      <c r="I154" s="177"/>
      <c r="J154" s="178">
        <f>ROUND(I154*H154,2)</f>
        <v>0</v>
      </c>
      <c r="K154" s="174" t="s">
        <v>3</v>
      </c>
      <c r="L154" s="38"/>
      <c r="M154" s="179" t="s">
        <v>3</v>
      </c>
      <c r="N154" s="180" t="s">
        <v>44</v>
      </c>
      <c r="O154" s="71"/>
      <c r="P154" s="181">
        <f>O154*H154</f>
        <v>0</v>
      </c>
      <c r="Q154" s="181">
        <v>0</v>
      </c>
      <c r="R154" s="181">
        <f>Q154*H154</f>
        <v>0</v>
      </c>
      <c r="S154" s="181">
        <v>0</v>
      </c>
      <c r="T154" s="182">
        <f>S154*H154</f>
        <v>0</v>
      </c>
      <c r="U154" s="37"/>
      <c r="V154" s="37"/>
      <c r="W154" s="37"/>
      <c r="X154" s="37"/>
      <c r="Y154" s="37"/>
      <c r="Z154" s="37"/>
      <c r="AA154" s="37"/>
      <c r="AB154" s="37"/>
      <c r="AC154" s="37"/>
      <c r="AD154" s="37"/>
      <c r="AE154" s="37"/>
      <c r="AR154" s="183" t="s">
        <v>144</v>
      </c>
      <c r="AT154" s="183" t="s">
        <v>140</v>
      </c>
      <c r="AU154" s="183" t="s">
        <v>82</v>
      </c>
      <c r="AY154" s="18" t="s">
        <v>137</v>
      </c>
      <c r="BE154" s="184">
        <f>IF(N154="základní",J154,0)</f>
        <v>0</v>
      </c>
      <c r="BF154" s="184">
        <f>IF(N154="snížená",J154,0)</f>
        <v>0</v>
      </c>
      <c r="BG154" s="184">
        <f>IF(N154="zákl. přenesená",J154,0)</f>
        <v>0</v>
      </c>
      <c r="BH154" s="184">
        <f>IF(N154="sníž. přenesená",J154,0)</f>
        <v>0</v>
      </c>
      <c r="BI154" s="184">
        <f>IF(N154="nulová",J154,0)</f>
        <v>0</v>
      </c>
      <c r="BJ154" s="18" t="s">
        <v>80</v>
      </c>
      <c r="BK154" s="184">
        <f>ROUND(I154*H154,2)</f>
        <v>0</v>
      </c>
      <c r="BL154" s="18" t="s">
        <v>144</v>
      </c>
      <c r="BM154" s="183" t="s">
        <v>1334</v>
      </c>
    </row>
    <row r="155" spans="1:47" s="2" customFormat="1" ht="12">
      <c r="A155" s="37"/>
      <c r="B155" s="38"/>
      <c r="C155" s="37"/>
      <c r="D155" s="185" t="s">
        <v>146</v>
      </c>
      <c r="E155" s="37"/>
      <c r="F155" s="186" t="s">
        <v>1333</v>
      </c>
      <c r="G155" s="37"/>
      <c r="H155" s="37"/>
      <c r="I155" s="187"/>
      <c r="J155" s="37"/>
      <c r="K155" s="37"/>
      <c r="L155" s="38"/>
      <c r="M155" s="223"/>
      <c r="N155" s="224"/>
      <c r="O155" s="225"/>
      <c r="P155" s="225"/>
      <c r="Q155" s="225"/>
      <c r="R155" s="225"/>
      <c r="S155" s="225"/>
      <c r="T155" s="226"/>
      <c r="U155" s="37"/>
      <c r="V155" s="37"/>
      <c r="W155" s="37"/>
      <c r="X155" s="37"/>
      <c r="Y155" s="37"/>
      <c r="Z155" s="37"/>
      <c r="AA155" s="37"/>
      <c r="AB155" s="37"/>
      <c r="AC155" s="37"/>
      <c r="AD155" s="37"/>
      <c r="AE155" s="37"/>
      <c r="AT155" s="18" t="s">
        <v>146</v>
      </c>
      <c r="AU155" s="18" t="s">
        <v>82</v>
      </c>
    </row>
    <row r="156" spans="1:31" s="2" customFormat="1" ht="6.95" customHeight="1">
      <c r="A156" s="37"/>
      <c r="B156" s="54"/>
      <c r="C156" s="55"/>
      <c r="D156" s="55"/>
      <c r="E156" s="55"/>
      <c r="F156" s="55"/>
      <c r="G156" s="55"/>
      <c r="H156" s="55"/>
      <c r="I156" s="55"/>
      <c r="J156" s="55"/>
      <c r="K156" s="55"/>
      <c r="L156" s="38"/>
      <c r="M156" s="37"/>
      <c r="O156" s="37"/>
      <c r="P156" s="37"/>
      <c r="Q156" s="37"/>
      <c r="R156" s="37"/>
      <c r="S156" s="37"/>
      <c r="T156" s="37"/>
      <c r="U156" s="37"/>
      <c r="V156" s="37"/>
      <c r="W156" s="37"/>
      <c r="X156" s="37"/>
      <c r="Y156" s="37"/>
      <c r="Z156" s="37"/>
      <c r="AA156" s="37"/>
      <c r="AB156" s="37"/>
      <c r="AC156" s="37"/>
      <c r="AD156" s="37"/>
      <c r="AE156" s="37"/>
    </row>
  </sheetData>
  <autoFilter ref="C84:K155"/>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105</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1:31" s="2" customFormat="1" ht="12" customHeight="1" hidden="1">
      <c r="A8" s="37"/>
      <c r="B8" s="38"/>
      <c r="C8" s="37"/>
      <c r="D8" s="31" t="s">
        <v>110</v>
      </c>
      <c r="E8" s="37"/>
      <c r="F8" s="37"/>
      <c r="G8" s="37"/>
      <c r="H8" s="37"/>
      <c r="I8" s="37"/>
      <c r="J8" s="37"/>
      <c r="K8" s="37"/>
      <c r="L8" s="123"/>
      <c r="S8" s="37"/>
      <c r="T8" s="37"/>
      <c r="U8" s="37"/>
      <c r="V8" s="37"/>
      <c r="W8" s="37"/>
      <c r="X8" s="37"/>
      <c r="Y8" s="37"/>
      <c r="Z8" s="37"/>
      <c r="AA8" s="37"/>
      <c r="AB8" s="37"/>
      <c r="AC8" s="37"/>
      <c r="AD8" s="37"/>
      <c r="AE8" s="37"/>
    </row>
    <row r="9" spans="1:31" s="2" customFormat="1" ht="16.5" customHeight="1" hidden="1">
      <c r="A9" s="37"/>
      <c r="B9" s="38"/>
      <c r="C9" s="37"/>
      <c r="D9" s="37"/>
      <c r="E9" s="61" t="s">
        <v>1335</v>
      </c>
      <c r="F9" s="37"/>
      <c r="G9" s="37"/>
      <c r="H9" s="37"/>
      <c r="I9" s="37"/>
      <c r="J9" s="37"/>
      <c r="K9" s="37"/>
      <c r="L9" s="123"/>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123"/>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3</v>
      </c>
      <c r="G11" s="37"/>
      <c r="H11" s="37"/>
      <c r="I11" s="31" t="s">
        <v>20</v>
      </c>
      <c r="J11" s="26" t="s">
        <v>3</v>
      </c>
      <c r="K11" s="37"/>
      <c r="L11" s="123"/>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22</v>
      </c>
      <c r="G12" s="37"/>
      <c r="H12" s="37"/>
      <c r="I12" s="31" t="s">
        <v>23</v>
      </c>
      <c r="J12" s="63" t="str">
        <f>'Rekapitulace zakázky'!AN8</f>
        <v>27. 1. 2021</v>
      </c>
      <c r="K12" s="37"/>
      <c r="L12" s="123"/>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27</v>
      </c>
      <c r="K14" s="37"/>
      <c r="L14" s="123"/>
      <c r="S14" s="37"/>
      <c r="T14" s="37"/>
      <c r="U14" s="37"/>
      <c r="V14" s="37"/>
      <c r="W14" s="37"/>
      <c r="X14" s="37"/>
      <c r="Y14" s="37"/>
      <c r="Z14" s="37"/>
      <c r="AA14" s="37"/>
      <c r="AB14" s="37"/>
      <c r="AC14" s="37"/>
      <c r="AD14" s="37"/>
      <c r="AE14" s="37"/>
    </row>
    <row r="15" spans="1:31" s="2" customFormat="1" ht="18" customHeight="1" hidden="1">
      <c r="A15" s="37"/>
      <c r="B15" s="38"/>
      <c r="C15" s="37"/>
      <c r="D15" s="37"/>
      <c r="E15" s="26" t="s">
        <v>28</v>
      </c>
      <c r="F15" s="37"/>
      <c r="G15" s="37"/>
      <c r="H15" s="37"/>
      <c r="I15" s="31" t="s">
        <v>29</v>
      </c>
      <c r="J15" s="26" t="s">
        <v>3</v>
      </c>
      <c r="K15" s="37"/>
      <c r="L15" s="123"/>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123"/>
      <c r="S16" s="37"/>
      <c r="T16" s="37"/>
      <c r="U16" s="37"/>
      <c r="V16" s="37"/>
      <c r="W16" s="37"/>
      <c r="X16" s="37"/>
      <c r="Y16" s="37"/>
      <c r="Z16" s="37"/>
      <c r="AA16" s="37"/>
      <c r="AB16" s="37"/>
      <c r="AC16" s="37"/>
      <c r="AD16" s="37"/>
      <c r="AE16" s="37"/>
    </row>
    <row r="17" spans="1:31" s="2" customFormat="1" ht="12" customHeight="1" hidden="1">
      <c r="A17" s="37"/>
      <c r="B17" s="38"/>
      <c r="C17" s="37"/>
      <c r="D17" s="31" t="s">
        <v>30</v>
      </c>
      <c r="E17" s="37"/>
      <c r="F17" s="37"/>
      <c r="G17" s="37"/>
      <c r="H17" s="37"/>
      <c r="I17" s="31" t="s">
        <v>26</v>
      </c>
      <c r="J17" s="32" t="str">
        <f>'Rekapitulace zakázky'!AN13</f>
        <v>Vyplň údaj</v>
      </c>
      <c r="K17" s="37"/>
      <c r="L17" s="123"/>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zakázky'!E14</f>
        <v>Vyplň údaj</v>
      </c>
      <c r="F18" s="26"/>
      <c r="G18" s="26"/>
      <c r="H18" s="26"/>
      <c r="I18" s="31" t="s">
        <v>29</v>
      </c>
      <c r="J18" s="32" t="str">
        <f>'Rekapitulace zakázky'!AN14</f>
        <v>Vyplň údaj</v>
      </c>
      <c r="K18" s="37"/>
      <c r="L18" s="123"/>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123"/>
      <c r="S19" s="37"/>
      <c r="T19" s="37"/>
      <c r="U19" s="37"/>
      <c r="V19" s="37"/>
      <c r="W19" s="37"/>
      <c r="X19" s="37"/>
      <c r="Y19" s="37"/>
      <c r="Z19" s="37"/>
      <c r="AA19" s="37"/>
      <c r="AB19" s="37"/>
      <c r="AC19" s="37"/>
      <c r="AD19" s="37"/>
      <c r="AE19" s="37"/>
    </row>
    <row r="20" spans="1:31" s="2" customFormat="1" ht="12" customHeight="1" hidden="1">
      <c r="A20" s="37"/>
      <c r="B20" s="38"/>
      <c r="C20" s="37"/>
      <c r="D20" s="31" t="s">
        <v>32</v>
      </c>
      <c r="E20" s="37"/>
      <c r="F20" s="37"/>
      <c r="G20" s="37"/>
      <c r="H20" s="37"/>
      <c r="I20" s="31" t="s">
        <v>26</v>
      </c>
      <c r="J20" s="26" t="s">
        <v>33</v>
      </c>
      <c r="K20" s="37"/>
      <c r="L20" s="123"/>
      <c r="S20" s="37"/>
      <c r="T20" s="37"/>
      <c r="U20" s="37"/>
      <c r="V20" s="37"/>
      <c r="W20" s="37"/>
      <c r="X20" s="37"/>
      <c r="Y20" s="37"/>
      <c r="Z20" s="37"/>
      <c r="AA20" s="37"/>
      <c r="AB20" s="37"/>
      <c r="AC20" s="37"/>
      <c r="AD20" s="37"/>
      <c r="AE20" s="37"/>
    </row>
    <row r="21" spans="1:31" s="2" customFormat="1" ht="18" customHeight="1" hidden="1">
      <c r="A21" s="37"/>
      <c r="B21" s="38"/>
      <c r="C21" s="37"/>
      <c r="D21" s="37"/>
      <c r="E21" s="26" t="s">
        <v>34</v>
      </c>
      <c r="F21" s="37"/>
      <c r="G21" s="37"/>
      <c r="H21" s="37"/>
      <c r="I21" s="31" t="s">
        <v>29</v>
      </c>
      <c r="J21" s="26" t="s">
        <v>3</v>
      </c>
      <c r="K21" s="37"/>
      <c r="L21" s="123"/>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123"/>
      <c r="S22" s="37"/>
      <c r="T22" s="37"/>
      <c r="U22" s="37"/>
      <c r="V22" s="37"/>
      <c r="W22" s="37"/>
      <c r="X22" s="37"/>
      <c r="Y22" s="37"/>
      <c r="Z22" s="37"/>
      <c r="AA22" s="37"/>
      <c r="AB22" s="37"/>
      <c r="AC22" s="37"/>
      <c r="AD22" s="37"/>
      <c r="AE22" s="37"/>
    </row>
    <row r="23" spans="1:31" s="2" customFormat="1" ht="12" customHeight="1" hidden="1">
      <c r="A23" s="37"/>
      <c r="B23" s="38"/>
      <c r="C23" s="37"/>
      <c r="D23" s="31" t="s">
        <v>36</v>
      </c>
      <c r="E23" s="37"/>
      <c r="F23" s="37"/>
      <c r="G23" s="37"/>
      <c r="H23" s="37"/>
      <c r="I23" s="31" t="s">
        <v>26</v>
      </c>
      <c r="J23" s="26" t="s">
        <v>3</v>
      </c>
      <c r="K23" s="37"/>
      <c r="L23" s="123"/>
      <c r="S23" s="37"/>
      <c r="T23" s="37"/>
      <c r="U23" s="37"/>
      <c r="V23" s="37"/>
      <c r="W23" s="37"/>
      <c r="X23" s="37"/>
      <c r="Y23" s="37"/>
      <c r="Z23" s="37"/>
      <c r="AA23" s="37"/>
      <c r="AB23" s="37"/>
      <c r="AC23" s="37"/>
      <c r="AD23" s="37"/>
      <c r="AE23" s="37"/>
    </row>
    <row r="24" spans="1:31" s="2" customFormat="1" ht="18" customHeight="1" hidden="1">
      <c r="A24" s="37"/>
      <c r="B24" s="38"/>
      <c r="C24" s="37"/>
      <c r="D24" s="37"/>
      <c r="E24" s="26" t="s">
        <v>34</v>
      </c>
      <c r="F24" s="37"/>
      <c r="G24" s="37"/>
      <c r="H24" s="37"/>
      <c r="I24" s="31" t="s">
        <v>29</v>
      </c>
      <c r="J24" s="26" t="s">
        <v>3</v>
      </c>
      <c r="K24" s="37"/>
      <c r="L24" s="123"/>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123"/>
      <c r="S25" s="37"/>
      <c r="T25" s="37"/>
      <c r="U25" s="37"/>
      <c r="V25" s="37"/>
      <c r="W25" s="37"/>
      <c r="X25" s="37"/>
      <c r="Y25" s="37"/>
      <c r="Z25" s="37"/>
      <c r="AA25" s="37"/>
      <c r="AB25" s="37"/>
      <c r="AC25" s="37"/>
      <c r="AD25" s="37"/>
      <c r="AE25" s="37"/>
    </row>
    <row r="26" spans="1:31" s="2" customFormat="1" ht="12" customHeight="1" hidden="1">
      <c r="A26" s="37"/>
      <c r="B26" s="38"/>
      <c r="C26" s="37"/>
      <c r="D26" s="31" t="s">
        <v>37</v>
      </c>
      <c r="E26" s="37"/>
      <c r="F26" s="37"/>
      <c r="G26" s="37"/>
      <c r="H26" s="37"/>
      <c r="I26" s="37"/>
      <c r="J26" s="37"/>
      <c r="K26" s="37"/>
      <c r="L26" s="123"/>
      <c r="S26" s="37"/>
      <c r="T26" s="37"/>
      <c r="U26" s="37"/>
      <c r="V26" s="37"/>
      <c r="W26" s="37"/>
      <c r="X26" s="37"/>
      <c r="Y26" s="37"/>
      <c r="Z26" s="37"/>
      <c r="AA26" s="37"/>
      <c r="AB26" s="37"/>
      <c r="AC26" s="37"/>
      <c r="AD26" s="37"/>
      <c r="AE26" s="37"/>
    </row>
    <row r="27" spans="1:31" s="8" customFormat="1" ht="16.5" customHeight="1" hidden="1">
      <c r="A27" s="124"/>
      <c r="B27" s="125"/>
      <c r="C27" s="124"/>
      <c r="D27" s="124"/>
      <c r="E27" s="35" t="s">
        <v>3</v>
      </c>
      <c r="F27" s="35"/>
      <c r="G27" s="35"/>
      <c r="H27" s="35"/>
      <c r="I27" s="124"/>
      <c r="J27" s="124"/>
      <c r="K27" s="124"/>
      <c r="L27" s="126"/>
      <c r="S27" s="124"/>
      <c r="T27" s="124"/>
      <c r="U27" s="124"/>
      <c r="V27" s="124"/>
      <c r="W27" s="124"/>
      <c r="X27" s="124"/>
      <c r="Y27" s="124"/>
      <c r="Z27" s="124"/>
      <c r="AA27" s="124"/>
      <c r="AB27" s="124"/>
      <c r="AC27" s="124"/>
      <c r="AD27" s="124"/>
      <c r="AE27" s="124"/>
    </row>
    <row r="28" spans="1:31" s="2" customFormat="1" ht="6.95" customHeight="1" hidden="1">
      <c r="A28" s="37"/>
      <c r="B28" s="38"/>
      <c r="C28" s="37"/>
      <c r="D28" s="37"/>
      <c r="E28" s="37"/>
      <c r="F28" s="37"/>
      <c r="G28" s="37"/>
      <c r="H28" s="37"/>
      <c r="I28" s="37"/>
      <c r="J28" s="37"/>
      <c r="K28" s="37"/>
      <c r="L28" s="123"/>
      <c r="S28" s="37"/>
      <c r="T28" s="37"/>
      <c r="U28" s="37"/>
      <c r="V28" s="37"/>
      <c r="W28" s="37"/>
      <c r="X28" s="37"/>
      <c r="Y28" s="37"/>
      <c r="Z28" s="37"/>
      <c r="AA28" s="37"/>
      <c r="AB28" s="37"/>
      <c r="AC28" s="37"/>
      <c r="AD28" s="37"/>
      <c r="AE28" s="37"/>
    </row>
    <row r="29" spans="1:31" s="2" customFormat="1" ht="6.95" customHeight="1" hidden="1">
      <c r="A29" s="37"/>
      <c r="B29" s="38"/>
      <c r="C29" s="37"/>
      <c r="D29" s="83"/>
      <c r="E29" s="83"/>
      <c r="F29" s="83"/>
      <c r="G29" s="83"/>
      <c r="H29" s="83"/>
      <c r="I29" s="83"/>
      <c r="J29" s="83"/>
      <c r="K29" s="83"/>
      <c r="L29" s="123"/>
      <c r="S29" s="37"/>
      <c r="T29" s="37"/>
      <c r="U29" s="37"/>
      <c r="V29" s="37"/>
      <c r="W29" s="37"/>
      <c r="X29" s="37"/>
      <c r="Y29" s="37"/>
      <c r="Z29" s="37"/>
      <c r="AA29" s="37"/>
      <c r="AB29" s="37"/>
      <c r="AC29" s="37"/>
      <c r="AD29" s="37"/>
      <c r="AE29" s="37"/>
    </row>
    <row r="30" spans="1:31" s="2" customFormat="1" ht="25.4" customHeight="1" hidden="1">
      <c r="A30" s="37"/>
      <c r="B30" s="38"/>
      <c r="C30" s="37"/>
      <c r="D30" s="127" t="s">
        <v>39</v>
      </c>
      <c r="E30" s="37"/>
      <c r="F30" s="37"/>
      <c r="G30" s="37"/>
      <c r="H30" s="37"/>
      <c r="I30" s="37"/>
      <c r="J30" s="89">
        <f>ROUND(J80,2)</f>
        <v>0</v>
      </c>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14.4" customHeight="1" hidden="1">
      <c r="A32" s="37"/>
      <c r="B32" s="38"/>
      <c r="C32" s="37"/>
      <c r="D32" s="37"/>
      <c r="E32" s="37"/>
      <c r="F32" s="42" t="s">
        <v>41</v>
      </c>
      <c r="G32" s="37"/>
      <c r="H32" s="37"/>
      <c r="I32" s="42" t="s">
        <v>40</v>
      </c>
      <c r="J32" s="42" t="s">
        <v>42</v>
      </c>
      <c r="K32" s="37"/>
      <c r="L32" s="123"/>
      <c r="S32" s="37"/>
      <c r="T32" s="37"/>
      <c r="U32" s="37"/>
      <c r="V32" s="37"/>
      <c r="W32" s="37"/>
      <c r="X32" s="37"/>
      <c r="Y32" s="37"/>
      <c r="Z32" s="37"/>
      <c r="AA32" s="37"/>
      <c r="AB32" s="37"/>
      <c r="AC32" s="37"/>
      <c r="AD32" s="37"/>
      <c r="AE32" s="37"/>
    </row>
    <row r="33" spans="1:31" s="2" customFormat="1" ht="14.4" customHeight="1" hidden="1">
      <c r="A33" s="37"/>
      <c r="B33" s="38"/>
      <c r="C33" s="37"/>
      <c r="D33" s="128" t="s">
        <v>43</v>
      </c>
      <c r="E33" s="31" t="s">
        <v>44</v>
      </c>
      <c r="F33" s="129">
        <f>ROUND((SUM(BE80:BE101)),2)</f>
        <v>0</v>
      </c>
      <c r="G33" s="37"/>
      <c r="H33" s="37"/>
      <c r="I33" s="130">
        <v>0.21</v>
      </c>
      <c r="J33" s="129">
        <f>ROUND(((SUM(BE80:BE101))*I33),2)</f>
        <v>0</v>
      </c>
      <c r="K33" s="37"/>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1" t="s">
        <v>45</v>
      </c>
      <c r="F34" s="129">
        <f>ROUND((SUM(BF80:BF101)),2)</f>
        <v>0</v>
      </c>
      <c r="G34" s="37"/>
      <c r="H34" s="37"/>
      <c r="I34" s="130">
        <v>0.15</v>
      </c>
      <c r="J34" s="129">
        <f>ROUND(((SUM(BF80:BF101))*I34),2)</f>
        <v>0</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37"/>
      <c r="E35" s="31" t="s">
        <v>46</v>
      </c>
      <c r="F35" s="129">
        <f>ROUND((SUM(BG80:BG101)),2)</f>
        <v>0</v>
      </c>
      <c r="G35" s="37"/>
      <c r="H35" s="37"/>
      <c r="I35" s="130">
        <v>0.21</v>
      </c>
      <c r="J35" s="129">
        <f>0</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47</v>
      </c>
      <c r="F36" s="129">
        <f>ROUND((SUM(BH80:BH101)),2)</f>
        <v>0</v>
      </c>
      <c r="G36" s="37"/>
      <c r="H36" s="37"/>
      <c r="I36" s="130">
        <v>0.15</v>
      </c>
      <c r="J36" s="129">
        <f>0</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48</v>
      </c>
      <c r="F37" s="129">
        <f>ROUND((SUM(BI80:BI101)),2)</f>
        <v>0</v>
      </c>
      <c r="G37" s="37"/>
      <c r="H37" s="37"/>
      <c r="I37" s="130">
        <v>0</v>
      </c>
      <c r="J37" s="129">
        <f>0</f>
        <v>0</v>
      </c>
      <c r="K37" s="37"/>
      <c r="L37" s="123"/>
      <c r="S37" s="37"/>
      <c r="T37" s="37"/>
      <c r="U37" s="37"/>
      <c r="V37" s="37"/>
      <c r="W37" s="37"/>
      <c r="X37" s="37"/>
      <c r="Y37" s="37"/>
      <c r="Z37" s="37"/>
      <c r="AA37" s="37"/>
      <c r="AB37" s="37"/>
      <c r="AC37" s="37"/>
      <c r="AD37" s="37"/>
      <c r="AE37" s="37"/>
    </row>
    <row r="38" spans="1:31" s="2" customFormat="1" ht="6.95" customHeight="1" hidden="1">
      <c r="A38" s="37"/>
      <c r="B38" s="38"/>
      <c r="C38" s="37"/>
      <c r="D38" s="37"/>
      <c r="E38" s="37"/>
      <c r="F38" s="37"/>
      <c r="G38" s="37"/>
      <c r="H38" s="37"/>
      <c r="I38" s="37"/>
      <c r="J38" s="37"/>
      <c r="K38" s="37"/>
      <c r="L38" s="123"/>
      <c r="S38" s="37"/>
      <c r="T38" s="37"/>
      <c r="U38" s="37"/>
      <c r="V38" s="37"/>
      <c r="W38" s="37"/>
      <c r="X38" s="37"/>
      <c r="Y38" s="37"/>
      <c r="Z38" s="37"/>
      <c r="AA38" s="37"/>
      <c r="AB38" s="37"/>
      <c r="AC38" s="37"/>
      <c r="AD38" s="37"/>
      <c r="AE38" s="37"/>
    </row>
    <row r="39" spans="1:31" s="2" customFormat="1" ht="25.4" customHeight="1" hidden="1">
      <c r="A39" s="37"/>
      <c r="B39" s="38"/>
      <c r="C39" s="131"/>
      <c r="D39" s="132" t="s">
        <v>49</v>
      </c>
      <c r="E39" s="75"/>
      <c r="F39" s="75"/>
      <c r="G39" s="133" t="s">
        <v>50</v>
      </c>
      <c r="H39" s="134" t="s">
        <v>51</v>
      </c>
      <c r="I39" s="75"/>
      <c r="J39" s="135">
        <f>SUM(J30:J37)</f>
        <v>0</v>
      </c>
      <c r="K39" s="136"/>
      <c r="L39" s="123"/>
      <c r="S39" s="37"/>
      <c r="T39" s="37"/>
      <c r="U39" s="37"/>
      <c r="V39" s="37"/>
      <c r="W39" s="37"/>
      <c r="X39" s="37"/>
      <c r="Y39" s="37"/>
      <c r="Z39" s="37"/>
      <c r="AA39" s="37"/>
      <c r="AB39" s="37"/>
      <c r="AC39" s="37"/>
      <c r="AD39" s="37"/>
      <c r="AE39" s="37"/>
    </row>
    <row r="40" spans="1:31" s="2" customFormat="1" ht="14.4" customHeight="1" hidden="1">
      <c r="A40" s="37"/>
      <c r="B40" s="54"/>
      <c r="C40" s="55"/>
      <c r="D40" s="55"/>
      <c r="E40" s="55"/>
      <c r="F40" s="55"/>
      <c r="G40" s="55"/>
      <c r="H40" s="55"/>
      <c r="I40" s="55"/>
      <c r="J40" s="55"/>
      <c r="K40" s="55"/>
      <c r="L40" s="123"/>
      <c r="S40" s="37"/>
      <c r="T40" s="37"/>
      <c r="U40" s="37"/>
      <c r="V40" s="37"/>
      <c r="W40" s="37"/>
      <c r="X40" s="37"/>
      <c r="Y40" s="37"/>
      <c r="Z40" s="37"/>
      <c r="AA40" s="37"/>
      <c r="AB40" s="37"/>
      <c r="AC40" s="37"/>
      <c r="AD40" s="37"/>
      <c r="AE40" s="37"/>
    </row>
    <row r="41" ht="12" hidden="1"/>
    <row r="42" ht="12" hidden="1"/>
    <row r="43" ht="12" hidden="1"/>
    <row r="44" spans="1:31" s="2" customFormat="1" ht="6.95" customHeight="1">
      <c r="A44" s="37"/>
      <c r="B44" s="56"/>
      <c r="C44" s="57"/>
      <c r="D44" s="57"/>
      <c r="E44" s="57"/>
      <c r="F44" s="57"/>
      <c r="G44" s="57"/>
      <c r="H44" s="57"/>
      <c r="I44" s="57"/>
      <c r="J44" s="57"/>
      <c r="K44" s="57"/>
      <c r="L44" s="123"/>
      <c r="S44" s="37"/>
      <c r="T44" s="37"/>
      <c r="U44" s="37"/>
      <c r="V44" s="37"/>
      <c r="W44" s="37"/>
      <c r="X44" s="37"/>
      <c r="Y44" s="37"/>
      <c r="Z44" s="37"/>
      <c r="AA44" s="37"/>
      <c r="AB44" s="37"/>
      <c r="AC44" s="37"/>
      <c r="AD44" s="37"/>
      <c r="AE44" s="37"/>
    </row>
    <row r="45" spans="1:31" s="2" customFormat="1" ht="24.95" customHeight="1">
      <c r="A45" s="37"/>
      <c r="B45" s="38"/>
      <c r="C45" s="22" t="s">
        <v>114</v>
      </c>
      <c r="D45" s="37"/>
      <c r="E45" s="37"/>
      <c r="F45" s="37"/>
      <c r="G45" s="37"/>
      <c r="H45" s="37"/>
      <c r="I45" s="37"/>
      <c r="J45" s="37"/>
      <c r="K45" s="37"/>
      <c r="L45" s="123"/>
      <c r="S45" s="37"/>
      <c r="T45" s="37"/>
      <c r="U45" s="37"/>
      <c r="V45" s="37"/>
      <c r="W45" s="37"/>
      <c r="X45" s="37"/>
      <c r="Y45" s="37"/>
      <c r="Z45" s="37"/>
      <c r="AA45" s="37"/>
      <c r="AB45" s="37"/>
      <c r="AC45" s="37"/>
      <c r="AD45" s="37"/>
      <c r="AE45" s="37"/>
    </row>
    <row r="46" spans="1:31" s="2" customFormat="1" ht="6.95" customHeight="1">
      <c r="A46" s="37"/>
      <c r="B46" s="38"/>
      <c r="C46" s="37"/>
      <c r="D46" s="37"/>
      <c r="E46" s="37"/>
      <c r="F46" s="37"/>
      <c r="G46" s="37"/>
      <c r="H46" s="37"/>
      <c r="I46" s="37"/>
      <c r="J46" s="37"/>
      <c r="K46" s="37"/>
      <c r="L46" s="123"/>
      <c r="S46" s="37"/>
      <c r="T46" s="37"/>
      <c r="U46" s="37"/>
      <c r="V46" s="37"/>
      <c r="W46" s="37"/>
      <c r="X46" s="37"/>
      <c r="Y46" s="37"/>
      <c r="Z46" s="37"/>
      <c r="AA46" s="37"/>
      <c r="AB46" s="37"/>
      <c r="AC46" s="37"/>
      <c r="AD46" s="37"/>
      <c r="AE46" s="37"/>
    </row>
    <row r="47" spans="1:31" s="2" customFormat="1" ht="12" customHeight="1">
      <c r="A47" s="37"/>
      <c r="B47" s="38"/>
      <c r="C47" s="31" t="s">
        <v>17</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16.5" customHeight="1">
      <c r="A48" s="37"/>
      <c r="B48" s="38"/>
      <c r="C48" s="37"/>
      <c r="D48" s="37"/>
      <c r="E48" s="122" t="str">
        <f>E7</f>
        <v>Oprava kolejí a výhybek v žst. Rožďalovice</v>
      </c>
      <c r="F48" s="31"/>
      <c r="G48" s="31"/>
      <c r="H48" s="31"/>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110</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61" t="str">
        <f>E9</f>
        <v>VON - Vedlejší a ostatní náklady</v>
      </c>
      <c r="F50" s="37"/>
      <c r="G50" s="37"/>
      <c r="H50" s="37"/>
      <c r="I50" s="37"/>
      <c r="J50" s="37"/>
      <c r="K50" s="37"/>
      <c r="L50" s="123"/>
      <c r="S50" s="37"/>
      <c r="T50" s="37"/>
      <c r="U50" s="37"/>
      <c r="V50" s="37"/>
      <c r="W50" s="37"/>
      <c r="X50" s="37"/>
      <c r="Y50" s="37"/>
      <c r="Z50" s="37"/>
      <c r="AA50" s="37"/>
      <c r="AB50" s="37"/>
      <c r="AC50" s="37"/>
      <c r="AD50" s="37"/>
      <c r="AE50" s="37"/>
    </row>
    <row r="51" spans="1:31" s="2" customFormat="1" ht="6.95" customHeight="1">
      <c r="A51" s="37"/>
      <c r="B51" s="38"/>
      <c r="C51" s="37"/>
      <c r="D51" s="37"/>
      <c r="E51" s="37"/>
      <c r="F51" s="37"/>
      <c r="G51" s="37"/>
      <c r="H51" s="37"/>
      <c r="I51" s="37"/>
      <c r="J51" s="37"/>
      <c r="K51" s="37"/>
      <c r="L51" s="123"/>
      <c r="S51" s="37"/>
      <c r="T51" s="37"/>
      <c r="U51" s="37"/>
      <c r="V51" s="37"/>
      <c r="W51" s="37"/>
      <c r="X51" s="37"/>
      <c r="Y51" s="37"/>
      <c r="Z51" s="37"/>
      <c r="AA51" s="37"/>
      <c r="AB51" s="37"/>
      <c r="AC51" s="37"/>
      <c r="AD51" s="37"/>
      <c r="AE51" s="37"/>
    </row>
    <row r="52" spans="1:31" s="2" customFormat="1" ht="12" customHeight="1">
      <c r="A52" s="37"/>
      <c r="B52" s="38"/>
      <c r="C52" s="31" t="s">
        <v>21</v>
      </c>
      <c r="D52" s="37"/>
      <c r="E52" s="37"/>
      <c r="F52" s="26" t="str">
        <f>F12</f>
        <v>žst. Rožďalovice</v>
      </c>
      <c r="G52" s="37"/>
      <c r="H52" s="37"/>
      <c r="I52" s="31" t="s">
        <v>23</v>
      </c>
      <c r="J52" s="63" t="str">
        <f>IF(J12="","",J12)</f>
        <v>27. 1. 2021</v>
      </c>
      <c r="K52" s="37"/>
      <c r="L52" s="123"/>
      <c r="S52" s="37"/>
      <c r="T52" s="37"/>
      <c r="U52" s="37"/>
      <c r="V52" s="37"/>
      <c r="W52" s="37"/>
      <c r="X52" s="37"/>
      <c r="Y52" s="37"/>
      <c r="Z52" s="37"/>
      <c r="AA52" s="37"/>
      <c r="AB52" s="37"/>
      <c r="AC52" s="37"/>
      <c r="AD52" s="37"/>
      <c r="AE52" s="37"/>
    </row>
    <row r="53" spans="1:31" s="2" customFormat="1" ht="6.95" customHeight="1">
      <c r="A53" s="37"/>
      <c r="B53" s="38"/>
      <c r="C53" s="37"/>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5.15" customHeight="1">
      <c r="A54" s="37"/>
      <c r="B54" s="38"/>
      <c r="C54" s="31" t="s">
        <v>25</v>
      </c>
      <c r="D54" s="37"/>
      <c r="E54" s="37"/>
      <c r="F54" s="26" t="str">
        <f>E15</f>
        <v>Správa železnic, státní organizace</v>
      </c>
      <c r="G54" s="37"/>
      <c r="H54" s="37"/>
      <c r="I54" s="31" t="s">
        <v>32</v>
      </c>
      <c r="J54" s="35" t="str">
        <f>E21</f>
        <v>PRODIN a.s.</v>
      </c>
      <c r="K54" s="37"/>
      <c r="L54" s="123"/>
      <c r="S54" s="37"/>
      <c r="T54" s="37"/>
      <c r="U54" s="37"/>
      <c r="V54" s="37"/>
      <c r="W54" s="37"/>
      <c r="X54" s="37"/>
      <c r="Y54" s="37"/>
      <c r="Z54" s="37"/>
      <c r="AA54" s="37"/>
      <c r="AB54" s="37"/>
      <c r="AC54" s="37"/>
      <c r="AD54" s="37"/>
      <c r="AE54" s="37"/>
    </row>
    <row r="55" spans="1:31" s="2" customFormat="1" ht="15.15" customHeight="1">
      <c r="A55" s="37"/>
      <c r="B55" s="38"/>
      <c r="C55" s="31" t="s">
        <v>30</v>
      </c>
      <c r="D55" s="37"/>
      <c r="E55" s="37"/>
      <c r="F55" s="26" t="str">
        <f>IF(E18="","",E18)</f>
        <v>Vyplň údaj</v>
      </c>
      <c r="G55" s="37"/>
      <c r="H55" s="37"/>
      <c r="I55" s="31" t="s">
        <v>36</v>
      </c>
      <c r="J55" s="35" t="str">
        <f>E24</f>
        <v>PRODIN a.s.</v>
      </c>
      <c r="K55" s="37"/>
      <c r="L55" s="123"/>
      <c r="S55" s="37"/>
      <c r="T55" s="37"/>
      <c r="U55" s="37"/>
      <c r="V55" s="37"/>
      <c r="W55" s="37"/>
      <c r="X55" s="37"/>
      <c r="Y55" s="37"/>
      <c r="Z55" s="37"/>
      <c r="AA55" s="37"/>
      <c r="AB55" s="37"/>
      <c r="AC55" s="37"/>
      <c r="AD55" s="37"/>
      <c r="AE55" s="37"/>
    </row>
    <row r="56" spans="1:31" s="2" customFormat="1" ht="10.3" customHeight="1">
      <c r="A56" s="37"/>
      <c r="B56" s="38"/>
      <c r="C56" s="37"/>
      <c r="D56" s="37"/>
      <c r="E56" s="37"/>
      <c r="F56" s="37"/>
      <c r="G56" s="37"/>
      <c r="H56" s="37"/>
      <c r="I56" s="37"/>
      <c r="J56" s="37"/>
      <c r="K56" s="37"/>
      <c r="L56" s="123"/>
      <c r="S56" s="37"/>
      <c r="T56" s="37"/>
      <c r="U56" s="37"/>
      <c r="V56" s="37"/>
      <c r="W56" s="37"/>
      <c r="X56" s="37"/>
      <c r="Y56" s="37"/>
      <c r="Z56" s="37"/>
      <c r="AA56" s="37"/>
      <c r="AB56" s="37"/>
      <c r="AC56" s="37"/>
      <c r="AD56" s="37"/>
      <c r="AE56" s="37"/>
    </row>
    <row r="57" spans="1:31" s="2" customFormat="1" ht="29.25" customHeight="1">
      <c r="A57" s="37"/>
      <c r="B57" s="38"/>
      <c r="C57" s="137" t="s">
        <v>115</v>
      </c>
      <c r="D57" s="131"/>
      <c r="E57" s="131"/>
      <c r="F57" s="131"/>
      <c r="G57" s="131"/>
      <c r="H57" s="131"/>
      <c r="I57" s="131"/>
      <c r="J57" s="138" t="s">
        <v>116</v>
      </c>
      <c r="K57" s="131"/>
      <c r="L57" s="123"/>
      <c r="S57" s="37"/>
      <c r="T57" s="37"/>
      <c r="U57" s="37"/>
      <c r="V57" s="37"/>
      <c r="W57" s="37"/>
      <c r="X57" s="37"/>
      <c r="Y57" s="37"/>
      <c r="Z57" s="37"/>
      <c r="AA57" s="37"/>
      <c r="AB57" s="37"/>
      <c r="AC57" s="37"/>
      <c r="AD57" s="37"/>
      <c r="AE57" s="37"/>
    </row>
    <row r="58" spans="1:31" s="2" customFormat="1" ht="10.3" customHeight="1">
      <c r="A58" s="37"/>
      <c r="B58" s="38"/>
      <c r="C58" s="37"/>
      <c r="D58" s="37"/>
      <c r="E58" s="37"/>
      <c r="F58" s="37"/>
      <c r="G58" s="37"/>
      <c r="H58" s="37"/>
      <c r="I58" s="37"/>
      <c r="J58" s="37"/>
      <c r="K58" s="37"/>
      <c r="L58" s="123"/>
      <c r="S58" s="37"/>
      <c r="T58" s="37"/>
      <c r="U58" s="37"/>
      <c r="V58" s="37"/>
      <c r="W58" s="37"/>
      <c r="X58" s="37"/>
      <c r="Y58" s="37"/>
      <c r="Z58" s="37"/>
      <c r="AA58" s="37"/>
      <c r="AB58" s="37"/>
      <c r="AC58" s="37"/>
      <c r="AD58" s="37"/>
      <c r="AE58" s="37"/>
    </row>
    <row r="59" spans="1:47" s="2" customFormat="1" ht="22.8" customHeight="1">
      <c r="A59" s="37"/>
      <c r="B59" s="38"/>
      <c r="C59" s="139" t="s">
        <v>71</v>
      </c>
      <c r="D59" s="37"/>
      <c r="E59" s="37"/>
      <c r="F59" s="37"/>
      <c r="G59" s="37"/>
      <c r="H59" s="37"/>
      <c r="I59" s="37"/>
      <c r="J59" s="89">
        <f>J80</f>
        <v>0</v>
      </c>
      <c r="K59" s="37"/>
      <c r="L59" s="123"/>
      <c r="S59" s="37"/>
      <c r="T59" s="37"/>
      <c r="U59" s="37"/>
      <c r="V59" s="37"/>
      <c r="W59" s="37"/>
      <c r="X59" s="37"/>
      <c r="Y59" s="37"/>
      <c r="Z59" s="37"/>
      <c r="AA59" s="37"/>
      <c r="AB59" s="37"/>
      <c r="AC59" s="37"/>
      <c r="AD59" s="37"/>
      <c r="AE59" s="37"/>
      <c r="AU59" s="18" t="s">
        <v>117</v>
      </c>
    </row>
    <row r="60" spans="1:31" s="9" customFormat="1" ht="24.95" customHeight="1">
      <c r="A60" s="9"/>
      <c r="B60" s="140"/>
      <c r="C60" s="9"/>
      <c r="D60" s="141" t="s">
        <v>1336</v>
      </c>
      <c r="E60" s="142"/>
      <c r="F60" s="142"/>
      <c r="G60" s="142"/>
      <c r="H60" s="142"/>
      <c r="I60" s="142"/>
      <c r="J60" s="143">
        <f>J81</f>
        <v>0</v>
      </c>
      <c r="K60" s="9"/>
      <c r="L60" s="140"/>
      <c r="S60" s="9"/>
      <c r="T60" s="9"/>
      <c r="U60" s="9"/>
      <c r="V60" s="9"/>
      <c r="W60" s="9"/>
      <c r="X60" s="9"/>
      <c r="Y60" s="9"/>
      <c r="Z60" s="9"/>
      <c r="AA60" s="9"/>
      <c r="AB60" s="9"/>
      <c r="AC60" s="9"/>
      <c r="AD60" s="9"/>
      <c r="AE60" s="9"/>
    </row>
    <row r="61" spans="1:31" s="2" customFormat="1" ht="21.8" customHeight="1">
      <c r="A61" s="37"/>
      <c r="B61" s="38"/>
      <c r="C61" s="37"/>
      <c r="D61" s="37"/>
      <c r="E61" s="37"/>
      <c r="F61" s="37"/>
      <c r="G61" s="37"/>
      <c r="H61" s="37"/>
      <c r="I61" s="37"/>
      <c r="J61" s="37"/>
      <c r="K61" s="37"/>
      <c r="L61" s="123"/>
      <c r="S61" s="37"/>
      <c r="T61" s="37"/>
      <c r="U61" s="37"/>
      <c r="V61" s="37"/>
      <c r="W61" s="37"/>
      <c r="X61" s="37"/>
      <c r="Y61" s="37"/>
      <c r="Z61" s="37"/>
      <c r="AA61" s="37"/>
      <c r="AB61" s="37"/>
      <c r="AC61" s="37"/>
      <c r="AD61" s="37"/>
      <c r="AE61" s="37"/>
    </row>
    <row r="62" spans="1:31" s="2" customFormat="1" ht="6.95" customHeight="1">
      <c r="A62" s="37"/>
      <c r="B62" s="54"/>
      <c r="C62" s="55"/>
      <c r="D62" s="55"/>
      <c r="E62" s="55"/>
      <c r="F62" s="55"/>
      <c r="G62" s="55"/>
      <c r="H62" s="55"/>
      <c r="I62" s="55"/>
      <c r="J62" s="55"/>
      <c r="K62" s="55"/>
      <c r="L62" s="123"/>
      <c r="S62" s="37"/>
      <c r="T62" s="37"/>
      <c r="U62" s="37"/>
      <c r="V62" s="37"/>
      <c r="W62" s="37"/>
      <c r="X62" s="37"/>
      <c r="Y62" s="37"/>
      <c r="Z62" s="37"/>
      <c r="AA62" s="37"/>
      <c r="AB62" s="37"/>
      <c r="AC62" s="37"/>
      <c r="AD62" s="37"/>
      <c r="AE62" s="37"/>
    </row>
    <row r="66" spans="1:31" s="2" customFormat="1" ht="6.95" customHeight="1">
      <c r="A66" s="37"/>
      <c r="B66" s="56"/>
      <c r="C66" s="57"/>
      <c r="D66" s="57"/>
      <c r="E66" s="57"/>
      <c r="F66" s="57"/>
      <c r="G66" s="57"/>
      <c r="H66" s="57"/>
      <c r="I66" s="57"/>
      <c r="J66" s="57"/>
      <c r="K66" s="57"/>
      <c r="L66" s="123"/>
      <c r="S66" s="37"/>
      <c r="T66" s="37"/>
      <c r="U66" s="37"/>
      <c r="V66" s="37"/>
      <c r="W66" s="37"/>
      <c r="X66" s="37"/>
      <c r="Y66" s="37"/>
      <c r="Z66" s="37"/>
      <c r="AA66" s="37"/>
      <c r="AB66" s="37"/>
      <c r="AC66" s="37"/>
      <c r="AD66" s="37"/>
      <c r="AE66" s="37"/>
    </row>
    <row r="67" spans="1:31" s="2" customFormat="1" ht="24.95" customHeight="1">
      <c r="A67" s="37"/>
      <c r="B67" s="38"/>
      <c r="C67" s="22" t="s">
        <v>122</v>
      </c>
      <c r="D67" s="37"/>
      <c r="E67" s="37"/>
      <c r="F67" s="37"/>
      <c r="G67" s="37"/>
      <c r="H67" s="37"/>
      <c r="I67" s="37"/>
      <c r="J67" s="37"/>
      <c r="K67" s="37"/>
      <c r="L67" s="123"/>
      <c r="S67" s="37"/>
      <c r="T67" s="37"/>
      <c r="U67" s="37"/>
      <c r="V67" s="37"/>
      <c r="W67" s="37"/>
      <c r="X67" s="37"/>
      <c r="Y67" s="37"/>
      <c r="Z67" s="37"/>
      <c r="AA67" s="37"/>
      <c r="AB67" s="37"/>
      <c r="AC67" s="37"/>
      <c r="AD67" s="37"/>
      <c r="AE67" s="37"/>
    </row>
    <row r="68" spans="1:31" s="2" customFormat="1" ht="6.95" customHeight="1">
      <c r="A68" s="37"/>
      <c r="B68" s="38"/>
      <c r="C68" s="37"/>
      <c r="D68" s="37"/>
      <c r="E68" s="37"/>
      <c r="F68" s="37"/>
      <c r="G68" s="37"/>
      <c r="H68" s="37"/>
      <c r="I68" s="37"/>
      <c r="J68" s="37"/>
      <c r="K68" s="37"/>
      <c r="L68" s="123"/>
      <c r="S68" s="37"/>
      <c r="T68" s="37"/>
      <c r="U68" s="37"/>
      <c r="V68" s="37"/>
      <c r="W68" s="37"/>
      <c r="X68" s="37"/>
      <c r="Y68" s="37"/>
      <c r="Z68" s="37"/>
      <c r="AA68" s="37"/>
      <c r="AB68" s="37"/>
      <c r="AC68" s="37"/>
      <c r="AD68" s="37"/>
      <c r="AE68" s="37"/>
    </row>
    <row r="69" spans="1:31" s="2" customFormat="1" ht="12" customHeight="1">
      <c r="A69" s="37"/>
      <c r="B69" s="38"/>
      <c r="C69" s="31" t="s">
        <v>17</v>
      </c>
      <c r="D69" s="37"/>
      <c r="E69" s="37"/>
      <c r="F69" s="37"/>
      <c r="G69" s="37"/>
      <c r="H69" s="37"/>
      <c r="I69" s="37"/>
      <c r="J69" s="37"/>
      <c r="K69" s="37"/>
      <c r="L69" s="123"/>
      <c r="S69" s="37"/>
      <c r="T69" s="37"/>
      <c r="U69" s="37"/>
      <c r="V69" s="37"/>
      <c r="W69" s="37"/>
      <c r="X69" s="37"/>
      <c r="Y69" s="37"/>
      <c r="Z69" s="37"/>
      <c r="AA69" s="37"/>
      <c r="AB69" s="37"/>
      <c r="AC69" s="37"/>
      <c r="AD69" s="37"/>
      <c r="AE69" s="37"/>
    </row>
    <row r="70" spans="1:31" s="2" customFormat="1" ht="16.5" customHeight="1">
      <c r="A70" s="37"/>
      <c r="B70" s="38"/>
      <c r="C70" s="37"/>
      <c r="D70" s="37"/>
      <c r="E70" s="122" t="str">
        <f>E7</f>
        <v>Oprava kolejí a výhybek v žst. Rožďalovice</v>
      </c>
      <c r="F70" s="31"/>
      <c r="G70" s="31"/>
      <c r="H70" s="31"/>
      <c r="I70" s="37"/>
      <c r="J70" s="37"/>
      <c r="K70" s="37"/>
      <c r="L70" s="123"/>
      <c r="S70" s="37"/>
      <c r="T70" s="37"/>
      <c r="U70" s="37"/>
      <c r="V70" s="37"/>
      <c r="W70" s="37"/>
      <c r="X70" s="37"/>
      <c r="Y70" s="37"/>
      <c r="Z70" s="37"/>
      <c r="AA70" s="37"/>
      <c r="AB70" s="37"/>
      <c r="AC70" s="37"/>
      <c r="AD70" s="37"/>
      <c r="AE70" s="37"/>
    </row>
    <row r="71" spans="1:31" s="2" customFormat="1" ht="12" customHeight="1">
      <c r="A71" s="37"/>
      <c r="B71" s="38"/>
      <c r="C71" s="31" t="s">
        <v>110</v>
      </c>
      <c r="D71" s="37"/>
      <c r="E71" s="37"/>
      <c r="F71" s="37"/>
      <c r="G71" s="37"/>
      <c r="H71" s="37"/>
      <c r="I71" s="37"/>
      <c r="J71" s="37"/>
      <c r="K71" s="37"/>
      <c r="L71" s="123"/>
      <c r="S71" s="37"/>
      <c r="T71" s="37"/>
      <c r="U71" s="37"/>
      <c r="V71" s="37"/>
      <c r="W71" s="37"/>
      <c r="X71" s="37"/>
      <c r="Y71" s="37"/>
      <c r="Z71" s="37"/>
      <c r="AA71" s="37"/>
      <c r="AB71" s="37"/>
      <c r="AC71" s="37"/>
      <c r="AD71" s="37"/>
      <c r="AE71" s="37"/>
    </row>
    <row r="72" spans="1:31" s="2" customFormat="1" ht="16.5" customHeight="1">
      <c r="A72" s="37"/>
      <c r="B72" s="38"/>
      <c r="C72" s="37"/>
      <c r="D72" s="37"/>
      <c r="E72" s="61" t="str">
        <f>E9</f>
        <v>VON - Vedlejší a ostatní náklady</v>
      </c>
      <c r="F72" s="37"/>
      <c r="G72" s="37"/>
      <c r="H72" s="37"/>
      <c r="I72" s="37"/>
      <c r="J72" s="37"/>
      <c r="K72" s="37"/>
      <c r="L72" s="123"/>
      <c r="S72" s="37"/>
      <c r="T72" s="37"/>
      <c r="U72" s="37"/>
      <c r="V72" s="37"/>
      <c r="W72" s="37"/>
      <c r="X72" s="37"/>
      <c r="Y72" s="37"/>
      <c r="Z72" s="37"/>
      <c r="AA72" s="37"/>
      <c r="AB72" s="37"/>
      <c r="AC72" s="37"/>
      <c r="AD72" s="37"/>
      <c r="AE72" s="37"/>
    </row>
    <row r="73" spans="1:31" s="2" customFormat="1" ht="6.95" customHeight="1">
      <c r="A73" s="37"/>
      <c r="B73" s="38"/>
      <c r="C73" s="37"/>
      <c r="D73" s="37"/>
      <c r="E73" s="37"/>
      <c r="F73" s="37"/>
      <c r="G73" s="37"/>
      <c r="H73" s="37"/>
      <c r="I73" s="37"/>
      <c r="J73" s="37"/>
      <c r="K73" s="37"/>
      <c r="L73" s="123"/>
      <c r="S73" s="37"/>
      <c r="T73" s="37"/>
      <c r="U73" s="37"/>
      <c r="V73" s="37"/>
      <c r="W73" s="37"/>
      <c r="X73" s="37"/>
      <c r="Y73" s="37"/>
      <c r="Z73" s="37"/>
      <c r="AA73" s="37"/>
      <c r="AB73" s="37"/>
      <c r="AC73" s="37"/>
      <c r="AD73" s="37"/>
      <c r="AE73" s="37"/>
    </row>
    <row r="74" spans="1:31" s="2" customFormat="1" ht="12" customHeight="1">
      <c r="A74" s="37"/>
      <c r="B74" s="38"/>
      <c r="C74" s="31" t="s">
        <v>21</v>
      </c>
      <c r="D74" s="37"/>
      <c r="E74" s="37"/>
      <c r="F74" s="26" t="str">
        <f>F12</f>
        <v>žst. Rožďalovice</v>
      </c>
      <c r="G74" s="37"/>
      <c r="H74" s="37"/>
      <c r="I74" s="31" t="s">
        <v>23</v>
      </c>
      <c r="J74" s="63" t="str">
        <f>IF(J12="","",J12)</f>
        <v>27. 1. 2021</v>
      </c>
      <c r="K74" s="37"/>
      <c r="L74" s="123"/>
      <c r="S74" s="37"/>
      <c r="T74" s="37"/>
      <c r="U74" s="37"/>
      <c r="V74" s="37"/>
      <c r="W74" s="37"/>
      <c r="X74" s="37"/>
      <c r="Y74" s="37"/>
      <c r="Z74" s="37"/>
      <c r="AA74" s="37"/>
      <c r="AB74" s="37"/>
      <c r="AC74" s="37"/>
      <c r="AD74" s="37"/>
      <c r="AE74" s="37"/>
    </row>
    <row r="75" spans="1:31" s="2" customFormat="1" ht="6.95" customHeight="1">
      <c r="A75" s="37"/>
      <c r="B75" s="38"/>
      <c r="C75" s="37"/>
      <c r="D75" s="37"/>
      <c r="E75" s="37"/>
      <c r="F75" s="37"/>
      <c r="G75" s="37"/>
      <c r="H75" s="37"/>
      <c r="I75" s="37"/>
      <c r="J75" s="37"/>
      <c r="K75" s="37"/>
      <c r="L75" s="123"/>
      <c r="S75" s="37"/>
      <c r="T75" s="37"/>
      <c r="U75" s="37"/>
      <c r="V75" s="37"/>
      <c r="W75" s="37"/>
      <c r="X75" s="37"/>
      <c r="Y75" s="37"/>
      <c r="Z75" s="37"/>
      <c r="AA75" s="37"/>
      <c r="AB75" s="37"/>
      <c r="AC75" s="37"/>
      <c r="AD75" s="37"/>
      <c r="AE75" s="37"/>
    </row>
    <row r="76" spans="1:31" s="2" customFormat="1" ht="15.15" customHeight="1">
      <c r="A76" s="37"/>
      <c r="B76" s="38"/>
      <c r="C76" s="31" t="s">
        <v>25</v>
      </c>
      <c r="D76" s="37"/>
      <c r="E76" s="37"/>
      <c r="F76" s="26" t="str">
        <f>E15</f>
        <v>Správa železnic, státní organizace</v>
      </c>
      <c r="G76" s="37"/>
      <c r="H76" s="37"/>
      <c r="I76" s="31" t="s">
        <v>32</v>
      </c>
      <c r="J76" s="35" t="str">
        <f>E21</f>
        <v>PRODIN a.s.</v>
      </c>
      <c r="K76" s="37"/>
      <c r="L76" s="123"/>
      <c r="S76" s="37"/>
      <c r="T76" s="37"/>
      <c r="U76" s="37"/>
      <c r="V76" s="37"/>
      <c r="W76" s="37"/>
      <c r="X76" s="37"/>
      <c r="Y76" s="37"/>
      <c r="Z76" s="37"/>
      <c r="AA76" s="37"/>
      <c r="AB76" s="37"/>
      <c r="AC76" s="37"/>
      <c r="AD76" s="37"/>
      <c r="AE76" s="37"/>
    </row>
    <row r="77" spans="1:31" s="2" customFormat="1" ht="15.15" customHeight="1">
      <c r="A77" s="37"/>
      <c r="B77" s="38"/>
      <c r="C77" s="31" t="s">
        <v>30</v>
      </c>
      <c r="D77" s="37"/>
      <c r="E77" s="37"/>
      <c r="F77" s="26" t="str">
        <f>IF(E18="","",E18)</f>
        <v>Vyplň údaj</v>
      </c>
      <c r="G77" s="37"/>
      <c r="H77" s="37"/>
      <c r="I77" s="31" t="s">
        <v>36</v>
      </c>
      <c r="J77" s="35" t="str">
        <f>E24</f>
        <v>PRODIN a.s.</v>
      </c>
      <c r="K77" s="37"/>
      <c r="L77" s="123"/>
      <c r="S77" s="37"/>
      <c r="T77" s="37"/>
      <c r="U77" s="37"/>
      <c r="V77" s="37"/>
      <c r="W77" s="37"/>
      <c r="X77" s="37"/>
      <c r="Y77" s="37"/>
      <c r="Z77" s="37"/>
      <c r="AA77" s="37"/>
      <c r="AB77" s="37"/>
      <c r="AC77" s="37"/>
      <c r="AD77" s="37"/>
      <c r="AE77" s="37"/>
    </row>
    <row r="78" spans="1:31" s="2" customFormat="1" ht="10.3" customHeight="1">
      <c r="A78" s="37"/>
      <c r="B78" s="38"/>
      <c r="C78" s="37"/>
      <c r="D78" s="37"/>
      <c r="E78" s="37"/>
      <c r="F78" s="37"/>
      <c r="G78" s="37"/>
      <c r="H78" s="37"/>
      <c r="I78" s="37"/>
      <c r="J78" s="37"/>
      <c r="K78" s="37"/>
      <c r="L78" s="123"/>
      <c r="S78" s="37"/>
      <c r="T78" s="37"/>
      <c r="U78" s="37"/>
      <c r="V78" s="37"/>
      <c r="W78" s="37"/>
      <c r="X78" s="37"/>
      <c r="Y78" s="37"/>
      <c r="Z78" s="37"/>
      <c r="AA78" s="37"/>
      <c r="AB78" s="37"/>
      <c r="AC78" s="37"/>
      <c r="AD78" s="37"/>
      <c r="AE78" s="37"/>
    </row>
    <row r="79" spans="1:31" s="11" customFormat="1" ht="29.25" customHeight="1">
      <c r="A79" s="148"/>
      <c r="B79" s="149"/>
      <c r="C79" s="150" t="s">
        <v>123</v>
      </c>
      <c r="D79" s="151" t="s">
        <v>58</v>
      </c>
      <c r="E79" s="151" t="s">
        <v>54</v>
      </c>
      <c r="F79" s="151" t="s">
        <v>55</v>
      </c>
      <c r="G79" s="151" t="s">
        <v>124</v>
      </c>
      <c r="H79" s="151" t="s">
        <v>125</v>
      </c>
      <c r="I79" s="151" t="s">
        <v>126</v>
      </c>
      <c r="J79" s="151" t="s">
        <v>116</v>
      </c>
      <c r="K79" s="152" t="s">
        <v>127</v>
      </c>
      <c r="L79" s="153"/>
      <c r="M79" s="79" t="s">
        <v>3</v>
      </c>
      <c r="N79" s="80" t="s">
        <v>43</v>
      </c>
      <c r="O79" s="80" t="s">
        <v>128</v>
      </c>
      <c r="P79" s="80" t="s">
        <v>129</v>
      </c>
      <c r="Q79" s="80" t="s">
        <v>130</v>
      </c>
      <c r="R79" s="80" t="s">
        <v>131</v>
      </c>
      <c r="S79" s="80" t="s">
        <v>132</v>
      </c>
      <c r="T79" s="81" t="s">
        <v>133</v>
      </c>
      <c r="U79" s="148"/>
      <c r="V79" s="148"/>
      <c r="W79" s="148"/>
      <c r="X79" s="148"/>
      <c r="Y79" s="148"/>
      <c r="Z79" s="148"/>
      <c r="AA79" s="148"/>
      <c r="AB79" s="148"/>
      <c r="AC79" s="148"/>
      <c r="AD79" s="148"/>
      <c r="AE79" s="148"/>
    </row>
    <row r="80" spans="1:63" s="2" customFormat="1" ht="22.8" customHeight="1">
      <c r="A80" s="37"/>
      <c r="B80" s="38"/>
      <c r="C80" s="86" t="s">
        <v>134</v>
      </c>
      <c r="D80" s="37"/>
      <c r="E80" s="37"/>
      <c r="F80" s="37"/>
      <c r="G80" s="37"/>
      <c r="H80" s="37"/>
      <c r="I80" s="37"/>
      <c r="J80" s="154">
        <f>BK80</f>
        <v>0</v>
      </c>
      <c r="K80" s="37"/>
      <c r="L80" s="38"/>
      <c r="M80" s="82"/>
      <c r="N80" s="67"/>
      <c r="O80" s="83"/>
      <c r="P80" s="155">
        <f>P81</f>
        <v>0</v>
      </c>
      <c r="Q80" s="83"/>
      <c r="R80" s="155">
        <f>R81</f>
        <v>0</v>
      </c>
      <c r="S80" s="83"/>
      <c r="T80" s="156">
        <f>T81</f>
        <v>0</v>
      </c>
      <c r="U80" s="37"/>
      <c r="V80" s="37"/>
      <c r="W80" s="37"/>
      <c r="X80" s="37"/>
      <c r="Y80" s="37"/>
      <c r="Z80" s="37"/>
      <c r="AA80" s="37"/>
      <c r="AB80" s="37"/>
      <c r="AC80" s="37"/>
      <c r="AD80" s="37"/>
      <c r="AE80" s="37"/>
      <c r="AT80" s="18" t="s">
        <v>72</v>
      </c>
      <c r="AU80" s="18" t="s">
        <v>117</v>
      </c>
      <c r="BK80" s="157">
        <f>BK81</f>
        <v>0</v>
      </c>
    </row>
    <row r="81" spans="1:63" s="12" customFormat="1" ht="25.9" customHeight="1">
      <c r="A81" s="12"/>
      <c r="B81" s="158"/>
      <c r="C81" s="12"/>
      <c r="D81" s="159" t="s">
        <v>72</v>
      </c>
      <c r="E81" s="160" t="s">
        <v>1337</v>
      </c>
      <c r="F81" s="160" t="s">
        <v>1338</v>
      </c>
      <c r="G81" s="12"/>
      <c r="H81" s="12"/>
      <c r="I81" s="161"/>
      <c r="J81" s="162">
        <f>BK81</f>
        <v>0</v>
      </c>
      <c r="K81" s="12"/>
      <c r="L81" s="158"/>
      <c r="M81" s="163"/>
      <c r="N81" s="164"/>
      <c r="O81" s="164"/>
      <c r="P81" s="165">
        <f>SUM(P82:P101)</f>
        <v>0</v>
      </c>
      <c r="Q81" s="164"/>
      <c r="R81" s="165">
        <f>SUM(R82:R101)</f>
        <v>0</v>
      </c>
      <c r="S81" s="164"/>
      <c r="T81" s="166">
        <f>SUM(T82:T101)</f>
        <v>0</v>
      </c>
      <c r="U81" s="12"/>
      <c r="V81" s="12"/>
      <c r="W81" s="12"/>
      <c r="X81" s="12"/>
      <c r="Y81" s="12"/>
      <c r="Z81" s="12"/>
      <c r="AA81" s="12"/>
      <c r="AB81" s="12"/>
      <c r="AC81" s="12"/>
      <c r="AD81" s="12"/>
      <c r="AE81" s="12"/>
      <c r="AR81" s="159" t="s">
        <v>138</v>
      </c>
      <c r="AT81" s="167" t="s">
        <v>72</v>
      </c>
      <c r="AU81" s="167" t="s">
        <v>73</v>
      </c>
      <c r="AY81" s="159" t="s">
        <v>137</v>
      </c>
      <c r="BK81" s="168">
        <f>SUM(BK82:BK101)</f>
        <v>0</v>
      </c>
    </row>
    <row r="82" spans="1:65" s="2" customFormat="1" ht="16.5" customHeight="1">
      <c r="A82" s="37"/>
      <c r="B82" s="171"/>
      <c r="C82" s="172" t="s">
        <v>150</v>
      </c>
      <c r="D82" s="172" t="s">
        <v>140</v>
      </c>
      <c r="E82" s="173" t="s">
        <v>1339</v>
      </c>
      <c r="F82" s="174" t="s">
        <v>1340</v>
      </c>
      <c r="G82" s="175" t="s">
        <v>205</v>
      </c>
      <c r="H82" s="176">
        <v>1</v>
      </c>
      <c r="I82" s="177"/>
      <c r="J82" s="178">
        <f>ROUND(I82*H82,2)</f>
        <v>0</v>
      </c>
      <c r="K82" s="174" t="s">
        <v>3</v>
      </c>
      <c r="L82" s="38"/>
      <c r="M82" s="179" t="s">
        <v>3</v>
      </c>
      <c r="N82" s="180" t="s">
        <v>44</v>
      </c>
      <c r="O82" s="71"/>
      <c r="P82" s="181">
        <f>O82*H82</f>
        <v>0</v>
      </c>
      <c r="Q82" s="181">
        <v>0</v>
      </c>
      <c r="R82" s="181">
        <f>Q82*H82</f>
        <v>0</v>
      </c>
      <c r="S82" s="181">
        <v>0</v>
      </c>
      <c r="T82" s="182">
        <f>S82*H82</f>
        <v>0</v>
      </c>
      <c r="U82" s="37"/>
      <c r="V82" s="37"/>
      <c r="W82" s="37"/>
      <c r="X82" s="37"/>
      <c r="Y82" s="37"/>
      <c r="Z82" s="37"/>
      <c r="AA82" s="37"/>
      <c r="AB82" s="37"/>
      <c r="AC82" s="37"/>
      <c r="AD82" s="37"/>
      <c r="AE82" s="37"/>
      <c r="AR82" s="183" t="s">
        <v>1341</v>
      </c>
      <c r="AT82" s="183" t="s">
        <v>140</v>
      </c>
      <c r="AU82" s="183" t="s">
        <v>80</v>
      </c>
      <c r="AY82" s="18" t="s">
        <v>137</v>
      </c>
      <c r="BE82" s="184">
        <f>IF(N82="základní",J82,0)</f>
        <v>0</v>
      </c>
      <c r="BF82" s="184">
        <f>IF(N82="snížená",J82,0)</f>
        <v>0</v>
      </c>
      <c r="BG82" s="184">
        <f>IF(N82="zákl. přenesená",J82,0)</f>
        <v>0</v>
      </c>
      <c r="BH82" s="184">
        <f>IF(N82="sníž. přenesená",J82,0)</f>
        <v>0</v>
      </c>
      <c r="BI82" s="184">
        <f>IF(N82="nulová",J82,0)</f>
        <v>0</v>
      </c>
      <c r="BJ82" s="18" t="s">
        <v>80</v>
      </c>
      <c r="BK82" s="184">
        <f>ROUND(I82*H82,2)</f>
        <v>0</v>
      </c>
      <c r="BL82" s="18" t="s">
        <v>1341</v>
      </c>
      <c r="BM82" s="183" t="s">
        <v>1342</v>
      </c>
    </row>
    <row r="83" spans="1:47" s="2" customFormat="1" ht="12">
      <c r="A83" s="37"/>
      <c r="B83" s="38"/>
      <c r="C83" s="37"/>
      <c r="D83" s="185" t="s">
        <v>146</v>
      </c>
      <c r="E83" s="37"/>
      <c r="F83" s="186" t="s">
        <v>1340</v>
      </c>
      <c r="G83" s="37"/>
      <c r="H83" s="37"/>
      <c r="I83" s="187"/>
      <c r="J83" s="37"/>
      <c r="K83" s="37"/>
      <c r="L83" s="38"/>
      <c r="M83" s="188"/>
      <c r="N83" s="189"/>
      <c r="O83" s="71"/>
      <c r="P83" s="71"/>
      <c r="Q83" s="71"/>
      <c r="R83" s="71"/>
      <c r="S83" s="71"/>
      <c r="T83" s="72"/>
      <c r="U83" s="37"/>
      <c r="V83" s="37"/>
      <c r="W83" s="37"/>
      <c r="X83" s="37"/>
      <c r="Y83" s="37"/>
      <c r="Z83" s="37"/>
      <c r="AA83" s="37"/>
      <c r="AB83" s="37"/>
      <c r="AC83" s="37"/>
      <c r="AD83" s="37"/>
      <c r="AE83" s="37"/>
      <c r="AT83" s="18" t="s">
        <v>146</v>
      </c>
      <c r="AU83" s="18" t="s">
        <v>80</v>
      </c>
    </row>
    <row r="84" spans="1:65" s="2" customFormat="1" ht="33" customHeight="1">
      <c r="A84" s="37"/>
      <c r="B84" s="171"/>
      <c r="C84" s="172" t="s">
        <v>144</v>
      </c>
      <c r="D84" s="172" t="s">
        <v>140</v>
      </c>
      <c r="E84" s="173" t="s">
        <v>1343</v>
      </c>
      <c r="F84" s="174" t="s">
        <v>1344</v>
      </c>
      <c r="G84" s="175" t="s">
        <v>205</v>
      </c>
      <c r="H84" s="176">
        <v>5</v>
      </c>
      <c r="I84" s="177"/>
      <c r="J84" s="178">
        <f>ROUND(I84*H84,2)</f>
        <v>0</v>
      </c>
      <c r="K84" s="174" t="s">
        <v>3</v>
      </c>
      <c r="L84" s="38"/>
      <c r="M84" s="179" t="s">
        <v>3</v>
      </c>
      <c r="N84" s="180" t="s">
        <v>44</v>
      </c>
      <c r="O84" s="71"/>
      <c r="P84" s="181">
        <f>O84*H84</f>
        <v>0</v>
      </c>
      <c r="Q84" s="181">
        <v>0</v>
      </c>
      <c r="R84" s="181">
        <f>Q84*H84</f>
        <v>0</v>
      </c>
      <c r="S84" s="181">
        <v>0</v>
      </c>
      <c r="T84" s="182">
        <f>S84*H84</f>
        <v>0</v>
      </c>
      <c r="U84" s="37"/>
      <c r="V84" s="37"/>
      <c r="W84" s="37"/>
      <c r="X84" s="37"/>
      <c r="Y84" s="37"/>
      <c r="Z84" s="37"/>
      <c r="AA84" s="37"/>
      <c r="AB84" s="37"/>
      <c r="AC84" s="37"/>
      <c r="AD84" s="37"/>
      <c r="AE84" s="37"/>
      <c r="AR84" s="183" t="s">
        <v>1341</v>
      </c>
      <c r="AT84" s="183" t="s">
        <v>140</v>
      </c>
      <c r="AU84" s="183" t="s">
        <v>80</v>
      </c>
      <c r="AY84" s="18" t="s">
        <v>137</v>
      </c>
      <c r="BE84" s="184">
        <f>IF(N84="základní",J84,0)</f>
        <v>0</v>
      </c>
      <c r="BF84" s="184">
        <f>IF(N84="snížená",J84,0)</f>
        <v>0</v>
      </c>
      <c r="BG84" s="184">
        <f>IF(N84="zákl. přenesená",J84,0)</f>
        <v>0</v>
      </c>
      <c r="BH84" s="184">
        <f>IF(N84="sníž. přenesená",J84,0)</f>
        <v>0</v>
      </c>
      <c r="BI84" s="184">
        <f>IF(N84="nulová",J84,0)</f>
        <v>0</v>
      </c>
      <c r="BJ84" s="18" t="s">
        <v>80</v>
      </c>
      <c r="BK84" s="184">
        <f>ROUND(I84*H84,2)</f>
        <v>0</v>
      </c>
      <c r="BL84" s="18" t="s">
        <v>1341</v>
      </c>
      <c r="BM84" s="183" t="s">
        <v>1345</v>
      </c>
    </row>
    <row r="85" spans="1:47" s="2" customFormat="1" ht="12">
      <c r="A85" s="37"/>
      <c r="B85" s="38"/>
      <c r="C85" s="37"/>
      <c r="D85" s="185" t="s">
        <v>146</v>
      </c>
      <c r="E85" s="37"/>
      <c r="F85" s="186" t="s">
        <v>1344</v>
      </c>
      <c r="G85" s="37"/>
      <c r="H85" s="37"/>
      <c r="I85" s="187"/>
      <c r="J85" s="37"/>
      <c r="K85" s="37"/>
      <c r="L85" s="38"/>
      <c r="M85" s="188"/>
      <c r="N85" s="189"/>
      <c r="O85" s="71"/>
      <c r="P85" s="71"/>
      <c r="Q85" s="71"/>
      <c r="R85" s="71"/>
      <c r="S85" s="71"/>
      <c r="T85" s="72"/>
      <c r="U85" s="37"/>
      <c r="V85" s="37"/>
      <c r="W85" s="37"/>
      <c r="X85" s="37"/>
      <c r="Y85" s="37"/>
      <c r="Z85" s="37"/>
      <c r="AA85" s="37"/>
      <c r="AB85" s="37"/>
      <c r="AC85" s="37"/>
      <c r="AD85" s="37"/>
      <c r="AE85" s="37"/>
      <c r="AT85" s="18" t="s">
        <v>146</v>
      </c>
      <c r="AU85" s="18" t="s">
        <v>80</v>
      </c>
    </row>
    <row r="86" spans="1:65" s="2" customFormat="1" ht="21.75" customHeight="1">
      <c r="A86" s="37"/>
      <c r="B86" s="171"/>
      <c r="C86" s="172" t="s">
        <v>138</v>
      </c>
      <c r="D86" s="172" t="s">
        <v>140</v>
      </c>
      <c r="E86" s="173" t="s">
        <v>1346</v>
      </c>
      <c r="F86" s="174" t="s">
        <v>1347</v>
      </c>
      <c r="G86" s="175" t="s">
        <v>205</v>
      </c>
      <c r="H86" s="176">
        <v>1</v>
      </c>
      <c r="I86" s="177"/>
      <c r="J86" s="178">
        <f>ROUND(I86*H86,2)</f>
        <v>0</v>
      </c>
      <c r="K86" s="174" t="s">
        <v>3</v>
      </c>
      <c r="L86" s="38"/>
      <c r="M86" s="179" t="s">
        <v>3</v>
      </c>
      <c r="N86" s="180" t="s">
        <v>44</v>
      </c>
      <c r="O86" s="71"/>
      <c r="P86" s="181">
        <f>O86*H86</f>
        <v>0</v>
      </c>
      <c r="Q86" s="181">
        <v>0</v>
      </c>
      <c r="R86" s="181">
        <f>Q86*H86</f>
        <v>0</v>
      </c>
      <c r="S86" s="181">
        <v>0</v>
      </c>
      <c r="T86" s="182">
        <f>S86*H86</f>
        <v>0</v>
      </c>
      <c r="U86" s="37"/>
      <c r="V86" s="37"/>
      <c r="W86" s="37"/>
      <c r="X86" s="37"/>
      <c r="Y86" s="37"/>
      <c r="Z86" s="37"/>
      <c r="AA86" s="37"/>
      <c r="AB86" s="37"/>
      <c r="AC86" s="37"/>
      <c r="AD86" s="37"/>
      <c r="AE86" s="37"/>
      <c r="AR86" s="183" t="s">
        <v>1341</v>
      </c>
      <c r="AT86" s="183" t="s">
        <v>140</v>
      </c>
      <c r="AU86" s="183" t="s">
        <v>80</v>
      </c>
      <c r="AY86" s="18" t="s">
        <v>137</v>
      </c>
      <c r="BE86" s="184">
        <f>IF(N86="základní",J86,0)</f>
        <v>0</v>
      </c>
      <c r="BF86" s="184">
        <f>IF(N86="snížená",J86,0)</f>
        <v>0</v>
      </c>
      <c r="BG86" s="184">
        <f>IF(N86="zákl. přenesená",J86,0)</f>
        <v>0</v>
      </c>
      <c r="BH86" s="184">
        <f>IF(N86="sníž. přenesená",J86,0)</f>
        <v>0</v>
      </c>
      <c r="BI86" s="184">
        <f>IF(N86="nulová",J86,0)</f>
        <v>0</v>
      </c>
      <c r="BJ86" s="18" t="s">
        <v>80</v>
      </c>
      <c r="BK86" s="184">
        <f>ROUND(I86*H86,2)</f>
        <v>0</v>
      </c>
      <c r="BL86" s="18" t="s">
        <v>1341</v>
      </c>
      <c r="BM86" s="183" t="s">
        <v>1348</v>
      </c>
    </row>
    <row r="87" spans="1:47" s="2" customFormat="1" ht="12">
      <c r="A87" s="37"/>
      <c r="B87" s="38"/>
      <c r="C87" s="37"/>
      <c r="D87" s="185" t="s">
        <v>146</v>
      </c>
      <c r="E87" s="37"/>
      <c r="F87" s="186" t="s">
        <v>1347</v>
      </c>
      <c r="G87" s="37"/>
      <c r="H87" s="37"/>
      <c r="I87" s="187"/>
      <c r="J87" s="37"/>
      <c r="K87" s="37"/>
      <c r="L87" s="38"/>
      <c r="M87" s="188"/>
      <c r="N87" s="189"/>
      <c r="O87" s="71"/>
      <c r="P87" s="71"/>
      <c r="Q87" s="71"/>
      <c r="R87" s="71"/>
      <c r="S87" s="71"/>
      <c r="T87" s="72"/>
      <c r="U87" s="37"/>
      <c r="V87" s="37"/>
      <c r="W87" s="37"/>
      <c r="X87" s="37"/>
      <c r="Y87" s="37"/>
      <c r="Z87" s="37"/>
      <c r="AA87" s="37"/>
      <c r="AB87" s="37"/>
      <c r="AC87" s="37"/>
      <c r="AD87" s="37"/>
      <c r="AE87" s="37"/>
      <c r="AT87" s="18" t="s">
        <v>146</v>
      </c>
      <c r="AU87" s="18" t="s">
        <v>80</v>
      </c>
    </row>
    <row r="88" spans="1:65" s="2" customFormat="1" ht="33" customHeight="1">
      <c r="A88" s="37"/>
      <c r="B88" s="171"/>
      <c r="C88" s="172" t="s">
        <v>165</v>
      </c>
      <c r="D88" s="172" t="s">
        <v>140</v>
      </c>
      <c r="E88" s="173" t="s">
        <v>1349</v>
      </c>
      <c r="F88" s="174" t="s">
        <v>1350</v>
      </c>
      <c r="G88" s="175" t="s">
        <v>176</v>
      </c>
      <c r="H88" s="176">
        <v>2.529</v>
      </c>
      <c r="I88" s="177"/>
      <c r="J88" s="178">
        <f>ROUND(I88*H88,2)</f>
        <v>0</v>
      </c>
      <c r="K88" s="174" t="s">
        <v>3</v>
      </c>
      <c r="L88" s="38"/>
      <c r="M88" s="179" t="s">
        <v>3</v>
      </c>
      <c r="N88" s="180" t="s">
        <v>44</v>
      </c>
      <c r="O88" s="71"/>
      <c r="P88" s="181">
        <f>O88*H88</f>
        <v>0</v>
      </c>
      <c r="Q88" s="181">
        <v>0</v>
      </c>
      <c r="R88" s="181">
        <f>Q88*H88</f>
        <v>0</v>
      </c>
      <c r="S88" s="181">
        <v>0</v>
      </c>
      <c r="T88" s="182">
        <f>S88*H88</f>
        <v>0</v>
      </c>
      <c r="U88" s="37"/>
      <c r="V88" s="37"/>
      <c r="W88" s="37"/>
      <c r="X88" s="37"/>
      <c r="Y88" s="37"/>
      <c r="Z88" s="37"/>
      <c r="AA88" s="37"/>
      <c r="AB88" s="37"/>
      <c r="AC88" s="37"/>
      <c r="AD88" s="37"/>
      <c r="AE88" s="37"/>
      <c r="AR88" s="183" t="s">
        <v>1341</v>
      </c>
      <c r="AT88" s="183" t="s">
        <v>140</v>
      </c>
      <c r="AU88" s="183" t="s">
        <v>80</v>
      </c>
      <c r="AY88" s="18" t="s">
        <v>137</v>
      </c>
      <c r="BE88" s="184">
        <f>IF(N88="základní",J88,0)</f>
        <v>0</v>
      </c>
      <c r="BF88" s="184">
        <f>IF(N88="snížená",J88,0)</f>
        <v>0</v>
      </c>
      <c r="BG88" s="184">
        <f>IF(N88="zákl. přenesená",J88,0)</f>
        <v>0</v>
      </c>
      <c r="BH88" s="184">
        <f>IF(N88="sníž. přenesená",J88,0)</f>
        <v>0</v>
      </c>
      <c r="BI88" s="184">
        <f>IF(N88="nulová",J88,0)</f>
        <v>0</v>
      </c>
      <c r="BJ88" s="18" t="s">
        <v>80</v>
      </c>
      <c r="BK88" s="184">
        <f>ROUND(I88*H88,2)</f>
        <v>0</v>
      </c>
      <c r="BL88" s="18" t="s">
        <v>1341</v>
      </c>
      <c r="BM88" s="183" t="s">
        <v>1351</v>
      </c>
    </row>
    <row r="89" spans="1:47" s="2" customFormat="1" ht="12">
      <c r="A89" s="37"/>
      <c r="B89" s="38"/>
      <c r="C89" s="37"/>
      <c r="D89" s="185" t="s">
        <v>146</v>
      </c>
      <c r="E89" s="37"/>
      <c r="F89" s="186" t="s">
        <v>1350</v>
      </c>
      <c r="G89" s="37"/>
      <c r="H89" s="37"/>
      <c r="I89" s="187"/>
      <c r="J89" s="37"/>
      <c r="K89" s="37"/>
      <c r="L89" s="38"/>
      <c r="M89" s="188"/>
      <c r="N89" s="189"/>
      <c r="O89" s="71"/>
      <c r="P89" s="71"/>
      <c r="Q89" s="71"/>
      <c r="R89" s="71"/>
      <c r="S89" s="71"/>
      <c r="T89" s="72"/>
      <c r="U89" s="37"/>
      <c r="V89" s="37"/>
      <c r="W89" s="37"/>
      <c r="X89" s="37"/>
      <c r="Y89" s="37"/>
      <c r="Z89" s="37"/>
      <c r="AA89" s="37"/>
      <c r="AB89" s="37"/>
      <c r="AC89" s="37"/>
      <c r="AD89" s="37"/>
      <c r="AE89" s="37"/>
      <c r="AT89" s="18" t="s">
        <v>146</v>
      </c>
      <c r="AU89" s="18" t="s">
        <v>80</v>
      </c>
    </row>
    <row r="90" spans="1:65" s="2" customFormat="1" ht="24.15" customHeight="1">
      <c r="A90" s="37"/>
      <c r="B90" s="171"/>
      <c r="C90" s="172" t="s">
        <v>173</v>
      </c>
      <c r="D90" s="172" t="s">
        <v>140</v>
      </c>
      <c r="E90" s="173" t="s">
        <v>1352</v>
      </c>
      <c r="F90" s="174" t="s">
        <v>1353</v>
      </c>
      <c r="G90" s="175" t="s">
        <v>205</v>
      </c>
      <c r="H90" s="176">
        <v>1</v>
      </c>
      <c r="I90" s="177"/>
      <c r="J90" s="178">
        <f>ROUND(I90*H90,2)</f>
        <v>0</v>
      </c>
      <c r="K90" s="174" t="s">
        <v>3</v>
      </c>
      <c r="L90" s="38"/>
      <c r="M90" s="179" t="s">
        <v>3</v>
      </c>
      <c r="N90" s="180" t="s">
        <v>44</v>
      </c>
      <c r="O90" s="71"/>
      <c r="P90" s="181">
        <f>O90*H90</f>
        <v>0</v>
      </c>
      <c r="Q90" s="181">
        <v>0</v>
      </c>
      <c r="R90" s="181">
        <f>Q90*H90</f>
        <v>0</v>
      </c>
      <c r="S90" s="181">
        <v>0</v>
      </c>
      <c r="T90" s="182">
        <f>S90*H90</f>
        <v>0</v>
      </c>
      <c r="U90" s="37"/>
      <c r="V90" s="37"/>
      <c r="W90" s="37"/>
      <c r="X90" s="37"/>
      <c r="Y90" s="37"/>
      <c r="Z90" s="37"/>
      <c r="AA90" s="37"/>
      <c r="AB90" s="37"/>
      <c r="AC90" s="37"/>
      <c r="AD90" s="37"/>
      <c r="AE90" s="37"/>
      <c r="AR90" s="183" t="s">
        <v>1341</v>
      </c>
      <c r="AT90" s="183" t="s">
        <v>140</v>
      </c>
      <c r="AU90" s="183" t="s">
        <v>80</v>
      </c>
      <c r="AY90" s="18" t="s">
        <v>137</v>
      </c>
      <c r="BE90" s="184">
        <f>IF(N90="základní",J90,0)</f>
        <v>0</v>
      </c>
      <c r="BF90" s="184">
        <f>IF(N90="snížená",J90,0)</f>
        <v>0</v>
      </c>
      <c r="BG90" s="184">
        <f>IF(N90="zákl. přenesená",J90,0)</f>
        <v>0</v>
      </c>
      <c r="BH90" s="184">
        <f>IF(N90="sníž. přenesená",J90,0)</f>
        <v>0</v>
      </c>
      <c r="BI90" s="184">
        <f>IF(N90="nulová",J90,0)</f>
        <v>0</v>
      </c>
      <c r="BJ90" s="18" t="s">
        <v>80</v>
      </c>
      <c r="BK90" s="184">
        <f>ROUND(I90*H90,2)</f>
        <v>0</v>
      </c>
      <c r="BL90" s="18" t="s">
        <v>1341</v>
      </c>
      <c r="BM90" s="183" t="s">
        <v>1354</v>
      </c>
    </row>
    <row r="91" spans="1:47" s="2" customFormat="1" ht="12">
      <c r="A91" s="37"/>
      <c r="B91" s="38"/>
      <c r="C91" s="37"/>
      <c r="D91" s="185" t="s">
        <v>146</v>
      </c>
      <c r="E91" s="37"/>
      <c r="F91" s="186" t="s">
        <v>1353</v>
      </c>
      <c r="G91" s="37"/>
      <c r="H91" s="37"/>
      <c r="I91" s="187"/>
      <c r="J91" s="37"/>
      <c r="K91" s="37"/>
      <c r="L91" s="38"/>
      <c r="M91" s="188"/>
      <c r="N91" s="189"/>
      <c r="O91" s="71"/>
      <c r="P91" s="71"/>
      <c r="Q91" s="71"/>
      <c r="R91" s="71"/>
      <c r="S91" s="71"/>
      <c r="T91" s="72"/>
      <c r="U91" s="37"/>
      <c r="V91" s="37"/>
      <c r="W91" s="37"/>
      <c r="X91" s="37"/>
      <c r="Y91" s="37"/>
      <c r="Z91" s="37"/>
      <c r="AA91" s="37"/>
      <c r="AB91" s="37"/>
      <c r="AC91" s="37"/>
      <c r="AD91" s="37"/>
      <c r="AE91" s="37"/>
      <c r="AT91" s="18" t="s">
        <v>146</v>
      </c>
      <c r="AU91" s="18" t="s">
        <v>80</v>
      </c>
    </row>
    <row r="92" spans="1:65" s="2" customFormat="1" ht="24.15" customHeight="1">
      <c r="A92" s="37"/>
      <c r="B92" s="171"/>
      <c r="C92" s="172" t="s">
        <v>181</v>
      </c>
      <c r="D92" s="172" t="s">
        <v>140</v>
      </c>
      <c r="E92" s="173" t="s">
        <v>1355</v>
      </c>
      <c r="F92" s="174" t="s">
        <v>1356</v>
      </c>
      <c r="G92" s="175" t="s">
        <v>205</v>
      </c>
      <c r="H92" s="176">
        <v>1</v>
      </c>
      <c r="I92" s="177"/>
      <c r="J92" s="178">
        <f>ROUND(I92*H92,2)</f>
        <v>0</v>
      </c>
      <c r="K92" s="174" t="s">
        <v>3</v>
      </c>
      <c r="L92" s="38"/>
      <c r="M92" s="179" t="s">
        <v>3</v>
      </c>
      <c r="N92" s="180" t="s">
        <v>44</v>
      </c>
      <c r="O92" s="71"/>
      <c r="P92" s="181">
        <f>O92*H92</f>
        <v>0</v>
      </c>
      <c r="Q92" s="181">
        <v>0</v>
      </c>
      <c r="R92" s="181">
        <f>Q92*H92</f>
        <v>0</v>
      </c>
      <c r="S92" s="181">
        <v>0</v>
      </c>
      <c r="T92" s="182">
        <f>S92*H92</f>
        <v>0</v>
      </c>
      <c r="U92" s="37"/>
      <c r="V92" s="37"/>
      <c r="W92" s="37"/>
      <c r="X92" s="37"/>
      <c r="Y92" s="37"/>
      <c r="Z92" s="37"/>
      <c r="AA92" s="37"/>
      <c r="AB92" s="37"/>
      <c r="AC92" s="37"/>
      <c r="AD92" s="37"/>
      <c r="AE92" s="37"/>
      <c r="AR92" s="183" t="s">
        <v>1341</v>
      </c>
      <c r="AT92" s="183" t="s">
        <v>140</v>
      </c>
      <c r="AU92" s="183" t="s">
        <v>80</v>
      </c>
      <c r="AY92" s="18" t="s">
        <v>137</v>
      </c>
      <c r="BE92" s="184">
        <f>IF(N92="základní",J92,0)</f>
        <v>0</v>
      </c>
      <c r="BF92" s="184">
        <f>IF(N92="snížená",J92,0)</f>
        <v>0</v>
      </c>
      <c r="BG92" s="184">
        <f>IF(N92="zákl. přenesená",J92,0)</f>
        <v>0</v>
      </c>
      <c r="BH92" s="184">
        <f>IF(N92="sníž. přenesená",J92,0)</f>
        <v>0</v>
      </c>
      <c r="BI92" s="184">
        <f>IF(N92="nulová",J92,0)</f>
        <v>0</v>
      </c>
      <c r="BJ92" s="18" t="s">
        <v>80</v>
      </c>
      <c r="BK92" s="184">
        <f>ROUND(I92*H92,2)</f>
        <v>0</v>
      </c>
      <c r="BL92" s="18" t="s">
        <v>1341</v>
      </c>
      <c r="BM92" s="183" t="s">
        <v>1357</v>
      </c>
    </row>
    <row r="93" spans="1:47" s="2" customFormat="1" ht="12">
      <c r="A93" s="37"/>
      <c r="B93" s="38"/>
      <c r="C93" s="37"/>
      <c r="D93" s="185" t="s">
        <v>146</v>
      </c>
      <c r="E93" s="37"/>
      <c r="F93" s="186" t="s">
        <v>1356</v>
      </c>
      <c r="G93" s="37"/>
      <c r="H93" s="37"/>
      <c r="I93" s="187"/>
      <c r="J93" s="37"/>
      <c r="K93" s="37"/>
      <c r="L93" s="38"/>
      <c r="M93" s="188"/>
      <c r="N93" s="189"/>
      <c r="O93" s="71"/>
      <c r="P93" s="71"/>
      <c r="Q93" s="71"/>
      <c r="R93" s="71"/>
      <c r="S93" s="71"/>
      <c r="T93" s="72"/>
      <c r="U93" s="37"/>
      <c r="V93" s="37"/>
      <c r="W93" s="37"/>
      <c r="X93" s="37"/>
      <c r="Y93" s="37"/>
      <c r="Z93" s="37"/>
      <c r="AA93" s="37"/>
      <c r="AB93" s="37"/>
      <c r="AC93" s="37"/>
      <c r="AD93" s="37"/>
      <c r="AE93" s="37"/>
      <c r="AT93" s="18" t="s">
        <v>146</v>
      </c>
      <c r="AU93" s="18" t="s">
        <v>80</v>
      </c>
    </row>
    <row r="94" spans="1:65" s="2" customFormat="1" ht="21.75" customHeight="1">
      <c r="A94" s="37"/>
      <c r="B94" s="171"/>
      <c r="C94" s="172" t="s">
        <v>187</v>
      </c>
      <c r="D94" s="172" t="s">
        <v>140</v>
      </c>
      <c r="E94" s="173" t="s">
        <v>1358</v>
      </c>
      <c r="F94" s="174" t="s">
        <v>1359</v>
      </c>
      <c r="G94" s="175" t="s">
        <v>205</v>
      </c>
      <c r="H94" s="176">
        <v>1</v>
      </c>
      <c r="I94" s="177"/>
      <c r="J94" s="178">
        <f>ROUND(I94*H94,2)</f>
        <v>0</v>
      </c>
      <c r="K94" s="174" t="s">
        <v>3</v>
      </c>
      <c r="L94" s="38"/>
      <c r="M94" s="179" t="s">
        <v>3</v>
      </c>
      <c r="N94" s="180" t="s">
        <v>44</v>
      </c>
      <c r="O94" s="71"/>
      <c r="P94" s="181">
        <f>O94*H94</f>
        <v>0</v>
      </c>
      <c r="Q94" s="181">
        <v>0</v>
      </c>
      <c r="R94" s="181">
        <f>Q94*H94</f>
        <v>0</v>
      </c>
      <c r="S94" s="181">
        <v>0</v>
      </c>
      <c r="T94" s="182">
        <f>S94*H94</f>
        <v>0</v>
      </c>
      <c r="U94" s="37"/>
      <c r="V94" s="37"/>
      <c r="W94" s="37"/>
      <c r="X94" s="37"/>
      <c r="Y94" s="37"/>
      <c r="Z94" s="37"/>
      <c r="AA94" s="37"/>
      <c r="AB94" s="37"/>
      <c r="AC94" s="37"/>
      <c r="AD94" s="37"/>
      <c r="AE94" s="37"/>
      <c r="AR94" s="183" t="s">
        <v>1341</v>
      </c>
      <c r="AT94" s="183" t="s">
        <v>140</v>
      </c>
      <c r="AU94" s="183" t="s">
        <v>80</v>
      </c>
      <c r="AY94" s="18" t="s">
        <v>137</v>
      </c>
      <c r="BE94" s="184">
        <f>IF(N94="základní",J94,0)</f>
        <v>0</v>
      </c>
      <c r="BF94" s="184">
        <f>IF(N94="snížená",J94,0)</f>
        <v>0</v>
      </c>
      <c r="BG94" s="184">
        <f>IF(N94="zákl. přenesená",J94,0)</f>
        <v>0</v>
      </c>
      <c r="BH94" s="184">
        <f>IF(N94="sníž. přenesená",J94,0)</f>
        <v>0</v>
      </c>
      <c r="BI94" s="184">
        <f>IF(N94="nulová",J94,0)</f>
        <v>0</v>
      </c>
      <c r="BJ94" s="18" t="s">
        <v>80</v>
      </c>
      <c r="BK94" s="184">
        <f>ROUND(I94*H94,2)</f>
        <v>0</v>
      </c>
      <c r="BL94" s="18" t="s">
        <v>1341</v>
      </c>
      <c r="BM94" s="183" t="s">
        <v>1360</v>
      </c>
    </row>
    <row r="95" spans="1:47" s="2" customFormat="1" ht="12">
      <c r="A95" s="37"/>
      <c r="B95" s="38"/>
      <c r="C95" s="37"/>
      <c r="D95" s="185" t="s">
        <v>146</v>
      </c>
      <c r="E95" s="37"/>
      <c r="F95" s="186" t="s">
        <v>1359</v>
      </c>
      <c r="G95" s="37"/>
      <c r="H95" s="37"/>
      <c r="I95" s="187"/>
      <c r="J95" s="37"/>
      <c r="K95" s="37"/>
      <c r="L95" s="38"/>
      <c r="M95" s="188"/>
      <c r="N95" s="189"/>
      <c r="O95" s="71"/>
      <c r="P95" s="71"/>
      <c r="Q95" s="71"/>
      <c r="R95" s="71"/>
      <c r="S95" s="71"/>
      <c r="T95" s="72"/>
      <c r="U95" s="37"/>
      <c r="V95" s="37"/>
      <c r="W95" s="37"/>
      <c r="X95" s="37"/>
      <c r="Y95" s="37"/>
      <c r="Z95" s="37"/>
      <c r="AA95" s="37"/>
      <c r="AB95" s="37"/>
      <c r="AC95" s="37"/>
      <c r="AD95" s="37"/>
      <c r="AE95" s="37"/>
      <c r="AT95" s="18" t="s">
        <v>146</v>
      </c>
      <c r="AU95" s="18" t="s">
        <v>80</v>
      </c>
    </row>
    <row r="96" spans="1:65" s="2" customFormat="1" ht="66.75" customHeight="1">
      <c r="A96" s="37"/>
      <c r="B96" s="171"/>
      <c r="C96" s="172" t="s">
        <v>193</v>
      </c>
      <c r="D96" s="172" t="s">
        <v>140</v>
      </c>
      <c r="E96" s="173" t="s">
        <v>1361</v>
      </c>
      <c r="F96" s="174" t="s">
        <v>1362</v>
      </c>
      <c r="G96" s="175" t="s">
        <v>205</v>
      </c>
      <c r="H96" s="176">
        <v>1</v>
      </c>
      <c r="I96" s="177"/>
      <c r="J96" s="178">
        <f>ROUND(I96*H96,2)</f>
        <v>0</v>
      </c>
      <c r="K96" s="174" t="s">
        <v>3</v>
      </c>
      <c r="L96" s="38"/>
      <c r="M96" s="179" t="s">
        <v>3</v>
      </c>
      <c r="N96" s="180" t="s">
        <v>44</v>
      </c>
      <c r="O96" s="71"/>
      <c r="P96" s="181">
        <f>O96*H96</f>
        <v>0</v>
      </c>
      <c r="Q96" s="181">
        <v>0</v>
      </c>
      <c r="R96" s="181">
        <f>Q96*H96</f>
        <v>0</v>
      </c>
      <c r="S96" s="181">
        <v>0</v>
      </c>
      <c r="T96" s="182">
        <f>S96*H96</f>
        <v>0</v>
      </c>
      <c r="U96" s="37"/>
      <c r="V96" s="37"/>
      <c r="W96" s="37"/>
      <c r="X96" s="37"/>
      <c r="Y96" s="37"/>
      <c r="Z96" s="37"/>
      <c r="AA96" s="37"/>
      <c r="AB96" s="37"/>
      <c r="AC96" s="37"/>
      <c r="AD96" s="37"/>
      <c r="AE96" s="37"/>
      <c r="AR96" s="183" t="s">
        <v>1341</v>
      </c>
      <c r="AT96" s="183" t="s">
        <v>140</v>
      </c>
      <c r="AU96" s="183" t="s">
        <v>80</v>
      </c>
      <c r="AY96" s="18" t="s">
        <v>137</v>
      </c>
      <c r="BE96" s="184">
        <f>IF(N96="základní",J96,0)</f>
        <v>0</v>
      </c>
      <c r="BF96" s="184">
        <f>IF(N96="snížená",J96,0)</f>
        <v>0</v>
      </c>
      <c r="BG96" s="184">
        <f>IF(N96="zákl. přenesená",J96,0)</f>
        <v>0</v>
      </c>
      <c r="BH96" s="184">
        <f>IF(N96="sníž. přenesená",J96,0)</f>
        <v>0</v>
      </c>
      <c r="BI96" s="184">
        <f>IF(N96="nulová",J96,0)</f>
        <v>0</v>
      </c>
      <c r="BJ96" s="18" t="s">
        <v>80</v>
      </c>
      <c r="BK96" s="184">
        <f>ROUND(I96*H96,2)</f>
        <v>0</v>
      </c>
      <c r="BL96" s="18" t="s">
        <v>1341</v>
      </c>
      <c r="BM96" s="183" t="s">
        <v>1363</v>
      </c>
    </row>
    <row r="97" spans="1:47" s="2" customFormat="1" ht="12">
      <c r="A97" s="37"/>
      <c r="B97" s="38"/>
      <c r="C97" s="37"/>
      <c r="D97" s="185" t="s">
        <v>146</v>
      </c>
      <c r="E97" s="37"/>
      <c r="F97" s="186" t="s">
        <v>1362</v>
      </c>
      <c r="G97" s="37"/>
      <c r="H97" s="37"/>
      <c r="I97" s="187"/>
      <c r="J97" s="37"/>
      <c r="K97" s="37"/>
      <c r="L97" s="38"/>
      <c r="M97" s="188"/>
      <c r="N97" s="189"/>
      <c r="O97" s="71"/>
      <c r="P97" s="71"/>
      <c r="Q97" s="71"/>
      <c r="R97" s="71"/>
      <c r="S97" s="71"/>
      <c r="T97" s="72"/>
      <c r="U97" s="37"/>
      <c r="V97" s="37"/>
      <c r="W97" s="37"/>
      <c r="X97" s="37"/>
      <c r="Y97" s="37"/>
      <c r="Z97" s="37"/>
      <c r="AA97" s="37"/>
      <c r="AB97" s="37"/>
      <c r="AC97" s="37"/>
      <c r="AD97" s="37"/>
      <c r="AE97" s="37"/>
      <c r="AT97" s="18" t="s">
        <v>146</v>
      </c>
      <c r="AU97" s="18" t="s">
        <v>80</v>
      </c>
    </row>
    <row r="98" spans="1:65" s="2" customFormat="1" ht="24.15" customHeight="1">
      <c r="A98" s="37"/>
      <c r="B98" s="171"/>
      <c r="C98" s="172" t="s">
        <v>198</v>
      </c>
      <c r="D98" s="172" t="s">
        <v>140</v>
      </c>
      <c r="E98" s="173" t="s">
        <v>1364</v>
      </c>
      <c r="F98" s="174" t="s">
        <v>1365</v>
      </c>
      <c r="G98" s="175" t="s">
        <v>205</v>
      </c>
      <c r="H98" s="176">
        <v>1</v>
      </c>
      <c r="I98" s="177"/>
      <c r="J98" s="178">
        <f>ROUND(I98*H98,2)</f>
        <v>0</v>
      </c>
      <c r="K98" s="174" t="s">
        <v>3</v>
      </c>
      <c r="L98" s="38"/>
      <c r="M98" s="179" t="s">
        <v>3</v>
      </c>
      <c r="N98" s="180" t="s">
        <v>44</v>
      </c>
      <c r="O98" s="71"/>
      <c r="P98" s="181">
        <f>O98*H98</f>
        <v>0</v>
      </c>
      <c r="Q98" s="181">
        <v>0</v>
      </c>
      <c r="R98" s="181">
        <f>Q98*H98</f>
        <v>0</v>
      </c>
      <c r="S98" s="181">
        <v>0</v>
      </c>
      <c r="T98" s="182">
        <f>S98*H98</f>
        <v>0</v>
      </c>
      <c r="U98" s="37"/>
      <c r="V98" s="37"/>
      <c r="W98" s="37"/>
      <c r="X98" s="37"/>
      <c r="Y98" s="37"/>
      <c r="Z98" s="37"/>
      <c r="AA98" s="37"/>
      <c r="AB98" s="37"/>
      <c r="AC98" s="37"/>
      <c r="AD98" s="37"/>
      <c r="AE98" s="37"/>
      <c r="AR98" s="183" t="s">
        <v>1341</v>
      </c>
      <c r="AT98" s="183" t="s">
        <v>140</v>
      </c>
      <c r="AU98" s="183" t="s">
        <v>80</v>
      </c>
      <c r="AY98" s="18" t="s">
        <v>137</v>
      </c>
      <c r="BE98" s="184">
        <f>IF(N98="základní",J98,0)</f>
        <v>0</v>
      </c>
      <c r="BF98" s="184">
        <f>IF(N98="snížená",J98,0)</f>
        <v>0</v>
      </c>
      <c r="BG98" s="184">
        <f>IF(N98="zákl. přenesená",J98,0)</f>
        <v>0</v>
      </c>
      <c r="BH98" s="184">
        <f>IF(N98="sníž. přenesená",J98,0)</f>
        <v>0</v>
      </c>
      <c r="BI98" s="184">
        <f>IF(N98="nulová",J98,0)</f>
        <v>0</v>
      </c>
      <c r="BJ98" s="18" t="s">
        <v>80</v>
      </c>
      <c r="BK98" s="184">
        <f>ROUND(I98*H98,2)</f>
        <v>0</v>
      </c>
      <c r="BL98" s="18" t="s">
        <v>1341</v>
      </c>
      <c r="BM98" s="183" t="s">
        <v>1366</v>
      </c>
    </row>
    <row r="99" spans="1:47" s="2" customFormat="1" ht="12">
      <c r="A99" s="37"/>
      <c r="B99" s="38"/>
      <c r="C99" s="37"/>
      <c r="D99" s="185" t="s">
        <v>146</v>
      </c>
      <c r="E99" s="37"/>
      <c r="F99" s="186" t="s">
        <v>1365</v>
      </c>
      <c r="G99" s="37"/>
      <c r="H99" s="37"/>
      <c r="I99" s="187"/>
      <c r="J99" s="37"/>
      <c r="K99" s="37"/>
      <c r="L99" s="38"/>
      <c r="M99" s="188"/>
      <c r="N99" s="189"/>
      <c r="O99" s="71"/>
      <c r="P99" s="71"/>
      <c r="Q99" s="71"/>
      <c r="R99" s="71"/>
      <c r="S99" s="71"/>
      <c r="T99" s="72"/>
      <c r="U99" s="37"/>
      <c r="V99" s="37"/>
      <c r="W99" s="37"/>
      <c r="X99" s="37"/>
      <c r="Y99" s="37"/>
      <c r="Z99" s="37"/>
      <c r="AA99" s="37"/>
      <c r="AB99" s="37"/>
      <c r="AC99" s="37"/>
      <c r="AD99" s="37"/>
      <c r="AE99" s="37"/>
      <c r="AT99" s="18" t="s">
        <v>146</v>
      </c>
      <c r="AU99" s="18" t="s">
        <v>80</v>
      </c>
    </row>
    <row r="100" spans="1:65" s="2" customFormat="1" ht="24.15" customHeight="1">
      <c r="A100" s="37"/>
      <c r="B100" s="171"/>
      <c r="C100" s="172" t="s">
        <v>202</v>
      </c>
      <c r="D100" s="172" t="s">
        <v>140</v>
      </c>
      <c r="E100" s="173" t="s">
        <v>1367</v>
      </c>
      <c r="F100" s="174" t="s">
        <v>1368</v>
      </c>
      <c r="G100" s="175" t="s">
        <v>190</v>
      </c>
      <c r="H100" s="176">
        <v>1221.1</v>
      </c>
      <c r="I100" s="177"/>
      <c r="J100" s="178">
        <f>ROUND(I100*H100,2)</f>
        <v>0</v>
      </c>
      <c r="K100" s="174" t="s">
        <v>3</v>
      </c>
      <c r="L100" s="38"/>
      <c r="M100" s="179" t="s">
        <v>3</v>
      </c>
      <c r="N100" s="180" t="s">
        <v>44</v>
      </c>
      <c r="O100" s="71"/>
      <c r="P100" s="181">
        <f>O100*H100</f>
        <v>0</v>
      </c>
      <c r="Q100" s="181">
        <v>0</v>
      </c>
      <c r="R100" s="181">
        <f>Q100*H100</f>
        <v>0</v>
      </c>
      <c r="S100" s="181">
        <v>0</v>
      </c>
      <c r="T100" s="182">
        <f>S100*H100</f>
        <v>0</v>
      </c>
      <c r="U100" s="37"/>
      <c r="V100" s="37"/>
      <c r="W100" s="37"/>
      <c r="X100" s="37"/>
      <c r="Y100" s="37"/>
      <c r="Z100" s="37"/>
      <c r="AA100" s="37"/>
      <c r="AB100" s="37"/>
      <c r="AC100" s="37"/>
      <c r="AD100" s="37"/>
      <c r="AE100" s="37"/>
      <c r="AR100" s="183" t="s">
        <v>1341</v>
      </c>
      <c r="AT100" s="183" t="s">
        <v>140</v>
      </c>
      <c r="AU100" s="183" t="s">
        <v>80</v>
      </c>
      <c r="AY100" s="18" t="s">
        <v>137</v>
      </c>
      <c r="BE100" s="184">
        <f>IF(N100="základní",J100,0)</f>
        <v>0</v>
      </c>
      <c r="BF100" s="184">
        <f>IF(N100="snížená",J100,0)</f>
        <v>0</v>
      </c>
      <c r="BG100" s="184">
        <f>IF(N100="zákl. přenesená",J100,0)</f>
        <v>0</v>
      </c>
      <c r="BH100" s="184">
        <f>IF(N100="sníž. přenesená",J100,0)</f>
        <v>0</v>
      </c>
      <c r="BI100" s="184">
        <f>IF(N100="nulová",J100,0)</f>
        <v>0</v>
      </c>
      <c r="BJ100" s="18" t="s">
        <v>80</v>
      </c>
      <c r="BK100" s="184">
        <f>ROUND(I100*H100,2)</f>
        <v>0</v>
      </c>
      <c r="BL100" s="18" t="s">
        <v>1341</v>
      </c>
      <c r="BM100" s="183" t="s">
        <v>1369</v>
      </c>
    </row>
    <row r="101" spans="1:47" s="2" customFormat="1" ht="12">
      <c r="A101" s="37"/>
      <c r="B101" s="38"/>
      <c r="C101" s="37"/>
      <c r="D101" s="185" t="s">
        <v>146</v>
      </c>
      <c r="E101" s="37"/>
      <c r="F101" s="186" t="s">
        <v>1368</v>
      </c>
      <c r="G101" s="37"/>
      <c r="H101" s="37"/>
      <c r="I101" s="187"/>
      <c r="J101" s="37"/>
      <c r="K101" s="37"/>
      <c r="L101" s="38"/>
      <c r="M101" s="223"/>
      <c r="N101" s="224"/>
      <c r="O101" s="225"/>
      <c r="P101" s="225"/>
      <c r="Q101" s="225"/>
      <c r="R101" s="225"/>
      <c r="S101" s="225"/>
      <c r="T101" s="226"/>
      <c r="U101" s="37"/>
      <c r="V101" s="37"/>
      <c r="W101" s="37"/>
      <c r="X101" s="37"/>
      <c r="Y101" s="37"/>
      <c r="Z101" s="37"/>
      <c r="AA101" s="37"/>
      <c r="AB101" s="37"/>
      <c r="AC101" s="37"/>
      <c r="AD101" s="37"/>
      <c r="AE101" s="37"/>
      <c r="AT101" s="18" t="s">
        <v>146</v>
      </c>
      <c r="AU101" s="18" t="s">
        <v>80</v>
      </c>
    </row>
    <row r="102" spans="1:31" s="2" customFormat="1" ht="6.95" customHeight="1">
      <c r="A102" s="37"/>
      <c r="B102" s="54"/>
      <c r="C102" s="55"/>
      <c r="D102" s="55"/>
      <c r="E102" s="55"/>
      <c r="F102" s="55"/>
      <c r="G102" s="55"/>
      <c r="H102" s="55"/>
      <c r="I102" s="55"/>
      <c r="J102" s="55"/>
      <c r="K102" s="55"/>
      <c r="L102" s="38"/>
      <c r="M102" s="37"/>
      <c r="O102" s="37"/>
      <c r="P102" s="37"/>
      <c r="Q102" s="37"/>
      <c r="R102" s="37"/>
      <c r="S102" s="37"/>
      <c r="T102" s="37"/>
      <c r="U102" s="37"/>
      <c r="V102" s="37"/>
      <c r="W102" s="37"/>
      <c r="X102" s="37"/>
      <c r="Y102" s="37"/>
      <c r="Z102" s="37"/>
      <c r="AA102" s="37"/>
      <c r="AB102" s="37"/>
      <c r="AC102" s="37"/>
      <c r="AD102" s="37"/>
      <c r="AE102" s="37"/>
    </row>
  </sheetData>
  <autoFilter ref="C79:K10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7" t="s">
        <v>6</v>
      </c>
      <c r="M2" s="1"/>
      <c r="N2" s="1"/>
      <c r="O2" s="1"/>
      <c r="P2" s="1"/>
      <c r="Q2" s="1"/>
      <c r="R2" s="1"/>
      <c r="S2" s="1"/>
      <c r="T2" s="1"/>
      <c r="U2" s="1"/>
      <c r="V2" s="1"/>
      <c r="AT2" s="18" t="s">
        <v>108</v>
      </c>
    </row>
    <row r="3" spans="2:46" s="1" customFormat="1" ht="6.95" customHeight="1" hidden="1">
      <c r="B3" s="19"/>
      <c r="C3" s="20"/>
      <c r="D3" s="20"/>
      <c r="E3" s="20"/>
      <c r="F3" s="20"/>
      <c r="G3" s="20"/>
      <c r="H3" s="20"/>
      <c r="I3" s="20"/>
      <c r="J3" s="20"/>
      <c r="K3" s="20"/>
      <c r="L3" s="21"/>
      <c r="AT3" s="18" t="s">
        <v>82</v>
      </c>
    </row>
    <row r="4" spans="2:46" s="1" customFormat="1" ht="24.95" customHeight="1" hidden="1">
      <c r="B4" s="21"/>
      <c r="D4" s="22" t="s">
        <v>109</v>
      </c>
      <c r="L4" s="21"/>
      <c r="M4" s="121" t="s">
        <v>11</v>
      </c>
      <c r="AT4" s="18" t="s">
        <v>4</v>
      </c>
    </row>
    <row r="5" spans="2:12" s="1" customFormat="1" ht="6.95" customHeight="1" hidden="1">
      <c r="B5" s="21"/>
      <c r="L5" s="21"/>
    </row>
    <row r="6" spans="2:12" s="1" customFormat="1" ht="12" customHeight="1" hidden="1">
      <c r="B6" s="21"/>
      <c r="D6" s="31" t="s">
        <v>17</v>
      </c>
      <c r="L6" s="21"/>
    </row>
    <row r="7" spans="2:12" s="1" customFormat="1" ht="16.5" customHeight="1" hidden="1">
      <c r="B7" s="21"/>
      <c r="E7" s="122" t="str">
        <f>'Rekapitulace zakázky'!K6</f>
        <v>Oprava kolejí a výhybek v žst. Rožďalovice</v>
      </c>
      <c r="F7" s="31"/>
      <c r="G7" s="31"/>
      <c r="H7" s="31"/>
      <c r="L7" s="21"/>
    </row>
    <row r="8" spans="1:31" s="2" customFormat="1" ht="12" customHeight="1" hidden="1">
      <c r="A8" s="37"/>
      <c r="B8" s="38"/>
      <c r="C8" s="37"/>
      <c r="D8" s="31" t="s">
        <v>110</v>
      </c>
      <c r="E8" s="37"/>
      <c r="F8" s="37"/>
      <c r="G8" s="37"/>
      <c r="H8" s="37"/>
      <c r="I8" s="37"/>
      <c r="J8" s="37"/>
      <c r="K8" s="37"/>
      <c r="L8" s="123"/>
      <c r="S8" s="37"/>
      <c r="T8" s="37"/>
      <c r="U8" s="37"/>
      <c r="V8" s="37"/>
      <c r="W8" s="37"/>
      <c r="X8" s="37"/>
      <c r="Y8" s="37"/>
      <c r="Z8" s="37"/>
      <c r="AA8" s="37"/>
      <c r="AB8" s="37"/>
      <c r="AC8" s="37"/>
      <c r="AD8" s="37"/>
      <c r="AE8" s="37"/>
    </row>
    <row r="9" spans="1:31" s="2" customFormat="1" ht="16.5" customHeight="1" hidden="1">
      <c r="A9" s="37"/>
      <c r="B9" s="38"/>
      <c r="C9" s="37"/>
      <c r="D9" s="37"/>
      <c r="E9" s="61" t="s">
        <v>1370</v>
      </c>
      <c r="F9" s="37"/>
      <c r="G9" s="37"/>
      <c r="H9" s="37"/>
      <c r="I9" s="37"/>
      <c r="J9" s="37"/>
      <c r="K9" s="37"/>
      <c r="L9" s="123"/>
      <c r="S9" s="37"/>
      <c r="T9" s="37"/>
      <c r="U9" s="37"/>
      <c r="V9" s="37"/>
      <c r="W9" s="37"/>
      <c r="X9" s="37"/>
      <c r="Y9" s="37"/>
      <c r="Z9" s="37"/>
      <c r="AA9" s="37"/>
      <c r="AB9" s="37"/>
      <c r="AC9" s="37"/>
      <c r="AD9" s="37"/>
      <c r="AE9" s="37"/>
    </row>
    <row r="10" spans="1:31" s="2" customFormat="1" ht="12" hidden="1">
      <c r="A10" s="37"/>
      <c r="B10" s="38"/>
      <c r="C10" s="37"/>
      <c r="D10" s="37"/>
      <c r="E10" s="37"/>
      <c r="F10" s="37"/>
      <c r="G10" s="37"/>
      <c r="H10" s="37"/>
      <c r="I10" s="37"/>
      <c r="J10" s="37"/>
      <c r="K10" s="37"/>
      <c r="L10" s="123"/>
      <c r="S10" s="37"/>
      <c r="T10" s="37"/>
      <c r="U10" s="37"/>
      <c r="V10" s="37"/>
      <c r="W10" s="37"/>
      <c r="X10" s="37"/>
      <c r="Y10" s="37"/>
      <c r="Z10" s="37"/>
      <c r="AA10" s="37"/>
      <c r="AB10" s="37"/>
      <c r="AC10" s="37"/>
      <c r="AD10" s="37"/>
      <c r="AE10" s="37"/>
    </row>
    <row r="11" spans="1:31" s="2" customFormat="1" ht="12" customHeight="1" hidden="1">
      <c r="A11" s="37"/>
      <c r="B11" s="38"/>
      <c r="C11" s="37"/>
      <c r="D11" s="31" t="s">
        <v>19</v>
      </c>
      <c r="E11" s="37"/>
      <c r="F11" s="26" t="s">
        <v>3</v>
      </c>
      <c r="G11" s="37"/>
      <c r="H11" s="37"/>
      <c r="I11" s="31" t="s">
        <v>20</v>
      </c>
      <c r="J11" s="26" t="s">
        <v>3</v>
      </c>
      <c r="K11" s="37"/>
      <c r="L11" s="123"/>
      <c r="S11" s="37"/>
      <c r="T11" s="37"/>
      <c r="U11" s="37"/>
      <c r="V11" s="37"/>
      <c r="W11" s="37"/>
      <c r="X11" s="37"/>
      <c r="Y11" s="37"/>
      <c r="Z11" s="37"/>
      <c r="AA11" s="37"/>
      <c r="AB11" s="37"/>
      <c r="AC11" s="37"/>
      <c r="AD11" s="37"/>
      <c r="AE11" s="37"/>
    </row>
    <row r="12" spans="1:31" s="2" customFormat="1" ht="12" customHeight="1" hidden="1">
      <c r="A12" s="37"/>
      <c r="B12" s="38"/>
      <c r="C12" s="37"/>
      <c r="D12" s="31" t="s">
        <v>21</v>
      </c>
      <c r="E12" s="37"/>
      <c r="F12" s="26" t="s">
        <v>22</v>
      </c>
      <c r="G12" s="37"/>
      <c r="H12" s="37"/>
      <c r="I12" s="31" t="s">
        <v>23</v>
      </c>
      <c r="J12" s="63" t="str">
        <f>'Rekapitulace zakázky'!AN8</f>
        <v>27. 1. 2021</v>
      </c>
      <c r="K12" s="37"/>
      <c r="L12" s="123"/>
      <c r="S12" s="37"/>
      <c r="T12" s="37"/>
      <c r="U12" s="37"/>
      <c r="V12" s="37"/>
      <c r="W12" s="37"/>
      <c r="X12" s="37"/>
      <c r="Y12" s="37"/>
      <c r="Z12" s="37"/>
      <c r="AA12" s="37"/>
      <c r="AB12" s="37"/>
      <c r="AC12" s="37"/>
      <c r="AD12" s="37"/>
      <c r="AE12" s="37"/>
    </row>
    <row r="13" spans="1:31" s="2" customFormat="1" ht="10.8" customHeight="1" hidden="1">
      <c r="A13" s="37"/>
      <c r="B13" s="38"/>
      <c r="C13" s="37"/>
      <c r="D13" s="37"/>
      <c r="E13" s="37"/>
      <c r="F13" s="37"/>
      <c r="G13" s="37"/>
      <c r="H13" s="37"/>
      <c r="I13" s="37"/>
      <c r="J13" s="37"/>
      <c r="K13" s="37"/>
      <c r="L13" s="123"/>
      <c r="S13" s="37"/>
      <c r="T13" s="37"/>
      <c r="U13" s="37"/>
      <c r="V13" s="37"/>
      <c r="W13" s="37"/>
      <c r="X13" s="37"/>
      <c r="Y13" s="37"/>
      <c r="Z13" s="37"/>
      <c r="AA13" s="37"/>
      <c r="AB13" s="37"/>
      <c r="AC13" s="37"/>
      <c r="AD13" s="37"/>
      <c r="AE13" s="37"/>
    </row>
    <row r="14" spans="1:31" s="2" customFormat="1" ht="12" customHeight="1" hidden="1">
      <c r="A14" s="37"/>
      <c r="B14" s="38"/>
      <c r="C14" s="37"/>
      <c r="D14" s="31" t="s">
        <v>25</v>
      </c>
      <c r="E14" s="37"/>
      <c r="F14" s="37"/>
      <c r="G14" s="37"/>
      <c r="H14" s="37"/>
      <c r="I14" s="31" t="s">
        <v>26</v>
      </c>
      <c r="J14" s="26" t="s">
        <v>27</v>
      </c>
      <c r="K14" s="37"/>
      <c r="L14" s="123"/>
      <c r="S14" s="37"/>
      <c r="T14" s="37"/>
      <c r="U14" s="37"/>
      <c r="V14" s="37"/>
      <c r="W14" s="37"/>
      <c r="X14" s="37"/>
      <c r="Y14" s="37"/>
      <c r="Z14" s="37"/>
      <c r="AA14" s="37"/>
      <c r="AB14" s="37"/>
      <c r="AC14" s="37"/>
      <c r="AD14" s="37"/>
      <c r="AE14" s="37"/>
    </row>
    <row r="15" spans="1:31" s="2" customFormat="1" ht="18" customHeight="1" hidden="1">
      <c r="A15" s="37"/>
      <c r="B15" s="38"/>
      <c r="C15" s="37"/>
      <c r="D15" s="37"/>
      <c r="E15" s="26" t="s">
        <v>28</v>
      </c>
      <c r="F15" s="37"/>
      <c r="G15" s="37"/>
      <c r="H15" s="37"/>
      <c r="I15" s="31" t="s">
        <v>29</v>
      </c>
      <c r="J15" s="26" t="s">
        <v>3</v>
      </c>
      <c r="K15" s="37"/>
      <c r="L15" s="123"/>
      <c r="S15" s="37"/>
      <c r="T15" s="37"/>
      <c r="U15" s="37"/>
      <c r="V15" s="37"/>
      <c r="W15" s="37"/>
      <c r="X15" s="37"/>
      <c r="Y15" s="37"/>
      <c r="Z15" s="37"/>
      <c r="AA15" s="37"/>
      <c r="AB15" s="37"/>
      <c r="AC15" s="37"/>
      <c r="AD15" s="37"/>
      <c r="AE15" s="37"/>
    </row>
    <row r="16" spans="1:31" s="2" customFormat="1" ht="6.95" customHeight="1" hidden="1">
      <c r="A16" s="37"/>
      <c r="B16" s="38"/>
      <c r="C16" s="37"/>
      <c r="D16" s="37"/>
      <c r="E16" s="37"/>
      <c r="F16" s="37"/>
      <c r="G16" s="37"/>
      <c r="H16" s="37"/>
      <c r="I16" s="37"/>
      <c r="J16" s="37"/>
      <c r="K16" s="37"/>
      <c r="L16" s="123"/>
      <c r="S16" s="37"/>
      <c r="T16" s="37"/>
      <c r="U16" s="37"/>
      <c r="V16" s="37"/>
      <c r="W16" s="37"/>
      <c r="X16" s="37"/>
      <c r="Y16" s="37"/>
      <c r="Z16" s="37"/>
      <c r="AA16" s="37"/>
      <c r="AB16" s="37"/>
      <c r="AC16" s="37"/>
      <c r="AD16" s="37"/>
      <c r="AE16" s="37"/>
    </row>
    <row r="17" spans="1:31" s="2" customFormat="1" ht="12" customHeight="1" hidden="1">
      <c r="A17" s="37"/>
      <c r="B17" s="38"/>
      <c r="C17" s="37"/>
      <c r="D17" s="31" t="s">
        <v>30</v>
      </c>
      <c r="E17" s="37"/>
      <c r="F17" s="37"/>
      <c r="G17" s="37"/>
      <c r="H17" s="37"/>
      <c r="I17" s="31" t="s">
        <v>26</v>
      </c>
      <c r="J17" s="32" t="str">
        <f>'Rekapitulace zakázky'!AN13</f>
        <v>Vyplň údaj</v>
      </c>
      <c r="K17" s="37"/>
      <c r="L17" s="123"/>
      <c r="S17" s="37"/>
      <c r="T17" s="37"/>
      <c r="U17" s="37"/>
      <c r="V17" s="37"/>
      <c r="W17" s="37"/>
      <c r="X17" s="37"/>
      <c r="Y17" s="37"/>
      <c r="Z17" s="37"/>
      <c r="AA17" s="37"/>
      <c r="AB17" s="37"/>
      <c r="AC17" s="37"/>
      <c r="AD17" s="37"/>
      <c r="AE17" s="37"/>
    </row>
    <row r="18" spans="1:31" s="2" customFormat="1" ht="18" customHeight="1" hidden="1">
      <c r="A18" s="37"/>
      <c r="B18" s="38"/>
      <c r="C18" s="37"/>
      <c r="D18" s="37"/>
      <c r="E18" s="32" t="str">
        <f>'Rekapitulace zakázky'!E14</f>
        <v>Vyplň údaj</v>
      </c>
      <c r="F18" s="26"/>
      <c r="G18" s="26"/>
      <c r="H18" s="26"/>
      <c r="I18" s="31" t="s">
        <v>29</v>
      </c>
      <c r="J18" s="32" t="str">
        <f>'Rekapitulace zakázky'!AN14</f>
        <v>Vyplň údaj</v>
      </c>
      <c r="K18" s="37"/>
      <c r="L18" s="123"/>
      <c r="S18" s="37"/>
      <c r="T18" s="37"/>
      <c r="U18" s="37"/>
      <c r="V18" s="37"/>
      <c r="W18" s="37"/>
      <c r="X18" s="37"/>
      <c r="Y18" s="37"/>
      <c r="Z18" s="37"/>
      <c r="AA18" s="37"/>
      <c r="AB18" s="37"/>
      <c r="AC18" s="37"/>
      <c r="AD18" s="37"/>
      <c r="AE18" s="37"/>
    </row>
    <row r="19" spans="1:31" s="2" customFormat="1" ht="6.95" customHeight="1" hidden="1">
      <c r="A19" s="37"/>
      <c r="B19" s="38"/>
      <c r="C19" s="37"/>
      <c r="D19" s="37"/>
      <c r="E19" s="37"/>
      <c r="F19" s="37"/>
      <c r="G19" s="37"/>
      <c r="H19" s="37"/>
      <c r="I19" s="37"/>
      <c r="J19" s="37"/>
      <c r="K19" s="37"/>
      <c r="L19" s="123"/>
      <c r="S19" s="37"/>
      <c r="T19" s="37"/>
      <c r="U19" s="37"/>
      <c r="V19" s="37"/>
      <c r="W19" s="37"/>
      <c r="X19" s="37"/>
      <c r="Y19" s="37"/>
      <c r="Z19" s="37"/>
      <c r="AA19" s="37"/>
      <c r="AB19" s="37"/>
      <c r="AC19" s="37"/>
      <c r="AD19" s="37"/>
      <c r="AE19" s="37"/>
    </row>
    <row r="20" spans="1:31" s="2" customFormat="1" ht="12" customHeight="1" hidden="1">
      <c r="A20" s="37"/>
      <c r="B20" s="38"/>
      <c r="C20" s="37"/>
      <c r="D20" s="31" t="s">
        <v>32</v>
      </c>
      <c r="E20" s="37"/>
      <c r="F20" s="37"/>
      <c r="G20" s="37"/>
      <c r="H20" s="37"/>
      <c r="I20" s="31" t="s">
        <v>26</v>
      </c>
      <c r="J20" s="26" t="s">
        <v>33</v>
      </c>
      <c r="K20" s="37"/>
      <c r="L20" s="123"/>
      <c r="S20" s="37"/>
      <c r="T20" s="37"/>
      <c r="U20" s="37"/>
      <c r="V20" s="37"/>
      <c r="W20" s="37"/>
      <c r="X20" s="37"/>
      <c r="Y20" s="37"/>
      <c r="Z20" s="37"/>
      <c r="AA20" s="37"/>
      <c r="AB20" s="37"/>
      <c r="AC20" s="37"/>
      <c r="AD20" s="37"/>
      <c r="AE20" s="37"/>
    </row>
    <row r="21" spans="1:31" s="2" customFormat="1" ht="18" customHeight="1" hidden="1">
      <c r="A21" s="37"/>
      <c r="B21" s="38"/>
      <c r="C21" s="37"/>
      <c r="D21" s="37"/>
      <c r="E21" s="26" t="s">
        <v>34</v>
      </c>
      <c r="F21" s="37"/>
      <c r="G21" s="37"/>
      <c r="H21" s="37"/>
      <c r="I21" s="31" t="s">
        <v>29</v>
      </c>
      <c r="J21" s="26" t="s">
        <v>3</v>
      </c>
      <c r="K21" s="37"/>
      <c r="L21" s="123"/>
      <c r="S21" s="37"/>
      <c r="T21" s="37"/>
      <c r="U21" s="37"/>
      <c r="V21" s="37"/>
      <c r="W21" s="37"/>
      <c r="X21" s="37"/>
      <c r="Y21" s="37"/>
      <c r="Z21" s="37"/>
      <c r="AA21" s="37"/>
      <c r="AB21" s="37"/>
      <c r="AC21" s="37"/>
      <c r="AD21" s="37"/>
      <c r="AE21" s="37"/>
    </row>
    <row r="22" spans="1:31" s="2" customFormat="1" ht="6.95" customHeight="1" hidden="1">
      <c r="A22" s="37"/>
      <c r="B22" s="38"/>
      <c r="C22" s="37"/>
      <c r="D22" s="37"/>
      <c r="E22" s="37"/>
      <c r="F22" s="37"/>
      <c r="G22" s="37"/>
      <c r="H22" s="37"/>
      <c r="I22" s="37"/>
      <c r="J22" s="37"/>
      <c r="K22" s="37"/>
      <c r="L22" s="123"/>
      <c r="S22" s="37"/>
      <c r="T22" s="37"/>
      <c r="U22" s="37"/>
      <c r="V22" s="37"/>
      <c r="W22" s="37"/>
      <c r="X22" s="37"/>
      <c r="Y22" s="37"/>
      <c r="Z22" s="37"/>
      <c r="AA22" s="37"/>
      <c r="AB22" s="37"/>
      <c r="AC22" s="37"/>
      <c r="AD22" s="37"/>
      <c r="AE22" s="37"/>
    </row>
    <row r="23" spans="1:31" s="2" customFormat="1" ht="12" customHeight="1" hidden="1">
      <c r="A23" s="37"/>
      <c r="B23" s="38"/>
      <c r="C23" s="37"/>
      <c r="D23" s="31" t="s">
        <v>36</v>
      </c>
      <c r="E23" s="37"/>
      <c r="F23" s="37"/>
      <c r="G23" s="37"/>
      <c r="H23" s="37"/>
      <c r="I23" s="31" t="s">
        <v>26</v>
      </c>
      <c r="J23" s="26" t="s">
        <v>3</v>
      </c>
      <c r="K23" s="37"/>
      <c r="L23" s="123"/>
      <c r="S23" s="37"/>
      <c r="T23" s="37"/>
      <c r="U23" s="37"/>
      <c r="V23" s="37"/>
      <c r="W23" s="37"/>
      <c r="X23" s="37"/>
      <c r="Y23" s="37"/>
      <c r="Z23" s="37"/>
      <c r="AA23" s="37"/>
      <c r="AB23" s="37"/>
      <c r="AC23" s="37"/>
      <c r="AD23" s="37"/>
      <c r="AE23" s="37"/>
    </row>
    <row r="24" spans="1:31" s="2" customFormat="1" ht="18" customHeight="1" hidden="1">
      <c r="A24" s="37"/>
      <c r="B24" s="38"/>
      <c r="C24" s="37"/>
      <c r="D24" s="37"/>
      <c r="E24" s="26" t="s">
        <v>34</v>
      </c>
      <c r="F24" s="37"/>
      <c r="G24" s="37"/>
      <c r="H24" s="37"/>
      <c r="I24" s="31" t="s">
        <v>29</v>
      </c>
      <c r="J24" s="26" t="s">
        <v>3</v>
      </c>
      <c r="K24" s="37"/>
      <c r="L24" s="123"/>
      <c r="S24" s="37"/>
      <c r="T24" s="37"/>
      <c r="U24" s="37"/>
      <c r="V24" s="37"/>
      <c r="W24" s="37"/>
      <c r="X24" s="37"/>
      <c r="Y24" s="37"/>
      <c r="Z24" s="37"/>
      <c r="AA24" s="37"/>
      <c r="AB24" s="37"/>
      <c r="AC24" s="37"/>
      <c r="AD24" s="37"/>
      <c r="AE24" s="37"/>
    </row>
    <row r="25" spans="1:31" s="2" customFormat="1" ht="6.95" customHeight="1" hidden="1">
      <c r="A25" s="37"/>
      <c r="B25" s="38"/>
      <c r="C25" s="37"/>
      <c r="D25" s="37"/>
      <c r="E25" s="37"/>
      <c r="F25" s="37"/>
      <c r="G25" s="37"/>
      <c r="H25" s="37"/>
      <c r="I25" s="37"/>
      <c r="J25" s="37"/>
      <c r="K25" s="37"/>
      <c r="L25" s="123"/>
      <c r="S25" s="37"/>
      <c r="T25" s="37"/>
      <c r="U25" s="37"/>
      <c r="V25" s="37"/>
      <c r="W25" s="37"/>
      <c r="X25" s="37"/>
      <c r="Y25" s="37"/>
      <c r="Z25" s="37"/>
      <c r="AA25" s="37"/>
      <c r="AB25" s="37"/>
      <c r="AC25" s="37"/>
      <c r="AD25" s="37"/>
      <c r="AE25" s="37"/>
    </row>
    <row r="26" spans="1:31" s="2" customFormat="1" ht="12" customHeight="1" hidden="1">
      <c r="A26" s="37"/>
      <c r="B26" s="38"/>
      <c r="C26" s="37"/>
      <c r="D26" s="31" t="s">
        <v>37</v>
      </c>
      <c r="E26" s="37"/>
      <c r="F26" s="37"/>
      <c r="G26" s="37"/>
      <c r="H26" s="37"/>
      <c r="I26" s="37"/>
      <c r="J26" s="37"/>
      <c r="K26" s="37"/>
      <c r="L26" s="123"/>
      <c r="S26" s="37"/>
      <c r="T26" s="37"/>
      <c r="U26" s="37"/>
      <c r="V26" s="37"/>
      <c r="W26" s="37"/>
      <c r="X26" s="37"/>
      <c r="Y26" s="37"/>
      <c r="Z26" s="37"/>
      <c r="AA26" s="37"/>
      <c r="AB26" s="37"/>
      <c r="AC26" s="37"/>
      <c r="AD26" s="37"/>
      <c r="AE26" s="37"/>
    </row>
    <row r="27" spans="1:31" s="8" customFormat="1" ht="16.5" customHeight="1" hidden="1">
      <c r="A27" s="124"/>
      <c r="B27" s="125"/>
      <c r="C27" s="124"/>
      <c r="D27" s="124"/>
      <c r="E27" s="35" t="s">
        <v>3</v>
      </c>
      <c r="F27" s="35"/>
      <c r="G27" s="35"/>
      <c r="H27" s="35"/>
      <c r="I27" s="124"/>
      <c r="J27" s="124"/>
      <c r="K27" s="124"/>
      <c r="L27" s="126"/>
      <c r="S27" s="124"/>
      <c r="T27" s="124"/>
      <c r="U27" s="124"/>
      <c r="V27" s="124"/>
      <c r="W27" s="124"/>
      <c r="X27" s="124"/>
      <c r="Y27" s="124"/>
      <c r="Z27" s="124"/>
      <c r="AA27" s="124"/>
      <c r="AB27" s="124"/>
      <c r="AC27" s="124"/>
      <c r="AD27" s="124"/>
      <c r="AE27" s="124"/>
    </row>
    <row r="28" spans="1:31" s="2" customFormat="1" ht="6.95" customHeight="1" hidden="1">
      <c r="A28" s="37"/>
      <c r="B28" s="38"/>
      <c r="C28" s="37"/>
      <c r="D28" s="37"/>
      <c r="E28" s="37"/>
      <c r="F28" s="37"/>
      <c r="G28" s="37"/>
      <c r="H28" s="37"/>
      <c r="I28" s="37"/>
      <c r="J28" s="37"/>
      <c r="K28" s="37"/>
      <c r="L28" s="123"/>
      <c r="S28" s="37"/>
      <c r="T28" s="37"/>
      <c r="U28" s="37"/>
      <c r="V28" s="37"/>
      <c r="W28" s="37"/>
      <c r="X28" s="37"/>
      <c r="Y28" s="37"/>
      <c r="Z28" s="37"/>
      <c r="AA28" s="37"/>
      <c r="AB28" s="37"/>
      <c r="AC28" s="37"/>
      <c r="AD28" s="37"/>
      <c r="AE28" s="37"/>
    </row>
    <row r="29" spans="1:31" s="2" customFormat="1" ht="6.95" customHeight="1" hidden="1">
      <c r="A29" s="37"/>
      <c r="B29" s="38"/>
      <c r="C29" s="37"/>
      <c r="D29" s="83"/>
      <c r="E29" s="83"/>
      <c r="F29" s="83"/>
      <c r="G29" s="83"/>
      <c r="H29" s="83"/>
      <c r="I29" s="83"/>
      <c r="J29" s="83"/>
      <c r="K29" s="83"/>
      <c r="L29" s="123"/>
      <c r="S29" s="37"/>
      <c r="T29" s="37"/>
      <c r="U29" s="37"/>
      <c r="V29" s="37"/>
      <c r="W29" s="37"/>
      <c r="X29" s="37"/>
      <c r="Y29" s="37"/>
      <c r="Z29" s="37"/>
      <c r="AA29" s="37"/>
      <c r="AB29" s="37"/>
      <c r="AC29" s="37"/>
      <c r="AD29" s="37"/>
      <c r="AE29" s="37"/>
    </row>
    <row r="30" spans="1:31" s="2" customFormat="1" ht="25.4" customHeight="1" hidden="1">
      <c r="A30" s="37"/>
      <c r="B30" s="38"/>
      <c r="C30" s="37"/>
      <c r="D30" s="127" t="s">
        <v>39</v>
      </c>
      <c r="E30" s="37"/>
      <c r="F30" s="37"/>
      <c r="G30" s="37"/>
      <c r="H30" s="37"/>
      <c r="I30" s="37"/>
      <c r="J30" s="89">
        <f>ROUND(J82,2)</f>
        <v>0</v>
      </c>
      <c r="K30" s="37"/>
      <c r="L30" s="123"/>
      <c r="S30" s="37"/>
      <c r="T30" s="37"/>
      <c r="U30" s="37"/>
      <c r="V30" s="37"/>
      <c r="W30" s="37"/>
      <c r="X30" s="37"/>
      <c r="Y30" s="37"/>
      <c r="Z30" s="37"/>
      <c r="AA30" s="37"/>
      <c r="AB30" s="37"/>
      <c r="AC30" s="37"/>
      <c r="AD30" s="37"/>
      <c r="AE30" s="37"/>
    </row>
    <row r="31" spans="1:31" s="2" customFormat="1" ht="6.95" customHeight="1" hidden="1">
      <c r="A31" s="37"/>
      <c r="B31" s="38"/>
      <c r="C31" s="37"/>
      <c r="D31" s="83"/>
      <c r="E31" s="83"/>
      <c r="F31" s="83"/>
      <c r="G31" s="83"/>
      <c r="H31" s="83"/>
      <c r="I31" s="83"/>
      <c r="J31" s="83"/>
      <c r="K31" s="83"/>
      <c r="L31" s="123"/>
      <c r="S31" s="37"/>
      <c r="T31" s="37"/>
      <c r="U31" s="37"/>
      <c r="V31" s="37"/>
      <c r="W31" s="37"/>
      <c r="X31" s="37"/>
      <c r="Y31" s="37"/>
      <c r="Z31" s="37"/>
      <c r="AA31" s="37"/>
      <c r="AB31" s="37"/>
      <c r="AC31" s="37"/>
      <c r="AD31" s="37"/>
      <c r="AE31" s="37"/>
    </row>
    <row r="32" spans="1:31" s="2" customFormat="1" ht="14.4" customHeight="1" hidden="1">
      <c r="A32" s="37"/>
      <c r="B32" s="38"/>
      <c r="C32" s="37"/>
      <c r="D32" s="37"/>
      <c r="E32" s="37"/>
      <c r="F32" s="42" t="s">
        <v>41</v>
      </c>
      <c r="G32" s="37"/>
      <c r="H32" s="37"/>
      <c r="I32" s="42" t="s">
        <v>40</v>
      </c>
      <c r="J32" s="42" t="s">
        <v>42</v>
      </c>
      <c r="K32" s="37"/>
      <c r="L32" s="123"/>
      <c r="S32" s="37"/>
      <c r="T32" s="37"/>
      <c r="U32" s="37"/>
      <c r="V32" s="37"/>
      <c r="W32" s="37"/>
      <c r="X32" s="37"/>
      <c r="Y32" s="37"/>
      <c r="Z32" s="37"/>
      <c r="AA32" s="37"/>
      <c r="AB32" s="37"/>
      <c r="AC32" s="37"/>
      <c r="AD32" s="37"/>
      <c r="AE32" s="37"/>
    </row>
    <row r="33" spans="1:31" s="2" customFormat="1" ht="14.4" customHeight="1" hidden="1">
      <c r="A33" s="37"/>
      <c r="B33" s="38"/>
      <c r="C33" s="37"/>
      <c r="D33" s="128" t="s">
        <v>43</v>
      </c>
      <c r="E33" s="31" t="s">
        <v>44</v>
      </c>
      <c r="F33" s="129">
        <f>ROUND((SUM(BE82:BE111)),2)</f>
        <v>0</v>
      </c>
      <c r="G33" s="37"/>
      <c r="H33" s="37"/>
      <c r="I33" s="130">
        <v>0.21</v>
      </c>
      <c r="J33" s="129">
        <f>ROUND(((SUM(BE82:BE111))*I33),2)</f>
        <v>0</v>
      </c>
      <c r="K33" s="37"/>
      <c r="L33" s="123"/>
      <c r="S33" s="37"/>
      <c r="T33" s="37"/>
      <c r="U33" s="37"/>
      <c r="V33" s="37"/>
      <c r="W33" s="37"/>
      <c r="X33" s="37"/>
      <c r="Y33" s="37"/>
      <c r="Z33" s="37"/>
      <c r="AA33" s="37"/>
      <c r="AB33" s="37"/>
      <c r="AC33" s="37"/>
      <c r="AD33" s="37"/>
      <c r="AE33" s="37"/>
    </row>
    <row r="34" spans="1:31" s="2" customFormat="1" ht="14.4" customHeight="1" hidden="1">
      <c r="A34" s="37"/>
      <c r="B34" s="38"/>
      <c r="C34" s="37"/>
      <c r="D34" s="37"/>
      <c r="E34" s="31" t="s">
        <v>45</v>
      </c>
      <c r="F34" s="129">
        <f>ROUND((SUM(BF82:BF111)),2)</f>
        <v>0</v>
      </c>
      <c r="G34" s="37"/>
      <c r="H34" s="37"/>
      <c r="I34" s="130">
        <v>0.15</v>
      </c>
      <c r="J34" s="129">
        <f>ROUND(((SUM(BF82:BF111))*I34),2)</f>
        <v>0</v>
      </c>
      <c r="K34" s="37"/>
      <c r="L34" s="123"/>
      <c r="S34" s="37"/>
      <c r="T34" s="37"/>
      <c r="U34" s="37"/>
      <c r="V34" s="37"/>
      <c r="W34" s="37"/>
      <c r="X34" s="37"/>
      <c r="Y34" s="37"/>
      <c r="Z34" s="37"/>
      <c r="AA34" s="37"/>
      <c r="AB34" s="37"/>
      <c r="AC34" s="37"/>
      <c r="AD34" s="37"/>
      <c r="AE34" s="37"/>
    </row>
    <row r="35" spans="1:31" s="2" customFormat="1" ht="14.4" customHeight="1" hidden="1">
      <c r="A35" s="37"/>
      <c r="B35" s="38"/>
      <c r="C35" s="37"/>
      <c r="D35" s="37"/>
      <c r="E35" s="31" t="s">
        <v>46</v>
      </c>
      <c r="F35" s="129">
        <f>ROUND((SUM(BG82:BG111)),2)</f>
        <v>0</v>
      </c>
      <c r="G35" s="37"/>
      <c r="H35" s="37"/>
      <c r="I35" s="130">
        <v>0.21</v>
      </c>
      <c r="J35" s="129">
        <f>0</f>
        <v>0</v>
      </c>
      <c r="K35" s="37"/>
      <c r="L35" s="123"/>
      <c r="S35" s="37"/>
      <c r="T35" s="37"/>
      <c r="U35" s="37"/>
      <c r="V35" s="37"/>
      <c r="W35" s="37"/>
      <c r="X35" s="37"/>
      <c r="Y35" s="37"/>
      <c r="Z35" s="37"/>
      <c r="AA35" s="37"/>
      <c r="AB35" s="37"/>
      <c r="AC35" s="37"/>
      <c r="AD35" s="37"/>
      <c r="AE35" s="37"/>
    </row>
    <row r="36" spans="1:31" s="2" customFormat="1" ht="14.4" customHeight="1" hidden="1">
      <c r="A36" s="37"/>
      <c r="B36" s="38"/>
      <c r="C36" s="37"/>
      <c r="D36" s="37"/>
      <c r="E36" s="31" t="s">
        <v>47</v>
      </c>
      <c r="F36" s="129">
        <f>ROUND((SUM(BH82:BH111)),2)</f>
        <v>0</v>
      </c>
      <c r="G36" s="37"/>
      <c r="H36" s="37"/>
      <c r="I36" s="130">
        <v>0.15</v>
      </c>
      <c r="J36" s="129">
        <f>0</f>
        <v>0</v>
      </c>
      <c r="K36" s="37"/>
      <c r="L36" s="123"/>
      <c r="S36" s="37"/>
      <c r="T36" s="37"/>
      <c r="U36" s="37"/>
      <c r="V36" s="37"/>
      <c r="W36" s="37"/>
      <c r="X36" s="37"/>
      <c r="Y36" s="37"/>
      <c r="Z36" s="37"/>
      <c r="AA36" s="37"/>
      <c r="AB36" s="37"/>
      <c r="AC36" s="37"/>
      <c r="AD36" s="37"/>
      <c r="AE36" s="37"/>
    </row>
    <row r="37" spans="1:31" s="2" customFormat="1" ht="14.4" customHeight="1" hidden="1">
      <c r="A37" s="37"/>
      <c r="B37" s="38"/>
      <c r="C37" s="37"/>
      <c r="D37" s="37"/>
      <c r="E37" s="31" t="s">
        <v>48</v>
      </c>
      <c r="F37" s="129">
        <f>ROUND((SUM(BI82:BI111)),2)</f>
        <v>0</v>
      </c>
      <c r="G37" s="37"/>
      <c r="H37" s="37"/>
      <c r="I37" s="130">
        <v>0</v>
      </c>
      <c r="J37" s="129">
        <f>0</f>
        <v>0</v>
      </c>
      <c r="K37" s="37"/>
      <c r="L37" s="123"/>
      <c r="S37" s="37"/>
      <c r="T37" s="37"/>
      <c r="U37" s="37"/>
      <c r="V37" s="37"/>
      <c r="W37" s="37"/>
      <c r="X37" s="37"/>
      <c r="Y37" s="37"/>
      <c r="Z37" s="37"/>
      <c r="AA37" s="37"/>
      <c r="AB37" s="37"/>
      <c r="AC37" s="37"/>
      <c r="AD37" s="37"/>
      <c r="AE37" s="37"/>
    </row>
    <row r="38" spans="1:31" s="2" customFormat="1" ht="6.95" customHeight="1" hidden="1">
      <c r="A38" s="37"/>
      <c r="B38" s="38"/>
      <c r="C38" s="37"/>
      <c r="D38" s="37"/>
      <c r="E38" s="37"/>
      <c r="F38" s="37"/>
      <c r="G38" s="37"/>
      <c r="H38" s="37"/>
      <c r="I38" s="37"/>
      <c r="J38" s="37"/>
      <c r="K38" s="37"/>
      <c r="L38" s="123"/>
      <c r="S38" s="37"/>
      <c r="T38" s="37"/>
      <c r="U38" s="37"/>
      <c r="V38" s="37"/>
      <c r="W38" s="37"/>
      <c r="X38" s="37"/>
      <c r="Y38" s="37"/>
      <c r="Z38" s="37"/>
      <c r="AA38" s="37"/>
      <c r="AB38" s="37"/>
      <c r="AC38" s="37"/>
      <c r="AD38" s="37"/>
      <c r="AE38" s="37"/>
    </row>
    <row r="39" spans="1:31" s="2" customFormat="1" ht="25.4" customHeight="1" hidden="1">
      <c r="A39" s="37"/>
      <c r="B39" s="38"/>
      <c r="C39" s="131"/>
      <c r="D39" s="132" t="s">
        <v>49</v>
      </c>
      <c r="E39" s="75"/>
      <c r="F39" s="75"/>
      <c r="G39" s="133" t="s">
        <v>50</v>
      </c>
      <c r="H39" s="134" t="s">
        <v>51</v>
      </c>
      <c r="I39" s="75"/>
      <c r="J39" s="135">
        <f>SUM(J30:J37)</f>
        <v>0</v>
      </c>
      <c r="K39" s="136"/>
      <c r="L39" s="123"/>
      <c r="S39" s="37"/>
      <c r="T39" s="37"/>
      <c r="U39" s="37"/>
      <c r="V39" s="37"/>
      <c r="W39" s="37"/>
      <c r="X39" s="37"/>
      <c r="Y39" s="37"/>
      <c r="Z39" s="37"/>
      <c r="AA39" s="37"/>
      <c r="AB39" s="37"/>
      <c r="AC39" s="37"/>
      <c r="AD39" s="37"/>
      <c r="AE39" s="37"/>
    </row>
    <row r="40" spans="1:31" s="2" customFormat="1" ht="14.4" customHeight="1" hidden="1">
      <c r="A40" s="37"/>
      <c r="B40" s="54"/>
      <c r="C40" s="55"/>
      <c r="D40" s="55"/>
      <c r="E40" s="55"/>
      <c r="F40" s="55"/>
      <c r="G40" s="55"/>
      <c r="H40" s="55"/>
      <c r="I40" s="55"/>
      <c r="J40" s="55"/>
      <c r="K40" s="55"/>
      <c r="L40" s="123"/>
      <c r="S40" s="37"/>
      <c r="T40" s="37"/>
      <c r="U40" s="37"/>
      <c r="V40" s="37"/>
      <c r="W40" s="37"/>
      <c r="X40" s="37"/>
      <c r="Y40" s="37"/>
      <c r="Z40" s="37"/>
      <c r="AA40" s="37"/>
      <c r="AB40" s="37"/>
      <c r="AC40" s="37"/>
      <c r="AD40" s="37"/>
      <c r="AE40" s="37"/>
    </row>
    <row r="41" ht="12" hidden="1"/>
    <row r="42" ht="12" hidden="1"/>
    <row r="43" ht="12" hidden="1"/>
    <row r="44" spans="1:31" s="2" customFormat="1" ht="6.95" customHeight="1">
      <c r="A44" s="37"/>
      <c r="B44" s="56"/>
      <c r="C44" s="57"/>
      <c r="D44" s="57"/>
      <c r="E44" s="57"/>
      <c r="F44" s="57"/>
      <c r="G44" s="57"/>
      <c r="H44" s="57"/>
      <c r="I44" s="57"/>
      <c r="J44" s="57"/>
      <c r="K44" s="57"/>
      <c r="L44" s="123"/>
      <c r="S44" s="37"/>
      <c r="T44" s="37"/>
      <c r="U44" s="37"/>
      <c r="V44" s="37"/>
      <c r="W44" s="37"/>
      <c r="X44" s="37"/>
      <c r="Y44" s="37"/>
      <c r="Z44" s="37"/>
      <c r="AA44" s="37"/>
      <c r="AB44" s="37"/>
      <c r="AC44" s="37"/>
      <c r="AD44" s="37"/>
      <c r="AE44" s="37"/>
    </row>
    <row r="45" spans="1:31" s="2" customFormat="1" ht="24.95" customHeight="1">
      <c r="A45" s="37"/>
      <c r="B45" s="38"/>
      <c r="C45" s="22" t="s">
        <v>114</v>
      </c>
      <c r="D45" s="37"/>
      <c r="E45" s="37"/>
      <c r="F45" s="37"/>
      <c r="G45" s="37"/>
      <c r="H45" s="37"/>
      <c r="I45" s="37"/>
      <c r="J45" s="37"/>
      <c r="K45" s="37"/>
      <c r="L45" s="123"/>
      <c r="S45" s="37"/>
      <c r="T45" s="37"/>
      <c r="U45" s="37"/>
      <c r="V45" s="37"/>
      <c r="W45" s="37"/>
      <c r="X45" s="37"/>
      <c r="Y45" s="37"/>
      <c r="Z45" s="37"/>
      <c r="AA45" s="37"/>
      <c r="AB45" s="37"/>
      <c r="AC45" s="37"/>
      <c r="AD45" s="37"/>
      <c r="AE45" s="37"/>
    </row>
    <row r="46" spans="1:31" s="2" customFormat="1" ht="6.95" customHeight="1">
      <c r="A46" s="37"/>
      <c r="B46" s="38"/>
      <c r="C46" s="37"/>
      <c r="D46" s="37"/>
      <c r="E46" s="37"/>
      <c r="F46" s="37"/>
      <c r="G46" s="37"/>
      <c r="H46" s="37"/>
      <c r="I46" s="37"/>
      <c r="J46" s="37"/>
      <c r="K46" s="37"/>
      <c r="L46" s="123"/>
      <c r="S46" s="37"/>
      <c r="T46" s="37"/>
      <c r="U46" s="37"/>
      <c r="V46" s="37"/>
      <c r="W46" s="37"/>
      <c r="X46" s="37"/>
      <c r="Y46" s="37"/>
      <c r="Z46" s="37"/>
      <c r="AA46" s="37"/>
      <c r="AB46" s="37"/>
      <c r="AC46" s="37"/>
      <c r="AD46" s="37"/>
      <c r="AE46" s="37"/>
    </row>
    <row r="47" spans="1:31" s="2" customFormat="1" ht="12" customHeight="1">
      <c r="A47" s="37"/>
      <c r="B47" s="38"/>
      <c r="C47" s="31" t="s">
        <v>17</v>
      </c>
      <c r="D47" s="37"/>
      <c r="E47" s="37"/>
      <c r="F47" s="37"/>
      <c r="G47" s="37"/>
      <c r="H47" s="37"/>
      <c r="I47" s="37"/>
      <c r="J47" s="37"/>
      <c r="K47" s="37"/>
      <c r="L47" s="123"/>
      <c r="S47" s="37"/>
      <c r="T47" s="37"/>
      <c r="U47" s="37"/>
      <c r="V47" s="37"/>
      <c r="W47" s="37"/>
      <c r="X47" s="37"/>
      <c r="Y47" s="37"/>
      <c r="Z47" s="37"/>
      <c r="AA47" s="37"/>
      <c r="AB47" s="37"/>
      <c r="AC47" s="37"/>
      <c r="AD47" s="37"/>
      <c r="AE47" s="37"/>
    </row>
    <row r="48" spans="1:31" s="2" customFormat="1" ht="16.5" customHeight="1">
      <c r="A48" s="37"/>
      <c r="B48" s="38"/>
      <c r="C48" s="37"/>
      <c r="D48" s="37"/>
      <c r="E48" s="122" t="str">
        <f>E7</f>
        <v>Oprava kolejí a výhybek v žst. Rožďalovice</v>
      </c>
      <c r="F48" s="31"/>
      <c r="G48" s="31"/>
      <c r="H48" s="31"/>
      <c r="I48" s="37"/>
      <c r="J48" s="37"/>
      <c r="K48" s="37"/>
      <c r="L48" s="123"/>
      <c r="S48" s="37"/>
      <c r="T48" s="37"/>
      <c r="U48" s="37"/>
      <c r="V48" s="37"/>
      <c r="W48" s="37"/>
      <c r="X48" s="37"/>
      <c r="Y48" s="37"/>
      <c r="Z48" s="37"/>
      <c r="AA48" s="37"/>
      <c r="AB48" s="37"/>
      <c r="AC48" s="37"/>
      <c r="AD48" s="37"/>
      <c r="AE48" s="37"/>
    </row>
    <row r="49" spans="1:31" s="2" customFormat="1" ht="12" customHeight="1">
      <c r="A49" s="37"/>
      <c r="B49" s="38"/>
      <c r="C49" s="31" t="s">
        <v>110</v>
      </c>
      <c r="D49" s="37"/>
      <c r="E49" s="37"/>
      <c r="F49" s="37"/>
      <c r="G49" s="37"/>
      <c r="H49" s="37"/>
      <c r="I49" s="37"/>
      <c r="J49" s="37"/>
      <c r="K49" s="37"/>
      <c r="L49" s="123"/>
      <c r="S49" s="37"/>
      <c r="T49" s="37"/>
      <c r="U49" s="37"/>
      <c r="V49" s="37"/>
      <c r="W49" s="37"/>
      <c r="X49" s="37"/>
      <c r="Y49" s="37"/>
      <c r="Z49" s="37"/>
      <c r="AA49" s="37"/>
      <c r="AB49" s="37"/>
      <c r="AC49" s="37"/>
      <c r="AD49" s="37"/>
      <c r="AE49" s="37"/>
    </row>
    <row r="50" spans="1:31" s="2" customFormat="1" ht="16.5" customHeight="1">
      <c r="A50" s="37"/>
      <c r="B50" s="38"/>
      <c r="C50" s="37"/>
      <c r="D50" s="37"/>
      <c r="E50" s="61" t="str">
        <f>E9</f>
        <v>ON - NEOCEŇOVAT Materiál objednatele</v>
      </c>
      <c r="F50" s="37"/>
      <c r="G50" s="37"/>
      <c r="H50" s="37"/>
      <c r="I50" s="37"/>
      <c r="J50" s="37"/>
      <c r="K50" s="37"/>
      <c r="L50" s="123"/>
      <c r="S50" s="37"/>
      <c r="T50" s="37"/>
      <c r="U50" s="37"/>
      <c r="V50" s="37"/>
      <c r="W50" s="37"/>
      <c r="X50" s="37"/>
      <c r="Y50" s="37"/>
      <c r="Z50" s="37"/>
      <c r="AA50" s="37"/>
      <c r="AB50" s="37"/>
      <c r="AC50" s="37"/>
      <c r="AD50" s="37"/>
      <c r="AE50" s="37"/>
    </row>
    <row r="51" spans="1:31" s="2" customFormat="1" ht="6.95" customHeight="1">
      <c r="A51" s="37"/>
      <c r="B51" s="38"/>
      <c r="C51" s="37"/>
      <c r="D51" s="37"/>
      <c r="E51" s="37"/>
      <c r="F51" s="37"/>
      <c r="G51" s="37"/>
      <c r="H51" s="37"/>
      <c r="I51" s="37"/>
      <c r="J51" s="37"/>
      <c r="K51" s="37"/>
      <c r="L51" s="123"/>
      <c r="S51" s="37"/>
      <c r="T51" s="37"/>
      <c r="U51" s="37"/>
      <c r="V51" s="37"/>
      <c r="W51" s="37"/>
      <c r="X51" s="37"/>
      <c r="Y51" s="37"/>
      <c r="Z51" s="37"/>
      <c r="AA51" s="37"/>
      <c r="AB51" s="37"/>
      <c r="AC51" s="37"/>
      <c r="AD51" s="37"/>
      <c r="AE51" s="37"/>
    </row>
    <row r="52" spans="1:31" s="2" customFormat="1" ht="12" customHeight="1">
      <c r="A52" s="37"/>
      <c r="B52" s="38"/>
      <c r="C52" s="31" t="s">
        <v>21</v>
      </c>
      <c r="D52" s="37"/>
      <c r="E52" s="37"/>
      <c r="F52" s="26" t="str">
        <f>F12</f>
        <v>žst. Rožďalovice</v>
      </c>
      <c r="G52" s="37"/>
      <c r="H52" s="37"/>
      <c r="I52" s="31" t="s">
        <v>23</v>
      </c>
      <c r="J52" s="63" t="str">
        <f>IF(J12="","",J12)</f>
        <v>27. 1. 2021</v>
      </c>
      <c r="K52" s="37"/>
      <c r="L52" s="123"/>
      <c r="S52" s="37"/>
      <c r="T52" s="37"/>
      <c r="U52" s="37"/>
      <c r="V52" s="37"/>
      <c r="W52" s="37"/>
      <c r="X52" s="37"/>
      <c r="Y52" s="37"/>
      <c r="Z52" s="37"/>
      <c r="AA52" s="37"/>
      <c r="AB52" s="37"/>
      <c r="AC52" s="37"/>
      <c r="AD52" s="37"/>
      <c r="AE52" s="37"/>
    </row>
    <row r="53" spans="1:31" s="2" customFormat="1" ht="6.95" customHeight="1">
      <c r="A53" s="37"/>
      <c r="B53" s="38"/>
      <c r="C53" s="37"/>
      <c r="D53" s="37"/>
      <c r="E53" s="37"/>
      <c r="F53" s="37"/>
      <c r="G53" s="37"/>
      <c r="H53" s="37"/>
      <c r="I53" s="37"/>
      <c r="J53" s="37"/>
      <c r="K53" s="37"/>
      <c r="L53" s="123"/>
      <c r="S53" s="37"/>
      <c r="T53" s="37"/>
      <c r="U53" s="37"/>
      <c r="V53" s="37"/>
      <c r="W53" s="37"/>
      <c r="X53" s="37"/>
      <c r="Y53" s="37"/>
      <c r="Z53" s="37"/>
      <c r="AA53" s="37"/>
      <c r="AB53" s="37"/>
      <c r="AC53" s="37"/>
      <c r="AD53" s="37"/>
      <c r="AE53" s="37"/>
    </row>
    <row r="54" spans="1:31" s="2" customFormat="1" ht="15.15" customHeight="1">
      <c r="A54" s="37"/>
      <c r="B54" s="38"/>
      <c r="C54" s="31" t="s">
        <v>25</v>
      </c>
      <c r="D54" s="37"/>
      <c r="E54" s="37"/>
      <c r="F54" s="26" t="str">
        <f>E15</f>
        <v>Správa železnic, státní organizace</v>
      </c>
      <c r="G54" s="37"/>
      <c r="H54" s="37"/>
      <c r="I54" s="31" t="s">
        <v>32</v>
      </c>
      <c r="J54" s="35" t="str">
        <f>E21</f>
        <v>PRODIN a.s.</v>
      </c>
      <c r="K54" s="37"/>
      <c r="L54" s="123"/>
      <c r="S54" s="37"/>
      <c r="T54" s="37"/>
      <c r="U54" s="37"/>
      <c r="V54" s="37"/>
      <c r="W54" s="37"/>
      <c r="X54" s="37"/>
      <c r="Y54" s="37"/>
      <c r="Z54" s="37"/>
      <c r="AA54" s="37"/>
      <c r="AB54" s="37"/>
      <c r="AC54" s="37"/>
      <c r="AD54" s="37"/>
      <c r="AE54" s="37"/>
    </row>
    <row r="55" spans="1:31" s="2" customFormat="1" ht="15.15" customHeight="1">
      <c r="A55" s="37"/>
      <c r="B55" s="38"/>
      <c r="C55" s="31" t="s">
        <v>30</v>
      </c>
      <c r="D55" s="37"/>
      <c r="E55" s="37"/>
      <c r="F55" s="26" t="str">
        <f>IF(E18="","",E18)</f>
        <v>Vyplň údaj</v>
      </c>
      <c r="G55" s="37"/>
      <c r="H55" s="37"/>
      <c r="I55" s="31" t="s">
        <v>36</v>
      </c>
      <c r="J55" s="35" t="str">
        <f>E24</f>
        <v>PRODIN a.s.</v>
      </c>
      <c r="K55" s="37"/>
      <c r="L55" s="123"/>
      <c r="S55" s="37"/>
      <c r="T55" s="37"/>
      <c r="U55" s="37"/>
      <c r="V55" s="37"/>
      <c r="W55" s="37"/>
      <c r="X55" s="37"/>
      <c r="Y55" s="37"/>
      <c r="Z55" s="37"/>
      <c r="AA55" s="37"/>
      <c r="AB55" s="37"/>
      <c r="AC55" s="37"/>
      <c r="AD55" s="37"/>
      <c r="AE55" s="37"/>
    </row>
    <row r="56" spans="1:31" s="2" customFormat="1" ht="10.3" customHeight="1">
      <c r="A56" s="37"/>
      <c r="B56" s="38"/>
      <c r="C56" s="37"/>
      <c r="D56" s="37"/>
      <c r="E56" s="37"/>
      <c r="F56" s="37"/>
      <c r="G56" s="37"/>
      <c r="H56" s="37"/>
      <c r="I56" s="37"/>
      <c r="J56" s="37"/>
      <c r="K56" s="37"/>
      <c r="L56" s="123"/>
      <c r="S56" s="37"/>
      <c r="T56" s="37"/>
      <c r="U56" s="37"/>
      <c r="V56" s="37"/>
      <c r="W56" s="37"/>
      <c r="X56" s="37"/>
      <c r="Y56" s="37"/>
      <c r="Z56" s="37"/>
      <c r="AA56" s="37"/>
      <c r="AB56" s="37"/>
      <c r="AC56" s="37"/>
      <c r="AD56" s="37"/>
      <c r="AE56" s="37"/>
    </row>
    <row r="57" spans="1:31" s="2" customFormat="1" ht="29.25" customHeight="1">
      <c r="A57" s="37"/>
      <c r="B57" s="38"/>
      <c r="C57" s="137" t="s">
        <v>115</v>
      </c>
      <c r="D57" s="131"/>
      <c r="E57" s="131"/>
      <c r="F57" s="131"/>
      <c r="G57" s="131"/>
      <c r="H57" s="131"/>
      <c r="I57" s="131"/>
      <c r="J57" s="138" t="s">
        <v>116</v>
      </c>
      <c r="K57" s="131"/>
      <c r="L57" s="123"/>
      <c r="S57" s="37"/>
      <c r="T57" s="37"/>
      <c r="U57" s="37"/>
      <c r="V57" s="37"/>
      <c r="W57" s="37"/>
      <c r="X57" s="37"/>
      <c r="Y57" s="37"/>
      <c r="Z57" s="37"/>
      <c r="AA57" s="37"/>
      <c r="AB57" s="37"/>
      <c r="AC57" s="37"/>
      <c r="AD57" s="37"/>
      <c r="AE57" s="37"/>
    </row>
    <row r="58" spans="1:31" s="2" customFormat="1" ht="10.3" customHeight="1">
      <c r="A58" s="37"/>
      <c r="B58" s="38"/>
      <c r="C58" s="37"/>
      <c r="D58" s="37"/>
      <c r="E58" s="37"/>
      <c r="F58" s="37"/>
      <c r="G58" s="37"/>
      <c r="H58" s="37"/>
      <c r="I58" s="37"/>
      <c r="J58" s="37"/>
      <c r="K58" s="37"/>
      <c r="L58" s="123"/>
      <c r="S58" s="37"/>
      <c r="T58" s="37"/>
      <c r="U58" s="37"/>
      <c r="V58" s="37"/>
      <c r="W58" s="37"/>
      <c r="X58" s="37"/>
      <c r="Y58" s="37"/>
      <c r="Z58" s="37"/>
      <c r="AA58" s="37"/>
      <c r="AB58" s="37"/>
      <c r="AC58" s="37"/>
      <c r="AD58" s="37"/>
      <c r="AE58" s="37"/>
    </row>
    <row r="59" spans="1:47" s="2" customFormat="1" ht="22.8" customHeight="1">
      <c r="A59" s="37"/>
      <c r="B59" s="38"/>
      <c r="C59" s="139" t="s">
        <v>71</v>
      </c>
      <c r="D59" s="37"/>
      <c r="E59" s="37"/>
      <c r="F59" s="37"/>
      <c r="G59" s="37"/>
      <c r="H59" s="37"/>
      <c r="I59" s="37"/>
      <c r="J59" s="89">
        <f>J82</f>
        <v>0</v>
      </c>
      <c r="K59" s="37"/>
      <c r="L59" s="123"/>
      <c r="S59" s="37"/>
      <c r="T59" s="37"/>
      <c r="U59" s="37"/>
      <c r="V59" s="37"/>
      <c r="W59" s="37"/>
      <c r="X59" s="37"/>
      <c r="Y59" s="37"/>
      <c r="Z59" s="37"/>
      <c r="AA59" s="37"/>
      <c r="AB59" s="37"/>
      <c r="AC59" s="37"/>
      <c r="AD59" s="37"/>
      <c r="AE59" s="37"/>
      <c r="AU59" s="18" t="s">
        <v>117</v>
      </c>
    </row>
    <row r="60" spans="1:31" s="9" customFormat="1" ht="24.95" customHeight="1">
      <c r="A60" s="9"/>
      <c r="B60" s="140"/>
      <c r="C60" s="9"/>
      <c r="D60" s="141" t="s">
        <v>118</v>
      </c>
      <c r="E60" s="142"/>
      <c r="F60" s="142"/>
      <c r="G60" s="142"/>
      <c r="H60" s="142"/>
      <c r="I60" s="142"/>
      <c r="J60" s="143">
        <f>J83</f>
        <v>0</v>
      </c>
      <c r="K60" s="9"/>
      <c r="L60" s="140"/>
      <c r="S60" s="9"/>
      <c r="T60" s="9"/>
      <c r="U60" s="9"/>
      <c r="V60" s="9"/>
      <c r="W60" s="9"/>
      <c r="X60" s="9"/>
      <c r="Y60" s="9"/>
      <c r="Z60" s="9"/>
      <c r="AA60" s="9"/>
      <c r="AB60" s="9"/>
      <c r="AC60" s="9"/>
      <c r="AD60" s="9"/>
      <c r="AE60" s="9"/>
    </row>
    <row r="61" spans="1:31" s="10" customFormat="1" ht="19.9" customHeight="1">
      <c r="A61" s="10"/>
      <c r="B61" s="144"/>
      <c r="C61" s="10"/>
      <c r="D61" s="145" t="s">
        <v>1371</v>
      </c>
      <c r="E61" s="146"/>
      <c r="F61" s="146"/>
      <c r="G61" s="146"/>
      <c r="H61" s="146"/>
      <c r="I61" s="146"/>
      <c r="J61" s="147">
        <f>J84</f>
        <v>0</v>
      </c>
      <c r="K61" s="10"/>
      <c r="L61" s="144"/>
      <c r="S61" s="10"/>
      <c r="T61" s="10"/>
      <c r="U61" s="10"/>
      <c r="V61" s="10"/>
      <c r="W61" s="10"/>
      <c r="X61" s="10"/>
      <c r="Y61" s="10"/>
      <c r="Z61" s="10"/>
      <c r="AA61" s="10"/>
      <c r="AB61" s="10"/>
      <c r="AC61" s="10"/>
      <c r="AD61" s="10"/>
      <c r="AE61" s="10"/>
    </row>
    <row r="62" spans="1:31" s="10" customFormat="1" ht="19.9" customHeight="1">
      <c r="A62" s="10"/>
      <c r="B62" s="144"/>
      <c r="C62" s="10"/>
      <c r="D62" s="145" t="s">
        <v>1372</v>
      </c>
      <c r="E62" s="146"/>
      <c r="F62" s="146"/>
      <c r="G62" s="146"/>
      <c r="H62" s="146"/>
      <c r="I62" s="146"/>
      <c r="J62" s="147">
        <f>J90</f>
        <v>0</v>
      </c>
      <c r="K62" s="10"/>
      <c r="L62" s="144"/>
      <c r="S62" s="10"/>
      <c r="T62" s="10"/>
      <c r="U62" s="10"/>
      <c r="V62" s="10"/>
      <c r="W62" s="10"/>
      <c r="X62" s="10"/>
      <c r="Y62" s="10"/>
      <c r="Z62" s="10"/>
      <c r="AA62" s="10"/>
      <c r="AB62" s="10"/>
      <c r="AC62" s="10"/>
      <c r="AD62" s="10"/>
      <c r="AE62" s="10"/>
    </row>
    <row r="63" spans="1:31" s="2" customFormat="1" ht="21.8" customHeight="1">
      <c r="A63" s="37"/>
      <c r="B63" s="38"/>
      <c r="C63" s="37"/>
      <c r="D63" s="37"/>
      <c r="E63" s="37"/>
      <c r="F63" s="37"/>
      <c r="G63" s="37"/>
      <c r="H63" s="37"/>
      <c r="I63" s="37"/>
      <c r="J63" s="37"/>
      <c r="K63" s="37"/>
      <c r="L63" s="123"/>
      <c r="S63" s="37"/>
      <c r="T63" s="37"/>
      <c r="U63" s="37"/>
      <c r="V63" s="37"/>
      <c r="W63" s="37"/>
      <c r="X63" s="37"/>
      <c r="Y63" s="37"/>
      <c r="Z63" s="37"/>
      <c r="AA63" s="37"/>
      <c r="AB63" s="37"/>
      <c r="AC63" s="37"/>
      <c r="AD63" s="37"/>
      <c r="AE63" s="37"/>
    </row>
    <row r="64" spans="1:31" s="2" customFormat="1" ht="6.95" customHeight="1">
      <c r="A64" s="37"/>
      <c r="B64" s="54"/>
      <c r="C64" s="55"/>
      <c r="D64" s="55"/>
      <c r="E64" s="55"/>
      <c r="F64" s="55"/>
      <c r="G64" s="55"/>
      <c r="H64" s="55"/>
      <c r="I64" s="55"/>
      <c r="J64" s="55"/>
      <c r="K64" s="55"/>
      <c r="L64" s="123"/>
      <c r="S64" s="37"/>
      <c r="T64" s="37"/>
      <c r="U64" s="37"/>
      <c r="V64" s="37"/>
      <c r="W64" s="37"/>
      <c r="X64" s="37"/>
      <c r="Y64" s="37"/>
      <c r="Z64" s="37"/>
      <c r="AA64" s="37"/>
      <c r="AB64" s="37"/>
      <c r="AC64" s="37"/>
      <c r="AD64" s="37"/>
      <c r="AE64" s="37"/>
    </row>
    <row r="68" spans="1:31" s="2" customFormat="1" ht="6.95" customHeight="1">
      <c r="A68" s="37"/>
      <c r="B68" s="56"/>
      <c r="C68" s="57"/>
      <c r="D68" s="57"/>
      <c r="E68" s="57"/>
      <c r="F68" s="57"/>
      <c r="G68" s="57"/>
      <c r="H68" s="57"/>
      <c r="I68" s="57"/>
      <c r="J68" s="57"/>
      <c r="K68" s="57"/>
      <c r="L68" s="123"/>
      <c r="S68" s="37"/>
      <c r="T68" s="37"/>
      <c r="U68" s="37"/>
      <c r="V68" s="37"/>
      <c r="W68" s="37"/>
      <c r="X68" s="37"/>
      <c r="Y68" s="37"/>
      <c r="Z68" s="37"/>
      <c r="AA68" s="37"/>
      <c r="AB68" s="37"/>
      <c r="AC68" s="37"/>
      <c r="AD68" s="37"/>
      <c r="AE68" s="37"/>
    </row>
    <row r="69" spans="1:31" s="2" customFormat="1" ht="24.95" customHeight="1">
      <c r="A69" s="37"/>
      <c r="B69" s="38"/>
      <c r="C69" s="22" t="s">
        <v>122</v>
      </c>
      <c r="D69" s="37"/>
      <c r="E69" s="37"/>
      <c r="F69" s="37"/>
      <c r="G69" s="37"/>
      <c r="H69" s="37"/>
      <c r="I69" s="37"/>
      <c r="J69" s="37"/>
      <c r="K69" s="37"/>
      <c r="L69" s="123"/>
      <c r="S69" s="37"/>
      <c r="T69" s="37"/>
      <c r="U69" s="37"/>
      <c r="V69" s="37"/>
      <c r="W69" s="37"/>
      <c r="X69" s="37"/>
      <c r="Y69" s="37"/>
      <c r="Z69" s="37"/>
      <c r="AA69" s="37"/>
      <c r="AB69" s="37"/>
      <c r="AC69" s="37"/>
      <c r="AD69" s="37"/>
      <c r="AE69" s="37"/>
    </row>
    <row r="70" spans="1:31" s="2" customFormat="1" ht="6.95" customHeight="1">
      <c r="A70" s="37"/>
      <c r="B70" s="38"/>
      <c r="C70" s="37"/>
      <c r="D70" s="37"/>
      <c r="E70" s="37"/>
      <c r="F70" s="37"/>
      <c r="G70" s="37"/>
      <c r="H70" s="37"/>
      <c r="I70" s="37"/>
      <c r="J70" s="37"/>
      <c r="K70" s="37"/>
      <c r="L70" s="123"/>
      <c r="S70" s="37"/>
      <c r="T70" s="37"/>
      <c r="U70" s="37"/>
      <c r="V70" s="37"/>
      <c r="W70" s="37"/>
      <c r="X70" s="37"/>
      <c r="Y70" s="37"/>
      <c r="Z70" s="37"/>
      <c r="AA70" s="37"/>
      <c r="AB70" s="37"/>
      <c r="AC70" s="37"/>
      <c r="AD70" s="37"/>
      <c r="AE70" s="37"/>
    </row>
    <row r="71" spans="1:31" s="2" customFormat="1" ht="12" customHeight="1">
      <c r="A71" s="37"/>
      <c r="B71" s="38"/>
      <c r="C71" s="31" t="s">
        <v>17</v>
      </c>
      <c r="D71" s="37"/>
      <c r="E71" s="37"/>
      <c r="F71" s="37"/>
      <c r="G71" s="37"/>
      <c r="H71" s="37"/>
      <c r="I71" s="37"/>
      <c r="J71" s="37"/>
      <c r="K71" s="37"/>
      <c r="L71" s="123"/>
      <c r="S71" s="37"/>
      <c r="T71" s="37"/>
      <c r="U71" s="37"/>
      <c r="V71" s="37"/>
      <c r="W71" s="37"/>
      <c r="X71" s="37"/>
      <c r="Y71" s="37"/>
      <c r="Z71" s="37"/>
      <c r="AA71" s="37"/>
      <c r="AB71" s="37"/>
      <c r="AC71" s="37"/>
      <c r="AD71" s="37"/>
      <c r="AE71" s="37"/>
    </row>
    <row r="72" spans="1:31" s="2" customFormat="1" ht="16.5" customHeight="1">
      <c r="A72" s="37"/>
      <c r="B72" s="38"/>
      <c r="C72" s="37"/>
      <c r="D72" s="37"/>
      <c r="E72" s="122" t="str">
        <f>E7</f>
        <v>Oprava kolejí a výhybek v žst. Rožďalovice</v>
      </c>
      <c r="F72" s="31"/>
      <c r="G72" s="31"/>
      <c r="H72" s="31"/>
      <c r="I72" s="37"/>
      <c r="J72" s="37"/>
      <c r="K72" s="37"/>
      <c r="L72" s="123"/>
      <c r="S72" s="37"/>
      <c r="T72" s="37"/>
      <c r="U72" s="37"/>
      <c r="V72" s="37"/>
      <c r="W72" s="37"/>
      <c r="X72" s="37"/>
      <c r="Y72" s="37"/>
      <c r="Z72" s="37"/>
      <c r="AA72" s="37"/>
      <c r="AB72" s="37"/>
      <c r="AC72" s="37"/>
      <c r="AD72" s="37"/>
      <c r="AE72" s="37"/>
    </row>
    <row r="73" spans="1:31" s="2" customFormat="1" ht="12" customHeight="1">
      <c r="A73" s="37"/>
      <c r="B73" s="38"/>
      <c r="C73" s="31" t="s">
        <v>110</v>
      </c>
      <c r="D73" s="37"/>
      <c r="E73" s="37"/>
      <c r="F73" s="37"/>
      <c r="G73" s="37"/>
      <c r="H73" s="37"/>
      <c r="I73" s="37"/>
      <c r="J73" s="37"/>
      <c r="K73" s="37"/>
      <c r="L73" s="123"/>
      <c r="S73" s="37"/>
      <c r="T73" s="37"/>
      <c r="U73" s="37"/>
      <c r="V73" s="37"/>
      <c r="W73" s="37"/>
      <c r="X73" s="37"/>
      <c r="Y73" s="37"/>
      <c r="Z73" s="37"/>
      <c r="AA73" s="37"/>
      <c r="AB73" s="37"/>
      <c r="AC73" s="37"/>
      <c r="AD73" s="37"/>
      <c r="AE73" s="37"/>
    </row>
    <row r="74" spans="1:31" s="2" customFormat="1" ht="16.5" customHeight="1">
      <c r="A74" s="37"/>
      <c r="B74" s="38"/>
      <c r="C74" s="37"/>
      <c r="D74" s="37"/>
      <c r="E74" s="61" t="str">
        <f>E9</f>
        <v>ON - NEOCEŇOVAT Materiál objednatele</v>
      </c>
      <c r="F74" s="37"/>
      <c r="G74" s="37"/>
      <c r="H74" s="37"/>
      <c r="I74" s="37"/>
      <c r="J74" s="37"/>
      <c r="K74" s="37"/>
      <c r="L74" s="123"/>
      <c r="S74" s="37"/>
      <c r="T74" s="37"/>
      <c r="U74" s="37"/>
      <c r="V74" s="37"/>
      <c r="W74" s="37"/>
      <c r="X74" s="37"/>
      <c r="Y74" s="37"/>
      <c r="Z74" s="37"/>
      <c r="AA74" s="37"/>
      <c r="AB74" s="37"/>
      <c r="AC74" s="37"/>
      <c r="AD74" s="37"/>
      <c r="AE74" s="37"/>
    </row>
    <row r="75" spans="1:31" s="2" customFormat="1" ht="6.95" customHeight="1">
      <c r="A75" s="37"/>
      <c r="B75" s="38"/>
      <c r="C75" s="37"/>
      <c r="D75" s="37"/>
      <c r="E75" s="37"/>
      <c r="F75" s="37"/>
      <c r="G75" s="37"/>
      <c r="H75" s="37"/>
      <c r="I75" s="37"/>
      <c r="J75" s="37"/>
      <c r="K75" s="37"/>
      <c r="L75" s="123"/>
      <c r="S75" s="37"/>
      <c r="T75" s="37"/>
      <c r="U75" s="37"/>
      <c r="V75" s="37"/>
      <c r="W75" s="37"/>
      <c r="X75" s="37"/>
      <c r="Y75" s="37"/>
      <c r="Z75" s="37"/>
      <c r="AA75" s="37"/>
      <c r="AB75" s="37"/>
      <c r="AC75" s="37"/>
      <c r="AD75" s="37"/>
      <c r="AE75" s="37"/>
    </row>
    <row r="76" spans="1:31" s="2" customFormat="1" ht="12" customHeight="1">
      <c r="A76" s="37"/>
      <c r="B76" s="38"/>
      <c r="C76" s="31" t="s">
        <v>21</v>
      </c>
      <c r="D76" s="37"/>
      <c r="E76" s="37"/>
      <c r="F76" s="26" t="str">
        <f>F12</f>
        <v>žst. Rožďalovice</v>
      </c>
      <c r="G76" s="37"/>
      <c r="H76" s="37"/>
      <c r="I76" s="31" t="s">
        <v>23</v>
      </c>
      <c r="J76" s="63" t="str">
        <f>IF(J12="","",J12)</f>
        <v>27. 1. 2021</v>
      </c>
      <c r="K76" s="37"/>
      <c r="L76" s="123"/>
      <c r="S76" s="37"/>
      <c r="T76" s="37"/>
      <c r="U76" s="37"/>
      <c r="V76" s="37"/>
      <c r="W76" s="37"/>
      <c r="X76" s="37"/>
      <c r="Y76" s="37"/>
      <c r="Z76" s="37"/>
      <c r="AA76" s="37"/>
      <c r="AB76" s="37"/>
      <c r="AC76" s="37"/>
      <c r="AD76" s="37"/>
      <c r="AE76" s="37"/>
    </row>
    <row r="77" spans="1:31" s="2" customFormat="1" ht="6.95" customHeight="1">
      <c r="A77" s="37"/>
      <c r="B77" s="38"/>
      <c r="C77" s="37"/>
      <c r="D77" s="37"/>
      <c r="E77" s="37"/>
      <c r="F77" s="37"/>
      <c r="G77" s="37"/>
      <c r="H77" s="37"/>
      <c r="I77" s="37"/>
      <c r="J77" s="37"/>
      <c r="K77" s="37"/>
      <c r="L77" s="123"/>
      <c r="S77" s="37"/>
      <c r="T77" s="37"/>
      <c r="U77" s="37"/>
      <c r="V77" s="37"/>
      <c r="W77" s="37"/>
      <c r="X77" s="37"/>
      <c r="Y77" s="37"/>
      <c r="Z77" s="37"/>
      <c r="AA77" s="37"/>
      <c r="AB77" s="37"/>
      <c r="AC77" s="37"/>
      <c r="AD77" s="37"/>
      <c r="AE77" s="37"/>
    </row>
    <row r="78" spans="1:31" s="2" customFormat="1" ht="15.15" customHeight="1">
      <c r="A78" s="37"/>
      <c r="B78" s="38"/>
      <c r="C78" s="31" t="s">
        <v>25</v>
      </c>
      <c r="D78" s="37"/>
      <c r="E78" s="37"/>
      <c r="F78" s="26" t="str">
        <f>E15</f>
        <v>Správa železnic, státní organizace</v>
      </c>
      <c r="G78" s="37"/>
      <c r="H78" s="37"/>
      <c r="I78" s="31" t="s">
        <v>32</v>
      </c>
      <c r="J78" s="35" t="str">
        <f>E21</f>
        <v>PRODIN a.s.</v>
      </c>
      <c r="K78" s="37"/>
      <c r="L78" s="123"/>
      <c r="S78" s="37"/>
      <c r="T78" s="37"/>
      <c r="U78" s="37"/>
      <c r="V78" s="37"/>
      <c r="W78" s="37"/>
      <c r="X78" s="37"/>
      <c r="Y78" s="37"/>
      <c r="Z78" s="37"/>
      <c r="AA78" s="37"/>
      <c r="AB78" s="37"/>
      <c r="AC78" s="37"/>
      <c r="AD78" s="37"/>
      <c r="AE78" s="37"/>
    </row>
    <row r="79" spans="1:31" s="2" customFormat="1" ht="15.15" customHeight="1">
      <c r="A79" s="37"/>
      <c r="B79" s="38"/>
      <c r="C79" s="31" t="s">
        <v>30</v>
      </c>
      <c r="D79" s="37"/>
      <c r="E79" s="37"/>
      <c r="F79" s="26" t="str">
        <f>IF(E18="","",E18)</f>
        <v>Vyplň údaj</v>
      </c>
      <c r="G79" s="37"/>
      <c r="H79" s="37"/>
      <c r="I79" s="31" t="s">
        <v>36</v>
      </c>
      <c r="J79" s="35" t="str">
        <f>E24</f>
        <v>PRODIN a.s.</v>
      </c>
      <c r="K79" s="37"/>
      <c r="L79" s="123"/>
      <c r="S79" s="37"/>
      <c r="T79" s="37"/>
      <c r="U79" s="37"/>
      <c r="V79" s="37"/>
      <c r="W79" s="37"/>
      <c r="X79" s="37"/>
      <c r="Y79" s="37"/>
      <c r="Z79" s="37"/>
      <c r="AA79" s="37"/>
      <c r="AB79" s="37"/>
      <c r="AC79" s="37"/>
      <c r="AD79" s="37"/>
      <c r="AE79" s="37"/>
    </row>
    <row r="80" spans="1:31" s="2" customFormat="1" ht="10.3" customHeight="1">
      <c r="A80" s="37"/>
      <c r="B80" s="38"/>
      <c r="C80" s="37"/>
      <c r="D80" s="37"/>
      <c r="E80" s="37"/>
      <c r="F80" s="37"/>
      <c r="G80" s="37"/>
      <c r="H80" s="37"/>
      <c r="I80" s="37"/>
      <c r="J80" s="37"/>
      <c r="K80" s="37"/>
      <c r="L80" s="123"/>
      <c r="S80" s="37"/>
      <c r="T80" s="37"/>
      <c r="U80" s="37"/>
      <c r="V80" s="37"/>
      <c r="W80" s="37"/>
      <c r="X80" s="37"/>
      <c r="Y80" s="37"/>
      <c r="Z80" s="37"/>
      <c r="AA80" s="37"/>
      <c r="AB80" s="37"/>
      <c r="AC80" s="37"/>
      <c r="AD80" s="37"/>
      <c r="AE80" s="37"/>
    </row>
    <row r="81" spans="1:31" s="11" customFormat="1" ht="29.25" customHeight="1">
      <c r="A81" s="148"/>
      <c r="B81" s="149"/>
      <c r="C81" s="150" t="s">
        <v>123</v>
      </c>
      <c r="D81" s="151" t="s">
        <v>58</v>
      </c>
      <c r="E81" s="151" t="s">
        <v>54</v>
      </c>
      <c r="F81" s="151" t="s">
        <v>55</v>
      </c>
      <c r="G81" s="151" t="s">
        <v>124</v>
      </c>
      <c r="H81" s="151" t="s">
        <v>125</v>
      </c>
      <c r="I81" s="151" t="s">
        <v>126</v>
      </c>
      <c r="J81" s="151" t="s">
        <v>116</v>
      </c>
      <c r="K81" s="152" t="s">
        <v>127</v>
      </c>
      <c r="L81" s="153"/>
      <c r="M81" s="79" t="s">
        <v>3</v>
      </c>
      <c r="N81" s="80" t="s">
        <v>43</v>
      </c>
      <c r="O81" s="80" t="s">
        <v>128</v>
      </c>
      <c r="P81" s="80" t="s">
        <v>129</v>
      </c>
      <c r="Q81" s="80" t="s">
        <v>130</v>
      </c>
      <c r="R81" s="80" t="s">
        <v>131</v>
      </c>
      <c r="S81" s="80" t="s">
        <v>132</v>
      </c>
      <c r="T81" s="81" t="s">
        <v>133</v>
      </c>
      <c r="U81" s="148"/>
      <c r="V81" s="148"/>
      <c r="W81" s="148"/>
      <c r="X81" s="148"/>
      <c r="Y81" s="148"/>
      <c r="Z81" s="148"/>
      <c r="AA81" s="148"/>
      <c r="AB81" s="148"/>
      <c r="AC81" s="148"/>
      <c r="AD81" s="148"/>
      <c r="AE81" s="148"/>
    </row>
    <row r="82" spans="1:63" s="2" customFormat="1" ht="22.8" customHeight="1">
      <c r="A82" s="37"/>
      <c r="B82" s="38"/>
      <c r="C82" s="86" t="s">
        <v>134</v>
      </c>
      <c r="D82" s="37"/>
      <c r="E82" s="37"/>
      <c r="F82" s="37"/>
      <c r="G82" s="37"/>
      <c r="H82" s="37"/>
      <c r="I82" s="37"/>
      <c r="J82" s="154">
        <f>BK82</f>
        <v>0</v>
      </c>
      <c r="K82" s="37"/>
      <c r="L82" s="38"/>
      <c r="M82" s="82"/>
      <c r="N82" s="67"/>
      <c r="O82" s="83"/>
      <c r="P82" s="155">
        <f>P83</f>
        <v>0</v>
      </c>
      <c r="Q82" s="83"/>
      <c r="R82" s="155">
        <f>R83</f>
        <v>142.428718</v>
      </c>
      <c r="S82" s="83"/>
      <c r="T82" s="156">
        <f>T83</f>
        <v>0</v>
      </c>
      <c r="U82" s="37"/>
      <c r="V82" s="37"/>
      <c r="W82" s="37"/>
      <c r="X82" s="37"/>
      <c r="Y82" s="37"/>
      <c r="Z82" s="37"/>
      <c r="AA82" s="37"/>
      <c r="AB82" s="37"/>
      <c r="AC82" s="37"/>
      <c r="AD82" s="37"/>
      <c r="AE82" s="37"/>
      <c r="AT82" s="18" t="s">
        <v>72</v>
      </c>
      <c r="AU82" s="18" t="s">
        <v>117</v>
      </c>
      <c r="BK82" s="157">
        <f>BK83</f>
        <v>0</v>
      </c>
    </row>
    <row r="83" spans="1:63" s="12" customFormat="1" ht="25.9" customHeight="1">
      <c r="A83" s="12"/>
      <c r="B83" s="158"/>
      <c r="C83" s="12"/>
      <c r="D83" s="159" t="s">
        <v>72</v>
      </c>
      <c r="E83" s="160" t="s">
        <v>135</v>
      </c>
      <c r="F83" s="160" t="s">
        <v>136</v>
      </c>
      <c r="G83" s="12"/>
      <c r="H83" s="12"/>
      <c r="I83" s="161"/>
      <c r="J83" s="162">
        <f>BK83</f>
        <v>0</v>
      </c>
      <c r="K83" s="12"/>
      <c r="L83" s="158"/>
      <c r="M83" s="163"/>
      <c r="N83" s="164"/>
      <c r="O83" s="164"/>
      <c r="P83" s="165">
        <f>P84+P90</f>
        <v>0</v>
      </c>
      <c r="Q83" s="164"/>
      <c r="R83" s="165">
        <f>R84+R90</f>
        <v>142.428718</v>
      </c>
      <c r="S83" s="164"/>
      <c r="T83" s="166">
        <f>T84+T90</f>
        <v>0</v>
      </c>
      <c r="U83" s="12"/>
      <c r="V83" s="12"/>
      <c r="W83" s="12"/>
      <c r="X83" s="12"/>
      <c r="Y83" s="12"/>
      <c r="Z83" s="12"/>
      <c r="AA83" s="12"/>
      <c r="AB83" s="12"/>
      <c r="AC83" s="12"/>
      <c r="AD83" s="12"/>
      <c r="AE83" s="12"/>
      <c r="AR83" s="159" t="s">
        <v>80</v>
      </c>
      <c r="AT83" s="167" t="s">
        <v>72</v>
      </c>
      <c r="AU83" s="167" t="s">
        <v>73</v>
      </c>
      <c r="AY83" s="159" t="s">
        <v>137</v>
      </c>
      <c r="BK83" s="168">
        <f>BK84+BK90</f>
        <v>0</v>
      </c>
    </row>
    <row r="84" spans="1:63" s="12" customFormat="1" ht="22.8" customHeight="1">
      <c r="A84" s="12"/>
      <c r="B84" s="158"/>
      <c r="C84" s="12"/>
      <c r="D84" s="159" t="s">
        <v>72</v>
      </c>
      <c r="E84" s="169" t="s">
        <v>1373</v>
      </c>
      <c r="F84" s="169" t="s">
        <v>1374</v>
      </c>
      <c r="G84" s="12"/>
      <c r="H84" s="12"/>
      <c r="I84" s="161"/>
      <c r="J84" s="170">
        <f>BK84</f>
        <v>0</v>
      </c>
      <c r="K84" s="12"/>
      <c r="L84" s="158"/>
      <c r="M84" s="163"/>
      <c r="N84" s="164"/>
      <c r="O84" s="164"/>
      <c r="P84" s="165">
        <f>SUM(P85:P89)</f>
        <v>0</v>
      </c>
      <c r="Q84" s="164"/>
      <c r="R84" s="165">
        <f>SUM(R85:R89)</f>
        <v>0</v>
      </c>
      <c r="S84" s="164"/>
      <c r="T84" s="166">
        <f>SUM(T85:T89)</f>
        <v>0</v>
      </c>
      <c r="U84" s="12"/>
      <c r="V84" s="12"/>
      <c r="W84" s="12"/>
      <c r="X84" s="12"/>
      <c r="Y84" s="12"/>
      <c r="Z84" s="12"/>
      <c r="AA84" s="12"/>
      <c r="AB84" s="12"/>
      <c r="AC84" s="12"/>
      <c r="AD84" s="12"/>
      <c r="AE84" s="12"/>
      <c r="AR84" s="159" t="s">
        <v>80</v>
      </c>
      <c r="AT84" s="167" t="s">
        <v>72</v>
      </c>
      <c r="AU84" s="167" t="s">
        <v>80</v>
      </c>
      <c r="AY84" s="159" t="s">
        <v>137</v>
      </c>
      <c r="BK84" s="168">
        <f>SUM(BK85:BK89)</f>
        <v>0</v>
      </c>
    </row>
    <row r="85" spans="1:65" s="2" customFormat="1" ht="24.15" customHeight="1">
      <c r="A85" s="37"/>
      <c r="B85" s="171"/>
      <c r="C85" s="198" t="s">
        <v>80</v>
      </c>
      <c r="D85" s="198" t="s">
        <v>166</v>
      </c>
      <c r="E85" s="199" t="s">
        <v>1375</v>
      </c>
      <c r="F85" s="200" t="s">
        <v>1376</v>
      </c>
      <c r="G85" s="201" t="s">
        <v>190</v>
      </c>
      <c r="H85" s="202">
        <v>100</v>
      </c>
      <c r="I85" s="203"/>
      <c r="J85" s="204">
        <f>ROUND(I85*H85,2)</f>
        <v>0</v>
      </c>
      <c r="K85" s="200" t="s">
        <v>3</v>
      </c>
      <c r="L85" s="205"/>
      <c r="M85" s="206" t="s">
        <v>3</v>
      </c>
      <c r="N85" s="207" t="s">
        <v>44</v>
      </c>
      <c r="O85" s="71"/>
      <c r="P85" s="181">
        <f>O85*H85</f>
        <v>0</v>
      </c>
      <c r="Q85" s="181">
        <v>0</v>
      </c>
      <c r="R85" s="181">
        <f>Q85*H85</f>
        <v>0</v>
      </c>
      <c r="S85" s="181">
        <v>0</v>
      </c>
      <c r="T85" s="182">
        <f>S85*H85</f>
        <v>0</v>
      </c>
      <c r="U85" s="37"/>
      <c r="V85" s="37"/>
      <c r="W85" s="37"/>
      <c r="X85" s="37"/>
      <c r="Y85" s="37"/>
      <c r="Z85" s="37"/>
      <c r="AA85" s="37"/>
      <c r="AB85" s="37"/>
      <c r="AC85" s="37"/>
      <c r="AD85" s="37"/>
      <c r="AE85" s="37"/>
      <c r="AR85" s="183" t="s">
        <v>170</v>
      </c>
      <c r="AT85" s="183" t="s">
        <v>166</v>
      </c>
      <c r="AU85" s="183" t="s">
        <v>82</v>
      </c>
      <c r="AY85" s="18" t="s">
        <v>137</v>
      </c>
      <c r="BE85" s="184">
        <f>IF(N85="základní",J85,0)</f>
        <v>0</v>
      </c>
      <c r="BF85" s="184">
        <f>IF(N85="snížená",J85,0)</f>
        <v>0</v>
      </c>
      <c r="BG85" s="184">
        <f>IF(N85="zákl. přenesená",J85,0)</f>
        <v>0</v>
      </c>
      <c r="BH85" s="184">
        <f>IF(N85="sníž. přenesená",J85,0)</f>
        <v>0</v>
      </c>
      <c r="BI85" s="184">
        <f>IF(N85="nulová",J85,0)</f>
        <v>0</v>
      </c>
      <c r="BJ85" s="18" t="s">
        <v>80</v>
      </c>
      <c r="BK85" s="184">
        <f>ROUND(I85*H85,2)</f>
        <v>0</v>
      </c>
      <c r="BL85" s="18" t="s">
        <v>144</v>
      </c>
      <c r="BM85" s="183" t="s">
        <v>1377</v>
      </c>
    </row>
    <row r="86" spans="1:47" s="2" customFormat="1" ht="12">
      <c r="A86" s="37"/>
      <c r="B86" s="38"/>
      <c r="C86" s="37"/>
      <c r="D86" s="185" t="s">
        <v>146</v>
      </c>
      <c r="E86" s="37"/>
      <c r="F86" s="186" t="s">
        <v>1376</v>
      </c>
      <c r="G86" s="37"/>
      <c r="H86" s="37"/>
      <c r="I86" s="187"/>
      <c r="J86" s="37"/>
      <c r="K86" s="37"/>
      <c r="L86" s="38"/>
      <c r="M86" s="188"/>
      <c r="N86" s="189"/>
      <c r="O86" s="71"/>
      <c r="P86" s="71"/>
      <c r="Q86" s="71"/>
      <c r="R86" s="71"/>
      <c r="S86" s="71"/>
      <c r="T86" s="72"/>
      <c r="U86" s="37"/>
      <c r="V86" s="37"/>
      <c r="W86" s="37"/>
      <c r="X86" s="37"/>
      <c r="Y86" s="37"/>
      <c r="Z86" s="37"/>
      <c r="AA86" s="37"/>
      <c r="AB86" s="37"/>
      <c r="AC86" s="37"/>
      <c r="AD86" s="37"/>
      <c r="AE86" s="37"/>
      <c r="AT86" s="18" t="s">
        <v>146</v>
      </c>
      <c r="AU86" s="18" t="s">
        <v>82</v>
      </c>
    </row>
    <row r="87" spans="1:51" s="13" customFormat="1" ht="12">
      <c r="A87" s="13"/>
      <c r="B87" s="190"/>
      <c r="C87" s="13"/>
      <c r="D87" s="185" t="s">
        <v>154</v>
      </c>
      <c r="E87" s="191" t="s">
        <v>3</v>
      </c>
      <c r="F87" s="192" t="s">
        <v>1378</v>
      </c>
      <c r="G87" s="13"/>
      <c r="H87" s="193">
        <v>100</v>
      </c>
      <c r="I87" s="194"/>
      <c r="J87" s="13"/>
      <c r="K87" s="13"/>
      <c r="L87" s="190"/>
      <c r="M87" s="195"/>
      <c r="N87" s="196"/>
      <c r="O87" s="196"/>
      <c r="P87" s="196"/>
      <c r="Q87" s="196"/>
      <c r="R87" s="196"/>
      <c r="S87" s="196"/>
      <c r="T87" s="197"/>
      <c r="U87" s="13"/>
      <c r="V87" s="13"/>
      <c r="W87" s="13"/>
      <c r="X87" s="13"/>
      <c r="Y87" s="13"/>
      <c r="Z87" s="13"/>
      <c r="AA87" s="13"/>
      <c r="AB87" s="13"/>
      <c r="AC87" s="13"/>
      <c r="AD87" s="13"/>
      <c r="AE87" s="13"/>
      <c r="AT87" s="191" t="s">
        <v>154</v>
      </c>
      <c r="AU87" s="191" t="s">
        <v>82</v>
      </c>
      <c r="AV87" s="13" t="s">
        <v>82</v>
      </c>
      <c r="AW87" s="13" t="s">
        <v>35</v>
      </c>
      <c r="AX87" s="13" t="s">
        <v>80</v>
      </c>
      <c r="AY87" s="191" t="s">
        <v>137</v>
      </c>
    </row>
    <row r="88" spans="1:65" s="2" customFormat="1" ht="24.15" customHeight="1">
      <c r="A88" s="37"/>
      <c r="B88" s="171"/>
      <c r="C88" s="198" t="s">
        <v>82</v>
      </c>
      <c r="D88" s="198" t="s">
        <v>166</v>
      </c>
      <c r="E88" s="199" t="s">
        <v>1379</v>
      </c>
      <c r="F88" s="200" t="s">
        <v>1380</v>
      </c>
      <c r="G88" s="201" t="s">
        <v>205</v>
      </c>
      <c r="H88" s="202">
        <v>2</v>
      </c>
      <c r="I88" s="203"/>
      <c r="J88" s="204">
        <f>ROUND(I88*H88,2)</f>
        <v>0</v>
      </c>
      <c r="K88" s="200" t="s">
        <v>3</v>
      </c>
      <c r="L88" s="205"/>
      <c r="M88" s="206" t="s">
        <v>3</v>
      </c>
      <c r="N88" s="207" t="s">
        <v>44</v>
      </c>
      <c r="O88" s="71"/>
      <c r="P88" s="181">
        <f>O88*H88</f>
        <v>0</v>
      </c>
      <c r="Q88" s="181">
        <v>0</v>
      </c>
      <c r="R88" s="181">
        <f>Q88*H88</f>
        <v>0</v>
      </c>
      <c r="S88" s="181">
        <v>0</v>
      </c>
      <c r="T88" s="182">
        <f>S88*H88</f>
        <v>0</v>
      </c>
      <c r="U88" s="37"/>
      <c r="V88" s="37"/>
      <c r="W88" s="37"/>
      <c r="X88" s="37"/>
      <c r="Y88" s="37"/>
      <c r="Z88" s="37"/>
      <c r="AA88" s="37"/>
      <c r="AB88" s="37"/>
      <c r="AC88" s="37"/>
      <c r="AD88" s="37"/>
      <c r="AE88" s="37"/>
      <c r="AR88" s="183" t="s">
        <v>170</v>
      </c>
      <c r="AT88" s="183" t="s">
        <v>166</v>
      </c>
      <c r="AU88" s="183" t="s">
        <v>82</v>
      </c>
      <c r="AY88" s="18" t="s">
        <v>137</v>
      </c>
      <c r="BE88" s="184">
        <f>IF(N88="základní",J88,0)</f>
        <v>0</v>
      </c>
      <c r="BF88" s="184">
        <f>IF(N88="snížená",J88,0)</f>
        <v>0</v>
      </c>
      <c r="BG88" s="184">
        <f>IF(N88="zákl. přenesená",J88,0)</f>
        <v>0</v>
      </c>
      <c r="BH88" s="184">
        <f>IF(N88="sníž. přenesená",J88,0)</f>
        <v>0</v>
      </c>
      <c r="BI88" s="184">
        <f>IF(N88="nulová",J88,0)</f>
        <v>0</v>
      </c>
      <c r="BJ88" s="18" t="s">
        <v>80</v>
      </c>
      <c r="BK88" s="184">
        <f>ROUND(I88*H88,2)</f>
        <v>0</v>
      </c>
      <c r="BL88" s="18" t="s">
        <v>144</v>
      </c>
      <c r="BM88" s="183" t="s">
        <v>1381</v>
      </c>
    </row>
    <row r="89" spans="1:47" s="2" customFormat="1" ht="12">
      <c r="A89" s="37"/>
      <c r="B89" s="38"/>
      <c r="C89" s="37"/>
      <c r="D89" s="185" t="s">
        <v>146</v>
      </c>
      <c r="E89" s="37"/>
      <c r="F89" s="186" t="s">
        <v>1380</v>
      </c>
      <c r="G89" s="37"/>
      <c r="H89" s="37"/>
      <c r="I89" s="187"/>
      <c r="J89" s="37"/>
      <c r="K89" s="37"/>
      <c r="L89" s="38"/>
      <c r="M89" s="188"/>
      <c r="N89" s="189"/>
      <c r="O89" s="71"/>
      <c r="P89" s="71"/>
      <c r="Q89" s="71"/>
      <c r="R89" s="71"/>
      <c r="S89" s="71"/>
      <c r="T89" s="72"/>
      <c r="U89" s="37"/>
      <c r="V89" s="37"/>
      <c r="W89" s="37"/>
      <c r="X89" s="37"/>
      <c r="Y89" s="37"/>
      <c r="Z89" s="37"/>
      <c r="AA89" s="37"/>
      <c r="AB89" s="37"/>
      <c r="AC89" s="37"/>
      <c r="AD89" s="37"/>
      <c r="AE89" s="37"/>
      <c r="AT89" s="18" t="s">
        <v>146</v>
      </c>
      <c r="AU89" s="18" t="s">
        <v>82</v>
      </c>
    </row>
    <row r="90" spans="1:63" s="12" customFormat="1" ht="22.8" customHeight="1">
      <c r="A90" s="12"/>
      <c r="B90" s="158"/>
      <c r="C90" s="12"/>
      <c r="D90" s="159" t="s">
        <v>72</v>
      </c>
      <c r="E90" s="169" t="s">
        <v>1382</v>
      </c>
      <c r="F90" s="169" t="s">
        <v>1383</v>
      </c>
      <c r="G90" s="12"/>
      <c r="H90" s="12"/>
      <c r="I90" s="161"/>
      <c r="J90" s="170">
        <f>BK90</f>
        <v>0</v>
      </c>
      <c r="K90" s="12"/>
      <c r="L90" s="158"/>
      <c r="M90" s="163"/>
      <c r="N90" s="164"/>
      <c r="O90" s="164"/>
      <c r="P90" s="165">
        <f>SUM(P91:P111)</f>
        <v>0</v>
      </c>
      <c r="Q90" s="164"/>
      <c r="R90" s="165">
        <f>SUM(R91:R111)</f>
        <v>142.428718</v>
      </c>
      <c r="S90" s="164"/>
      <c r="T90" s="166">
        <f>SUM(T91:T111)</f>
        <v>0</v>
      </c>
      <c r="U90" s="12"/>
      <c r="V90" s="12"/>
      <c r="W90" s="12"/>
      <c r="X90" s="12"/>
      <c r="Y90" s="12"/>
      <c r="Z90" s="12"/>
      <c r="AA90" s="12"/>
      <c r="AB90" s="12"/>
      <c r="AC90" s="12"/>
      <c r="AD90" s="12"/>
      <c r="AE90" s="12"/>
      <c r="AR90" s="159" t="s">
        <v>80</v>
      </c>
      <c r="AT90" s="167" t="s">
        <v>72</v>
      </c>
      <c r="AU90" s="167" t="s">
        <v>80</v>
      </c>
      <c r="AY90" s="159" t="s">
        <v>137</v>
      </c>
      <c r="BK90" s="168">
        <f>SUM(BK91:BK111)</f>
        <v>0</v>
      </c>
    </row>
    <row r="91" spans="1:65" s="2" customFormat="1" ht="24.15" customHeight="1">
      <c r="A91" s="37"/>
      <c r="B91" s="171"/>
      <c r="C91" s="198" t="s">
        <v>150</v>
      </c>
      <c r="D91" s="198" t="s">
        <v>166</v>
      </c>
      <c r="E91" s="199" t="s">
        <v>1384</v>
      </c>
      <c r="F91" s="200" t="s">
        <v>1385</v>
      </c>
      <c r="G91" s="201" t="s">
        <v>190</v>
      </c>
      <c r="H91" s="202">
        <v>2256.2</v>
      </c>
      <c r="I91" s="203"/>
      <c r="J91" s="204">
        <f>ROUND(I91*H91,2)</f>
        <v>0</v>
      </c>
      <c r="K91" s="200" t="s">
        <v>3</v>
      </c>
      <c r="L91" s="205"/>
      <c r="M91" s="206" t="s">
        <v>3</v>
      </c>
      <c r="N91" s="207" t="s">
        <v>44</v>
      </c>
      <c r="O91" s="71"/>
      <c r="P91" s="181">
        <f>O91*H91</f>
        <v>0</v>
      </c>
      <c r="Q91" s="181">
        <v>0.04939</v>
      </c>
      <c r="R91" s="181">
        <f>Q91*H91</f>
        <v>111.433718</v>
      </c>
      <c r="S91" s="181">
        <v>0</v>
      </c>
      <c r="T91" s="182">
        <f>S91*H91</f>
        <v>0</v>
      </c>
      <c r="U91" s="37"/>
      <c r="V91" s="37"/>
      <c r="W91" s="37"/>
      <c r="X91" s="37"/>
      <c r="Y91" s="37"/>
      <c r="Z91" s="37"/>
      <c r="AA91" s="37"/>
      <c r="AB91" s="37"/>
      <c r="AC91" s="37"/>
      <c r="AD91" s="37"/>
      <c r="AE91" s="37"/>
      <c r="AR91" s="183" t="s">
        <v>170</v>
      </c>
      <c r="AT91" s="183" t="s">
        <v>166</v>
      </c>
      <c r="AU91" s="183" t="s">
        <v>82</v>
      </c>
      <c r="AY91" s="18" t="s">
        <v>137</v>
      </c>
      <c r="BE91" s="184">
        <f>IF(N91="základní",J91,0)</f>
        <v>0</v>
      </c>
      <c r="BF91" s="184">
        <f>IF(N91="snížená",J91,0)</f>
        <v>0</v>
      </c>
      <c r="BG91" s="184">
        <f>IF(N91="zákl. přenesená",J91,0)</f>
        <v>0</v>
      </c>
      <c r="BH91" s="184">
        <f>IF(N91="sníž. přenesená",J91,0)</f>
        <v>0</v>
      </c>
      <c r="BI91" s="184">
        <f>IF(N91="nulová",J91,0)</f>
        <v>0</v>
      </c>
      <c r="BJ91" s="18" t="s">
        <v>80</v>
      </c>
      <c r="BK91" s="184">
        <f>ROUND(I91*H91,2)</f>
        <v>0</v>
      </c>
      <c r="BL91" s="18" t="s">
        <v>144</v>
      </c>
      <c r="BM91" s="183" t="s">
        <v>1386</v>
      </c>
    </row>
    <row r="92" spans="1:47" s="2" customFormat="1" ht="12">
      <c r="A92" s="37"/>
      <c r="B92" s="38"/>
      <c r="C92" s="37"/>
      <c r="D92" s="185" t="s">
        <v>146</v>
      </c>
      <c r="E92" s="37"/>
      <c r="F92" s="186" t="s">
        <v>1385</v>
      </c>
      <c r="G92" s="37"/>
      <c r="H92" s="37"/>
      <c r="I92" s="187"/>
      <c r="J92" s="37"/>
      <c r="K92" s="37"/>
      <c r="L92" s="38"/>
      <c r="M92" s="188"/>
      <c r="N92" s="189"/>
      <c r="O92" s="71"/>
      <c r="P92" s="71"/>
      <c r="Q92" s="71"/>
      <c r="R92" s="71"/>
      <c r="S92" s="71"/>
      <c r="T92" s="72"/>
      <c r="U92" s="37"/>
      <c r="V92" s="37"/>
      <c r="W92" s="37"/>
      <c r="X92" s="37"/>
      <c r="Y92" s="37"/>
      <c r="Z92" s="37"/>
      <c r="AA92" s="37"/>
      <c r="AB92" s="37"/>
      <c r="AC92" s="37"/>
      <c r="AD92" s="37"/>
      <c r="AE92" s="37"/>
      <c r="AT92" s="18" t="s">
        <v>146</v>
      </c>
      <c r="AU92" s="18" t="s">
        <v>82</v>
      </c>
    </row>
    <row r="93" spans="1:51" s="13" customFormat="1" ht="12">
      <c r="A93" s="13"/>
      <c r="B93" s="190"/>
      <c r="C93" s="13"/>
      <c r="D93" s="185" t="s">
        <v>154</v>
      </c>
      <c r="E93" s="191" t="s">
        <v>3</v>
      </c>
      <c r="F93" s="192" t="s">
        <v>1387</v>
      </c>
      <c r="G93" s="13"/>
      <c r="H93" s="193">
        <v>200</v>
      </c>
      <c r="I93" s="194"/>
      <c r="J93" s="13"/>
      <c r="K93" s="13"/>
      <c r="L93" s="190"/>
      <c r="M93" s="195"/>
      <c r="N93" s="196"/>
      <c r="O93" s="196"/>
      <c r="P93" s="196"/>
      <c r="Q93" s="196"/>
      <c r="R93" s="196"/>
      <c r="S93" s="196"/>
      <c r="T93" s="197"/>
      <c r="U93" s="13"/>
      <c r="V93" s="13"/>
      <c r="W93" s="13"/>
      <c r="X93" s="13"/>
      <c r="Y93" s="13"/>
      <c r="Z93" s="13"/>
      <c r="AA93" s="13"/>
      <c r="AB93" s="13"/>
      <c r="AC93" s="13"/>
      <c r="AD93" s="13"/>
      <c r="AE93" s="13"/>
      <c r="AT93" s="191" t="s">
        <v>154</v>
      </c>
      <c r="AU93" s="191" t="s">
        <v>82</v>
      </c>
      <c r="AV93" s="13" t="s">
        <v>82</v>
      </c>
      <c r="AW93" s="13" t="s">
        <v>35</v>
      </c>
      <c r="AX93" s="13" t="s">
        <v>73</v>
      </c>
      <c r="AY93" s="191" t="s">
        <v>137</v>
      </c>
    </row>
    <row r="94" spans="1:51" s="13" customFormat="1" ht="12">
      <c r="A94" s="13"/>
      <c r="B94" s="190"/>
      <c r="C94" s="13"/>
      <c r="D94" s="185" t="s">
        <v>154</v>
      </c>
      <c r="E94" s="191" t="s">
        <v>3</v>
      </c>
      <c r="F94" s="192" t="s">
        <v>1388</v>
      </c>
      <c r="G94" s="13"/>
      <c r="H94" s="193">
        <v>2040.2</v>
      </c>
      <c r="I94" s="194"/>
      <c r="J94" s="13"/>
      <c r="K94" s="13"/>
      <c r="L94" s="190"/>
      <c r="M94" s="195"/>
      <c r="N94" s="196"/>
      <c r="O94" s="196"/>
      <c r="P94" s="196"/>
      <c r="Q94" s="196"/>
      <c r="R94" s="196"/>
      <c r="S94" s="196"/>
      <c r="T94" s="197"/>
      <c r="U94" s="13"/>
      <c r="V94" s="13"/>
      <c r="W94" s="13"/>
      <c r="X94" s="13"/>
      <c r="Y94" s="13"/>
      <c r="Z94" s="13"/>
      <c r="AA94" s="13"/>
      <c r="AB94" s="13"/>
      <c r="AC94" s="13"/>
      <c r="AD94" s="13"/>
      <c r="AE94" s="13"/>
      <c r="AT94" s="191" t="s">
        <v>154</v>
      </c>
      <c r="AU94" s="191" t="s">
        <v>82</v>
      </c>
      <c r="AV94" s="13" t="s">
        <v>82</v>
      </c>
      <c r="AW94" s="13" t="s">
        <v>35</v>
      </c>
      <c r="AX94" s="13" t="s">
        <v>73</v>
      </c>
      <c r="AY94" s="191" t="s">
        <v>137</v>
      </c>
    </row>
    <row r="95" spans="1:51" s="13" customFormat="1" ht="12">
      <c r="A95" s="13"/>
      <c r="B95" s="190"/>
      <c r="C95" s="13"/>
      <c r="D95" s="185" t="s">
        <v>154</v>
      </c>
      <c r="E95" s="191" t="s">
        <v>3</v>
      </c>
      <c r="F95" s="192" t="s">
        <v>1389</v>
      </c>
      <c r="G95" s="13"/>
      <c r="H95" s="193">
        <v>16</v>
      </c>
      <c r="I95" s="194"/>
      <c r="J95" s="13"/>
      <c r="K95" s="13"/>
      <c r="L95" s="190"/>
      <c r="M95" s="195"/>
      <c r="N95" s="196"/>
      <c r="O95" s="196"/>
      <c r="P95" s="196"/>
      <c r="Q95" s="196"/>
      <c r="R95" s="196"/>
      <c r="S95" s="196"/>
      <c r="T95" s="197"/>
      <c r="U95" s="13"/>
      <c r="V95" s="13"/>
      <c r="W95" s="13"/>
      <c r="X95" s="13"/>
      <c r="Y95" s="13"/>
      <c r="Z95" s="13"/>
      <c r="AA95" s="13"/>
      <c r="AB95" s="13"/>
      <c r="AC95" s="13"/>
      <c r="AD95" s="13"/>
      <c r="AE95" s="13"/>
      <c r="AT95" s="191" t="s">
        <v>154</v>
      </c>
      <c r="AU95" s="191" t="s">
        <v>82</v>
      </c>
      <c r="AV95" s="13" t="s">
        <v>82</v>
      </c>
      <c r="AW95" s="13" t="s">
        <v>35</v>
      </c>
      <c r="AX95" s="13" t="s">
        <v>73</v>
      </c>
      <c r="AY95" s="191" t="s">
        <v>137</v>
      </c>
    </row>
    <row r="96" spans="1:51" s="14" customFormat="1" ht="12">
      <c r="A96" s="14"/>
      <c r="B96" s="208"/>
      <c r="C96" s="14"/>
      <c r="D96" s="185" t="s">
        <v>154</v>
      </c>
      <c r="E96" s="209" t="s">
        <v>3</v>
      </c>
      <c r="F96" s="210" t="s">
        <v>223</v>
      </c>
      <c r="G96" s="14"/>
      <c r="H96" s="211">
        <v>2256.2</v>
      </c>
      <c r="I96" s="212"/>
      <c r="J96" s="14"/>
      <c r="K96" s="14"/>
      <c r="L96" s="208"/>
      <c r="M96" s="213"/>
      <c r="N96" s="214"/>
      <c r="O96" s="214"/>
      <c r="P96" s="214"/>
      <c r="Q96" s="214"/>
      <c r="R96" s="214"/>
      <c r="S96" s="214"/>
      <c r="T96" s="215"/>
      <c r="U96" s="14"/>
      <c r="V96" s="14"/>
      <c r="W96" s="14"/>
      <c r="X96" s="14"/>
      <c r="Y96" s="14"/>
      <c r="Z96" s="14"/>
      <c r="AA96" s="14"/>
      <c r="AB96" s="14"/>
      <c r="AC96" s="14"/>
      <c r="AD96" s="14"/>
      <c r="AE96" s="14"/>
      <c r="AT96" s="209" t="s">
        <v>154</v>
      </c>
      <c r="AU96" s="209" t="s">
        <v>82</v>
      </c>
      <c r="AV96" s="14" t="s">
        <v>144</v>
      </c>
      <c r="AW96" s="14" t="s">
        <v>35</v>
      </c>
      <c r="AX96" s="14" t="s">
        <v>80</v>
      </c>
      <c r="AY96" s="209" t="s">
        <v>137</v>
      </c>
    </row>
    <row r="97" spans="1:65" s="2" customFormat="1" ht="24.15" customHeight="1">
      <c r="A97" s="37"/>
      <c r="B97" s="171"/>
      <c r="C97" s="198" t="s">
        <v>144</v>
      </c>
      <c r="D97" s="198" t="s">
        <v>166</v>
      </c>
      <c r="E97" s="199" t="s">
        <v>1390</v>
      </c>
      <c r="F97" s="200" t="s">
        <v>1391</v>
      </c>
      <c r="G97" s="201" t="s">
        <v>205</v>
      </c>
      <c r="H97" s="202">
        <v>1736</v>
      </c>
      <c r="I97" s="203"/>
      <c r="J97" s="204">
        <f>ROUND(I97*H97,2)</f>
        <v>0</v>
      </c>
      <c r="K97" s="200" t="s">
        <v>3</v>
      </c>
      <c r="L97" s="205"/>
      <c r="M97" s="206" t="s">
        <v>3</v>
      </c>
      <c r="N97" s="207" t="s">
        <v>44</v>
      </c>
      <c r="O97" s="71"/>
      <c r="P97" s="181">
        <f>O97*H97</f>
        <v>0</v>
      </c>
      <c r="Q97" s="181">
        <v>0</v>
      </c>
      <c r="R97" s="181">
        <f>Q97*H97</f>
        <v>0</v>
      </c>
      <c r="S97" s="181">
        <v>0</v>
      </c>
      <c r="T97" s="182">
        <f>S97*H97</f>
        <v>0</v>
      </c>
      <c r="U97" s="37"/>
      <c r="V97" s="37"/>
      <c r="W97" s="37"/>
      <c r="X97" s="37"/>
      <c r="Y97" s="37"/>
      <c r="Z97" s="37"/>
      <c r="AA97" s="37"/>
      <c r="AB97" s="37"/>
      <c r="AC97" s="37"/>
      <c r="AD97" s="37"/>
      <c r="AE97" s="37"/>
      <c r="AR97" s="183" t="s">
        <v>170</v>
      </c>
      <c r="AT97" s="183" t="s">
        <v>166</v>
      </c>
      <c r="AU97" s="183" t="s">
        <v>82</v>
      </c>
      <c r="AY97" s="18" t="s">
        <v>137</v>
      </c>
      <c r="BE97" s="184">
        <f>IF(N97="základní",J97,0)</f>
        <v>0</v>
      </c>
      <c r="BF97" s="184">
        <f>IF(N97="snížená",J97,0)</f>
        <v>0</v>
      </c>
      <c r="BG97" s="184">
        <f>IF(N97="zákl. přenesená",J97,0)</f>
        <v>0</v>
      </c>
      <c r="BH97" s="184">
        <f>IF(N97="sníž. přenesená",J97,0)</f>
        <v>0</v>
      </c>
      <c r="BI97" s="184">
        <f>IF(N97="nulová",J97,0)</f>
        <v>0</v>
      </c>
      <c r="BJ97" s="18" t="s">
        <v>80</v>
      </c>
      <c r="BK97" s="184">
        <f>ROUND(I97*H97,2)</f>
        <v>0</v>
      </c>
      <c r="BL97" s="18" t="s">
        <v>144</v>
      </c>
      <c r="BM97" s="183" t="s">
        <v>1392</v>
      </c>
    </row>
    <row r="98" spans="1:47" s="2" customFormat="1" ht="12">
      <c r="A98" s="37"/>
      <c r="B98" s="38"/>
      <c r="C98" s="37"/>
      <c r="D98" s="185" t="s">
        <v>146</v>
      </c>
      <c r="E98" s="37"/>
      <c r="F98" s="186" t="s">
        <v>1391</v>
      </c>
      <c r="G98" s="37"/>
      <c r="H98" s="37"/>
      <c r="I98" s="187"/>
      <c r="J98" s="37"/>
      <c r="K98" s="37"/>
      <c r="L98" s="38"/>
      <c r="M98" s="188"/>
      <c r="N98" s="189"/>
      <c r="O98" s="71"/>
      <c r="P98" s="71"/>
      <c r="Q98" s="71"/>
      <c r="R98" s="71"/>
      <c r="S98" s="71"/>
      <c r="T98" s="72"/>
      <c r="U98" s="37"/>
      <c r="V98" s="37"/>
      <c r="W98" s="37"/>
      <c r="X98" s="37"/>
      <c r="Y98" s="37"/>
      <c r="Z98" s="37"/>
      <c r="AA98" s="37"/>
      <c r="AB98" s="37"/>
      <c r="AC98" s="37"/>
      <c r="AD98" s="37"/>
      <c r="AE98" s="37"/>
      <c r="AT98" s="18" t="s">
        <v>146</v>
      </c>
      <c r="AU98" s="18" t="s">
        <v>82</v>
      </c>
    </row>
    <row r="99" spans="1:51" s="13" customFormat="1" ht="12">
      <c r="A99" s="13"/>
      <c r="B99" s="190"/>
      <c r="C99" s="13"/>
      <c r="D99" s="185" t="s">
        <v>154</v>
      </c>
      <c r="E99" s="191" t="s">
        <v>3</v>
      </c>
      <c r="F99" s="192" t="s">
        <v>1393</v>
      </c>
      <c r="G99" s="13"/>
      <c r="H99" s="193">
        <v>1636</v>
      </c>
      <c r="I99" s="194"/>
      <c r="J99" s="13"/>
      <c r="K99" s="13"/>
      <c r="L99" s="190"/>
      <c r="M99" s="195"/>
      <c r="N99" s="196"/>
      <c r="O99" s="196"/>
      <c r="P99" s="196"/>
      <c r="Q99" s="196"/>
      <c r="R99" s="196"/>
      <c r="S99" s="196"/>
      <c r="T99" s="197"/>
      <c r="U99" s="13"/>
      <c r="V99" s="13"/>
      <c r="W99" s="13"/>
      <c r="X99" s="13"/>
      <c r="Y99" s="13"/>
      <c r="Z99" s="13"/>
      <c r="AA99" s="13"/>
      <c r="AB99" s="13"/>
      <c r="AC99" s="13"/>
      <c r="AD99" s="13"/>
      <c r="AE99" s="13"/>
      <c r="AT99" s="191" t="s">
        <v>154</v>
      </c>
      <c r="AU99" s="191" t="s">
        <v>82</v>
      </c>
      <c r="AV99" s="13" t="s">
        <v>82</v>
      </c>
      <c r="AW99" s="13" t="s">
        <v>35</v>
      </c>
      <c r="AX99" s="13" t="s">
        <v>73</v>
      </c>
      <c r="AY99" s="191" t="s">
        <v>137</v>
      </c>
    </row>
    <row r="100" spans="1:51" s="13" customFormat="1" ht="12">
      <c r="A100" s="13"/>
      <c r="B100" s="190"/>
      <c r="C100" s="13"/>
      <c r="D100" s="185" t="s">
        <v>154</v>
      </c>
      <c r="E100" s="191" t="s">
        <v>3</v>
      </c>
      <c r="F100" s="192" t="s">
        <v>1394</v>
      </c>
      <c r="G100" s="13"/>
      <c r="H100" s="193">
        <v>100</v>
      </c>
      <c r="I100" s="194"/>
      <c r="J100" s="13"/>
      <c r="K100" s="13"/>
      <c r="L100" s="190"/>
      <c r="M100" s="195"/>
      <c r="N100" s="196"/>
      <c r="O100" s="196"/>
      <c r="P100" s="196"/>
      <c r="Q100" s="196"/>
      <c r="R100" s="196"/>
      <c r="S100" s="196"/>
      <c r="T100" s="197"/>
      <c r="U100" s="13"/>
      <c r="V100" s="13"/>
      <c r="W100" s="13"/>
      <c r="X100" s="13"/>
      <c r="Y100" s="13"/>
      <c r="Z100" s="13"/>
      <c r="AA100" s="13"/>
      <c r="AB100" s="13"/>
      <c r="AC100" s="13"/>
      <c r="AD100" s="13"/>
      <c r="AE100" s="13"/>
      <c r="AT100" s="191" t="s">
        <v>154</v>
      </c>
      <c r="AU100" s="191" t="s">
        <v>82</v>
      </c>
      <c r="AV100" s="13" t="s">
        <v>82</v>
      </c>
      <c r="AW100" s="13" t="s">
        <v>35</v>
      </c>
      <c r="AX100" s="13" t="s">
        <v>73</v>
      </c>
      <c r="AY100" s="191" t="s">
        <v>137</v>
      </c>
    </row>
    <row r="101" spans="1:51" s="14" customFormat="1" ht="12">
      <c r="A101" s="14"/>
      <c r="B101" s="208"/>
      <c r="C101" s="14"/>
      <c r="D101" s="185" t="s">
        <v>154</v>
      </c>
      <c r="E101" s="209" t="s">
        <v>3</v>
      </c>
      <c r="F101" s="210" t="s">
        <v>223</v>
      </c>
      <c r="G101" s="14"/>
      <c r="H101" s="211">
        <v>1736</v>
      </c>
      <c r="I101" s="212"/>
      <c r="J101" s="14"/>
      <c r="K101" s="14"/>
      <c r="L101" s="208"/>
      <c r="M101" s="213"/>
      <c r="N101" s="214"/>
      <c r="O101" s="214"/>
      <c r="P101" s="214"/>
      <c r="Q101" s="214"/>
      <c r="R101" s="214"/>
      <c r="S101" s="214"/>
      <c r="T101" s="215"/>
      <c r="U101" s="14"/>
      <c r="V101" s="14"/>
      <c r="W101" s="14"/>
      <c r="X101" s="14"/>
      <c r="Y101" s="14"/>
      <c r="Z101" s="14"/>
      <c r="AA101" s="14"/>
      <c r="AB101" s="14"/>
      <c r="AC101" s="14"/>
      <c r="AD101" s="14"/>
      <c r="AE101" s="14"/>
      <c r="AT101" s="209" t="s">
        <v>154</v>
      </c>
      <c r="AU101" s="209" t="s">
        <v>82</v>
      </c>
      <c r="AV101" s="14" t="s">
        <v>144</v>
      </c>
      <c r="AW101" s="14" t="s">
        <v>35</v>
      </c>
      <c r="AX101" s="14" t="s">
        <v>80</v>
      </c>
      <c r="AY101" s="209" t="s">
        <v>137</v>
      </c>
    </row>
    <row r="102" spans="1:65" s="2" customFormat="1" ht="37.8" customHeight="1">
      <c r="A102" s="37"/>
      <c r="B102" s="171"/>
      <c r="C102" s="198" t="s">
        <v>138</v>
      </c>
      <c r="D102" s="198" t="s">
        <v>166</v>
      </c>
      <c r="E102" s="199" t="s">
        <v>1395</v>
      </c>
      <c r="F102" s="200" t="s">
        <v>1396</v>
      </c>
      <c r="G102" s="201" t="s">
        <v>205</v>
      </c>
      <c r="H102" s="202">
        <v>1</v>
      </c>
      <c r="I102" s="203"/>
      <c r="J102" s="204">
        <f>ROUND(I102*H102,2)</f>
        <v>0</v>
      </c>
      <c r="K102" s="200" t="s">
        <v>3</v>
      </c>
      <c r="L102" s="205"/>
      <c r="M102" s="206" t="s">
        <v>3</v>
      </c>
      <c r="N102" s="207" t="s">
        <v>44</v>
      </c>
      <c r="O102" s="71"/>
      <c r="P102" s="181">
        <f>O102*H102</f>
        <v>0</v>
      </c>
      <c r="Q102" s="181">
        <v>11.4</v>
      </c>
      <c r="R102" s="181">
        <f>Q102*H102</f>
        <v>11.4</v>
      </c>
      <c r="S102" s="181">
        <v>0</v>
      </c>
      <c r="T102" s="182">
        <f>S102*H102</f>
        <v>0</v>
      </c>
      <c r="U102" s="37"/>
      <c r="V102" s="37"/>
      <c r="W102" s="37"/>
      <c r="X102" s="37"/>
      <c r="Y102" s="37"/>
      <c r="Z102" s="37"/>
      <c r="AA102" s="37"/>
      <c r="AB102" s="37"/>
      <c r="AC102" s="37"/>
      <c r="AD102" s="37"/>
      <c r="AE102" s="37"/>
      <c r="AR102" s="183" t="s">
        <v>170</v>
      </c>
      <c r="AT102" s="183" t="s">
        <v>166</v>
      </c>
      <c r="AU102" s="183" t="s">
        <v>82</v>
      </c>
      <c r="AY102" s="18" t="s">
        <v>137</v>
      </c>
      <c r="BE102" s="184">
        <f>IF(N102="základní",J102,0)</f>
        <v>0</v>
      </c>
      <c r="BF102" s="184">
        <f>IF(N102="snížená",J102,0)</f>
        <v>0</v>
      </c>
      <c r="BG102" s="184">
        <f>IF(N102="zákl. přenesená",J102,0)</f>
        <v>0</v>
      </c>
      <c r="BH102" s="184">
        <f>IF(N102="sníž. přenesená",J102,0)</f>
        <v>0</v>
      </c>
      <c r="BI102" s="184">
        <f>IF(N102="nulová",J102,0)</f>
        <v>0</v>
      </c>
      <c r="BJ102" s="18" t="s">
        <v>80</v>
      </c>
      <c r="BK102" s="184">
        <f>ROUND(I102*H102,2)</f>
        <v>0</v>
      </c>
      <c r="BL102" s="18" t="s">
        <v>144</v>
      </c>
      <c r="BM102" s="183" t="s">
        <v>1397</v>
      </c>
    </row>
    <row r="103" spans="1:47" s="2" customFormat="1" ht="12">
      <c r="A103" s="37"/>
      <c r="B103" s="38"/>
      <c r="C103" s="37"/>
      <c r="D103" s="185" t="s">
        <v>146</v>
      </c>
      <c r="E103" s="37"/>
      <c r="F103" s="186" t="s">
        <v>1396</v>
      </c>
      <c r="G103" s="37"/>
      <c r="H103" s="37"/>
      <c r="I103" s="187"/>
      <c r="J103" s="37"/>
      <c r="K103" s="37"/>
      <c r="L103" s="38"/>
      <c r="M103" s="188"/>
      <c r="N103" s="189"/>
      <c r="O103" s="71"/>
      <c r="P103" s="71"/>
      <c r="Q103" s="71"/>
      <c r="R103" s="71"/>
      <c r="S103" s="71"/>
      <c r="T103" s="72"/>
      <c r="U103" s="37"/>
      <c r="V103" s="37"/>
      <c r="W103" s="37"/>
      <c r="X103" s="37"/>
      <c r="Y103" s="37"/>
      <c r="Z103" s="37"/>
      <c r="AA103" s="37"/>
      <c r="AB103" s="37"/>
      <c r="AC103" s="37"/>
      <c r="AD103" s="37"/>
      <c r="AE103" s="37"/>
      <c r="AT103" s="18" t="s">
        <v>146</v>
      </c>
      <c r="AU103" s="18" t="s">
        <v>82</v>
      </c>
    </row>
    <row r="104" spans="1:65" s="2" customFormat="1" ht="37.8" customHeight="1">
      <c r="A104" s="37"/>
      <c r="B104" s="171"/>
      <c r="C104" s="198" t="s">
        <v>165</v>
      </c>
      <c r="D104" s="198" t="s">
        <v>166</v>
      </c>
      <c r="E104" s="199" t="s">
        <v>1398</v>
      </c>
      <c r="F104" s="200" t="s">
        <v>1399</v>
      </c>
      <c r="G104" s="201" t="s">
        <v>205</v>
      </c>
      <c r="H104" s="202">
        <v>1</v>
      </c>
      <c r="I104" s="203"/>
      <c r="J104" s="204">
        <f>ROUND(I104*H104,2)</f>
        <v>0</v>
      </c>
      <c r="K104" s="200" t="s">
        <v>3</v>
      </c>
      <c r="L104" s="205"/>
      <c r="M104" s="206" t="s">
        <v>3</v>
      </c>
      <c r="N104" s="207" t="s">
        <v>44</v>
      </c>
      <c r="O104" s="71"/>
      <c r="P104" s="181">
        <f>O104*H104</f>
        <v>0</v>
      </c>
      <c r="Q104" s="181">
        <v>11.4</v>
      </c>
      <c r="R104" s="181">
        <f>Q104*H104</f>
        <v>11.4</v>
      </c>
      <c r="S104" s="181">
        <v>0</v>
      </c>
      <c r="T104" s="182">
        <f>S104*H104</f>
        <v>0</v>
      </c>
      <c r="U104" s="37"/>
      <c r="V104" s="37"/>
      <c r="W104" s="37"/>
      <c r="X104" s="37"/>
      <c r="Y104" s="37"/>
      <c r="Z104" s="37"/>
      <c r="AA104" s="37"/>
      <c r="AB104" s="37"/>
      <c r="AC104" s="37"/>
      <c r="AD104" s="37"/>
      <c r="AE104" s="37"/>
      <c r="AR104" s="183" t="s">
        <v>170</v>
      </c>
      <c r="AT104" s="183" t="s">
        <v>166</v>
      </c>
      <c r="AU104" s="183" t="s">
        <v>82</v>
      </c>
      <c r="AY104" s="18" t="s">
        <v>137</v>
      </c>
      <c r="BE104" s="184">
        <f>IF(N104="základní",J104,0)</f>
        <v>0</v>
      </c>
      <c r="BF104" s="184">
        <f>IF(N104="snížená",J104,0)</f>
        <v>0</v>
      </c>
      <c r="BG104" s="184">
        <f>IF(N104="zákl. přenesená",J104,0)</f>
        <v>0</v>
      </c>
      <c r="BH104" s="184">
        <f>IF(N104="sníž. přenesená",J104,0)</f>
        <v>0</v>
      </c>
      <c r="BI104" s="184">
        <f>IF(N104="nulová",J104,0)</f>
        <v>0</v>
      </c>
      <c r="BJ104" s="18" t="s">
        <v>80</v>
      </c>
      <c r="BK104" s="184">
        <f>ROUND(I104*H104,2)</f>
        <v>0</v>
      </c>
      <c r="BL104" s="18" t="s">
        <v>144</v>
      </c>
      <c r="BM104" s="183" t="s">
        <v>1400</v>
      </c>
    </row>
    <row r="105" spans="1:47" s="2" customFormat="1" ht="12">
      <c r="A105" s="37"/>
      <c r="B105" s="38"/>
      <c r="C105" s="37"/>
      <c r="D105" s="185" t="s">
        <v>146</v>
      </c>
      <c r="E105" s="37"/>
      <c r="F105" s="186" t="s">
        <v>1399</v>
      </c>
      <c r="G105" s="37"/>
      <c r="H105" s="37"/>
      <c r="I105" s="187"/>
      <c r="J105" s="37"/>
      <c r="K105" s="37"/>
      <c r="L105" s="38"/>
      <c r="M105" s="188"/>
      <c r="N105" s="189"/>
      <c r="O105" s="71"/>
      <c r="P105" s="71"/>
      <c r="Q105" s="71"/>
      <c r="R105" s="71"/>
      <c r="S105" s="71"/>
      <c r="T105" s="72"/>
      <c r="U105" s="37"/>
      <c r="V105" s="37"/>
      <c r="W105" s="37"/>
      <c r="X105" s="37"/>
      <c r="Y105" s="37"/>
      <c r="Z105" s="37"/>
      <c r="AA105" s="37"/>
      <c r="AB105" s="37"/>
      <c r="AC105" s="37"/>
      <c r="AD105" s="37"/>
      <c r="AE105" s="37"/>
      <c r="AT105" s="18" t="s">
        <v>146</v>
      </c>
      <c r="AU105" s="18" t="s">
        <v>82</v>
      </c>
    </row>
    <row r="106" spans="1:65" s="2" customFormat="1" ht="24.15" customHeight="1">
      <c r="A106" s="37"/>
      <c r="B106" s="171"/>
      <c r="C106" s="198" t="s">
        <v>173</v>
      </c>
      <c r="D106" s="198" t="s">
        <v>166</v>
      </c>
      <c r="E106" s="199" t="s">
        <v>1401</v>
      </c>
      <c r="F106" s="200" t="s">
        <v>1402</v>
      </c>
      <c r="G106" s="201" t="s">
        <v>205</v>
      </c>
      <c r="H106" s="202">
        <v>55</v>
      </c>
      <c r="I106" s="203"/>
      <c r="J106" s="204">
        <f>ROUND(I106*H106,2)</f>
        <v>0</v>
      </c>
      <c r="K106" s="200" t="s">
        <v>3</v>
      </c>
      <c r="L106" s="205"/>
      <c r="M106" s="206" t="s">
        <v>3</v>
      </c>
      <c r="N106" s="207" t="s">
        <v>44</v>
      </c>
      <c r="O106" s="71"/>
      <c r="P106" s="181">
        <f>O106*H106</f>
        <v>0</v>
      </c>
      <c r="Q106" s="181">
        <v>0.149</v>
      </c>
      <c r="R106" s="181">
        <f>Q106*H106</f>
        <v>8.195</v>
      </c>
      <c r="S106" s="181">
        <v>0</v>
      </c>
      <c r="T106" s="182">
        <f>S106*H106</f>
        <v>0</v>
      </c>
      <c r="U106" s="37"/>
      <c r="V106" s="37"/>
      <c r="W106" s="37"/>
      <c r="X106" s="37"/>
      <c r="Y106" s="37"/>
      <c r="Z106" s="37"/>
      <c r="AA106" s="37"/>
      <c r="AB106" s="37"/>
      <c r="AC106" s="37"/>
      <c r="AD106" s="37"/>
      <c r="AE106" s="37"/>
      <c r="AR106" s="183" t="s">
        <v>170</v>
      </c>
      <c r="AT106" s="183" t="s">
        <v>166</v>
      </c>
      <c r="AU106" s="183" t="s">
        <v>82</v>
      </c>
      <c r="AY106" s="18" t="s">
        <v>137</v>
      </c>
      <c r="BE106" s="184">
        <f>IF(N106="základní",J106,0)</f>
        <v>0</v>
      </c>
      <c r="BF106" s="184">
        <f>IF(N106="snížená",J106,0)</f>
        <v>0</v>
      </c>
      <c r="BG106" s="184">
        <f>IF(N106="zákl. přenesená",J106,0)</f>
        <v>0</v>
      </c>
      <c r="BH106" s="184">
        <f>IF(N106="sníž. přenesená",J106,0)</f>
        <v>0</v>
      </c>
      <c r="BI106" s="184">
        <f>IF(N106="nulová",J106,0)</f>
        <v>0</v>
      </c>
      <c r="BJ106" s="18" t="s">
        <v>80</v>
      </c>
      <c r="BK106" s="184">
        <f>ROUND(I106*H106,2)</f>
        <v>0</v>
      </c>
      <c r="BL106" s="18" t="s">
        <v>144</v>
      </c>
      <c r="BM106" s="183" t="s">
        <v>1403</v>
      </c>
    </row>
    <row r="107" spans="1:47" s="2" customFormat="1" ht="12">
      <c r="A107" s="37"/>
      <c r="B107" s="38"/>
      <c r="C107" s="37"/>
      <c r="D107" s="185" t="s">
        <v>146</v>
      </c>
      <c r="E107" s="37"/>
      <c r="F107" s="186" t="s">
        <v>1402</v>
      </c>
      <c r="G107" s="37"/>
      <c r="H107" s="37"/>
      <c r="I107" s="187"/>
      <c r="J107" s="37"/>
      <c r="K107" s="37"/>
      <c r="L107" s="38"/>
      <c r="M107" s="188"/>
      <c r="N107" s="189"/>
      <c r="O107" s="71"/>
      <c r="P107" s="71"/>
      <c r="Q107" s="71"/>
      <c r="R107" s="71"/>
      <c r="S107" s="71"/>
      <c r="T107" s="72"/>
      <c r="U107" s="37"/>
      <c r="V107" s="37"/>
      <c r="W107" s="37"/>
      <c r="X107" s="37"/>
      <c r="Y107" s="37"/>
      <c r="Z107" s="37"/>
      <c r="AA107" s="37"/>
      <c r="AB107" s="37"/>
      <c r="AC107" s="37"/>
      <c r="AD107" s="37"/>
      <c r="AE107" s="37"/>
      <c r="AT107" s="18" t="s">
        <v>146</v>
      </c>
      <c r="AU107" s="18" t="s">
        <v>82</v>
      </c>
    </row>
    <row r="108" spans="1:51" s="13" customFormat="1" ht="12">
      <c r="A108" s="13"/>
      <c r="B108" s="190"/>
      <c r="C108" s="13"/>
      <c r="D108" s="185" t="s">
        <v>154</v>
      </c>
      <c r="E108" s="191" t="s">
        <v>3</v>
      </c>
      <c r="F108" s="192" t="s">
        <v>1404</v>
      </c>
      <c r="G108" s="13"/>
      <c r="H108" s="193">
        <v>55</v>
      </c>
      <c r="I108" s="194"/>
      <c r="J108" s="13"/>
      <c r="K108" s="13"/>
      <c r="L108" s="190"/>
      <c r="M108" s="195"/>
      <c r="N108" s="196"/>
      <c r="O108" s="196"/>
      <c r="P108" s="196"/>
      <c r="Q108" s="196"/>
      <c r="R108" s="196"/>
      <c r="S108" s="196"/>
      <c r="T108" s="197"/>
      <c r="U108" s="13"/>
      <c r="V108" s="13"/>
      <c r="W108" s="13"/>
      <c r="X108" s="13"/>
      <c r="Y108" s="13"/>
      <c r="Z108" s="13"/>
      <c r="AA108" s="13"/>
      <c r="AB108" s="13"/>
      <c r="AC108" s="13"/>
      <c r="AD108" s="13"/>
      <c r="AE108" s="13"/>
      <c r="AT108" s="191" t="s">
        <v>154</v>
      </c>
      <c r="AU108" s="191" t="s">
        <v>82</v>
      </c>
      <c r="AV108" s="13" t="s">
        <v>82</v>
      </c>
      <c r="AW108" s="13" t="s">
        <v>35</v>
      </c>
      <c r="AX108" s="13" t="s">
        <v>80</v>
      </c>
      <c r="AY108" s="191" t="s">
        <v>137</v>
      </c>
    </row>
    <row r="109" spans="1:65" s="2" customFormat="1" ht="33" customHeight="1">
      <c r="A109" s="37"/>
      <c r="B109" s="171"/>
      <c r="C109" s="198" t="s">
        <v>170</v>
      </c>
      <c r="D109" s="198" t="s">
        <v>166</v>
      </c>
      <c r="E109" s="199" t="s">
        <v>1405</v>
      </c>
      <c r="F109" s="200" t="s">
        <v>1406</v>
      </c>
      <c r="G109" s="201" t="s">
        <v>205</v>
      </c>
      <c r="H109" s="202">
        <v>56</v>
      </c>
      <c r="I109" s="203"/>
      <c r="J109" s="204">
        <f>ROUND(I109*H109,2)</f>
        <v>0</v>
      </c>
      <c r="K109" s="200" t="s">
        <v>3</v>
      </c>
      <c r="L109" s="205"/>
      <c r="M109" s="206" t="s">
        <v>3</v>
      </c>
      <c r="N109" s="207" t="s">
        <v>44</v>
      </c>
      <c r="O109" s="71"/>
      <c r="P109" s="181">
        <f>O109*H109</f>
        <v>0</v>
      </c>
      <c r="Q109" s="181">
        <v>0</v>
      </c>
      <c r="R109" s="181">
        <f>Q109*H109</f>
        <v>0</v>
      </c>
      <c r="S109" s="181">
        <v>0</v>
      </c>
      <c r="T109" s="182">
        <f>S109*H109</f>
        <v>0</v>
      </c>
      <c r="U109" s="37"/>
      <c r="V109" s="37"/>
      <c r="W109" s="37"/>
      <c r="X109" s="37"/>
      <c r="Y109" s="37"/>
      <c r="Z109" s="37"/>
      <c r="AA109" s="37"/>
      <c r="AB109" s="37"/>
      <c r="AC109" s="37"/>
      <c r="AD109" s="37"/>
      <c r="AE109" s="37"/>
      <c r="AR109" s="183" t="s">
        <v>170</v>
      </c>
      <c r="AT109" s="183" t="s">
        <v>166</v>
      </c>
      <c r="AU109" s="183" t="s">
        <v>82</v>
      </c>
      <c r="AY109" s="18" t="s">
        <v>137</v>
      </c>
      <c r="BE109" s="184">
        <f>IF(N109="základní",J109,0)</f>
        <v>0</v>
      </c>
      <c r="BF109" s="184">
        <f>IF(N109="snížená",J109,0)</f>
        <v>0</v>
      </c>
      <c r="BG109" s="184">
        <f>IF(N109="zákl. přenesená",J109,0)</f>
        <v>0</v>
      </c>
      <c r="BH109" s="184">
        <f>IF(N109="sníž. přenesená",J109,0)</f>
        <v>0</v>
      </c>
      <c r="BI109" s="184">
        <f>IF(N109="nulová",J109,0)</f>
        <v>0</v>
      </c>
      <c r="BJ109" s="18" t="s">
        <v>80</v>
      </c>
      <c r="BK109" s="184">
        <f>ROUND(I109*H109,2)</f>
        <v>0</v>
      </c>
      <c r="BL109" s="18" t="s">
        <v>144</v>
      </c>
      <c r="BM109" s="183" t="s">
        <v>1407</v>
      </c>
    </row>
    <row r="110" spans="1:47" s="2" customFormat="1" ht="12">
      <c r="A110" s="37"/>
      <c r="B110" s="38"/>
      <c r="C110" s="37"/>
      <c r="D110" s="185" t="s">
        <v>146</v>
      </c>
      <c r="E110" s="37"/>
      <c r="F110" s="186" t="s">
        <v>1406</v>
      </c>
      <c r="G110" s="37"/>
      <c r="H110" s="37"/>
      <c r="I110" s="187"/>
      <c r="J110" s="37"/>
      <c r="K110" s="37"/>
      <c r="L110" s="38"/>
      <c r="M110" s="188"/>
      <c r="N110" s="189"/>
      <c r="O110" s="71"/>
      <c r="P110" s="71"/>
      <c r="Q110" s="71"/>
      <c r="R110" s="71"/>
      <c r="S110" s="71"/>
      <c r="T110" s="72"/>
      <c r="U110" s="37"/>
      <c r="V110" s="37"/>
      <c r="W110" s="37"/>
      <c r="X110" s="37"/>
      <c r="Y110" s="37"/>
      <c r="Z110" s="37"/>
      <c r="AA110" s="37"/>
      <c r="AB110" s="37"/>
      <c r="AC110" s="37"/>
      <c r="AD110" s="37"/>
      <c r="AE110" s="37"/>
      <c r="AT110" s="18" t="s">
        <v>146</v>
      </c>
      <c r="AU110" s="18" t="s">
        <v>82</v>
      </c>
    </row>
    <row r="111" spans="1:51" s="13" customFormat="1" ht="12">
      <c r="A111" s="13"/>
      <c r="B111" s="190"/>
      <c r="C111" s="13"/>
      <c r="D111" s="185" t="s">
        <v>154</v>
      </c>
      <c r="E111" s="191" t="s">
        <v>3</v>
      </c>
      <c r="F111" s="192" t="s">
        <v>1408</v>
      </c>
      <c r="G111" s="13"/>
      <c r="H111" s="193">
        <v>56</v>
      </c>
      <c r="I111" s="194"/>
      <c r="J111" s="13"/>
      <c r="K111" s="13"/>
      <c r="L111" s="190"/>
      <c r="M111" s="230"/>
      <c r="N111" s="231"/>
      <c r="O111" s="231"/>
      <c r="P111" s="231"/>
      <c r="Q111" s="231"/>
      <c r="R111" s="231"/>
      <c r="S111" s="231"/>
      <c r="T111" s="232"/>
      <c r="U111" s="13"/>
      <c r="V111" s="13"/>
      <c r="W111" s="13"/>
      <c r="X111" s="13"/>
      <c r="Y111" s="13"/>
      <c r="Z111" s="13"/>
      <c r="AA111" s="13"/>
      <c r="AB111" s="13"/>
      <c r="AC111" s="13"/>
      <c r="AD111" s="13"/>
      <c r="AE111" s="13"/>
      <c r="AT111" s="191" t="s">
        <v>154</v>
      </c>
      <c r="AU111" s="191" t="s">
        <v>82</v>
      </c>
      <c r="AV111" s="13" t="s">
        <v>82</v>
      </c>
      <c r="AW111" s="13" t="s">
        <v>35</v>
      </c>
      <c r="AX111" s="13" t="s">
        <v>80</v>
      </c>
      <c r="AY111" s="191" t="s">
        <v>137</v>
      </c>
    </row>
    <row r="112" spans="1:31" s="2" customFormat="1" ht="6.95" customHeight="1">
      <c r="A112" s="37"/>
      <c r="B112" s="54"/>
      <c r="C112" s="55"/>
      <c r="D112" s="55"/>
      <c r="E112" s="55"/>
      <c r="F112" s="55"/>
      <c r="G112" s="55"/>
      <c r="H112" s="55"/>
      <c r="I112" s="55"/>
      <c r="J112" s="55"/>
      <c r="K112" s="55"/>
      <c r="L112" s="38"/>
      <c r="M112" s="37"/>
      <c r="O112" s="37"/>
      <c r="P112" s="37"/>
      <c r="Q112" s="37"/>
      <c r="R112" s="37"/>
      <c r="S112" s="37"/>
      <c r="T112" s="37"/>
      <c r="U112" s="37"/>
      <c r="V112" s="37"/>
      <c r="W112" s="37"/>
      <c r="X112" s="37"/>
      <c r="Y112" s="37"/>
      <c r="Z112" s="37"/>
      <c r="AA112" s="37"/>
      <c r="AB112" s="37"/>
      <c r="AC112" s="37"/>
      <c r="AD112" s="37"/>
      <c r="AE112" s="37"/>
    </row>
  </sheetData>
  <autoFilter ref="C81:K11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2021-09-07T11:00:28Z</dcterms:created>
  <dcterms:modified xsi:type="dcterms:W3CDTF">2021-09-07T11:00:35Z</dcterms:modified>
  <cp:category/>
  <cp:version/>
  <cp:contentType/>
  <cp:contentStatus/>
</cp:coreProperties>
</file>