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ON - NEOCEŇOVAT - Materiá..." sheetId="2" r:id="rId2"/>
    <sheet name="SO 01.1 - Železniční svrš..." sheetId="3" r:id="rId3"/>
    <sheet name="SO 01.2 - Železniční svrš..." sheetId="4" r:id="rId4"/>
    <sheet name="SO 01.3 - Železniční svrš..." sheetId="5" r:id="rId5"/>
    <sheet name="SO 02 - Železniční spodek" sheetId="6" r:id="rId6"/>
    <sheet name="SO 03 - Železniční přejez..." sheetId="7" r:id="rId7"/>
    <sheet name="SO 04 - Železniční přejez..." sheetId="8" r:id="rId8"/>
    <sheet name="SO 05.1 - Propustek v km ..." sheetId="9" r:id="rId9"/>
    <sheet name="SO 05.2 - Propustek v km ..." sheetId="10" r:id="rId10"/>
    <sheet name="SO 05.3 - Propustek v km ..." sheetId="11" r:id="rId11"/>
    <sheet name="SO 06 - Následná úprava GPK" sheetId="12" r:id="rId12"/>
    <sheet name="VON - Vedlejší a ostatní ..." sheetId="13" r:id="rId13"/>
  </sheets>
  <definedNames>
    <definedName name="_xlnm.Print_Area" localSheetId="0">'Rekapitulace zakázky'!$D$4:$AO$36,'Rekapitulace zakázky'!$C$42:$AQ$69</definedName>
    <definedName name="_xlnm.Print_Titles" localSheetId="0">'Rekapitulace zakázky'!$52:$52</definedName>
    <definedName name="_xlnm._FilterDatabase" localSheetId="1" hidden="1">'ON - NEOCEŇOVAT - Materiá...'!$C$88:$K$131</definedName>
    <definedName name="_xlnm.Print_Area" localSheetId="1">'ON - NEOCEŇOVAT - Materiá...'!$C$45:$J$70,'ON - NEOCEŇOVAT - Materiá...'!$C$76:$K$131</definedName>
    <definedName name="_xlnm.Print_Titles" localSheetId="1">'ON - NEOCEŇOVAT - Materiá...'!$88:$88</definedName>
    <definedName name="_xlnm._FilterDatabase" localSheetId="2" hidden="1">'SO 01.1 - Železniční svrš...'!$C$87:$K$239</definedName>
    <definedName name="_xlnm.Print_Area" localSheetId="2">'SO 01.1 - Železniční svrš...'!$C$47:$J$67,'SO 01.1 - Železniční svrš...'!$C$73:$K$239</definedName>
    <definedName name="_xlnm.Print_Titles" localSheetId="2">'SO 01.1 - Železniční svrš...'!$87:$87</definedName>
    <definedName name="_xlnm._FilterDatabase" localSheetId="3" hidden="1">'SO 01.2 - Železniční svrš...'!$C$87:$K$274</definedName>
    <definedName name="_xlnm.Print_Area" localSheetId="3">'SO 01.2 - Železniční svrš...'!$C$47:$J$67,'SO 01.2 - Železniční svrš...'!$C$73:$K$274</definedName>
    <definedName name="_xlnm.Print_Titles" localSheetId="3">'SO 01.2 - Železniční svrš...'!$87:$87</definedName>
    <definedName name="_xlnm._FilterDatabase" localSheetId="4" hidden="1">'SO 01.3 - Železniční svrš...'!$C$87:$K$209</definedName>
    <definedName name="_xlnm.Print_Area" localSheetId="4">'SO 01.3 - Železniční svrš...'!$C$47:$J$67,'SO 01.3 - Železniční svrš...'!$C$73:$K$209</definedName>
    <definedName name="_xlnm.Print_Titles" localSheetId="4">'SO 01.3 - Železniční svrš...'!$87:$87</definedName>
    <definedName name="_xlnm._FilterDatabase" localSheetId="5" hidden="1">'SO 02 - Železniční spodek'!$C$82:$K$201</definedName>
    <definedName name="_xlnm.Print_Area" localSheetId="5">'SO 02 - Železniční spodek'!$C$45:$J$64,'SO 02 - Železniční spodek'!$C$70:$K$201</definedName>
    <definedName name="_xlnm.Print_Titles" localSheetId="5">'SO 02 - Železniční spodek'!$82:$82</definedName>
    <definedName name="_xlnm._FilterDatabase" localSheetId="6" hidden="1">'SO 03 - Železniční přejez...'!$C$82:$K$210</definedName>
    <definedName name="_xlnm.Print_Area" localSheetId="6">'SO 03 - Železniční přejez...'!$C$45:$J$64,'SO 03 - Železniční přejez...'!$C$70:$K$210</definedName>
    <definedName name="_xlnm.Print_Titles" localSheetId="6">'SO 03 - Železniční přejez...'!$82:$82</definedName>
    <definedName name="_xlnm._FilterDatabase" localSheetId="7" hidden="1">'SO 04 - Železniční přejez...'!$C$80:$K$158</definedName>
    <definedName name="_xlnm.Print_Area" localSheetId="7">'SO 04 - Železniční přejez...'!$C$45:$J$62,'SO 04 - Železniční přejez...'!$C$68:$K$158</definedName>
    <definedName name="_xlnm.Print_Titles" localSheetId="7">'SO 04 - Železniční přejez...'!$80:$80</definedName>
    <definedName name="_xlnm._FilterDatabase" localSheetId="8" hidden="1">'SO 05.1 - Propustek v km ...'!$C$96:$K$224</definedName>
    <definedName name="_xlnm.Print_Area" localSheetId="8">'SO 05.1 - Propustek v km ...'!$C$47:$J$76,'SO 05.1 - Propustek v km ...'!$C$82:$K$224</definedName>
    <definedName name="_xlnm.Print_Titles" localSheetId="8">'SO 05.1 - Propustek v km ...'!$96:$96</definedName>
    <definedName name="_xlnm._FilterDatabase" localSheetId="9" hidden="1">'SO 05.2 - Propustek v km ...'!$C$95:$K$225</definedName>
    <definedName name="_xlnm.Print_Area" localSheetId="9">'SO 05.2 - Propustek v km ...'!$C$47:$J$75,'SO 05.2 - Propustek v km ...'!$C$81:$K$225</definedName>
    <definedName name="_xlnm.Print_Titles" localSheetId="9">'SO 05.2 - Propustek v km ...'!$95:$95</definedName>
    <definedName name="_xlnm._FilterDatabase" localSheetId="10" hidden="1">'SO 05.3 - Propustek v km ...'!$C$100:$K$346</definedName>
    <definedName name="_xlnm.Print_Area" localSheetId="10">'SO 05.3 - Propustek v km ...'!$C$47:$J$80,'SO 05.3 - Propustek v km ...'!$C$86:$K$346</definedName>
    <definedName name="_xlnm.Print_Titles" localSheetId="10">'SO 05.3 - Propustek v km ...'!$100:$100</definedName>
    <definedName name="_xlnm._FilterDatabase" localSheetId="11" hidden="1">'SO 06 - Následná úprava GPK'!$C$80:$K$101</definedName>
    <definedName name="_xlnm.Print_Area" localSheetId="11">'SO 06 - Následná úprava GPK'!$C$45:$J$62,'SO 06 - Následná úprava GPK'!$C$68:$K$101</definedName>
    <definedName name="_xlnm.Print_Titles" localSheetId="11">'SO 06 - Následná úprava GPK'!$80:$80</definedName>
    <definedName name="_xlnm._FilterDatabase" localSheetId="12" hidden="1">'VON - Vedlejší a ostatní ...'!$C$80:$K$110</definedName>
    <definedName name="_xlnm.Print_Area" localSheetId="12">'VON - Vedlejší a ostatní ...'!$C$45:$J$62,'VON - Vedlejší a ostatní ...'!$C$68:$K$110</definedName>
    <definedName name="_xlnm.Print_Titles" localSheetId="12">'VON - Vedlejší a ostatní ...'!$80:$80</definedName>
  </definedNames>
  <calcPr/>
</workbook>
</file>

<file path=xl/calcChain.xml><?xml version="1.0" encoding="utf-8"?>
<calcChain xmlns="http://schemas.openxmlformats.org/spreadsheetml/2006/main">
  <c i="13" l="1" r="J37"/>
  <c r="J36"/>
  <c i="1" r="AY68"/>
  <c i="13" r="J35"/>
  <c i="1" r="AX68"/>
  <c i="13"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6"/>
  <c r="BH86"/>
  <c r="BG86"/>
  <c r="BF86"/>
  <c r="T86"/>
  <c r="R86"/>
  <c r="P86"/>
  <c r="BI83"/>
  <c r="BH83"/>
  <c r="BG83"/>
  <c r="BF83"/>
  <c r="T83"/>
  <c r="R83"/>
  <c r="P83"/>
  <c r="J78"/>
  <c r="F77"/>
  <c r="F75"/>
  <c r="E73"/>
  <c r="J55"/>
  <c r="F54"/>
  <c r="F52"/>
  <c r="E50"/>
  <c r="J21"/>
  <c r="E21"/>
  <c r="J77"/>
  <c r="J20"/>
  <c r="J18"/>
  <c r="E18"/>
  <c r="F55"/>
  <c r="J17"/>
  <c r="J12"/>
  <c r="J75"/>
  <c r="E7"/>
  <c r="E71"/>
  <c i="12" r="J37"/>
  <c r="J36"/>
  <c i="1" r="AY67"/>
  <c i="12" r="J35"/>
  <c i="1" r="AX67"/>
  <c i="12" r="BI99"/>
  <c r="BH99"/>
  <c r="BG99"/>
  <c r="BF99"/>
  <c r="T99"/>
  <c r="R99"/>
  <c r="P99"/>
  <c r="BI96"/>
  <c r="BH96"/>
  <c r="BG96"/>
  <c r="BF96"/>
  <c r="T96"/>
  <c r="R96"/>
  <c r="P96"/>
  <c r="BI93"/>
  <c r="BH93"/>
  <c r="BG93"/>
  <c r="BF93"/>
  <c r="T93"/>
  <c r="R93"/>
  <c r="P93"/>
  <c r="BI90"/>
  <c r="BH90"/>
  <c r="BG90"/>
  <c r="BF90"/>
  <c r="T90"/>
  <c r="R90"/>
  <c r="P90"/>
  <c r="BI87"/>
  <c r="BH87"/>
  <c r="BG87"/>
  <c r="BF87"/>
  <c r="T87"/>
  <c r="R87"/>
  <c r="P87"/>
  <c r="BI84"/>
  <c r="BH84"/>
  <c r="BG84"/>
  <c r="BF84"/>
  <c r="T84"/>
  <c r="R84"/>
  <c r="P84"/>
  <c r="J78"/>
  <c r="F77"/>
  <c r="F75"/>
  <c r="E73"/>
  <c r="J55"/>
  <c r="F54"/>
  <c r="F52"/>
  <c r="E50"/>
  <c r="J21"/>
  <c r="E21"/>
  <c r="J77"/>
  <c r="J20"/>
  <c r="J18"/>
  <c r="E18"/>
  <c r="F78"/>
  <c r="J17"/>
  <c r="J12"/>
  <c r="J52"/>
  <c r="E7"/>
  <c r="E48"/>
  <c i="11" r="J39"/>
  <c r="J38"/>
  <c i="1" r="AY66"/>
  <c i="11" r="J37"/>
  <c i="1" r="AX66"/>
  <c i="11" r="BI345"/>
  <c r="BH345"/>
  <c r="BG345"/>
  <c r="BF345"/>
  <c r="T345"/>
  <c r="R345"/>
  <c r="P345"/>
  <c r="BI343"/>
  <c r="BH343"/>
  <c r="BG343"/>
  <c r="BF343"/>
  <c r="T343"/>
  <c r="R343"/>
  <c r="P343"/>
  <c r="BI341"/>
  <c r="BH341"/>
  <c r="BG341"/>
  <c r="BF341"/>
  <c r="T341"/>
  <c r="R341"/>
  <c r="P341"/>
  <c r="BI338"/>
  <c r="BH338"/>
  <c r="BG338"/>
  <c r="BF338"/>
  <c r="T338"/>
  <c r="T337"/>
  <c r="R338"/>
  <c r="R337"/>
  <c r="P338"/>
  <c r="P337"/>
  <c r="BI332"/>
  <c r="BH332"/>
  <c r="BG332"/>
  <c r="BF332"/>
  <c r="T332"/>
  <c r="R332"/>
  <c r="P332"/>
  <c r="BI328"/>
  <c r="BH328"/>
  <c r="BG328"/>
  <c r="BF328"/>
  <c r="T328"/>
  <c r="R328"/>
  <c r="P328"/>
  <c r="BI324"/>
  <c r="BH324"/>
  <c r="BG324"/>
  <c r="BF324"/>
  <c r="T324"/>
  <c r="R324"/>
  <c r="P324"/>
  <c r="BI322"/>
  <c r="BH322"/>
  <c r="BG322"/>
  <c r="BF322"/>
  <c r="T322"/>
  <c r="R322"/>
  <c r="P322"/>
  <c r="BI320"/>
  <c r="BH320"/>
  <c r="BG320"/>
  <c r="BF320"/>
  <c r="T320"/>
  <c r="R320"/>
  <c r="P320"/>
  <c r="BI316"/>
  <c r="BH316"/>
  <c r="BG316"/>
  <c r="BF316"/>
  <c r="T316"/>
  <c r="R316"/>
  <c r="P316"/>
  <c r="BI314"/>
  <c r="BH314"/>
  <c r="BG314"/>
  <c r="BF314"/>
  <c r="T314"/>
  <c r="R314"/>
  <c r="P314"/>
  <c r="BI310"/>
  <c r="BH310"/>
  <c r="BG310"/>
  <c r="BF310"/>
  <c r="T310"/>
  <c r="R310"/>
  <c r="P310"/>
  <c r="BI303"/>
  <c r="BH303"/>
  <c r="BG303"/>
  <c r="BF303"/>
  <c r="T303"/>
  <c r="R303"/>
  <c r="P303"/>
  <c r="BI301"/>
  <c r="BH301"/>
  <c r="BG301"/>
  <c r="BF301"/>
  <c r="T301"/>
  <c r="R301"/>
  <c r="P301"/>
  <c r="BI297"/>
  <c r="BH297"/>
  <c r="BG297"/>
  <c r="BF297"/>
  <c r="T297"/>
  <c r="R297"/>
  <c r="P297"/>
  <c r="BI295"/>
  <c r="BH295"/>
  <c r="BG295"/>
  <c r="BF295"/>
  <c r="T295"/>
  <c r="R295"/>
  <c r="P295"/>
  <c r="BI291"/>
  <c r="BH291"/>
  <c r="BG291"/>
  <c r="BF291"/>
  <c r="T291"/>
  <c r="R291"/>
  <c r="P291"/>
  <c r="BI285"/>
  <c r="BH285"/>
  <c r="BG285"/>
  <c r="BF285"/>
  <c r="T285"/>
  <c r="R285"/>
  <c r="P285"/>
  <c r="BI283"/>
  <c r="BH283"/>
  <c r="BG283"/>
  <c r="BF283"/>
  <c r="T283"/>
  <c r="R283"/>
  <c r="P283"/>
  <c r="BI280"/>
  <c r="BH280"/>
  <c r="BG280"/>
  <c r="BF280"/>
  <c r="T280"/>
  <c r="T279"/>
  <c r="R280"/>
  <c r="R279"/>
  <c r="P280"/>
  <c r="P279"/>
  <c r="BI277"/>
  <c r="BH277"/>
  <c r="BG277"/>
  <c r="BF277"/>
  <c r="T277"/>
  <c r="R277"/>
  <c r="P277"/>
  <c r="BI273"/>
  <c r="BH273"/>
  <c r="BG273"/>
  <c r="BF273"/>
  <c r="T273"/>
  <c r="R273"/>
  <c r="P273"/>
  <c r="BI269"/>
  <c r="BH269"/>
  <c r="BG269"/>
  <c r="BF269"/>
  <c r="T269"/>
  <c r="R269"/>
  <c r="P269"/>
  <c r="BI266"/>
  <c r="BH266"/>
  <c r="BG266"/>
  <c r="BF266"/>
  <c r="T266"/>
  <c r="R266"/>
  <c r="P266"/>
  <c r="BI262"/>
  <c r="BH262"/>
  <c r="BG262"/>
  <c r="BF262"/>
  <c r="T262"/>
  <c r="R262"/>
  <c r="P262"/>
  <c r="BI258"/>
  <c r="BH258"/>
  <c r="BG258"/>
  <c r="BF258"/>
  <c r="T258"/>
  <c r="R258"/>
  <c r="P258"/>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7"/>
  <c r="BH237"/>
  <c r="BG237"/>
  <c r="BF237"/>
  <c r="T237"/>
  <c r="R237"/>
  <c r="P237"/>
  <c r="BI235"/>
  <c r="BH235"/>
  <c r="BG235"/>
  <c r="BF235"/>
  <c r="T235"/>
  <c r="R235"/>
  <c r="P235"/>
  <c r="BI231"/>
  <c r="BH231"/>
  <c r="BG231"/>
  <c r="BF231"/>
  <c r="T231"/>
  <c r="R231"/>
  <c r="P231"/>
  <c r="BI226"/>
  <c r="BH226"/>
  <c r="BG226"/>
  <c r="BF226"/>
  <c r="T226"/>
  <c r="T225"/>
  <c r="R226"/>
  <c r="R225"/>
  <c r="P226"/>
  <c r="P225"/>
  <c r="BI223"/>
  <c r="BH223"/>
  <c r="BG223"/>
  <c r="BF223"/>
  <c r="T223"/>
  <c r="R223"/>
  <c r="P223"/>
  <c r="BI217"/>
  <c r="BH217"/>
  <c r="BG217"/>
  <c r="BF217"/>
  <c r="T217"/>
  <c r="R217"/>
  <c r="P217"/>
  <c r="BI213"/>
  <c r="BH213"/>
  <c r="BG213"/>
  <c r="BF213"/>
  <c r="T213"/>
  <c r="R213"/>
  <c r="P213"/>
  <c r="BI208"/>
  <c r="BH208"/>
  <c r="BG208"/>
  <c r="BF208"/>
  <c r="T208"/>
  <c r="R208"/>
  <c r="P208"/>
  <c r="BI203"/>
  <c r="BH203"/>
  <c r="BG203"/>
  <c r="BF203"/>
  <c r="T203"/>
  <c r="R203"/>
  <c r="P203"/>
  <c r="BI199"/>
  <c r="BH199"/>
  <c r="BG199"/>
  <c r="BF199"/>
  <c r="T199"/>
  <c r="R199"/>
  <c r="P199"/>
  <c r="BI197"/>
  <c r="BH197"/>
  <c r="BG197"/>
  <c r="BF197"/>
  <c r="T197"/>
  <c r="R197"/>
  <c r="P197"/>
  <c r="BI193"/>
  <c r="BH193"/>
  <c r="BG193"/>
  <c r="BF193"/>
  <c r="T193"/>
  <c r="R193"/>
  <c r="P193"/>
  <c r="BI191"/>
  <c r="BH191"/>
  <c r="BG191"/>
  <c r="BF191"/>
  <c r="T191"/>
  <c r="R191"/>
  <c r="P191"/>
  <c r="BI189"/>
  <c r="BH189"/>
  <c r="BG189"/>
  <c r="BF189"/>
  <c r="T189"/>
  <c r="R189"/>
  <c r="P189"/>
  <c r="BI185"/>
  <c r="BH185"/>
  <c r="BG185"/>
  <c r="BF185"/>
  <c r="T185"/>
  <c r="R185"/>
  <c r="P185"/>
  <c r="BI181"/>
  <c r="BH181"/>
  <c r="BG181"/>
  <c r="BF181"/>
  <c r="T181"/>
  <c r="R181"/>
  <c r="P181"/>
  <c r="BI179"/>
  <c r="BH179"/>
  <c r="BG179"/>
  <c r="BF179"/>
  <c r="T179"/>
  <c r="R179"/>
  <c r="P179"/>
  <c r="BI175"/>
  <c r="BH175"/>
  <c r="BG175"/>
  <c r="BF175"/>
  <c r="T175"/>
  <c r="R175"/>
  <c r="P175"/>
  <c r="BI171"/>
  <c r="BH171"/>
  <c r="BG171"/>
  <c r="BF171"/>
  <c r="T171"/>
  <c r="R171"/>
  <c r="P171"/>
  <c r="BI167"/>
  <c r="BH167"/>
  <c r="BG167"/>
  <c r="BF167"/>
  <c r="T167"/>
  <c r="R167"/>
  <c r="P167"/>
  <c r="BI164"/>
  <c r="BH164"/>
  <c r="BG164"/>
  <c r="BF164"/>
  <c r="T164"/>
  <c r="R164"/>
  <c r="P164"/>
  <c r="BI160"/>
  <c r="BH160"/>
  <c r="BG160"/>
  <c r="BF160"/>
  <c r="T160"/>
  <c r="R160"/>
  <c r="P160"/>
  <c r="BI156"/>
  <c r="BH156"/>
  <c r="BG156"/>
  <c r="BF156"/>
  <c r="T156"/>
  <c r="R156"/>
  <c r="P156"/>
  <c r="BI151"/>
  <c r="BH151"/>
  <c r="BG151"/>
  <c r="BF151"/>
  <c r="T151"/>
  <c r="R151"/>
  <c r="P151"/>
  <c r="BI147"/>
  <c r="BH147"/>
  <c r="BG147"/>
  <c r="BF147"/>
  <c r="T147"/>
  <c r="R147"/>
  <c r="P147"/>
  <c r="BI143"/>
  <c r="BH143"/>
  <c r="BG143"/>
  <c r="BF143"/>
  <c r="T143"/>
  <c r="R143"/>
  <c r="P143"/>
  <c r="BI141"/>
  <c r="BH141"/>
  <c r="BG141"/>
  <c r="BF141"/>
  <c r="T141"/>
  <c r="R141"/>
  <c r="P141"/>
  <c r="BI137"/>
  <c r="BH137"/>
  <c r="BG137"/>
  <c r="BF137"/>
  <c r="T137"/>
  <c r="R137"/>
  <c r="P137"/>
  <c r="BI133"/>
  <c r="BH133"/>
  <c r="BG133"/>
  <c r="BF133"/>
  <c r="T133"/>
  <c r="R133"/>
  <c r="P133"/>
  <c r="BI131"/>
  <c r="BH131"/>
  <c r="BG131"/>
  <c r="BF131"/>
  <c r="T131"/>
  <c r="R131"/>
  <c r="P131"/>
  <c r="BI129"/>
  <c r="BH129"/>
  <c r="BG129"/>
  <c r="BF129"/>
  <c r="T129"/>
  <c r="R129"/>
  <c r="P129"/>
  <c r="BI125"/>
  <c r="BH125"/>
  <c r="BG125"/>
  <c r="BF125"/>
  <c r="T125"/>
  <c r="R125"/>
  <c r="P125"/>
  <c r="BI121"/>
  <c r="BH121"/>
  <c r="BG121"/>
  <c r="BF121"/>
  <c r="T121"/>
  <c r="R121"/>
  <c r="P121"/>
  <c r="BI117"/>
  <c r="BH117"/>
  <c r="BG117"/>
  <c r="BF117"/>
  <c r="T117"/>
  <c r="R117"/>
  <c r="P117"/>
  <c r="BI115"/>
  <c r="BH115"/>
  <c r="BG115"/>
  <c r="BF115"/>
  <c r="T115"/>
  <c r="R115"/>
  <c r="P115"/>
  <c r="BI113"/>
  <c r="BH113"/>
  <c r="BG113"/>
  <c r="BF113"/>
  <c r="T113"/>
  <c r="R113"/>
  <c r="P113"/>
  <c r="BI108"/>
  <c r="BH108"/>
  <c r="BG108"/>
  <c r="BF108"/>
  <c r="T108"/>
  <c r="R108"/>
  <c r="P108"/>
  <c r="BI106"/>
  <c r="BH106"/>
  <c r="BG106"/>
  <c r="BF106"/>
  <c r="T106"/>
  <c r="R106"/>
  <c r="P106"/>
  <c r="BI104"/>
  <c r="BH104"/>
  <c r="BG104"/>
  <c r="BF104"/>
  <c r="T104"/>
  <c r="R104"/>
  <c r="P104"/>
  <c r="J98"/>
  <c r="F97"/>
  <c r="F95"/>
  <c r="E93"/>
  <c r="J59"/>
  <c r="F58"/>
  <c r="F56"/>
  <c r="E54"/>
  <c r="J23"/>
  <c r="E23"/>
  <c r="J58"/>
  <c r="J22"/>
  <c r="J20"/>
  <c r="E20"/>
  <c r="F98"/>
  <c r="J19"/>
  <c r="J14"/>
  <c r="J95"/>
  <c r="E7"/>
  <c r="E89"/>
  <c i="10" r="J39"/>
  <c r="J38"/>
  <c i="1" r="AY65"/>
  <c i="10" r="J37"/>
  <c i="1" r="AX65"/>
  <c i="10" r="BI224"/>
  <c r="BH224"/>
  <c r="BG224"/>
  <c r="BF224"/>
  <c r="T224"/>
  <c r="R224"/>
  <c r="P224"/>
  <c r="BI222"/>
  <c r="BH222"/>
  <c r="BG222"/>
  <c r="BF222"/>
  <c r="T222"/>
  <c r="R222"/>
  <c r="P222"/>
  <c r="BI220"/>
  <c r="BH220"/>
  <c r="BG220"/>
  <c r="BF220"/>
  <c r="T220"/>
  <c r="R220"/>
  <c r="P220"/>
  <c r="BI217"/>
  <c r="BH217"/>
  <c r="BG217"/>
  <c r="BF217"/>
  <c r="T217"/>
  <c r="T216"/>
  <c r="R217"/>
  <c r="R216"/>
  <c r="P217"/>
  <c r="P216"/>
  <c r="BI213"/>
  <c r="BH213"/>
  <c r="BG213"/>
  <c r="BF213"/>
  <c r="T213"/>
  <c r="R213"/>
  <c r="P213"/>
  <c r="BI211"/>
  <c r="BH211"/>
  <c r="BG211"/>
  <c r="BF211"/>
  <c r="T211"/>
  <c r="R211"/>
  <c r="P211"/>
  <c r="BI209"/>
  <c r="BH209"/>
  <c r="BG209"/>
  <c r="BF209"/>
  <c r="T209"/>
  <c r="R209"/>
  <c r="P209"/>
  <c r="BI205"/>
  <c r="BH205"/>
  <c r="BG205"/>
  <c r="BF205"/>
  <c r="T205"/>
  <c r="R205"/>
  <c r="P205"/>
  <c r="BI203"/>
  <c r="BH203"/>
  <c r="BG203"/>
  <c r="BF203"/>
  <c r="T203"/>
  <c r="R203"/>
  <c r="P203"/>
  <c r="BI198"/>
  <c r="BH198"/>
  <c r="BG198"/>
  <c r="BF198"/>
  <c r="T198"/>
  <c r="R198"/>
  <c r="P198"/>
  <c r="BI193"/>
  <c r="BH193"/>
  <c r="BG193"/>
  <c r="BF193"/>
  <c r="T193"/>
  <c r="R193"/>
  <c r="P193"/>
  <c r="BI191"/>
  <c r="BH191"/>
  <c r="BG191"/>
  <c r="BF191"/>
  <c r="T191"/>
  <c r="R191"/>
  <c r="P191"/>
  <c r="BI186"/>
  <c r="BH186"/>
  <c r="BG186"/>
  <c r="BF186"/>
  <c r="T186"/>
  <c r="T185"/>
  <c r="R186"/>
  <c r="R185"/>
  <c r="P186"/>
  <c r="P185"/>
  <c r="BI183"/>
  <c r="BH183"/>
  <c r="BG183"/>
  <c r="BF183"/>
  <c r="T183"/>
  <c r="R183"/>
  <c r="P183"/>
  <c r="BI178"/>
  <c r="BH178"/>
  <c r="BG178"/>
  <c r="BF178"/>
  <c r="T178"/>
  <c r="R178"/>
  <c r="P178"/>
  <c r="BI174"/>
  <c r="BH174"/>
  <c r="BG174"/>
  <c r="BF174"/>
  <c r="T174"/>
  <c r="R174"/>
  <c r="P174"/>
  <c r="BI172"/>
  <c r="BH172"/>
  <c r="BG172"/>
  <c r="BF172"/>
  <c r="T172"/>
  <c r="R172"/>
  <c r="P172"/>
  <c r="BI170"/>
  <c r="BH170"/>
  <c r="BG170"/>
  <c r="BF170"/>
  <c r="T170"/>
  <c r="R170"/>
  <c r="P170"/>
  <c r="BI167"/>
  <c r="BH167"/>
  <c r="BG167"/>
  <c r="BF167"/>
  <c r="T167"/>
  <c r="R167"/>
  <c r="P167"/>
  <c r="BI165"/>
  <c r="BH165"/>
  <c r="BG165"/>
  <c r="BF165"/>
  <c r="T165"/>
  <c r="R165"/>
  <c r="P165"/>
  <c r="BI161"/>
  <c r="BH161"/>
  <c r="BG161"/>
  <c r="BF161"/>
  <c r="T161"/>
  <c r="R161"/>
  <c r="P161"/>
  <c r="BI159"/>
  <c r="BH159"/>
  <c r="BG159"/>
  <c r="BF159"/>
  <c r="T159"/>
  <c r="R159"/>
  <c r="P159"/>
  <c r="BI155"/>
  <c r="BH155"/>
  <c r="BG155"/>
  <c r="BF155"/>
  <c r="T155"/>
  <c r="R155"/>
  <c r="P155"/>
  <c r="BI153"/>
  <c r="BH153"/>
  <c r="BG153"/>
  <c r="BF153"/>
  <c r="T153"/>
  <c r="R153"/>
  <c r="P153"/>
  <c r="BI149"/>
  <c r="BH149"/>
  <c r="BG149"/>
  <c r="BF149"/>
  <c r="T149"/>
  <c r="R149"/>
  <c r="P149"/>
  <c r="BI145"/>
  <c r="BH145"/>
  <c r="BG145"/>
  <c r="BF145"/>
  <c r="T145"/>
  <c r="R145"/>
  <c r="P145"/>
  <c r="BI142"/>
  <c r="BH142"/>
  <c r="BG142"/>
  <c r="BF142"/>
  <c r="T142"/>
  <c r="R142"/>
  <c r="P142"/>
  <c r="BI138"/>
  <c r="BH138"/>
  <c r="BG138"/>
  <c r="BF138"/>
  <c r="T138"/>
  <c r="R138"/>
  <c r="P138"/>
  <c r="BI134"/>
  <c r="BH134"/>
  <c r="BG134"/>
  <c r="BF134"/>
  <c r="T134"/>
  <c r="R134"/>
  <c r="P134"/>
  <c r="BI129"/>
  <c r="BH129"/>
  <c r="BG129"/>
  <c r="BF129"/>
  <c r="T129"/>
  <c r="R129"/>
  <c r="P129"/>
  <c r="BI127"/>
  <c r="BH127"/>
  <c r="BG127"/>
  <c r="BF127"/>
  <c r="T127"/>
  <c r="R127"/>
  <c r="P127"/>
  <c r="BI123"/>
  <c r="BH123"/>
  <c r="BG123"/>
  <c r="BF123"/>
  <c r="T123"/>
  <c r="R123"/>
  <c r="P123"/>
  <c r="BI119"/>
  <c r="BH119"/>
  <c r="BG119"/>
  <c r="BF119"/>
  <c r="T119"/>
  <c r="R119"/>
  <c r="P119"/>
  <c r="BI117"/>
  <c r="BH117"/>
  <c r="BG117"/>
  <c r="BF117"/>
  <c r="T117"/>
  <c r="R117"/>
  <c r="P117"/>
  <c r="BI113"/>
  <c r="BH113"/>
  <c r="BG113"/>
  <c r="BF113"/>
  <c r="T113"/>
  <c r="R113"/>
  <c r="P113"/>
  <c r="BI111"/>
  <c r="BH111"/>
  <c r="BG111"/>
  <c r="BF111"/>
  <c r="T111"/>
  <c r="R111"/>
  <c r="P111"/>
  <c r="BI109"/>
  <c r="BH109"/>
  <c r="BG109"/>
  <c r="BF109"/>
  <c r="T109"/>
  <c r="R109"/>
  <c r="P109"/>
  <c r="BI103"/>
  <c r="BH103"/>
  <c r="BG103"/>
  <c r="BF103"/>
  <c r="T103"/>
  <c r="R103"/>
  <c r="P103"/>
  <c r="BI101"/>
  <c r="BH101"/>
  <c r="BG101"/>
  <c r="BF101"/>
  <c r="T101"/>
  <c r="R101"/>
  <c r="P101"/>
  <c r="BI99"/>
  <c r="BH99"/>
  <c r="BG99"/>
  <c r="BF99"/>
  <c r="T99"/>
  <c r="R99"/>
  <c r="P99"/>
  <c r="J93"/>
  <c r="F92"/>
  <c r="F90"/>
  <c r="E88"/>
  <c r="J59"/>
  <c r="F58"/>
  <c r="F56"/>
  <c r="E54"/>
  <c r="J23"/>
  <c r="E23"/>
  <c r="J92"/>
  <c r="J22"/>
  <c r="J20"/>
  <c r="E20"/>
  <c r="F93"/>
  <c r="J19"/>
  <c r="J14"/>
  <c r="J90"/>
  <c r="E7"/>
  <c r="E84"/>
  <c i="9" r="J39"/>
  <c r="J38"/>
  <c i="1" r="AY64"/>
  <c i="9" r="J37"/>
  <c i="1" r="AX64"/>
  <c i="9" r="BI223"/>
  <c r="BH223"/>
  <c r="BG223"/>
  <c r="BF223"/>
  <c r="T223"/>
  <c r="R223"/>
  <c r="P223"/>
  <c r="BI221"/>
  <c r="BH221"/>
  <c r="BG221"/>
  <c r="BF221"/>
  <c r="T221"/>
  <c r="R221"/>
  <c r="P221"/>
  <c r="BI219"/>
  <c r="BH219"/>
  <c r="BG219"/>
  <c r="BF219"/>
  <c r="T219"/>
  <c r="R219"/>
  <c r="P219"/>
  <c r="BI216"/>
  <c r="BH216"/>
  <c r="BG216"/>
  <c r="BF216"/>
  <c r="T216"/>
  <c r="T215"/>
  <c r="R216"/>
  <c r="R215"/>
  <c r="P216"/>
  <c r="P215"/>
  <c r="BI212"/>
  <c r="BH212"/>
  <c r="BG212"/>
  <c r="BF212"/>
  <c r="T212"/>
  <c r="R212"/>
  <c r="P212"/>
  <c r="BI210"/>
  <c r="BH210"/>
  <c r="BG210"/>
  <c r="BF210"/>
  <c r="T210"/>
  <c r="R210"/>
  <c r="P210"/>
  <c r="BI207"/>
  <c r="BH207"/>
  <c r="BG207"/>
  <c r="BF207"/>
  <c r="T207"/>
  <c r="T206"/>
  <c r="R207"/>
  <c r="R206"/>
  <c r="P207"/>
  <c r="P206"/>
  <c r="BI204"/>
  <c r="BH204"/>
  <c r="BG204"/>
  <c r="BF204"/>
  <c r="T204"/>
  <c r="R204"/>
  <c r="P204"/>
  <c r="BI200"/>
  <c r="BH200"/>
  <c r="BG200"/>
  <c r="BF200"/>
  <c r="T200"/>
  <c r="R200"/>
  <c r="P200"/>
  <c r="BI196"/>
  <c r="BH196"/>
  <c r="BG196"/>
  <c r="BF196"/>
  <c r="T196"/>
  <c r="R196"/>
  <c r="P196"/>
  <c r="BI190"/>
  <c r="BH190"/>
  <c r="BG190"/>
  <c r="BF190"/>
  <c r="T190"/>
  <c r="R190"/>
  <c r="P190"/>
  <c r="BI186"/>
  <c r="BH186"/>
  <c r="BG186"/>
  <c r="BF186"/>
  <c r="T186"/>
  <c r="R186"/>
  <c r="P186"/>
  <c r="BI184"/>
  <c r="BH184"/>
  <c r="BG184"/>
  <c r="BF184"/>
  <c r="T184"/>
  <c r="R184"/>
  <c r="P184"/>
  <c r="BI179"/>
  <c r="BH179"/>
  <c r="BG179"/>
  <c r="BF179"/>
  <c r="T179"/>
  <c r="T178"/>
  <c r="R179"/>
  <c r="R178"/>
  <c r="P179"/>
  <c r="P178"/>
  <c r="BI173"/>
  <c r="BH173"/>
  <c r="BG173"/>
  <c r="BF173"/>
  <c r="T173"/>
  <c r="R173"/>
  <c r="P173"/>
  <c r="BI169"/>
  <c r="BH169"/>
  <c r="BG169"/>
  <c r="BF169"/>
  <c r="T169"/>
  <c r="R169"/>
  <c r="P169"/>
  <c r="BI165"/>
  <c r="BH165"/>
  <c r="BG165"/>
  <c r="BF165"/>
  <c r="T165"/>
  <c r="R165"/>
  <c r="P165"/>
  <c r="BI161"/>
  <c r="BH161"/>
  <c r="BG161"/>
  <c r="BF161"/>
  <c r="T161"/>
  <c r="R161"/>
  <c r="P161"/>
  <c r="BI159"/>
  <c r="BH159"/>
  <c r="BG159"/>
  <c r="BF159"/>
  <c r="T159"/>
  <c r="R159"/>
  <c r="P159"/>
  <c r="BI157"/>
  <c r="BH157"/>
  <c r="BG157"/>
  <c r="BF157"/>
  <c r="T157"/>
  <c r="R157"/>
  <c r="P157"/>
  <c r="BI154"/>
  <c r="BH154"/>
  <c r="BG154"/>
  <c r="BF154"/>
  <c r="T154"/>
  <c r="R154"/>
  <c r="P154"/>
  <c r="BI150"/>
  <c r="BH150"/>
  <c r="BG150"/>
  <c r="BF150"/>
  <c r="T150"/>
  <c r="R150"/>
  <c r="P150"/>
  <c r="BI146"/>
  <c r="BH146"/>
  <c r="BG146"/>
  <c r="BF146"/>
  <c r="T146"/>
  <c r="R146"/>
  <c r="P146"/>
  <c r="BI141"/>
  <c r="BH141"/>
  <c r="BG141"/>
  <c r="BF141"/>
  <c r="T141"/>
  <c r="R141"/>
  <c r="P141"/>
  <c r="BI137"/>
  <c r="BH137"/>
  <c r="BG137"/>
  <c r="BF137"/>
  <c r="T137"/>
  <c r="R137"/>
  <c r="P137"/>
  <c r="BI133"/>
  <c r="BH133"/>
  <c r="BG133"/>
  <c r="BF133"/>
  <c r="T133"/>
  <c r="R133"/>
  <c r="P133"/>
  <c r="BI131"/>
  <c r="BH131"/>
  <c r="BG131"/>
  <c r="BF131"/>
  <c r="T131"/>
  <c r="R131"/>
  <c r="P131"/>
  <c r="BI127"/>
  <c r="BH127"/>
  <c r="BG127"/>
  <c r="BF127"/>
  <c r="T127"/>
  <c r="R127"/>
  <c r="P127"/>
  <c r="BI123"/>
  <c r="BH123"/>
  <c r="BG123"/>
  <c r="BF123"/>
  <c r="T123"/>
  <c r="R123"/>
  <c r="P123"/>
  <c r="BI121"/>
  <c r="BH121"/>
  <c r="BG121"/>
  <c r="BF121"/>
  <c r="T121"/>
  <c r="R121"/>
  <c r="P121"/>
  <c r="BI117"/>
  <c r="BH117"/>
  <c r="BG117"/>
  <c r="BF117"/>
  <c r="T117"/>
  <c r="R117"/>
  <c r="P117"/>
  <c r="BI113"/>
  <c r="BH113"/>
  <c r="BG113"/>
  <c r="BF113"/>
  <c r="T113"/>
  <c r="R113"/>
  <c r="P113"/>
  <c r="BI111"/>
  <c r="BH111"/>
  <c r="BG111"/>
  <c r="BF111"/>
  <c r="T111"/>
  <c r="R111"/>
  <c r="P111"/>
  <c r="BI104"/>
  <c r="BH104"/>
  <c r="BG104"/>
  <c r="BF104"/>
  <c r="T104"/>
  <c r="R104"/>
  <c r="P104"/>
  <c r="BI102"/>
  <c r="BH102"/>
  <c r="BG102"/>
  <c r="BF102"/>
  <c r="T102"/>
  <c r="R102"/>
  <c r="P102"/>
  <c r="BI100"/>
  <c r="BH100"/>
  <c r="BG100"/>
  <c r="BF100"/>
  <c r="T100"/>
  <c r="R100"/>
  <c r="P100"/>
  <c r="J94"/>
  <c r="F93"/>
  <c r="F91"/>
  <c r="E89"/>
  <c r="J59"/>
  <c r="F58"/>
  <c r="F56"/>
  <c r="E54"/>
  <c r="J23"/>
  <c r="E23"/>
  <c r="J93"/>
  <c r="J22"/>
  <c r="J20"/>
  <c r="E20"/>
  <c r="F94"/>
  <c r="J19"/>
  <c r="J14"/>
  <c r="J91"/>
  <c r="E7"/>
  <c r="E85"/>
  <c i="8" r="J37"/>
  <c r="J36"/>
  <c i="1" r="AY62"/>
  <c i="8" r="J35"/>
  <c i="1" r="AX62"/>
  <c i="8" r="BI156"/>
  <c r="BH156"/>
  <c r="BG156"/>
  <c r="BF156"/>
  <c r="T156"/>
  <c r="T155"/>
  <c r="R156"/>
  <c r="R155"/>
  <c r="P156"/>
  <c r="P155"/>
  <c r="BI150"/>
  <c r="BH150"/>
  <c r="BG150"/>
  <c r="BF150"/>
  <c r="T150"/>
  <c r="R150"/>
  <c r="P150"/>
  <c r="BI146"/>
  <c r="BH146"/>
  <c r="BG146"/>
  <c r="BF146"/>
  <c r="T146"/>
  <c r="R146"/>
  <c r="P146"/>
  <c r="BI136"/>
  <c r="BH136"/>
  <c r="BG136"/>
  <c r="BF136"/>
  <c r="T136"/>
  <c r="R136"/>
  <c r="P136"/>
  <c r="BI133"/>
  <c r="BH133"/>
  <c r="BG133"/>
  <c r="BF133"/>
  <c r="T133"/>
  <c r="R133"/>
  <c r="P133"/>
  <c r="BI129"/>
  <c r="BH129"/>
  <c r="BG129"/>
  <c r="BF129"/>
  <c r="T129"/>
  <c r="R129"/>
  <c r="P129"/>
  <c r="BI125"/>
  <c r="BH125"/>
  <c r="BG125"/>
  <c r="BF125"/>
  <c r="T125"/>
  <c r="R125"/>
  <c r="P125"/>
  <c r="BI121"/>
  <c r="BH121"/>
  <c r="BG121"/>
  <c r="BF121"/>
  <c r="T121"/>
  <c r="R121"/>
  <c r="P121"/>
  <c r="BI117"/>
  <c r="BH117"/>
  <c r="BG117"/>
  <c r="BF117"/>
  <c r="T117"/>
  <c r="R117"/>
  <c r="P117"/>
  <c r="BI113"/>
  <c r="BH113"/>
  <c r="BG113"/>
  <c r="BF113"/>
  <c r="T113"/>
  <c r="R113"/>
  <c r="P113"/>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4"/>
  <c r="BH94"/>
  <c r="BG94"/>
  <c r="BF94"/>
  <c r="T94"/>
  <c r="R94"/>
  <c r="P94"/>
  <c r="BI89"/>
  <c r="BH89"/>
  <c r="BG89"/>
  <c r="BF89"/>
  <c r="T89"/>
  <c r="R89"/>
  <c r="P89"/>
  <c r="BI86"/>
  <c r="BH86"/>
  <c r="BG86"/>
  <c r="BF86"/>
  <c r="T86"/>
  <c r="R86"/>
  <c r="P86"/>
  <c r="BI83"/>
  <c r="BH83"/>
  <c r="BG83"/>
  <c r="BF83"/>
  <c r="T83"/>
  <c r="R83"/>
  <c r="P83"/>
  <c r="J78"/>
  <c r="F77"/>
  <c r="F75"/>
  <c r="E73"/>
  <c r="J55"/>
  <c r="F54"/>
  <c r="F52"/>
  <c r="E50"/>
  <c r="J21"/>
  <c r="E21"/>
  <c r="J77"/>
  <c r="J20"/>
  <c r="J18"/>
  <c r="E18"/>
  <c r="F55"/>
  <c r="J17"/>
  <c r="J12"/>
  <c r="J52"/>
  <c r="E7"/>
  <c r="E71"/>
  <c i="7" r="J37"/>
  <c r="J36"/>
  <c i="1" r="AY61"/>
  <c i="7" r="J35"/>
  <c i="1" r="AX61"/>
  <c i="7" r="BI206"/>
  <c r="BH206"/>
  <c r="BG206"/>
  <c r="BF206"/>
  <c r="T206"/>
  <c r="R206"/>
  <c r="P206"/>
  <c r="BI199"/>
  <c r="BH199"/>
  <c r="BG199"/>
  <c r="BF199"/>
  <c r="T199"/>
  <c r="R199"/>
  <c r="P199"/>
  <c r="BI185"/>
  <c r="BH185"/>
  <c r="BG185"/>
  <c r="BF185"/>
  <c r="T185"/>
  <c r="R185"/>
  <c r="P185"/>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0"/>
  <c r="BH130"/>
  <c r="BG130"/>
  <c r="BF130"/>
  <c r="T130"/>
  <c r="R130"/>
  <c r="P130"/>
  <c r="BI127"/>
  <c r="BH127"/>
  <c r="BG127"/>
  <c r="BF127"/>
  <c r="T127"/>
  <c r="R127"/>
  <c r="P127"/>
  <c r="BI124"/>
  <c r="BH124"/>
  <c r="BG124"/>
  <c r="BF124"/>
  <c r="T124"/>
  <c r="R124"/>
  <c r="P124"/>
  <c r="BI121"/>
  <c r="BH121"/>
  <c r="BG121"/>
  <c r="BF121"/>
  <c r="T121"/>
  <c r="R121"/>
  <c r="P121"/>
  <c r="BI119"/>
  <c r="BH119"/>
  <c r="BG119"/>
  <c r="BF119"/>
  <c r="T119"/>
  <c r="R119"/>
  <c r="P119"/>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98"/>
  <c r="BH98"/>
  <c r="BG98"/>
  <c r="BF98"/>
  <c r="T98"/>
  <c r="R98"/>
  <c r="P98"/>
  <c r="BI95"/>
  <c r="BH95"/>
  <c r="BG95"/>
  <c r="BF95"/>
  <c r="T95"/>
  <c r="R95"/>
  <c r="P95"/>
  <c r="BI92"/>
  <c r="BH92"/>
  <c r="BG92"/>
  <c r="BF92"/>
  <c r="T92"/>
  <c r="R92"/>
  <c r="P92"/>
  <c r="BI89"/>
  <c r="BH89"/>
  <c r="BG89"/>
  <c r="BF89"/>
  <c r="T89"/>
  <c r="R89"/>
  <c r="P89"/>
  <c r="BI86"/>
  <c r="BH86"/>
  <c r="BG86"/>
  <c r="BF86"/>
  <c r="T86"/>
  <c r="R86"/>
  <c r="P86"/>
  <c r="J80"/>
  <c r="F79"/>
  <c r="F77"/>
  <c r="E75"/>
  <c r="J55"/>
  <c r="F54"/>
  <c r="F52"/>
  <c r="E50"/>
  <c r="J21"/>
  <c r="E21"/>
  <c r="J79"/>
  <c r="J20"/>
  <c r="J18"/>
  <c r="E18"/>
  <c r="F55"/>
  <c r="J17"/>
  <c r="J12"/>
  <c r="J77"/>
  <c r="E7"/>
  <c r="E73"/>
  <c i="6" r="J37"/>
  <c r="J36"/>
  <c i="1" r="AY60"/>
  <c i="6" r="J35"/>
  <c i="1" r="AX60"/>
  <c i="6" r="BI196"/>
  <c r="BH196"/>
  <c r="BG196"/>
  <c r="BF196"/>
  <c r="T196"/>
  <c r="R196"/>
  <c r="P196"/>
  <c r="BI186"/>
  <c r="BH186"/>
  <c r="BG186"/>
  <c r="BF186"/>
  <c r="T186"/>
  <c r="R186"/>
  <c r="P186"/>
  <c r="BI177"/>
  <c r="BH177"/>
  <c r="BG177"/>
  <c r="BF177"/>
  <c r="T177"/>
  <c r="R177"/>
  <c r="P177"/>
  <c r="BI173"/>
  <c r="BH173"/>
  <c r="BG173"/>
  <c r="BF173"/>
  <c r="T173"/>
  <c r="R173"/>
  <c r="P173"/>
  <c r="BI169"/>
  <c r="BH169"/>
  <c r="BG169"/>
  <c r="BF169"/>
  <c r="T169"/>
  <c r="R169"/>
  <c r="P169"/>
  <c r="BI159"/>
  <c r="BH159"/>
  <c r="BG159"/>
  <c r="BF159"/>
  <c r="T159"/>
  <c r="R159"/>
  <c r="P159"/>
  <c r="BI153"/>
  <c r="BH153"/>
  <c r="BG153"/>
  <c r="BF153"/>
  <c r="T153"/>
  <c r="R153"/>
  <c r="P153"/>
  <c r="BI150"/>
  <c r="BH150"/>
  <c r="BG150"/>
  <c r="BF150"/>
  <c r="T150"/>
  <c r="R150"/>
  <c r="P150"/>
  <c r="BI144"/>
  <c r="BH144"/>
  <c r="BG144"/>
  <c r="BF144"/>
  <c r="T144"/>
  <c r="R144"/>
  <c r="P144"/>
  <c r="BI140"/>
  <c r="BH140"/>
  <c r="BG140"/>
  <c r="BF140"/>
  <c r="T140"/>
  <c r="R140"/>
  <c r="P140"/>
  <c r="BI136"/>
  <c r="BH136"/>
  <c r="BG136"/>
  <c r="BF136"/>
  <c r="T136"/>
  <c r="R136"/>
  <c r="P136"/>
  <c r="BI131"/>
  <c r="BH131"/>
  <c r="BG131"/>
  <c r="BF131"/>
  <c r="T131"/>
  <c r="R131"/>
  <c r="P131"/>
  <c r="BI128"/>
  <c r="BH128"/>
  <c r="BG128"/>
  <c r="BF128"/>
  <c r="T128"/>
  <c r="R128"/>
  <c r="P128"/>
  <c r="BI124"/>
  <c r="BH124"/>
  <c r="BG124"/>
  <c r="BF124"/>
  <c r="T124"/>
  <c r="R124"/>
  <c r="P124"/>
  <c r="BI121"/>
  <c r="BH121"/>
  <c r="BG121"/>
  <c r="BF121"/>
  <c r="T121"/>
  <c r="R121"/>
  <c r="P121"/>
  <c r="BI118"/>
  <c r="BH118"/>
  <c r="BG118"/>
  <c r="BF118"/>
  <c r="T118"/>
  <c r="R118"/>
  <c r="P118"/>
  <c r="BI110"/>
  <c r="BH110"/>
  <c r="BG110"/>
  <c r="BF110"/>
  <c r="T110"/>
  <c r="R110"/>
  <c r="P110"/>
  <c r="BI101"/>
  <c r="BH101"/>
  <c r="BG101"/>
  <c r="BF101"/>
  <c r="T101"/>
  <c r="R101"/>
  <c r="P101"/>
  <c r="BI94"/>
  <c r="BH94"/>
  <c r="BG94"/>
  <c r="BF94"/>
  <c r="T94"/>
  <c r="R94"/>
  <c r="P94"/>
  <c r="BI86"/>
  <c r="BH86"/>
  <c r="BG86"/>
  <c r="BF86"/>
  <c r="T86"/>
  <c r="R86"/>
  <c r="P86"/>
  <c r="J80"/>
  <c r="F79"/>
  <c r="F77"/>
  <c r="E75"/>
  <c r="J55"/>
  <c r="F54"/>
  <c r="F52"/>
  <c r="E50"/>
  <c r="J21"/>
  <c r="E21"/>
  <c r="J54"/>
  <c r="J20"/>
  <c r="J18"/>
  <c r="E18"/>
  <c r="F55"/>
  <c r="J17"/>
  <c r="J12"/>
  <c r="J52"/>
  <c r="E7"/>
  <c r="E73"/>
  <c i="5" r="J39"/>
  <c r="J38"/>
  <c i="1" r="AY59"/>
  <c i="5" r="J37"/>
  <c i="1" r="AX59"/>
  <c i="5" r="BI206"/>
  <c r="BH206"/>
  <c r="BG206"/>
  <c r="BF206"/>
  <c r="T206"/>
  <c r="R206"/>
  <c r="P206"/>
  <c r="BI203"/>
  <c r="BH203"/>
  <c r="BG203"/>
  <c r="BF203"/>
  <c r="T203"/>
  <c r="R203"/>
  <c r="P203"/>
  <c r="BI199"/>
  <c r="BH199"/>
  <c r="BG199"/>
  <c r="BF199"/>
  <c r="T199"/>
  <c r="R199"/>
  <c r="P199"/>
  <c r="BI193"/>
  <c r="BH193"/>
  <c r="BG193"/>
  <c r="BF193"/>
  <c r="T193"/>
  <c r="R193"/>
  <c r="P193"/>
  <c r="BI189"/>
  <c r="BH189"/>
  <c r="BG189"/>
  <c r="BF189"/>
  <c r="T189"/>
  <c r="R189"/>
  <c r="P189"/>
  <c r="BI186"/>
  <c r="BH186"/>
  <c r="BG186"/>
  <c r="BF186"/>
  <c r="T186"/>
  <c r="R186"/>
  <c r="P186"/>
  <c r="BI182"/>
  <c r="BH182"/>
  <c r="BG182"/>
  <c r="BF182"/>
  <c r="T182"/>
  <c r="R182"/>
  <c r="P182"/>
  <c r="BI179"/>
  <c r="BH179"/>
  <c r="BG179"/>
  <c r="BF179"/>
  <c r="T179"/>
  <c r="R179"/>
  <c r="P179"/>
  <c r="BI176"/>
  <c r="BH176"/>
  <c r="BG176"/>
  <c r="BF176"/>
  <c r="T176"/>
  <c r="R176"/>
  <c r="P176"/>
  <c r="BI166"/>
  <c r="BH166"/>
  <c r="BG166"/>
  <c r="BF166"/>
  <c r="T166"/>
  <c r="R166"/>
  <c r="P166"/>
  <c r="BI162"/>
  <c r="BH162"/>
  <c r="BG162"/>
  <c r="BF162"/>
  <c r="T162"/>
  <c r="R162"/>
  <c r="P162"/>
  <c r="BI159"/>
  <c r="BH159"/>
  <c r="BG159"/>
  <c r="BF159"/>
  <c r="T159"/>
  <c r="R159"/>
  <c r="P159"/>
  <c r="BI157"/>
  <c r="BH157"/>
  <c r="BG157"/>
  <c r="BF157"/>
  <c r="T157"/>
  <c r="R157"/>
  <c r="P157"/>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1"/>
  <c r="BH131"/>
  <c r="BG131"/>
  <c r="BF131"/>
  <c r="T131"/>
  <c r="R131"/>
  <c r="P131"/>
  <c r="BI128"/>
  <c r="BH128"/>
  <c r="BG128"/>
  <c r="BF128"/>
  <c r="T128"/>
  <c r="R128"/>
  <c r="P128"/>
  <c r="BI125"/>
  <c r="BH125"/>
  <c r="BG125"/>
  <c r="BF125"/>
  <c r="T125"/>
  <c r="R125"/>
  <c r="P125"/>
  <c r="BI119"/>
  <c r="BH119"/>
  <c r="BG119"/>
  <c r="BF119"/>
  <c r="T119"/>
  <c r="R119"/>
  <c r="P119"/>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1"/>
  <c r="BH101"/>
  <c r="BG101"/>
  <c r="BF101"/>
  <c r="T101"/>
  <c r="R101"/>
  <c r="P101"/>
  <c r="BI98"/>
  <c r="BH98"/>
  <c r="BG98"/>
  <c r="BF98"/>
  <c r="T98"/>
  <c r="R98"/>
  <c r="P98"/>
  <c r="BI94"/>
  <c r="BH94"/>
  <c r="BG94"/>
  <c r="BF94"/>
  <c r="T94"/>
  <c r="R94"/>
  <c r="P94"/>
  <c r="BI91"/>
  <c r="BH91"/>
  <c r="BG91"/>
  <c r="BF91"/>
  <c r="T91"/>
  <c r="R91"/>
  <c r="P91"/>
  <c r="J85"/>
  <c r="F84"/>
  <c r="F82"/>
  <c r="E80"/>
  <c r="J59"/>
  <c r="F58"/>
  <c r="F56"/>
  <c r="E54"/>
  <c r="J23"/>
  <c r="E23"/>
  <c r="J58"/>
  <c r="J22"/>
  <c r="J20"/>
  <c r="E20"/>
  <c r="F59"/>
  <c r="J19"/>
  <c r="J14"/>
  <c r="J82"/>
  <c r="E7"/>
  <c r="E76"/>
  <c i="4" r="J39"/>
  <c r="J38"/>
  <c i="1" r="AY58"/>
  <c i="4" r="J37"/>
  <c i="1" r="AX58"/>
  <c i="4" r="BI269"/>
  <c r="BH269"/>
  <c r="BG269"/>
  <c r="BF269"/>
  <c r="T269"/>
  <c r="R269"/>
  <c r="P269"/>
  <c r="BI266"/>
  <c r="BH266"/>
  <c r="BG266"/>
  <c r="BF266"/>
  <c r="T266"/>
  <c r="R266"/>
  <c r="P266"/>
  <c r="BI262"/>
  <c r="BH262"/>
  <c r="BG262"/>
  <c r="BF262"/>
  <c r="T262"/>
  <c r="R262"/>
  <c r="P262"/>
  <c r="BI257"/>
  <c r="BH257"/>
  <c r="BG257"/>
  <c r="BF257"/>
  <c r="T257"/>
  <c r="R257"/>
  <c r="P257"/>
  <c r="BI254"/>
  <c r="BH254"/>
  <c r="BG254"/>
  <c r="BF254"/>
  <c r="T254"/>
  <c r="R254"/>
  <c r="P254"/>
  <c r="BI251"/>
  <c r="BH251"/>
  <c r="BG251"/>
  <c r="BF251"/>
  <c r="T251"/>
  <c r="R251"/>
  <c r="P251"/>
  <c r="BI247"/>
  <c r="BH247"/>
  <c r="BG247"/>
  <c r="BF247"/>
  <c r="T247"/>
  <c r="R247"/>
  <c r="P247"/>
  <c r="BI243"/>
  <c r="BH243"/>
  <c r="BG243"/>
  <c r="BF243"/>
  <c r="T243"/>
  <c r="R243"/>
  <c r="P243"/>
  <c r="BI240"/>
  <c r="BH240"/>
  <c r="BG240"/>
  <c r="BF240"/>
  <c r="T240"/>
  <c r="R240"/>
  <c r="P240"/>
  <c r="BI235"/>
  <c r="BH235"/>
  <c r="BG235"/>
  <c r="BF235"/>
  <c r="T235"/>
  <c r="R235"/>
  <c r="P235"/>
  <c r="BI226"/>
  <c r="BH226"/>
  <c r="BG226"/>
  <c r="BF226"/>
  <c r="T226"/>
  <c r="R226"/>
  <c r="P226"/>
  <c r="BI222"/>
  <c r="BH222"/>
  <c r="BG222"/>
  <c r="BF222"/>
  <c r="T222"/>
  <c r="R222"/>
  <c r="P222"/>
  <c r="BI219"/>
  <c r="BH219"/>
  <c r="BG219"/>
  <c r="BF219"/>
  <c r="T219"/>
  <c r="R219"/>
  <c r="P219"/>
  <c r="BI216"/>
  <c r="BH216"/>
  <c r="BG216"/>
  <c r="BF216"/>
  <c r="T216"/>
  <c r="R216"/>
  <c r="P216"/>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2"/>
  <c r="BH192"/>
  <c r="BG192"/>
  <c r="BF192"/>
  <c r="T192"/>
  <c r="R192"/>
  <c r="P192"/>
  <c r="BI188"/>
  <c r="BH188"/>
  <c r="BG188"/>
  <c r="BF188"/>
  <c r="T188"/>
  <c r="R188"/>
  <c r="P188"/>
  <c r="BI186"/>
  <c r="BH186"/>
  <c r="BG186"/>
  <c r="BF186"/>
  <c r="T186"/>
  <c r="R186"/>
  <c r="P186"/>
  <c r="BI183"/>
  <c r="BH183"/>
  <c r="BG183"/>
  <c r="BF183"/>
  <c r="T183"/>
  <c r="R183"/>
  <c r="P183"/>
  <c r="BI180"/>
  <c r="BH180"/>
  <c r="BG180"/>
  <c r="BF180"/>
  <c r="T180"/>
  <c r="R180"/>
  <c r="P180"/>
  <c r="BI177"/>
  <c r="BH177"/>
  <c r="BG177"/>
  <c r="BF177"/>
  <c r="T177"/>
  <c r="R177"/>
  <c r="P177"/>
  <c r="BI175"/>
  <c r="BH175"/>
  <c r="BG175"/>
  <c r="BF175"/>
  <c r="T175"/>
  <c r="R175"/>
  <c r="P175"/>
  <c r="BI172"/>
  <c r="BH172"/>
  <c r="BG172"/>
  <c r="BF172"/>
  <c r="T172"/>
  <c r="R172"/>
  <c r="P172"/>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6"/>
  <c r="BH146"/>
  <c r="BG146"/>
  <c r="BF146"/>
  <c r="T146"/>
  <c r="R146"/>
  <c r="P146"/>
  <c r="BI140"/>
  <c r="BH140"/>
  <c r="BG140"/>
  <c r="BF140"/>
  <c r="T140"/>
  <c r="R140"/>
  <c r="P140"/>
  <c r="BI135"/>
  <c r="BH135"/>
  <c r="BG135"/>
  <c r="BF135"/>
  <c r="T135"/>
  <c r="R135"/>
  <c r="P135"/>
  <c r="BI132"/>
  <c r="BH132"/>
  <c r="BG132"/>
  <c r="BF132"/>
  <c r="T132"/>
  <c r="R132"/>
  <c r="P132"/>
  <c r="BI129"/>
  <c r="BH129"/>
  <c r="BG129"/>
  <c r="BF129"/>
  <c r="T129"/>
  <c r="R129"/>
  <c r="P129"/>
  <c r="BI123"/>
  <c r="BH123"/>
  <c r="BG123"/>
  <c r="BF123"/>
  <c r="T123"/>
  <c r="R123"/>
  <c r="P123"/>
  <c r="BI120"/>
  <c r="BH120"/>
  <c r="BG120"/>
  <c r="BF120"/>
  <c r="T120"/>
  <c r="R120"/>
  <c r="P120"/>
  <c r="BI117"/>
  <c r="BH117"/>
  <c r="BG117"/>
  <c r="BF117"/>
  <c r="T117"/>
  <c r="R117"/>
  <c r="P117"/>
  <c r="BI114"/>
  <c r="BH114"/>
  <c r="BG114"/>
  <c r="BF114"/>
  <c r="T114"/>
  <c r="R114"/>
  <c r="P114"/>
  <c r="BI109"/>
  <c r="BH109"/>
  <c r="BG109"/>
  <c r="BF109"/>
  <c r="T109"/>
  <c r="R109"/>
  <c r="P109"/>
  <c r="BI106"/>
  <c r="BH106"/>
  <c r="BG106"/>
  <c r="BF106"/>
  <c r="T106"/>
  <c r="R106"/>
  <c r="P106"/>
  <c r="BI99"/>
  <c r="BH99"/>
  <c r="BG99"/>
  <c r="BF99"/>
  <c r="T99"/>
  <c r="R99"/>
  <c r="P99"/>
  <c r="BI95"/>
  <c r="BH95"/>
  <c r="BG95"/>
  <c r="BF95"/>
  <c r="T95"/>
  <c r="R95"/>
  <c r="P95"/>
  <c r="BI91"/>
  <c r="BH91"/>
  <c r="BG91"/>
  <c r="BF91"/>
  <c r="T91"/>
  <c r="R91"/>
  <c r="P91"/>
  <c r="J85"/>
  <c r="F84"/>
  <c r="F82"/>
  <c r="E80"/>
  <c r="J59"/>
  <c r="F58"/>
  <c r="F56"/>
  <c r="E54"/>
  <c r="J23"/>
  <c r="E23"/>
  <c r="J84"/>
  <c r="J22"/>
  <c r="J20"/>
  <c r="E20"/>
  <c r="F85"/>
  <c r="J19"/>
  <c r="J14"/>
  <c r="J56"/>
  <c r="E7"/>
  <c r="E50"/>
  <c i="3" r="J39"/>
  <c r="J38"/>
  <c i="1" r="AY57"/>
  <c i="3" r="J37"/>
  <c i="1" r="AX57"/>
  <c i="3" r="BI235"/>
  <c r="BH235"/>
  <c r="BG235"/>
  <c r="BF235"/>
  <c r="T235"/>
  <c r="R235"/>
  <c r="P235"/>
  <c r="BI232"/>
  <c r="BH232"/>
  <c r="BG232"/>
  <c r="BF232"/>
  <c r="T232"/>
  <c r="R232"/>
  <c r="P232"/>
  <c r="BI229"/>
  <c r="BH229"/>
  <c r="BG229"/>
  <c r="BF229"/>
  <c r="T229"/>
  <c r="R229"/>
  <c r="P229"/>
  <c r="BI226"/>
  <c r="BH226"/>
  <c r="BG226"/>
  <c r="BF226"/>
  <c r="T226"/>
  <c r="R226"/>
  <c r="P226"/>
  <c r="BI222"/>
  <c r="BH222"/>
  <c r="BG222"/>
  <c r="BF222"/>
  <c r="T222"/>
  <c r="R222"/>
  <c r="P222"/>
  <c r="BI218"/>
  <c r="BH218"/>
  <c r="BG218"/>
  <c r="BF218"/>
  <c r="T218"/>
  <c r="R218"/>
  <c r="P218"/>
  <c r="BI213"/>
  <c r="BH213"/>
  <c r="BG213"/>
  <c r="BF213"/>
  <c r="T213"/>
  <c r="R213"/>
  <c r="P213"/>
  <c r="BI210"/>
  <c r="BH210"/>
  <c r="BG210"/>
  <c r="BF210"/>
  <c r="T210"/>
  <c r="R210"/>
  <c r="P210"/>
  <c r="BI207"/>
  <c r="BH207"/>
  <c r="BG207"/>
  <c r="BF207"/>
  <c r="T207"/>
  <c r="R207"/>
  <c r="P207"/>
  <c r="BI198"/>
  <c r="BH198"/>
  <c r="BG198"/>
  <c r="BF198"/>
  <c r="T198"/>
  <c r="R198"/>
  <c r="P198"/>
  <c r="BI194"/>
  <c r="BH194"/>
  <c r="BG194"/>
  <c r="BF194"/>
  <c r="T194"/>
  <c r="R194"/>
  <c r="P194"/>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4"/>
  <c r="BH164"/>
  <c r="BG164"/>
  <c r="BF164"/>
  <c r="T164"/>
  <c r="R164"/>
  <c r="P164"/>
  <c r="BI162"/>
  <c r="BH162"/>
  <c r="BG162"/>
  <c r="BF162"/>
  <c r="T162"/>
  <c r="R162"/>
  <c r="P162"/>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3"/>
  <c r="BH133"/>
  <c r="BG133"/>
  <c r="BF133"/>
  <c r="T133"/>
  <c r="R133"/>
  <c r="P133"/>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5"/>
  <c r="BH105"/>
  <c r="BG105"/>
  <c r="BF105"/>
  <c r="T105"/>
  <c r="R105"/>
  <c r="P105"/>
  <c r="BI98"/>
  <c r="BH98"/>
  <c r="BG98"/>
  <c r="BF98"/>
  <c r="T98"/>
  <c r="R98"/>
  <c r="P98"/>
  <c r="BI95"/>
  <c r="BH95"/>
  <c r="BG95"/>
  <c r="BF95"/>
  <c r="T95"/>
  <c r="R95"/>
  <c r="P95"/>
  <c r="BI91"/>
  <c r="BH91"/>
  <c r="BG91"/>
  <c r="BF91"/>
  <c r="T91"/>
  <c r="R91"/>
  <c r="P91"/>
  <c r="J85"/>
  <c r="F84"/>
  <c r="F82"/>
  <c r="E80"/>
  <c r="J59"/>
  <c r="F58"/>
  <c r="F56"/>
  <c r="E54"/>
  <c r="J23"/>
  <c r="E23"/>
  <c r="J58"/>
  <c r="J22"/>
  <c r="J20"/>
  <c r="E20"/>
  <c r="F85"/>
  <c r="J19"/>
  <c r="J14"/>
  <c r="J82"/>
  <c r="E7"/>
  <c r="E76"/>
  <c i="2" r="J37"/>
  <c r="J36"/>
  <c i="1" r="AY55"/>
  <c i="2" r="J35"/>
  <c i="1" r="AX55"/>
  <c i="2" r="BI130"/>
  <c r="BH130"/>
  <c r="BG130"/>
  <c r="BF130"/>
  <c r="T130"/>
  <c r="T129"/>
  <c r="R130"/>
  <c r="R129"/>
  <c r="P130"/>
  <c r="P129"/>
  <c r="BI126"/>
  <c r="BH126"/>
  <c r="BG126"/>
  <c r="BF126"/>
  <c r="T126"/>
  <c r="T125"/>
  <c r="R126"/>
  <c r="R125"/>
  <c r="P126"/>
  <c r="P125"/>
  <c r="BI122"/>
  <c r="BH122"/>
  <c r="BG122"/>
  <c r="BF122"/>
  <c r="T122"/>
  <c r="T121"/>
  <c r="T120"/>
  <c r="R122"/>
  <c r="R121"/>
  <c r="R120"/>
  <c r="P122"/>
  <c r="P121"/>
  <c r="P120"/>
  <c r="BI118"/>
  <c r="BH118"/>
  <c r="BG118"/>
  <c r="BF118"/>
  <c r="T118"/>
  <c r="T117"/>
  <c r="R118"/>
  <c r="R117"/>
  <c r="P118"/>
  <c r="P117"/>
  <c r="BI115"/>
  <c r="BH115"/>
  <c r="BG115"/>
  <c r="BF115"/>
  <c r="T115"/>
  <c r="R115"/>
  <c r="P115"/>
  <c r="BI113"/>
  <c r="BH113"/>
  <c r="BG113"/>
  <c r="BF113"/>
  <c r="T113"/>
  <c r="R113"/>
  <c r="P113"/>
  <c r="BI109"/>
  <c r="BH109"/>
  <c r="BG109"/>
  <c r="BF109"/>
  <c r="T109"/>
  <c r="R109"/>
  <c r="P109"/>
  <c r="BI107"/>
  <c r="BH107"/>
  <c r="BG107"/>
  <c r="BF107"/>
  <c r="T107"/>
  <c r="R107"/>
  <c r="P107"/>
  <c r="BI99"/>
  <c r="BH99"/>
  <c r="BG99"/>
  <c r="BF99"/>
  <c r="T99"/>
  <c r="T98"/>
  <c r="R99"/>
  <c r="R98"/>
  <c r="P99"/>
  <c r="P98"/>
  <c r="BI95"/>
  <c r="BH95"/>
  <c r="BG95"/>
  <c r="BF95"/>
  <c r="T95"/>
  <c r="R95"/>
  <c r="P95"/>
  <c r="BI92"/>
  <c r="BH92"/>
  <c r="BG92"/>
  <c r="BF92"/>
  <c r="T92"/>
  <c r="R92"/>
  <c r="P92"/>
  <c r="J86"/>
  <c r="F85"/>
  <c r="F83"/>
  <c r="E81"/>
  <c r="J55"/>
  <c r="F54"/>
  <c r="F52"/>
  <c r="E50"/>
  <c r="J21"/>
  <c r="E21"/>
  <c r="J54"/>
  <c r="J20"/>
  <c r="J18"/>
  <c r="E18"/>
  <c r="F86"/>
  <c r="J17"/>
  <c r="J12"/>
  <c r="J83"/>
  <c r="E7"/>
  <c r="E79"/>
  <c i="1" r="L50"/>
  <c r="AM50"/>
  <c r="AM49"/>
  <c r="L49"/>
  <c r="AM47"/>
  <c r="L47"/>
  <c r="L45"/>
  <c r="L44"/>
  <c i="13" r="J97"/>
  <c r="J95"/>
  <c r="BK93"/>
  <c r="J86"/>
  <c r="BK83"/>
  <c i="12" r="J99"/>
  <c r="BK93"/>
  <c i="11" r="J345"/>
  <c r="BK343"/>
  <c r="BK341"/>
  <c r="J338"/>
  <c r="J322"/>
  <c r="J320"/>
  <c r="J314"/>
  <c r="BK297"/>
  <c r="J285"/>
  <c r="J283"/>
  <c r="J277"/>
  <c r="J273"/>
  <c r="BK269"/>
  <c r="BK262"/>
  <c r="BK258"/>
  <c r="J256"/>
  <c i="8" r="J113"/>
  <c r="BK109"/>
  <c r="BK105"/>
  <c r="BK103"/>
  <c r="BK99"/>
  <c r="J94"/>
  <c r="J89"/>
  <c i="7" r="BK206"/>
  <c r="J199"/>
  <c r="BK185"/>
  <c r="J180"/>
  <c r="BK172"/>
  <c r="BK164"/>
  <c r="J160"/>
  <c r="BK152"/>
  <c r="J150"/>
  <c r="BK146"/>
  <c r="BK135"/>
  <c r="BK130"/>
  <c r="BK124"/>
  <c r="J121"/>
  <c r="J111"/>
  <c r="BK109"/>
  <c r="BK102"/>
  <c r="BK95"/>
  <c r="BK89"/>
  <c i="5" r="J186"/>
  <c r="BK179"/>
  <c r="J176"/>
  <c r="BK166"/>
  <c r="BK162"/>
  <c r="BK159"/>
  <c r="J157"/>
  <c r="BK146"/>
  <c r="BK139"/>
  <c r="BK137"/>
  <c r="J135"/>
  <c r="BK131"/>
  <c r="J125"/>
  <c r="BK109"/>
  <c r="BK98"/>
  <c r="J94"/>
  <c r="BK91"/>
  <c i="4" r="BK186"/>
  <c r="BK183"/>
  <c r="J172"/>
  <c r="BK159"/>
  <c r="BK157"/>
  <c r="BK155"/>
  <c r="J153"/>
  <c r="BK150"/>
  <c r="BK146"/>
  <c r="J140"/>
  <c r="J135"/>
  <c r="J132"/>
  <c r="BK129"/>
  <c r="J123"/>
  <c r="J120"/>
  <c r="BK117"/>
  <c r="BK114"/>
  <c r="J99"/>
  <c r="BK91"/>
  <c i="3" r="J232"/>
  <c r="BK229"/>
  <c r="BK226"/>
  <c r="BK222"/>
  <c r="J218"/>
  <c r="BK213"/>
  <c r="J190"/>
  <c r="J187"/>
  <c r="BK178"/>
  <c r="J176"/>
  <c r="BK174"/>
  <c r="J172"/>
  <c r="BK169"/>
  <c r="J167"/>
  <c r="J164"/>
  <c r="BK162"/>
  <c r="BK153"/>
  <c r="J151"/>
  <c r="J145"/>
  <c r="BK143"/>
  <c r="J138"/>
  <c r="BK136"/>
  <c r="J133"/>
  <c r="BK118"/>
  <c r="BK115"/>
  <c r="J112"/>
  <c r="BK109"/>
  <c r="BK105"/>
  <c r="J95"/>
  <c i="2" r="BK130"/>
  <c r="J126"/>
  <c r="BK122"/>
  <c r="BK115"/>
  <c r="BK113"/>
  <c r="J109"/>
  <c r="BK107"/>
  <c r="BK99"/>
  <c r="BK92"/>
  <c i="13" r="BK109"/>
  <c r="J109"/>
  <c r="BK107"/>
  <c r="J107"/>
  <c r="J105"/>
  <c r="BK103"/>
  <c r="J103"/>
  <c r="BK101"/>
  <c r="J99"/>
  <c r="J93"/>
  <c r="J91"/>
  <c r="BK86"/>
  <c i="12" r="BK99"/>
  <c r="J96"/>
  <c r="J93"/>
  <c r="BK90"/>
  <c r="J87"/>
  <c r="J84"/>
  <c i="11" r="BK345"/>
  <c r="BK332"/>
  <c r="BK328"/>
  <c r="BK324"/>
  <c r="BK320"/>
  <c r="BK316"/>
  <c r="J310"/>
  <c r="BK303"/>
  <c r="J301"/>
  <c r="J295"/>
  <c r="BK291"/>
  <c r="J280"/>
  <c r="BK273"/>
  <c r="J269"/>
  <c r="BK266"/>
  <c r="J258"/>
  <c r="BK252"/>
  <c r="BK248"/>
  <c r="J244"/>
  <c r="J240"/>
  <c r="J237"/>
  <c r="J235"/>
  <c r="BK231"/>
  <c r="J226"/>
  <c r="J223"/>
  <c r="BK217"/>
  <c r="J208"/>
  <c r="BK203"/>
  <c r="J203"/>
  <c r="BK199"/>
  <c r="J199"/>
  <c r="BK197"/>
  <c r="J197"/>
  <c r="BK193"/>
  <c r="J193"/>
  <c r="BK191"/>
  <c r="J189"/>
  <c r="BK185"/>
  <c r="BK181"/>
  <c r="BK179"/>
  <c r="BK175"/>
  <c r="BK171"/>
  <c r="BK167"/>
  <c r="J164"/>
  <c r="BK160"/>
  <c r="BK156"/>
  <c r="J151"/>
  <c r="J147"/>
  <c r="BK143"/>
  <c r="BK141"/>
  <c r="J137"/>
  <c r="J133"/>
  <c r="BK131"/>
  <c r="J129"/>
  <c r="J125"/>
  <c r="BK121"/>
  <c r="J117"/>
  <c r="BK115"/>
  <c r="BK113"/>
  <c r="J108"/>
  <c r="BK106"/>
  <c r="J104"/>
  <c i="10" r="J224"/>
  <c r="J222"/>
  <c r="BK220"/>
  <c r="BK217"/>
  <c r="BK213"/>
  <c r="BK211"/>
  <c r="J209"/>
  <c r="J205"/>
  <c r="J203"/>
  <c r="J198"/>
  <c r="BK193"/>
  <c r="J191"/>
  <c r="J186"/>
  <c r="J183"/>
  <c r="BK178"/>
  <c r="BK174"/>
  <c r="J172"/>
  <c r="BK170"/>
  <c r="BK167"/>
  <c r="J165"/>
  <c r="J161"/>
  <c r="BK159"/>
  <c r="BK155"/>
  <c r="J153"/>
  <c r="BK149"/>
  <c r="J145"/>
  <c r="BK142"/>
  <c r="J138"/>
  <c r="BK134"/>
  <c r="J129"/>
  <c r="BK127"/>
  <c r="BK123"/>
  <c r="J119"/>
  <c r="BK117"/>
  <c r="BK113"/>
  <c r="J111"/>
  <c r="J109"/>
  <c r="BK103"/>
  <c r="BK101"/>
  <c r="J99"/>
  <c i="9" r="J223"/>
  <c r="BK221"/>
  <c r="J219"/>
  <c r="J216"/>
  <c r="BK212"/>
  <c r="BK210"/>
  <c r="BK207"/>
  <c r="J204"/>
  <c r="BK200"/>
  <c r="J196"/>
  <c r="J190"/>
  <c r="BK186"/>
  <c r="BK184"/>
  <c r="J184"/>
  <c r="BK179"/>
  <c r="J179"/>
  <c r="BK173"/>
  <c r="J173"/>
  <c r="BK169"/>
  <c r="J169"/>
  <c r="BK165"/>
  <c r="J165"/>
  <c r="BK161"/>
  <c r="J161"/>
  <c r="BK159"/>
  <c r="J159"/>
  <c r="BK157"/>
  <c r="J157"/>
  <c r="BK154"/>
  <c r="J154"/>
  <c r="J150"/>
  <c r="BK146"/>
  <c r="BK141"/>
  <c r="BK137"/>
  <c r="J133"/>
  <c r="BK131"/>
  <c r="BK127"/>
  <c r="BK123"/>
  <c r="J121"/>
  <c r="BK117"/>
  <c r="BK113"/>
  <c r="J111"/>
  <c r="J104"/>
  <c r="J102"/>
  <c r="J100"/>
  <c i="8" r="J156"/>
  <c r="BK150"/>
  <c r="J146"/>
  <c r="BK136"/>
  <c r="J133"/>
  <c r="BK129"/>
  <c r="BK125"/>
  <c r="J121"/>
  <c r="BK117"/>
  <c r="BK107"/>
  <c r="J101"/>
  <c r="BK97"/>
  <c r="J86"/>
  <c r="BK83"/>
  <c i="7" r="BK199"/>
  <c r="J185"/>
  <c r="J176"/>
  <c r="BK168"/>
  <c r="J164"/>
  <c r="BK156"/>
  <c r="BK150"/>
  <c r="J148"/>
  <c r="J146"/>
  <c r="BK144"/>
  <c r="BK142"/>
  <c r="BK140"/>
  <c r="BK138"/>
  <c r="J130"/>
  <c r="BK127"/>
  <c r="BK119"/>
  <c r="BK114"/>
  <c r="J109"/>
  <c r="J107"/>
  <c r="BK105"/>
  <c r="J102"/>
  <c r="BK98"/>
  <c r="J92"/>
  <c r="BK86"/>
  <c i="6" r="BK196"/>
  <c r="BK186"/>
  <c r="BK177"/>
  <c r="BK173"/>
  <c r="J173"/>
  <c r="J169"/>
  <c r="J159"/>
  <c r="BK153"/>
  <c r="J150"/>
  <c r="J144"/>
  <c r="BK140"/>
  <c r="J136"/>
  <c r="BK131"/>
  <c r="BK128"/>
  <c r="J124"/>
  <c r="BK121"/>
  <c r="BK118"/>
  <c r="BK110"/>
  <c r="J110"/>
  <c r="BK101"/>
  <c r="BK94"/>
  <c r="J94"/>
  <c r="J86"/>
  <c i="5" r="J206"/>
  <c r="BK189"/>
  <c r="BK176"/>
  <c r="J166"/>
  <c r="J152"/>
  <c r="J149"/>
  <c r="BK144"/>
  <c r="J137"/>
  <c r="J128"/>
  <c r="BK119"/>
  <c r="J115"/>
  <c r="J109"/>
  <c r="J106"/>
  <c r="BK101"/>
  <c r="J98"/>
  <c r="BK94"/>
  <c i="4" r="J266"/>
  <c r="J262"/>
  <c r="J257"/>
  <c r="BK254"/>
  <c r="BK251"/>
  <c r="J247"/>
  <c r="J243"/>
  <c r="BK240"/>
  <c r="J235"/>
  <c r="J222"/>
  <c r="BK219"/>
  <c r="J216"/>
  <c r="J212"/>
  <c r="J209"/>
  <c r="BK207"/>
  <c r="BK204"/>
  <c r="BK202"/>
  <c r="J196"/>
  <c r="J177"/>
  <c r="J175"/>
  <c r="BK162"/>
  <c r="J159"/>
  <c i="13" r="BK105"/>
  <c r="J101"/>
  <c r="BK99"/>
  <c r="BK97"/>
  <c r="BK95"/>
  <c r="BK91"/>
  <c r="J83"/>
  <c i="12" r="BK96"/>
  <c r="J90"/>
  <c r="BK87"/>
  <c r="BK84"/>
  <c i="11" r="J343"/>
  <c r="J341"/>
  <c r="BK338"/>
  <c r="J332"/>
  <c r="J328"/>
  <c r="J324"/>
  <c r="BK322"/>
  <c r="J316"/>
  <c r="BK314"/>
  <c r="BK310"/>
  <c r="J303"/>
  <c r="BK301"/>
  <c r="J297"/>
  <c r="BK295"/>
  <c r="J291"/>
  <c r="BK285"/>
  <c r="BK283"/>
  <c r="BK280"/>
  <c r="BK277"/>
  <c r="J266"/>
  <c r="J262"/>
  <c r="BK256"/>
  <c i="6" r="BK86"/>
  <c i="5" r="BK203"/>
  <c r="J199"/>
  <c r="BK193"/>
  <c r="BK182"/>
  <c r="J159"/>
  <c r="BK157"/>
  <c r="J155"/>
  <c r="J146"/>
  <c r="J141"/>
  <c r="BK135"/>
  <c r="BK128"/>
  <c r="BK125"/>
  <c r="BK115"/>
  <c r="J112"/>
  <c r="BK106"/>
  <c r="J103"/>
  <c i="4" r="BK269"/>
  <c r="BK262"/>
  <c r="J251"/>
  <c r="BK243"/>
  <c r="J240"/>
  <c r="BK235"/>
  <c r="BK226"/>
  <c r="BK222"/>
  <c r="J219"/>
  <c r="BK216"/>
  <c r="BK212"/>
  <c r="J207"/>
  <c r="J202"/>
  <c r="BK200"/>
  <c r="BK198"/>
  <c r="BK196"/>
  <c r="J192"/>
  <c r="BK188"/>
  <c r="J186"/>
  <c r="J183"/>
  <c r="BK180"/>
  <c r="BK177"/>
  <c r="BK175"/>
  <c r="BK172"/>
  <c r="J164"/>
  <c r="J157"/>
  <c r="J155"/>
  <c r="BK153"/>
  <c r="J150"/>
  <c r="J146"/>
  <c r="BK140"/>
  <c r="BK135"/>
  <c r="BK132"/>
  <c r="J129"/>
  <c r="BK123"/>
  <c r="BK120"/>
  <c r="J117"/>
  <c r="J114"/>
  <c r="J109"/>
  <c r="BK106"/>
  <c r="BK99"/>
  <c r="BK95"/>
  <c i="3" r="J235"/>
  <c r="J229"/>
  <c r="J226"/>
  <c r="BK210"/>
  <c r="BK207"/>
  <c r="J198"/>
  <c r="BK194"/>
  <c r="BK190"/>
  <c r="J184"/>
  <c r="BK181"/>
  <c r="J178"/>
  <c r="J174"/>
  <c r="BK164"/>
  <c r="J162"/>
  <c r="J158"/>
  <c r="J156"/>
  <c r="J153"/>
  <c r="BK148"/>
  <c r="BK145"/>
  <c r="J143"/>
  <c r="BK140"/>
  <c r="BK138"/>
  <c r="J136"/>
  <c r="BK127"/>
  <c r="J124"/>
  <c r="J121"/>
  <c r="J115"/>
  <c r="BK98"/>
  <c r="BK95"/>
  <c r="J91"/>
  <c i="2" r="J130"/>
  <c r="BK118"/>
  <c r="BK109"/>
  <c r="J107"/>
  <c r="J99"/>
  <c r="J95"/>
  <c r="J92"/>
  <c i="11" r="J252"/>
  <c r="J248"/>
  <c r="BK244"/>
  <c r="BK240"/>
  <c r="BK237"/>
  <c r="BK235"/>
  <c r="J231"/>
  <c r="BK226"/>
  <c r="BK223"/>
  <c r="J217"/>
  <c r="BK213"/>
  <c r="J213"/>
  <c r="BK208"/>
  <c r="J191"/>
  <c r="BK189"/>
  <c r="J185"/>
  <c r="J181"/>
  <c r="J179"/>
  <c r="J175"/>
  <c r="J171"/>
  <c r="J167"/>
  <c r="BK164"/>
  <c r="J160"/>
  <c r="J156"/>
  <c r="BK151"/>
  <c r="BK147"/>
  <c r="J143"/>
  <c r="J141"/>
  <c r="BK137"/>
  <c r="BK133"/>
  <c r="J131"/>
  <c r="BK129"/>
  <c r="BK125"/>
  <c r="J121"/>
  <c r="BK117"/>
  <c r="J115"/>
  <c r="J113"/>
  <c r="BK108"/>
  <c r="J106"/>
  <c r="BK104"/>
  <c i="10" r="BK224"/>
  <c r="BK222"/>
  <c r="J220"/>
  <c r="J217"/>
  <c r="J213"/>
  <c r="J211"/>
  <c r="BK209"/>
  <c r="BK205"/>
  <c r="BK203"/>
  <c r="BK198"/>
  <c r="J193"/>
  <c r="BK191"/>
  <c r="BK186"/>
  <c r="BK183"/>
  <c r="J178"/>
  <c r="J174"/>
  <c r="BK172"/>
  <c r="J170"/>
  <c r="J167"/>
  <c r="BK165"/>
  <c r="BK161"/>
  <c r="J159"/>
  <c r="J155"/>
  <c r="BK153"/>
  <c r="J149"/>
  <c r="BK145"/>
  <c r="J142"/>
  <c r="BK138"/>
  <c r="J134"/>
  <c r="BK129"/>
  <c r="J127"/>
  <c r="J123"/>
  <c r="BK119"/>
  <c r="J117"/>
  <c r="J113"/>
  <c r="BK111"/>
  <c r="BK109"/>
  <c r="J103"/>
  <c r="J101"/>
  <c r="BK99"/>
  <c i="9" r="BK223"/>
  <c r="J221"/>
  <c r="BK219"/>
  <c r="BK216"/>
  <c r="J212"/>
  <c r="J210"/>
  <c r="J207"/>
  <c r="BK204"/>
  <c r="J200"/>
  <c r="BK196"/>
  <c r="BK190"/>
  <c r="J186"/>
  <c r="BK150"/>
  <c r="J146"/>
  <c r="J141"/>
  <c r="J137"/>
  <c r="BK133"/>
  <c r="J131"/>
  <c r="J127"/>
  <c r="J123"/>
  <c r="BK121"/>
  <c r="J117"/>
  <c r="J113"/>
  <c r="BK111"/>
  <c r="BK104"/>
  <c r="BK102"/>
  <c r="BK100"/>
  <c i="8" r="BK156"/>
  <c r="J150"/>
  <c r="BK146"/>
  <c r="J136"/>
  <c r="BK133"/>
  <c r="J129"/>
  <c r="J125"/>
  <c r="BK121"/>
  <c r="J117"/>
  <c r="BK113"/>
  <c r="J109"/>
  <c r="J107"/>
  <c r="J105"/>
  <c r="J103"/>
  <c r="BK101"/>
  <c r="J99"/>
  <c r="J97"/>
  <c r="BK94"/>
  <c r="BK89"/>
  <c r="BK86"/>
  <c r="J83"/>
  <c i="7" r="J206"/>
  <c r="BK180"/>
  <c r="BK176"/>
  <c r="J172"/>
  <c r="J168"/>
  <c r="BK160"/>
  <c r="J156"/>
  <c r="J152"/>
  <c r="BK148"/>
  <c r="J144"/>
  <c r="J142"/>
  <c r="J140"/>
  <c r="J138"/>
  <c r="J135"/>
  <c r="J127"/>
  <c r="J124"/>
  <c r="BK121"/>
  <c r="J119"/>
  <c r="J114"/>
  <c r="BK111"/>
  <c r="BK107"/>
  <c r="J105"/>
  <c r="J98"/>
  <c r="J95"/>
  <c r="BK92"/>
  <c r="J89"/>
  <c r="J86"/>
  <c i="6" r="J196"/>
  <c r="J186"/>
  <c r="J177"/>
  <c r="BK169"/>
  <c r="BK159"/>
  <c r="J153"/>
  <c r="BK150"/>
  <c r="BK144"/>
  <c r="J140"/>
  <c r="BK136"/>
  <c r="J131"/>
  <c r="J128"/>
  <c r="BK124"/>
  <c r="J121"/>
  <c r="J118"/>
  <c r="J101"/>
  <c i="5" r="BK206"/>
  <c r="J203"/>
  <c r="BK199"/>
  <c r="J193"/>
  <c r="J189"/>
  <c r="BK186"/>
  <c r="J182"/>
  <c r="J179"/>
  <c r="J162"/>
  <c r="BK155"/>
  <c r="BK152"/>
  <c r="BK149"/>
  <c r="J144"/>
  <c r="BK141"/>
  <c r="J139"/>
  <c r="J131"/>
  <c r="J119"/>
  <c r="BK112"/>
  <c r="BK103"/>
  <c r="J101"/>
  <c r="J91"/>
  <c i="4" r="J269"/>
  <c r="BK266"/>
  <c r="BK257"/>
  <c r="J254"/>
  <c r="BK247"/>
  <c r="J226"/>
  <c r="BK209"/>
  <c r="J204"/>
  <c r="J200"/>
  <c r="J198"/>
  <c r="BK192"/>
  <c r="J188"/>
  <c r="J180"/>
  <c r="BK164"/>
  <c r="J162"/>
  <c r="BK109"/>
  <c r="J106"/>
  <c r="J95"/>
  <c r="J91"/>
  <c i="3" r="BK235"/>
  <c r="BK232"/>
  <c r="J222"/>
  <c r="BK218"/>
  <c r="J213"/>
  <c r="J210"/>
  <c r="J207"/>
  <c r="BK198"/>
  <c r="J194"/>
  <c r="BK187"/>
  <c r="BK184"/>
  <c r="J181"/>
  <c r="BK176"/>
  <c r="BK172"/>
  <c r="J169"/>
  <c r="BK167"/>
  <c r="BK158"/>
  <c r="BK156"/>
  <c r="BK151"/>
  <c r="J148"/>
  <c r="J140"/>
  <c r="BK133"/>
  <c r="J127"/>
  <c r="BK124"/>
  <c r="BK121"/>
  <c r="J118"/>
  <c r="BK112"/>
  <c r="J109"/>
  <c r="J105"/>
  <c r="J98"/>
  <c r="BK91"/>
  <c i="2" r="BK126"/>
  <c r="J122"/>
  <c r="J118"/>
  <c r="J115"/>
  <c r="J113"/>
  <c r="BK95"/>
  <c i="1" r="AS63"/>
  <c r="AS56"/>
  <c i="2" l="1" r="T91"/>
  <c r="R106"/>
  <c r="P112"/>
  <c i="3" r="BK90"/>
  <c r="J90"/>
  <c r="J65"/>
  <c r="T90"/>
  <c r="T89"/>
  <c r="R186"/>
  <c i="4" r="P90"/>
  <c r="P89"/>
  <c r="P88"/>
  <c i="1" r="AU58"/>
  <c i="4" r="P215"/>
  <c i="5" r="P90"/>
  <c r="P89"/>
  <c r="R161"/>
  <c i="6" r="BK85"/>
  <c r="J85"/>
  <c r="J61"/>
  <c r="R85"/>
  <c r="P127"/>
  <c r="R127"/>
  <c r="T149"/>
  <c i="7" r="P85"/>
  <c r="T85"/>
  <c r="P101"/>
  <c r="T101"/>
  <c r="T118"/>
  <c i="8" r="P82"/>
  <c r="P81"/>
  <c i="1" r="AU62"/>
  <c i="8" r="T82"/>
  <c r="T81"/>
  <c i="9" r="P99"/>
  <c r="T99"/>
  <c r="P145"/>
  <c r="T145"/>
  <c r="P156"/>
  <c r="T156"/>
  <c r="BK183"/>
  <c r="J183"/>
  <c r="J69"/>
  <c r="R183"/>
  <c r="BK195"/>
  <c r="J195"/>
  <c r="J70"/>
  <c r="R195"/>
  <c r="P209"/>
  <c r="T209"/>
  <c r="BK218"/>
  <c r="J218"/>
  <c r="J75"/>
  <c r="R218"/>
  <c r="R214"/>
  <c i="10" r="P98"/>
  <c r="T98"/>
  <c r="P133"/>
  <c r="T133"/>
  <c r="P144"/>
  <c r="T144"/>
  <c r="P169"/>
  <c r="R169"/>
  <c r="BK190"/>
  <c r="J190"/>
  <c r="J70"/>
  <c r="P190"/>
  <c r="BK202"/>
  <c r="J202"/>
  <c r="J71"/>
  <c r="T202"/>
  <c r="P219"/>
  <c r="P215"/>
  <c r="R219"/>
  <c r="R215"/>
  <c i="2" r="P91"/>
  <c r="P90"/>
  <c r="P89"/>
  <c i="1" r="AU55"/>
  <c i="2" r="P106"/>
  <c r="BK112"/>
  <c r="J112"/>
  <c r="J64"/>
  <c r="R112"/>
  <c i="3" r="P90"/>
  <c r="P89"/>
  <c r="BK186"/>
  <c r="J186"/>
  <c r="J66"/>
  <c r="P186"/>
  <c i="4" r="R90"/>
  <c r="R89"/>
  <c r="T215"/>
  <c i="5" r="R90"/>
  <c r="R89"/>
  <c r="R88"/>
  <c r="P161"/>
  <c i="11" r="BK103"/>
  <c r="J103"/>
  <c r="J65"/>
  <c r="P103"/>
  <c r="BK155"/>
  <c r="J155"/>
  <c r="J66"/>
  <c r="T155"/>
  <c r="P166"/>
  <c r="BK207"/>
  <c r="J207"/>
  <c r="J68"/>
  <c r="P207"/>
  <c r="BK239"/>
  <c r="J239"/>
  <c r="J71"/>
  <c r="R239"/>
  <c r="P268"/>
  <c r="R268"/>
  <c r="P282"/>
  <c r="T282"/>
  <c r="R290"/>
  <c r="R289"/>
  <c r="R340"/>
  <c r="R336"/>
  <c i="12" r="T83"/>
  <c r="T82"/>
  <c r="T81"/>
  <c i="13" r="P90"/>
  <c i="4" r="T90"/>
  <c r="T89"/>
  <c r="T88"/>
  <c r="BK215"/>
  <c r="J215"/>
  <c r="J66"/>
  <c i="5" r="T90"/>
  <c r="T89"/>
  <c r="BK161"/>
  <c r="J161"/>
  <c r="J66"/>
  <c i="6" r="T85"/>
  <c r="BK149"/>
  <c r="J149"/>
  <c r="J63"/>
  <c r="P149"/>
  <c i="7" r="R85"/>
  <c r="BK101"/>
  <c r="J101"/>
  <c r="J62"/>
  <c r="R101"/>
  <c r="P118"/>
  <c i="8" r="BK82"/>
  <c r="J82"/>
  <c r="J60"/>
  <c r="R82"/>
  <c r="R81"/>
  <c i="9" r="BK99"/>
  <c r="J99"/>
  <c r="J65"/>
  <c r="R99"/>
  <c r="BK145"/>
  <c r="J145"/>
  <c r="J66"/>
  <c r="R145"/>
  <c r="BK156"/>
  <c r="J156"/>
  <c r="J67"/>
  <c r="R156"/>
  <c r="P183"/>
  <c r="T183"/>
  <c r="P195"/>
  <c r="T195"/>
  <c r="BK209"/>
  <c r="J209"/>
  <c r="J72"/>
  <c r="R209"/>
  <c r="P218"/>
  <c r="P214"/>
  <c r="T218"/>
  <c r="T214"/>
  <c i="10" r="BK98"/>
  <c r="J98"/>
  <c r="J65"/>
  <c r="R98"/>
  <c r="BK133"/>
  <c r="J133"/>
  <c r="J66"/>
  <c r="R133"/>
  <c r="BK144"/>
  <c r="J144"/>
  <c r="J67"/>
  <c r="R144"/>
  <c r="BK169"/>
  <c r="J169"/>
  <c r="J68"/>
  <c r="T169"/>
  <c r="R190"/>
  <c r="T190"/>
  <c r="P202"/>
  <c r="R202"/>
  <c r="BK219"/>
  <c r="J219"/>
  <c r="J74"/>
  <c r="T219"/>
  <c r="T215"/>
  <c i="11" r="R103"/>
  <c r="BK166"/>
  <c r="J166"/>
  <c r="J67"/>
  <c r="R166"/>
  <c r="R207"/>
  <c r="BK230"/>
  <c r="J230"/>
  <c r="J70"/>
  <c r="R230"/>
  <c r="P239"/>
  <c r="BK268"/>
  <c r="J268"/>
  <c r="J72"/>
  <c r="T268"/>
  <c r="BK290"/>
  <c r="BK289"/>
  <c r="J289"/>
  <c r="J75"/>
  <c r="T290"/>
  <c r="T289"/>
  <c r="BK340"/>
  <c r="J340"/>
  <c r="J79"/>
  <c r="T340"/>
  <c r="T336"/>
  <c i="12" r="P83"/>
  <c r="P82"/>
  <c r="P81"/>
  <c i="1" r="AU67"/>
  <c i="13" r="BK82"/>
  <c r="J82"/>
  <c r="J60"/>
  <c r="P82"/>
  <c r="P81"/>
  <c i="1" r="AU68"/>
  <c i="13" r="R82"/>
  <c r="T82"/>
  <c r="BK90"/>
  <c r="J90"/>
  <c r="J61"/>
  <c r="R90"/>
  <c i="2" r="BK91"/>
  <c r="R91"/>
  <c r="R90"/>
  <c r="R89"/>
  <c r="BK106"/>
  <c r="J106"/>
  <c r="J63"/>
  <c r="T106"/>
  <c r="T112"/>
  <c i="3" r="R90"/>
  <c r="R89"/>
  <c r="R88"/>
  <c r="T186"/>
  <c i="4" r="BK90"/>
  <c r="J90"/>
  <c r="J65"/>
  <c r="R215"/>
  <c i="5" r="BK90"/>
  <c r="J90"/>
  <c r="J65"/>
  <c r="T161"/>
  <c i="6" r="P85"/>
  <c r="P84"/>
  <c r="P83"/>
  <c i="1" r="AU60"/>
  <c i="6" r="BK127"/>
  <c r="J127"/>
  <c r="J62"/>
  <c r="T127"/>
  <c r="R149"/>
  <c i="7" r="BK85"/>
  <c r="J85"/>
  <c r="J61"/>
  <c r="BK118"/>
  <c r="J118"/>
  <c r="J63"/>
  <c r="R118"/>
  <c i="11" r="T103"/>
  <c r="P155"/>
  <c r="R155"/>
  <c r="T166"/>
  <c r="T207"/>
  <c r="P230"/>
  <c r="T230"/>
  <c r="T239"/>
  <c r="BK282"/>
  <c r="J282"/>
  <c r="J74"/>
  <c r="R282"/>
  <c r="P290"/>
  <c r="P289"/>
  <c r="P340"/>
  <c r="P336"/>
  <c i="12" r="BK83"/>
  <c r="BK82"/>
  <c r="BK81"/>
  <c r="J81"/>
  <c r="J59"/>
  <c r="R83"/>
  <c r="R82"/>
  <c r="R81"/>
  <c i="13" r="T90"/>
  <c i="2" r="BE99"/>
  <c r="BE118"/>
  <c r="BE130"/>
  <c r="BK117"/>
  <c r="J117"/>
  <c r="J65"/>
  <c r="BK121"/>
  <c r="J121"/>
  <c r="J67"/>
  <c i="3" r="E50"/>
  <c r="J56"/>
  <c r="J84"/>
  <c r="BE95"/>
  <c r="BE109"/>
  <c r="BE115"/>
  <c r="BE121"/>
  <c r="BE127"/>
  <c r="BE138"/>
  <c r="BE148"/>
  <c r="BE153"/>
  <c r="BE169"/>
  <c r="BE174"/>
  <c r="BE181"/>
  <c r="BE194"/>
  <c r="BE207"/>
  <c r="BE213"/>
  <c r="BE226"/>
  <c r="BE229"/>
  <c i="4" r="J82"/>
  <c r="BE95"/>
  <c r="BE99"/>
  <c r="BE172"/>
  <c r="BE186"/>
  <c r="BE202"/>
  <c r="BE204"/>
  <c r="BE207"/>
  <c r="BE212"/>
  <c r="BE243"/>
  <c r="BE251"/>
  <c i="5" r="F85"/>
  <c r="BE94"/>
  <c r="BE106"/>
  <c r="BE119"/>
  <c r="BE125"/>
  <c r="BE128"/>
  <c r="BE135"/>
  <c r="BE139"/>
  <c r="BE144"/>
  <c r="BE157"/>
  <c r="BE162"/>
  <c r="BE206"/>
  <c i="6" r="J77"/>
  <c r="F80"/>
  <c r="BE94"/>
  <c r="BE121"/>
  <c r="BE124"/>
  <c r="BE131"/>
  <c r="BE140"/>
  <c r="BE144"/>
  <c r="BE196"/>
  <c i="7" r="J52"/>
  <c r="J54"/>
  <c r="F80"/>
  <c r="BE86"/>
  <c r="BE109"/>
  <c r="BE119"/>
  <c r="BE130"/>
  <c r="BE135"/>
  <c r="BE146"/>
  <c r="BE150"/>
  <c r="BE176"/>
  <c r="BE180"/>
  <c r="BE185"/>
  <c i="8" r="E48"/>
  <c r="J54"/>
  <c r="F78"/>
  <c r="BE83"/>
  <c r="BE86"/>
  <c r="BE89"/>
  <c r="BE99"/>
  <c r="BE103"/>
  <c r="BE121"/>
  <c r="BE129"/>
  <c r="BE136"/>
  <c r="BE150"/>
  <c r="BE156"/>
  <c i="9" r="E50"/>
  <c r="J56"/>
  <c r="J58"/>
  <c r="BE100"/>
  <c r="BE102"/>
  <c r="BE104"/>
  <c r="BE117"/>
  <c r="BE121"/>
  <c r="BE133"/>
  <c r="BE184"/>
  <c r="BE186"/>
  <c r="BE190"/>
  <c r="BE200"/>
  <c r="BE204"/>
  <c r="BE207"/>
  <c r="BE212"/>
  <c r="BE216"/>
  <c r="BE223"/>
  <c r="BK206"/>
  <c r="J206"/>
  <c r="J71"/>
  <c r="BK215"/>
  <c r="J215"/>
  <c r="J74"/>
  <c i="10" r="E50"/>
  <c r="J56"/>
  <c r="J58"/>
  <c r="BE103"/>
  <c r="BE109"/>
  <c r="BE117"/>
  <c r="BE127"/>
  <c r="BE129"/>
  <c r="BE134"/>
  <c r="BE138"/>
  <c r="BE159"/>
  <c r="BE161"/>
  <c r="BE167"/>
  <c r="BE170"/>
  <c r="BE174"/>
  <c r="BE183"/>
  <c r="BE191"/>
  <c r="BE193"/>
  <c r="BE203"/>
  <c r="BE205"/>
  <c r="BE217"/>
  <c r="BE220"/>
  <c r="BE222"/>
  <c r="BE224"/>
  <c r="BK185"/>
  <c r="J185"/>
  <c r="J69"/>
  <c r="BK216"/>
  <c r="J216"/>
  <c r="J73"/>
  <c i="11" r="E50"/>
  <c r="F59"/>
  <c r="J97"/>
  <c r="BE106"/>
  <c r="BE113"/>
  <c r="BE115"/>
  <c r="BE121"/>
  <c r="BE125"/>
  <c r="BE131"/>
  <c r="BE133"/>
  <c r="BE147"/>
  <c r="BE151"/>
  <c r="BE160"/>
  <c r="BE164"/>
  <c r="BE175"/>
  <c r="BE179"/>
  <c r="BE185"/>
  <c r="BE208"/>
  <c r="BE217"/>
  <c r="BE231"/>
  <c r="BE235"/>
  <c r="BE248"/>
  <c i="2" r="J52"/>
  <c r="F55"/>
  <c r="J85"/>
  <c r="BE107"/>
  <c r="BE113"/>
  <c r="BE115"/>
  <c r="BE122"/>
  <c r="BE126"/>
  <c r="BK98"/>
  <c r="J98"/>
  <c r="J62"/>
  <c r="BK129"/>
  <c r="J129"/>
  <c r="J69"/>
  <c i="3" r="BE118"/>
  <c r="BE124"/>
  <c r="BE136"/>
  <c r="BE140"/>
  <c r="BE145"/>
  <c r="BE151"/>
  <c r="BE156"/>
  <c r="BE162"/>
  <c r="BE178"/>
  <c r="BE184"/>
  <c r="BE190"/>
  <c r="BE232"/>
  <c r="BE235"/>
  <c i="4" r="J58"/>
  <c r="E76"/>
  <c r="BE91"/>
  <c r="BE117"/>
  <c r="BE120"/>
  <c r="BE129"/>
  <c r="BE135"/>
  <c r="BE146"/>
  <c r="BE157"/>
  <c r="BE188"/>
  <c r="BE198"/>
  <c r="BE209"/>
  <c r="BE219"/>
  <c r="BE222"/>
  <c r="BE226"/>
  <c r="BE240"/>
  <c r="BE247"/>
  <c r="BE257"/>
  <c r="BE262"/>
  <c r="BE266"/>
  <c r="BE269"/>
  <c i="5" r="E50"/>
  <c r="J56"/>
  <c r="J84"/>
  <c r="BE91"/>
  <c r="BE98"/>
  <c r="BE109"/>
  <c r="BE141"/>
  <c r="BE146"/>
  <c r="BE152"/>
  <c r="BE155"/>
  <c r="BE166"/>
  <c r="BE176"/>
  <c r="BE186"/>
  <c i="6" r="E48"/>
  <c r="BE153"/>
  <c i="11" r="BE258"/>
  <c r="BE269"/>
  <c r="BE273"/>
  <c r="BE285"/>
  <c r="BE301"/>
  <c r="BE320"/>
  <c r="BE328"/>
  <c r="BK225"/>
  <c r="J225"/>
  <c r="J69"/>
  <c r="BK337"/>
  <c r="J337"/>
  <c r="J78"/>
  <c i="12" r="J75"/>
  <c r="BE84"/>
  <c r="BE90"/>
  <c r="BE96"/>
  <c i="13" r="E48"/>
  <c r="J54"/>
  <c r="F78"/>
  <c r="BE101"/>
  <c r="BE103"/>
  <c i="4" r="BE164"/>
  <c r="BE175"/>
  <c r="BE180"/>
  <c r="BE183"/>
  <c r="BE196"/>
  <c r="BE200"/>
  <c r="BE216"/>
  <c r="BE235"/>
  <c r="BE254"/>
  <c i="5" r="BE112"/>
  <c r="BE131"/>
  <c r="BE137"/>
  <c r="BE159"/>
  <c r="BE179"/>
  <c r="BE182"/>
  <c r="BE199"/>
  <c i="6" r="J79"/>
  <c r="BE86"/>
  <c r="BE101"/>
  <c r="BE110"/>
  <c r="BE118"/>
  <c r="BE128"/>
  <c r="BE136"/>
  <c r="BE150"/>
  <c r="BE159"/>
  <c r="BE169"/>
  <c r="BE173"/>
  <c r="BE177"/>
  <c r="BE186"/>
  <c i="7" r="E48"/>
  <c r="BE89"/>
  <c r="BE95"/>
  <c r="BE98"/>
  <c r="BE102"/>
  <c r="BE105"/>
  <c r="BE107"/>
  <c r="BE111"/>
  <c r="BE121"/>
  <c r="BE124"/>
  <c r="BE138"/>
  <c r="BE140"/>
  <c r="BE142"/>
  <c r="BE148"/>
  <c r="BE152"/>
  <c r="BE156"/>
  <c r="BE164"/>
  <c r="BE172"/>
  <c i="8" r="J75"/>
  <c r="BE94"/>
  <c r="BE109"/>
  <c r="BE113"/>
  <c r="BE125"/>
  <c r="BE133"/>
  <c r="BE146"/>
  <c r="BK155"/>
  <c r="J155"/>
  <c r="J61"/>
  <c i="9" r="F59"/>
  <c r="BE111"/>
  <c r="BE113"/>
  <c r="BE123"/>
  <c r="BE127"/>
  <c r="BE131"/>
  <c r="BE137"/>
  <c r="BE141"/>
  <c r="BE146"/>
  <c r="BE150"/>
  <c r="BE154"/>
  <c r="BE157"/>
  <c r="BE159"/>
  <c r="BE161"/>
  <c r="BE165"/>
  <c r="BE169"/>
  <c r="BE173"/>
  <c r="BE179"/>
  <c r="BE196"/>
  <c r="BE210"/>
  <c r="BE219"/>
  <c r="BE221"/>
  <c r="BK178"/>
  <c r="J178"/>
  <c r="J68"/>
  <c i="10" r="F59"/>
  <c r="BE99"/>
  <c r="BE101"/>
  <c r="BE111"/>
  <c r="BE113"/>
  <c r="BE119"/>
  <c r="BE123"/>
  <c r="BE142"/>
  <c r="BE145"/>
  <c r="BE149"/>
  <c r="BE153"/>
  <c r="BE155"/>
  <c r="BE165"/>
  <c r="BE172"/>
  <c r="BE178"/>
  <c r="BE186"/>
  <c r="BE198"/>
  <c r="BE209"/>
  <c r="BE211"/>
  <c r="BE213"/>
  <c i="11" r="J56"/>
  <c r="BE104"/>
  <c r="BE108"/>
  <c r="BE117"/>
  <c r="BE129"/>
  <c r="BE137"/>
  <c r="BE141"/>
  <c r="BE143"/>
  <c r="BE156"/>
  <c r="BE167"/>
  <c r="BE171"/>
  <c r="BE181"/>
  <c r="BE189"/>
  <c r="BE191"/>
  <c r="BE193"/>
  <c r="BE197"/>
  <c r="BE199"/>
  <c r="BE203"/>
  <c r="BE213"/>
  <c r="BE223"/>
  <c r="BE226"/>
  <c r="BE237"/>
  <c r="BE240"/>
  <c r="BE244"/>
  <c r="BE252"/>
  <c r="BE256"/>
  <c r="BE266"/>
  <c r="BE280"/>
  <c r="BE283"/>
  <c r="BE291"/>
  <c r="BE297"/>
  <c r="BE303"/>
  <c r="BE310"/>
  <c r="BE314"/>
  <c r="BE316"/>
  <c r="BE324"/>
  <c r="BE332"/>
  <c r="BE341"/>
  <c r="BE345"/>
  <c i="12" r="F55"/>
  <c r="E71"/>
  <c r="BE87"/>
  <c r="BE93"/>
  <c i="13" r="J52"/>
  <c r="BE83"/>
  <c r="BE86"/>
  <c r="BE93"/>
  <c r="BE95"/>
  <c r="BE105"/>
  <c r="BE107"/>
  <c r="BE109"/>
  <c i="2" r="E48"/>
  <c r="BE92"/>
  <c r="BE95"/>
  <c r="BE109"/>
  <c r="BK125"/>
  <c r="J125"/>
  <c r="J68"/>
  <c i="3" r="F59"/>
  <c r="BE91"/>
  <c r="BE98"/>
  <c r="BE105"/>
  <c r="BE112"/>
  <c r="BE133"/>
  <c r="BE143"/>
  <c r="BE158"/>
  <c r="BE164"/>
  <c r="BE167"/>
  <c r="BE172"/>
  <c r="BE176"/>
  <c r="BE187"/>
  <c r="BE198"/>
  <c r="BE210"/>
  <c r="BE218"/>
  <c r="BE222"/>
  <c i="4" r="F59"/>
  <c r="BE106"/>
  <c r="BE109"/>
  <c r="BE114"/>
  <c r="BE123"/>
  <c r="BE132"/>
  <c r="BE140"/>
  <c r="BE150"/>
  <c r="BE153"/>
  <c r="BE155"/>
  <c r="BE159"/>
  <c r="BE162"/>
  <c r="BE177"/>
  <c r="BE192"/>
  <c i="5" r="BE101"/>
  <c r="BE103"/>
  <c r="BE115"/>
  <c r="BE149"/>
  <c r="BE189"/>
  <c r="BE193"/>
  <c r="BE203"/>
  <c i="7" r="BE92"/>
  <c r="BE114"/>
  <c r="BE127"/>
  <c r="BE144"/>
  <c r="BE160"/>
  <c r="BE168"/>
  <c r="BE199"/>
  <c r="BE206"/>
  <c i="8" r="BE97"/>
  <c r="BE101"/>
  <c r="BE105"/>
  <c r="BE107"/>
  <c r="BE117"/>
  <c i="11" r="BE262"/>
  <c r="BE277"/>
  <c r="BE295"/>
  <c r="BE322"/>
  <c r="BE338"/>
  <c r="BE343"/>
  <c r="BK279"/>
  <c r="J279"/>
  <c r="J73"/>
  <c i="12" r="J54"/>
  <c r="BE99"/>
  <c i="13" r="BE91"/>
  <c r="BE97"/>
  <c r="BE99"/>
  <c i="2" r="F37"/>
  <c i="1" r="BD55"/>
  <c i="4" r="F38"/>
  <c i="1" r="BC58"/>
  <c i="5" r="F38"/>
  <c i="1" r="BC59"/>
  <c i="8" r="J34"/>
  <c i="1" r="AW62"/>
  <c i="9" r="F38"/>
  <c i="1" r="BC64"/>
  <c i="2" r="F34"/>
  <c i="1" r="BA55"/>
  <c i="3" r="F36"/>
  <c i="1" r="BA57"/>
  <c i="12" r="F36"/>
  <c i="1" r="BC67"/>
  <c i="8" r="F35"/>
  <c i="1" r="BB62"/>
  <c i="9" r="F36"/>
  <c i="1" r="BA64"/>
  <c i="11" r="J36"/>
  <c i="1" r="AW66"/>
  <c i="12" r="J34"/>
  <c i="1" r="AW67"/>
  <c i="13" r="F34"/>
  <c i="1" r="BA68"/>
  <c i="13" r="F36"/>
  <c i="1" r="BC68"/>
  <c i="3" r="J36"/>
  <c i="1" r="AW57"/>
  <c i="12" r="F35"/>
  <c i="1" r="BB67"/>
  <c i="2" r="J34"/>
  <c i="1" r="AW55"/>
  <c i="3" r="F37"/>
  <c i="1" r="BB57"/>
  <c i="4" r="F37"/>
  <c i="1" r="BB58"/>
  <c i="7" r="F35"/>
  <c i="1" r="BB61"/>
  <c i="10" r="F39"/>
  <c i="1" r="BD65"/>
  <c i="3" r="F38"/>
  <c i="1" r="BC57"/>
  <c i="4" r="F36"/>
  <c i="1" r="BA58"/>
  <c i="12" r="F34"/>
  <c i="1" r="BA67"/>
  <c i="5" r="F36"/>
  <c i="1" r="BA59"/>
  <c i="5" r="F39"/>
  <c i="1" r="BD59"/>
  <c i="6" r="F35"/>
  <c i="1" r="BB60"/>
  <c i="7" r="F36"/>
  <c i="1" r="BC61"/>
  <c i="8" r="F37"/>
  <c i="1" r="BD62"/>
  <c i="9" r="J36"/>
  <c i="1" r="AW64"/>
  <c i="10" r="F36"/>
  <c i="1" r="BA65"/>
  <c i="12" r="F37"/>
  <c i="1" r="BD67"/>
  <c i="13" r="J34"/>
  <c i="1" r="AW68"/>
  <c i="2" r="F36"/>
  <c i="1" r="BC55"/>
  <c i="3" r="F39"/>
  <c i="1" r="BD57"/>
  <c i="11" r="F37"/>
  <c i="1" r="BB66"/>
  <c i="6" r="J34"/>
  <c i="1" r="AW60"/>
  <c i="8" r="F36"/>
  <c i="1" r="BC62"/>
  <c i="9" r="F37"/>
  <c i="1" r="BB64"/>
  <c i="10" r="J36"/>
  <c i="1" r="AW65"/>
  <c i="5" r="J36"/>
  <c i="1" r="AW59"/>
  <c i="11" r="F36"/>
  <c i="1" r="BA66"/>
  <c i="6" r="F34"/>
  <c i="1" r="BA60"/>
  <c i="7" r="F34"/>
  <c i="1" r="BA61"/>
  <c i="10" r="F38"/>
  <c i="1" r="BC65"/>
  <c i="13" r="F35"/>
  <c i="1" r="BB68"/>
  <c i="6" r="F37"/>
  <c i="1" r="BD60"/>
  <c i="7" r="F37"/>
  <c i="1" r="BD61"/>
  <c r="AS54"/>
  <c i="6" r="F36"/>
  <c i="1" r="BC60"/>
  <c i="10" r="F37"/>
  <c i="1" r="BB65"/>
  <c i="2" r="F35"/>
  <c i="1" r="BB55"/>
  <c i="11" r="F39"/>
  <c i="1" r="BD66"/>
  <c i="4" r="J36"/>
  <c i="1" r="AW58"/>
  <c i="4" r="F39"/>
  <c i="1" r="BD58"/>
  <c i="8" r="F34"/>
  <c i="1" r="BA62"/>
  <c i="9" r="F39"/>
  <c i="1" r="BD64"/>
  <c i="11" r="F38"/>
  <c i="1" r="BC66"/>
  <c i="13" r="F37"/>
  <c i="1" r="BD68"/>
  <c i="5" r="F37"/>
  <c i="1" r="BB59"/>
  <c i="7" r="J34"/>
  <c i="1" r="AW61"/>
  <c i="7" l="1" r="R84"/>
  <c r="R83"/>
  <c i="6" r="T84"/>
  <c r="T83"/>
  <c i="3" r="P88"/>
  <c i="1" r="AU57"/>
  <c i="9" r="T98"/>
  <c r="T97"/>
  <c i="7" r="P84"/>
  <c r="P83"/>
  <c i="1" r="AU61"/>
  <c i="5" r="P88"/>
  <c i="1" r="AU59"/>
  <c i="11" r="T102"/>
  <c r="T101"/>
  <c r="R102"/>
  <c r="R101"/>
  <c i="9" r="R98"/>
  <c r="R97"/>
  <c i="5" r="T88"/>
  <c i="7" r="T84"/>
  <c r="T83"/>
  <c i="13" r="R81"/>
  <c i="9" r="P98"/>
  <c r="P97"/>
  <c i="1" r="AU64"/>
  <c i="2" r="BK90"/>
  <c i="13" r="T81"/>
  <c i="10" r="R97"/>
  <c r="R96"/>
  <c i="11" r="P102"/>
  <c r="P101"/>
  <c i="1" r="AU66"/>
  <c i="4" r="R88"/>
  <c i="10" r="T97"/>
  <c r="T96"/>
  <c r="P97"/>
  <c r="P96"/>
  <c i="1" r="AU65"/>
  <c i="6" r="R84"/>
  <c r="R83"/>
  <c i="3" r="T88"/>
  <c i="2" r="T90"/>
  <c r="T89"/>
  <c r="J91"/>
  <c r="J61"/>
  <c r="BK120"/>
  <c r="J120"/>
  <c r="J66"/>
  <c i="5" r="BK89"/>
  <c r="J89"/>
  <c r="J64"/>
  <c i="7" r="BK84"/>
  <c r="BK83"/>
  <c r="J83"/>
  <c r="J59"/>
  <c i="8" r="BK81"/>
  <c r="J81"/>
  <c i="10" r="BK97"/>
  <c r="J97"/>
  <c r="J64"/>
  <c i="3" r="BK89"/>
  <c r="J89"/>
  <c r="J64"/>
  <c i="11" r="J290"/>
  <c r="J76"/>
  <c r="BK336"/>
  <c r="J336"/>
  <c r="J77"/>
  <c i="12" r="J82"/>
  <c r="J60"/>
  <c r="J83"/>
  <c r="J61"/>
  <c i="4" r="BK89"/>
  <c r="J89"/>
  <c r="J64"/>
  <c i="6" r="BK84"/>
  <c r="BK83"/>
  <c r="J83"/>
  <c r="J59"/>
  <c i="9" r="BK98"/>
  <c r="BK97"/>
  <c r="J97"/>
  <c r="J63"/>
  <c r="BK214"/>
  <c r="J214"/>
  <c r="J73"/>
  <c i="10" r="BK215"/>
  <c r="J215"/>
  <c r="J72"/>
  <c i="11" r="BK102"/>
  <c r="J102"/>
  <c r="J64"/>
  <c i="13" r="BK81"/>
  <c r="J81"/>
  <c r="J59"/>
  <c i="1" r="BC63"/>
  <c r="AY63"/>
  <c i="4" r="J35"/>
  <c i="1" r="AV58"/>
  <c r="AT58"/>
  <c i="7" r="J33"/>
  <c i="1" r="AV61"/>
  <c r="AT61"/>
  <c i="9" r="J35"/>
  <c i="1" r="AV64"/>
  <c r="AT64"/>
  <c r="BA56"/>
  <c r="AW56"/>
  <c r="BD56"/>
  <c r="BB63"/>
  <c r="AX63"/>
  <c i="5" r="F35"/>
  <c i="1" r="AZ59"/>
  <c i="4" r="F35"/>
  <c i="1" r="AZ58"/>
  <c i="6" r="J33"/>
  <c i="1" r="AV60"/>
  <c r="AT60"/>
  <c i="7" r="F33"/>
  <c i="1" r="AZ61"/>
  <c i="8" r="F33"/>
  <c i="1" r="AZ62"/>
  <c i="9" r="F35"/>
  <c i="1" r="AZ64"/>
  <c i="10" r="F35"/>
  <c i="1" r="AZ65"/>
  <c i="12" r="F33"/>
  <c i="1" r="AZ67"/>
  <c i="13" r="F33"/>
  <c i="1" r="AZ68"/>
  <c i="13" r="J33"/>
  <c i="1" r="AV68"/>
  <c r="AT68"/>
  <c r="BA63"/>
  <c r="AW63"/>
  <c i="2" r="J33"/>
  <c i="1" r="AV55"/>
  <c r="AT55"/>
  <c i="5" r="J35"/>
  <c i="1" r="AV59"/>
  <c r="AT59"/>
  <c i="12" r="J33"/>
  <c i="1" r="AV67"/>
  <c r="AT67"/>
  <c i="8" r="J30"/>
  <c i="1" r="AG62"/>
  <c i="12" r="J30"/>
  <c i="1" r="AG67"/>
  <c r="AN67"/>
  <c r="BC56"/>
  <c r="AY56"/>
  <c i="3" r="J35"/>
  <c i="1" r="AV57"/>
  <c r="AT57"/>
  <c i="6" r="F33"/>
  <c i="1" r="AZ60"/>
  <c i="8" r="J33"/>
  <c i="1" r="AV62"/>
  <c r="AT62"/>
  <c i="10" r="J35"/>
  <c i="1" r="AV65"/>
  <c r="AT65"/>
  <c i="2" r="F33"/>
  <c i="1" r="AZ55"/>
  <c i="11" r="F35"/>
  <c i="1" r="AZ66"/>
  <c r="BB56"/>
  <c r="AX56"/>
  <c r="BD63"/>
  <c i="3" r="F35"/>
  <c i="1" r="AZ57"/>
  <c i="11" r="J35"/>
  <c i="1" r="AV66"/>
  <c r="AT66"/>
  <c i="2" l="1" r="BK89"/>
  <c r="J89"/>
  <c r="J59"/>
  <c i="12" r="J39"/>
  <c i="8" r="J39"/>
  <c i="2" r="J90"/>
  <c r="J60"/>
  <c i="4" r="BK88"/>
  <c r="J88"/>
  <c i="8" r="J59"/>
  <c i="9" r="J98"/>
  <c r="J64"/>
  <c i="10" r="BK96"/>
  <c r="J96"/>
  <c r="J63"/>
  <c i="5" r="BK88"/>
  <c r="J88"/>
  <c i="6" r="J84"/>
  <c r="J60"/>
  <c i="7" r="J84"/>
  <c r="J60"/>
  <c i="11" r="BK101"/>
  <c r="J101"/>
  <c r="J63"/>
  <c i="3" r="BK88"/>
  <c r="J88"/>
  <c r="J63"/>
  <c i="1" r="BD54"/>
  <c r="W33"/>
  <c r="BA54"/>
  <c r="W30"/>
  <c r="BC54"/>
  <c r="W32"/>
  <c r="BB54"/>
  <c r="AX54"/>
  <c r="AN62"/>
  <c r="AZ63"/>
  <c r="AV63"/>
  <c r="AT63"/>
  <c r="AU56"/>
  <c i="6" r="J30"/>
  <c i="1" r="AG60"/>
  <c r="AN60"/>
  <c i="9" r="J32"/>
  <c i="1" r="AG64"/>
  <c r="AN64"/>
  <c i="13" r="J30"/>
  <c i="1" r="AG68"/>
  <c r="AN68"/>
  <c r="AU63"/>
  <c r="AZ56"/>
  <c r="AV56"/>
  <c r="AT56"/>
  <c i="4" r="J32"/>
  <c i="1" r="AG58"/>
  <c r="AN58"/>
  <c i="5" r="J32"/>
  <c i="1" r="AG59"/>
  <c r="AN59"/>
  <c i="7" r="J30"/>
  <c i="1" r="AG61"/>
  <c r="AN61"/>
  <c i="4" l="1" r="J63"/>
  <c i="5" r="J41"/>
  <c i="7" r="J39"/>
  <c i="4" r="J41"/>
  <c i="5" r="J63"/>
  <c i="6" r="J39"/>
  <c i="9" r="J41"/>
  <c i="13" r="J39"/>
  <c i="1" r="AZ54"/>
  <c r="AV54"/>
  <c r="AK29"/>
  <c r="AU54"/>
  <c r="AY54"/>
  <c i="2" r="J30"/>
  <c i="1" r="AG55"/>
  <c r="AW54"/>
  <c r="AK30"/>
  <c r="W31"/>
  <c i="3" r="J32"/>
  <c i="1" r="AG57"/>
  <c r="AN57"/>
  <c i="10" r="J32"/>
  <c i="1" r="AG65"/>
  <c r="AN65"/>
  <c i="11" r="J32"/>
  <c i="1" r="AG66"/>
  <c r="AN66"/>
  <c l="1" r="AN55"/>
  <c i="11" r="J41"/>
  <c i="2" r="J39"/>
  <c i="10" r="J41"/>
  <c i="3" r="J41"/>
  <c i="1" r="AT54"/>
  <c r="AG63"/>
  <c r="AN63"/>
  <c r="W29"/>
  <c r="AG56"/>
  <c r="AN56"/>
  <c l="1" r="AG54"/>
  <c r="AK26"/>
  <c r="AK35"/>
  <c l="1" r="AN54"/>
</calcChain>
</file>

<file path=xl/sharedStrings.xml><?xml version="1.0" encoding="utf-8"?>
<sst xmlns="http://schemas.openxmlformats.org/spreadsheetml/2006/main">
  <si>
    <t>Export Komplet</t>
  </si>
  <si>
    <t>VZ</t>
  </si>
  <si>
    <t>2.0</t>
  </si>
  <si>
    <t>ZAMOK</t>
  </si>
  <si>
    <t>False</t>
  </si>
  <si>
    <t>{74b1ef74-0557-48fc-ad1b-8ea8be2f74e5}</t>
  </si>
  <si>
    <t>0,01</t>
  </si>
  <si>
    <t>21</t>
  </si>
  <si>
    <t>15</t>
  </si>
  <si>
    <t>REKAPITULACE ZAKÁZKY</t>
  </si>
  <si>
    <t xml:space="preserve">v ---  níže se nacházejí doplnkové a pomocné údaje k sestavám  --- v</t>
  </si>
  <si>
    <t>Návod na vyplnění</t>
  </si>
  <si>
    <t>0,001</t>
  </si>
  <si>
    <t>Kód:</t>
  </si>
  <si>
    <t>2021_3_2</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</si>
  <si>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</si>
  <si>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</si>
  <si>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Kopidlno - Jičín</t>
  </si>
  <si>
    <t>KSO:</t>
  </si>
  <si>
    <t/>
  </si>
  <si>
    <t>CC-CZ:</t>
  </si>
  <si>
    <t>Místo:</t>
  </si>
  <si>
    <t>TÚ Kopidlno - Jičín</t>
  </si>
  <si>
    <t>Datum:</t>
  </si>
  <si>
    <t>1. 3. 2021</t>
  </si>
  <si>
    <t>Zadavatel:</t>
  </si>
  <si>
    <t>IČ:</t>
  </si>
  <si>
    <t>Správa železnic, s.o.</t>
  </si>
  <si>
    <t>DIČ:</t>
  </si>
  <si>
    <t>Uchazeč:</t>
  </si>
  <si>
    <t>Vyplň údaj</t>
  </si>
  <si>
    <t>Projektant:</t>
  </si>
  <si>
    <t xml:space="preserve">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</si>
  <si>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</si>
  <si>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</si>
  <si>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</si>
  <si>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</si>
  <si>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</si>
  <si>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</si>
  <si>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</si>
  <si>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</si>
  <si>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</si>
  <si>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</si>
  <si>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</si>
  <si>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</si>
  <si>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</si>
  <si>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</si>
  <si>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</si>
  <si>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</si>
  <si>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</si>
  <si>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</si>
  <si>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</si>
  <si>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</si>
  <si>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</si>
  <si>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</si>
  <si>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</si>
  <si>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</si>
  <si>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</si>
  <si>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</si>
  <si>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</si>
  <si>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</si>
  <si>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</si>
  <si>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</si>
  <si>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</si>
  <si>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</si>
  <si>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</si>
  <si>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</si>
  <si>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</si>
  <si>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</si>
  <si>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</si>
  <si>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</si>
  <si>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</si>
  <si>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</si>
  <si>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</si>
  <si>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</si>
  <si>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</si>
  <si>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ON</t>
  </si>
  <si>
    <t>NEOCEŇOVAT - Materiál objednatele</t>
  </si>
  <si>
    <t>STA</t>
  </si>
  <si>
    <t>1</t>
  </si>
  <si>
    <t>{027377cb-d2cd-44e6-8cb8-e42b4375a42a}</t>
  </si>
  <si>
    <t>2</t>
  </si>
  <si>
    <t>SO 01</t>
  </si>
  <si>
    <t>Železniční svršek</t>
  </si>
  <si>
    <t>{41448ea9-2adf-442f-a0c7-ec04e5978ac8}</t>
  </si>
  <si>
    <t>SO 01.1</t>
  </si>
  <si>
    <t>Železniční svršek 36,320 - 36,470</t>
  </si>
  <si>
    <t>Soupis</t>
  </si>
  <si>
    <t>{bfae75ff-cc0d-4a71-8506-5149bc963405}</t>
  </si>
  <si>
    <t>SO 01.2</t>
  </si>
  <si>
    <t>Železniční svršek 36,470 - 38,865</t>
  </si>
  <si>
    <t>{79113685-a88b-4213-8308-ce3a4df99d19}</t>
  </si>
  <si>
    <t>SO 01.3</t>
  </si>
  <si>
    <t>Železniční svršek 38,895 - 39,100</t>
  </si>
  <si>
    <t>{b7258a8b-1c9f-4299-86fb-237ce2e380ce}</t>
  </si>
  <si>
    <t>SO 02</t>
  </si>
  <si>
    <t>Železniční spodek</t>
  </si>
  <si>
    <t>{6ffb84cb-26a9-48a4-ae81-4d4ea17990b3}</t>
  </si>
  <si>
    <t>SO 03</t>
  </si>
  <si>
    <t>Železniční přejezd P4632, km 36,324</t>
  </si>
  <si>
    <t>{125cc768-c52c-4862-b038-d2e7a28f5979}</t>
  </si>
  <si>
    <t>SO 04</t>
  </si>
  <si>
    <t>Železniční přejezd P4634, km 39,078</t>
  </si>
  <si>
    <t>{6d88f9fc-e272-4cf3-b716-99e902f55ebc}</t>
  </si>
  <si>
    <t>SO 05</t>
  </si>
  <si>
    <t>Mostní objekty</t>
  </si>
  <si>
    <t>{59a7c665-616f-4433-82d6-6920b662f88d}</t>
  </si>
  <si>
    <t>SO 05.1</t>
  </si>
  <si>
    <t>Propustek v km 36,930</t>
  </si>
  <si>
    <t>{9adb3b08-9e55-4f10-8ac9-956285635e96}</t>
  </si>
  <si>
    <t>SO 05.2</t>
  </si>
  <si>
    <t>Propustek v km 37,392</t>
  </si>
  <si>
    <t>{c4bd18e1-cd6b-46bf-b55b-d36557d20049}</t>
  </si>
  <si>
    <t>SO 05.3</t>
  </si>
  <si>
    <t>Propustek v km 37,588</t>
  </si>
  <si>
    <t>{bc5b58c2-80a4-4c44-a973-1403bae0a86b}</t>
  </si>
  <si>
    <t>SO 06</t>
  </si>
  <si>
    <t>Následná úprava GPK</t>
  </si>
  <si>
    <t>{30d740e9-c69a-43d5-a115-d7a65d5114bd}</t>
  </si>
  <si>
    <t>VON</t>
  </si>
  <si>
    <t>Vedlejší a ostatní náklady</t>
  </si>
  <si>
    <t>{b145f939-698e-4be2-896f-9fd55fb54815}</t>
  </si>
  <si>
    <t>KRYCÍ LIST SOUPISU PRACÍ</t>
  </si>
  <si>
    <t>Objekt:</t>
  </si>
  <si>
    <t>ON - NEOCEŇOVAT - Materiál objednatele</t>
  </si>
  <si>
    <t>REKAPITULACE ČLENĚNÍ SOUPISU PRACÍ</t>
  </si>
  <si>
    <t>Kód dílu - Popis</t>
  </si>
  <si>
    <t>Cena celkem [CZK]</t>
  </si>
  <si>
    <t>-1</t>
  </si>
  <si>
    <t>OBJ 2 - Materiál objednatele – nedodávaný na místo stavby</t>
  </si>
  <si>
    <t xml:space="preserve">    M1 - km 36,320 - 36,470</t>
  </si>
  <si>
    <t xml:space="preserve">    M7 - km 36,470-38,865</t>
  </si>
  <si>
    <t xml:space="preserve">    M5 - Nástupiště Nemyčeves</t>
  </si>
  <si>
    <t xml:space="preserve">    M3 - km 38,895 - 39,100</t>
  </si>
  <si>
    <t xml:space="preserve">    M4 - Přejezd P4634, km 39,078</t>
  </si>
  <si>
    <t>OBJ 1 - Materiál objednatele – dodávaný na místo stavby</t>
  </si>
  <si>
    <t xml:space="preserve">    5 - km 36,320 - 36,470</t>
  </si>
  <si>
    <t xml:space="preserve">    M2 - km 36,470 - 38,865</t>
  </si>
  <si>
    <t xml:space="preserve">    M6 - km 38,895 - 39,100</t>
  </si>
  <si>
    <t>SOUPIS PRACÍ</t>
  </si>
  <si>
    <t>PČ</t>
  </si>
  <si>
    <t>MJ</t>
  </si>
  <si>
    <t>Množství</t>
  </si>
  <si>
    <t>J.cena [CZK]</t>
  </si>
  <si>
    <t>Cenová soustava</t>
  </si>
  <si>
    <t>J. Nh [h]</t>
  </si>
  <si>
    <t>Nh celkem [h]</t>
  </si>
  <si>
    <t>J. hmotnost [t]</t>
  </si>
  <si>
    <t>Hmotnost celkem [t]</t>
  </si>
  <si>
    <t>J. suť [t]</t>
  </si>
  <si>
    <t>Suť Celkem [t]</t>
  </si>
  <si>
    <t>Náklady soupisu celkem</t>
  </si>
  <si>
    <t>OBJ 2</t>
  </si>
  <si>
    <t>Materiál objednatele – nedodávaný na místo stavby</t>
  </si>
  <si>
    <t>ROZPOCET</t>
  </si>
  <si>
    <t>M1</t>
  </si>
  <si>
    <t>km 36,320 - 36,470</t>
  </si>
  <si>
    <t>M</t>
  </si>
  <si>
    <t>5956213065</t>
  </si>
  <si>
    <t xml:space="preserve">Pražec betonový příčný vystrojený  užitý tv. SB 8 P   - NEOCEŇOVAT DODÁVKA OBJEDNATELE</t>
  </si>
  <si>
    <t>kus</t>
  </si>
  <si>
    <t>Sborník UOŽI 01 2021</t>
  </si>
  <si>
    <t>8</t>
  </si>
  <si>
    <t>4</t>
  </si>
  <si>
    <t>-1451244805</t>
  </si>
  <si>
    <t>PP</t>
  </si>
  <si>
    <t>VV</t>
  </si>
  <si>
    <t>14"(10/0,674) do P4632, km 36,320-36,330</t>
  </si>
  <si>
    <t>5957201010</t>
  </si>
  <si>
    <t>Kolejnice užité tv. S49 - NEOCEŇOVAT DODÁVKA OBJEDNATELE</t>
  </si>
  <si>
    <t>m</t>
  </si>
  <si>
    <t>-2057733433</t>
  </si>
  <si>
    <t>(36470-36320)*2 "L a P pás</t>
  </si>
  <si>
    <t>M7</t>
  </si>
  <si>
    <t>km 36,470-38,865</t>
  </si>
  <si>
    <t>3</t>
  </si>
  <si>
    <t>-1886844023</t>
  </si>
  <si>
    <t>(36930-36470)*2 "L a P pás</t>
  </si>
  <si>
    <t>37230-36930"P pás</t>
  </si>
  <si>
    <t>(38100-37230)*2"L a P pás</t>
  </si>
  <si>
    <t>(38865-38445)*2"L a P pás</t>
  </si>
  <si>
    <t>50 "doplnění po zkrácení kolejnic</t>
  </si>
  <si>
    <t>M5</t>
  </si>
  <si>
    <t>Nástupiště Nemyčeves</t>
  </si>
  <si>
    <t>5963207005</t>
  </si>
  <si>
    <t>Nástupištní díly blok úložnýu žitý U65 - NEOCEŇOVAT DODÁVKA SŽ</t>
  </si>
  <si>
    <t>1699209456</t>
  </si>
  <si>
    <t>5</t>
  </si>
  <si>
    <t>5963207025</t>
  </si>
  <si>
    <t>Nástupištní díly tvárnice užitá Tischer B - NEOCEŇOVAT DODÁVKA SŽ</t>
  </si>
  <si>
    <t>-28891093</t>
  </si>
  <si>
    <t>76*2 "uložení desek vpředu i vzadu na tischer</t>
  </si>
  <si>
    <t>M3</t>
  </si>
  <si>
    <t>km 38,895 - 39,100</t>
  </si>
  <si>
    <t>6</t>
  </si>
  <si>
    <t>1751505228</t>
  </si>
  <si>
    <t>7</t>
  </si>
  <si>
    <t>1253588419</t>
  </si>
  <si>
    <t>M4</t>
  </si>
  <si>
    <t>Přejezd P4634, km 39,078</t>
  </si>
  <si>
    <t>5963201015</t>
  </si>
  <si>
    <t>Přejezd celopryžový užitý panel vnitřní</t>
  </si>
  <si>
    <t>-377497769</t>
  </si>
  <si>
    <t>OBJ 1</t>
  </si>
  <si>
    <t>Materiál objednatele – dodávaný na místo stavby</t>
  </si>
  <si>
    <t>9</t>
  </si>
  <si>
    <t>5956140030</t>
  </si>
  <si>
    <t xml:space="preserve">Pražec betonový příčný vystrojený včetně kompletů tv. B 91S/2 (S)  - NEOCEŇOVAT DODÁVKA OBJEDNATELE</t>
  </si>
  <si>
    <t>-443544711</t>
  </si>
  <si>
    <t>Pražec betonový příčný vystrojený včetně kompletů tv. B 91S/2 (S) - NEOCEŇOVAT DODÁVKA OBJEDNATELE</t>
  </si>
  <si>
    <t>209"223-(10/0,674) mínus 10 m přejezd</t>
  </si>
  <si>
    <t>M2</t>
  </si>
  <si>
    <t>km 36,470 - 38,865</t>
  </si>
  <si>
    <t>10</t>
  </si>
  <si>
    <t>1947276637</t>
  </si>
  <si>
    <t>3517</t>
  </si>
  <si>
    <t>M6</t>
  </si>
  <si>
    <t>11</t>
  </si>
  <si>
    <t>1921310064</t>
  </si>
  <si>
    <t>SO 01 - Železniční svršek</t>
  </si>
  <si>
    <t>Soupis:</t>
  </si>
  <si>
    <t>SO 01.1 - Železniční svršek 36,320 - 36,470</t>
  </si>
  <si>
    <t>HSV - Práce a dodávky HSV</t>
  </si>
  <si>
    <t xml:space="preserve">    5 - Komunikace pozemní</t>
  </si>
  <si>
    <t>OST - Doprava a ostatní</t>
  </si>
  <si>
    <t>HSV</t>
  </si>
  <si>
    <t>Práce a dodávky HSV</t>
  </si>
  <si>
    <t>Komunikace pozemní</t>
  </si>
  <si>
    <t>K</t>
  </si>
  <si>
    <t>5905020020</t>
  </si>
  <si>
    <t>Oprava stezky strojně s odstraněním drnu a nánosu přes 10 cm do 20 cm</t>
  </si>
  <si>
    <t>m2</t>
  </si>
  <si>
    <t>1700646610</t>
  </si>
  <si>
    <t>Oprava stezky strojně s odstraněním drnu a nánosu přes 10 cm do 20 cm. Poznámka: 1. V cenách jsou započteny náklady na odtěžení nánosu stezky a rozprostření výzisku na terén nebo naložení na dopravní prostředek a úprava povrchu stezky.</t>
  </si>
  <si>
    <t>(36460-36440)*0,4 "s rozprostřením na terén</t>
  </si>
  <si>
    <t>(36470-36460)*0,4*2 "s rozprostřením na terén</t>
  </si>
  <si>
    <t>5905035110</t>
  </si>
  <si>
    <t>Výměna KL malou těžící mechanizací včetně lavičky pod ložnou plochou pražce lože otevřené</t>
  </si>
  <si>
    <t>m3</t>
  </si>
  <si>
    <t>-2041589954</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</si>
  <si>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</si>
  <si>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(36470-36320)*1,908</t>
  </si>
  <si>
    <t>5905105030</t>
  </si>
  <si>
    <t>Doplnění KL kamenivem souvisle strojně v koleji</t>
  </si>
  <si>
    <t>-1717642984</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</si>
  <si>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</si>
  <si>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"doplnění KL po 1. úpravě GPK ve výbězích:</t>
  </si>
  <si>
    <t>(36320-36260)*0,2"předp. 0,2 m3/m</t>
  </si>
  <si>
    <t>(36530-36470)*0,2</t>
  </si>
  <si>
    <t>"doplnění KL po 1. úpravě GPK v místě výměny KL u P4632</t>
  </si>
  <si>
    <t>(36470-36320)*0,2</t>
  </si>
  <si>
    <t>5955101000</t>
  </si>
  <si>
    <t>Kamenivo drcené štěrk frakce 31,5/63 třídy BI</t>
  </si>
  <si>
    <t>t</t>
  </si>
  <si>
    <t>-1247168388</t>
  </si>
  <si>
    <t>54*2,01 "doplnění KL po SČ a úpravě GPK ve výbězích</t>
  </si>
  <si>
    <t>((36470-36320)*1,908)*2,01 "těžení KL pod přejezdem k nástupišti</t>
  </si>
  <si>
    <t>5906035120</t>
  </si>
  <si>
    <t>Souvislá výměna pražců současně s výměnou nebo čištěním KL pražce betonové příčné vystrojené</t>
  </si>
  <si>
    <t>879748706</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</si>
  <si>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</si>
  <si>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223"(36470-36320)/0,674</t>
  </si>
  <si>
    <t>5958125010</t>
  </si>
  <si>
    <t>Komplety s antikorozní úpravou ŽS 4 (svěrka ŽS4, šroub RS 1, matice M24, podložka Fe6)</t>
  </si>
  <si>
    <t>-1584268849</t>
  </si>
  <si>
    <t>14*4</t>
  </si>
  <si>
    <t>5958158005</t>
  </si>
  <si>
    <t xml:space="preserve">Podložka pryžová pod patu kolejnice S49  183/126/6</t>
  </si>
  <si>
    <t>-318845903</t>
  </si>
  <si>
    <t>14*2 "pro pražce SB8</t>
  </si>
  <si>
    <t>5906105010</t>
  </si>
  <si>
    <t>Demontáž pražce dřevěný</t>
  </si>
  <si>
    <t>-1183540620</t>
  </si>
  <si>
    <t>Demontáž pražce dřevěný. Poznámka: 1. V cenách jsou započteny náklady na manipulaci, demontáž, odstrojení do součástí a uložení pražců.</t>
  </si>
  <si>
    <t>60"(36360-36320)/0,674</t>
  </si>
  <si>
    <t>5906105020</t>
  </si>
  <si>
    <t>Demontáž pražce betonový</t>
  </si>
  <si>
    <t>-367386795</t>
  </si>
  <si>
    <t>Demontáž pražce betonový. Poznámka: 1. V cenách jsou započteny náklady na manipulaci, demontáž, odstrojení do součástí a uložení pražců.</t>
  </si>
  <si>
    <t>163 "celkem zaokr. (36470-36360)/0,674</t>
  </si>
  <si>
    <t>5907020110</t>
  </si>
  <si>
    <t>Souvislá výměna kolejnic současně s výměnou pražců tv. S49 rozdělení "c"</t>
  </si>
  <si>
    <t>824017850</t>
  </si>
  <si>
    <t>Souvislá výměna kolejnic současně s výměnou pražců tv. S49 rozdělení "c".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</si>
  <si>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5909032020</t>
  </si>
  <si>
    <t>Přesná úprava GPK koleje směrové a výškové uspořádání pražce betonové</t>
  </si>
  <si>
    <t>km</t>
  </si>
  <si>
    <t>-1765693877</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</si>
  <si>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</si>
  <si>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Výběhy nad rámec čistění</t>
  </si>
  <si>
    <t>36,320-36,200</t>
  </si>
  <si>
    <t>"úprava GPK v místě výměny KL u P4632</t>
  </si>
  <si>
    <t>36,470-36,320</t>
  </si>
  <si>
    <t>12</t>
  </si>
  <si>
    <t>5910015230</t>
  </si>
  <si>
    <t>Odtavovací stykové svařování mobilní svářečkou kolejnic užitých délky do 150 m tv. S49</t>
  </si>
  <si>
    <t>svar</t>
  </si>
  <si>
    <t>-1548757397</t>
  </si>
  <si>
    <t>Odtavovací stykové svařování mobilní svářečkou kolejnic užitých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</si>
  <si>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 xml:space="preserve">10 "300/25-2   (mínus 4 závěrné svary)</t>
  </si>
  <si>
    <t>13</t>
  </si>
  <si>
    <t>5910020030</t>
  </si>
  <si>
    <t>Svařování kolejnic termitem plný předehřev standardní spára svar sériový tv. S49</t>
  </si>
  <si>
    <t>-1897807663</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</si>
  <si>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</si>
  <si>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14</t>
  </si>
  <si>
    <t>5910035030</t>
  </si>
  <si>
    <t>Dosažení dovolené upínací teploty v BK prodloužením kolejnicového pásu v koleji tv. S49</t>
  </si>
  <si>
    <t>891530031</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</si>
  <si>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</si>
  <si>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5910040310</t>
  </si>
  <si>
    <t>Umožnění volné dilatace kolejnice demontáž upevňovadel s osazením kluzných podložek rozdělení pražců "c"</t>
  </si>
  <si>
    <t>1419526259</t>
  </si>
  <si>
    <t>Umožnění volné dilatace kolejnice demontáž upevňovadel s osazením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</si>
  <si>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(36470-36320)*2 +50"L a P pás</t>
  </si>
  <si>
    <t>16</t>
  </si>
  <si>
    <t>5910040410</t>
  </si>
  <si>
    <t>Umožnění volné dilatace kolejnice montáž upevňovadel s odstraněním kluzných podložek rozdělení pražců "c"</t>
  </si>
  <si>
    <t>401328688</t>
  </si>
  <si>
    <t>Umožnění volné dilatace kolejnice montáž upevňovadel s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</si>
  <si>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17</t>
  </si>
  <si>
    <t>5910045010</t>
  </si>
  <si>
    <t>Zajištění polohy kolejnice bočními válečkovými opěrkami rozdělení pražců "c"</t>
  </si>
  <si>
    <t>-1751741355</t>
  </si>
  <si>
    <t>Zajištění polohy kolejnice bočními válečkovými opěrkami rozdělení pražců "c". Poznámka: 1. V cenách jsou započteny náklady na montáž a demontáž bočních opěrek v oblouku o malém poloměru.</t>
  </si>
  <si>
    <t>(36469-36422)*2</t>
  </si>
  <si>
    <t>18</t>
  </si>
  <si>
    <t>5912015090</t>
  </si>
  <si>
    <t>Výměna návěstidla včetně sloupku a patky staničníku</t>
  </si>
  <si>
    <t>-2128453916</t>
  </si>
  <si>
    <t>Výměna návěstidla včetně sloupku a patky staničníku. Poznámka: 1. V cenách jsou započteny náklady na demontáž, výměnu a montáž patky, sloupku a návěstidla, zához a rozprostření zeminy na terén. 2. V cenách nejsou obsaženy náklady na dodávku materiálu.</t>
  </si>
  <si>
    <t>2"demontáž, montáž</t>
  </si>
  <si>
    <t>19</t>
  </si>
  <si>
    <t>5912015110</t>
  </si>
  <si>
    <t>Výměna návěstidla včetně sloupku a patky konce nástupiště</t>
  </si>
  <si>
    <t>-1464282620</t>
  </si>
  <si>
    <t>Výměna návěstidla včetně sloupku a patky konce nástupiště. Poznámka: 1. V cenách jsou započteny náklady na demontáž, výměnu a montáž patky, sloupku a návěstidla, zához a rozprostření zeminy na terén. 2. V cenách nejsou obsaženy náklady na dodávku materiálu.</t>
  </si>
  <si>
    <t>20</t>
  </si>
  <si>
    <t>5962101105</t>
  </si>
  <si>
    <t>Návěstidlo staničník 480x610 pozink dvoumístný</t>
  </si>
  <si>
    <t>-2025996474</t>
  </si>
  <si>
    <t>(36300-36500)/-100</t>
  </si>
  <si>
    <t>5962101045</t>
  </si>
  <si>
    <t>Návěstidlo konec nástupiště</t>
  </si>
  <si>
    <t>403889659</t>
  </si>
  <si>
    <t>22</t>
  </si>
  <si>
    <t>5964165000</t>
  </si>
  <si>
    <t>Betonová patka sloupku prefabrikát</t>
  </si>
  <si>
    <t>1235390226</t>
  </si>
  <si>
    <t>2"staničníky km36,300 a 36,400</t>
  </si>
  <si>
    <t>2"konec nástupiště</t>
  </si>
  <si>
    <t>23</t>
  </si>
  <si>
    <t>5962114000</t>
  </si>
  <si>
    <t>Výstroj sloupku objímka 50 až 100 mm kompletní</t>
  </si>
  <si>
    <t>-134181955</t>
  </si>
  <si>
    <t>24</t>
  </si>
  <si>
    <t>5962114020</t>
  </si>
  <si>
    <t>Výstroj sloupku víčko plast 60 mm</t>
  </si>
  <si>
    <t>2016411582</t>
  </si>
  <si>
    <t>25</t>
  </si>
  <si>
    <t>5962113005</t>
  </si>
  <si>
    <t>Sloupek ocelový pozinkovaný 60 mm</t>
  </si>
  <si>
    <t>-1200710039</t>
  </si>
  <si>
    <t>26</t>
  </si>
  <si>
    <t>5912060010</t>
  </si>
  <si>
    <t>Demontáž zajišťovací značky samostatné konzolové</t>
  </si>
  <si>
    <t>-2040020602</t>
  </si>
  <si>
    <t>Demontáž zajišťovací značky samostatné konzolové. Poznámka: 1. V cenách jsou započteny náklady na demontáž součástí značky, úpravu a urovnání terénu.</t>
  </si>
  <si>
    <t>27</t>
  </si>
  <si>
    <t>5912065210</t>
  </si>
  <si>
    <t>Montáž zajišťovací značky včetně sloupku a základu konzolové</t>
  </si>
  <si>
    <t>1545056551</t>
  </si>
  <si>
    <t>Montáž zajišťovací značky včetně sloupku a základu konzolové. Poznámka: 1. V cenách jsou započteny náklady na montáž součástí značky včetně zemních prací a úpravy terénu. 2. V cenách nejsou obsaženy náklady na dodávku materiálu.</t>
  </si>
  <si>
    <t>28</t>
  </si>
  <si>
    <t>5962119000</t>
  </si>
  <si>
    <t>Zajištění PPK sloupek zajišťovací značka</t>
  </si>
  <si>
    <t>1413760549</t>
  </si>
  <si>
    <t>29</t>
  </si>
  <si>
    <t>5962119020</t>
  </si>
  <si>
    <t>Zajištění PPK štítek konzolové a hřebové značky</t>
  </si>
  <si>
    <t>-1069442116</t>
  </si>
  <si>
    <t>30</t>
  </si>
  <si>
    <t>5999005010</t>
  </si>
  <si>
    <t>Třídění spojovacích a upevňovacích součástí</t>
  </si>
  <si>
    <t>2024172690</t>
  </si>
  <si>
    <t>Třídění spojovacích a upevňovacích součástí. Poznámka: 1. V cenách jsou započteny náklady na manipulaci, vytřídění a uložení materiálu na úložiště nebo do skladu.</t>
  </si>
  <si>
    <t>223*4*0,00123</t>
  </si>
  <si>
    <t>31</t>
  </si>
  <si>
    <t>5999005030</t>
  </si>
  <si>
    <t>Třídění kolejnic</t>
  </si>
  <si>
    <t>1888996258</t>
  </si>
  <si>
    <t>Třídění kolejnic. Poznámka: 1. V cenách jsou započteny náklady na manipulaci, vytřídění a uložení materiálu na úložiště nebo do skladu.</t>
  </si>
  <si>
    <t>300*0,04939</t>
  </si>
  <si>
    <t>100</t>
  </si>
  <si>
    <t>5907050020</t>
  </si>
  <si>
    <t>Dělení kolejnic řezáním nebo rozbroušením soustavy S49 nebo T</t>
  </si>
  <si>
    <t>-1253931456</t>
  </si>
  <si>
    <t>Dělení kolejnic řezáním nebo rozbroušením soustavy S49 nebo T. Poznámka: 1. V cenách jsou započteny náklady na manipulaci, podložení, označení a provedení řezu kolejnice.</t>
  </si>
  <si>
    <t>OST</t>
  </si>
  <si>
    <t>Doprava a ostatní</t>
  </si>
  <si>
    <t>32</t>
  </si>
  <si>
    <t>9901000500</t>
  </si>
  <si>
    <t>Doprava obousměrná (např. dodávek z vlastních zásob zhotovitele nebo objednatele nebo výzisku) mechanizací o nosnosti do 3,5 t elektrosoučástek, montážního materiálu, kameniva, písku, dlažebních kostek, suti, atd. do 60 km</t>
  </si>
  <si>
    <t>512</t>
  </si>
  <si>
    <t>905255892</t>
  </si>
  <si>
    <t>Doprava obousměrná (např. dodávek z vlastních zásob zhotovitele nebo objednatele nebo výzisku) mechanizací o nosnosti do 3,5 t elektrosoučástek, montážního materiálu, kameniva, písku, dlažebních kostek, suti,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</si>
  <si>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1"223*2*0,000182 přeprava pryžových podložek k ekol. likvidaci</t>
  </si>
  <si>
    <t>33</t>
  </si>
  <si>
    <t>9901000800</t>
  </si>
  <si>
    <t>Doprava obousměrná (např. dodávek z vlastních zásob zhotovitele nebo objednatele nebo výzisku) mechanizací o nosnosti do 3,5 t elektrosoučástek, montážního materiálu, kameniva, písku, dlažebních kostek, suti, atd. do 150 km</t>
  </si>
  <si>
    <t>203293333</t>
  </si>
  <si>
    <t>Doprava obousměrná (např. dodávek z vlastních zásob zhotovitele nebo objednatele nebo výzisku) mechanizací o nosnosti do 3,5 t elektrosoučástek, montážního materiálu, kameniva, písku, dlažebních kostek, suti,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</si>
  <si>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"Návěstidla</t>
  </si>
  <si>
    <t>1 "jízda do 3,5t</t>
  </si>
  <si>
    <t>34</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</si>
  <si>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</si>
  <si>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</si>
  <si>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1048545845</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</si>
  <si>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</si>
  <si>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209*0,327"dovoz nových pražců z Jičína</t>
  </si>
  <si>
    <t>300*0,04939"odvoz vyzískaných kolejnic do Jičína</t>
  </si>
  <si>
    <t>35</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</si>
  <si>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</si>
  <si>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</si>
  <si>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1546101476</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</si>
  <si>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</si>
  <si>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pražců na skládku. předp. Lodín, Šumbor:</t>
  </si>
  <si>
    <t>(36360-36320)/0,674*0,075</t>
  </si>
  <si>
    <t>(36470-36360)/0,674*0,265</t>
  </si>
  <si>
    <t>2*0,062"staničníky, hektometry</t>
  </si>
  <si>
    <t>10*0,075 "staré zajišťovací značky</t>
  </si>
  <si>
    <t>"Odvozy odpadu z KL a znečistěného KL na skládku:</t>
  </si>
  <si>
    <t>((36470-36320)*1,908 -37-25,5)*1,9"výzisk z těžení KL pod přejezdem k nástupišti mínus(-37-25,5)uložení výzisku do zřiz. nástupiště a opravy cesty</t>
  </si>
  <si>
    <t>36</t>
  </si>
  <si>
    <t>9902200500</t>
  </si>
  <si>
    <t>Doprava obousměrná (např. dodávek z vlastních zásob zhotovitele nebo objednatele nebo výzisku) mechanizací o nosnosti přes 3,5 t objemnějšího kusového materiálu (prefabrikátů, stožárů, výhybek, rozvaděčů, vybouraných hmot atd.) do 60 km</t>
  </si>
  <si>
    <t>35044588</t>
  </si>
  <si>
    <t>Doprava obousměrná (např. dodávek z vlastních zásob zhotovitele nebo objednatele nebo výzisku) mechanizací o nosnosti přes 3,5 t objemnějšího kusového materiálu (prefabrikátů, stožárů, výhybek, rozvaděčů, vybouraných hmot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</si>
  <si>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300*0,04939"kolejnice z Horek u St. P.</t>
  </si>
  <si>
    <t>37</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</si>
  <si>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</si>
  <si>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</si>
  <si>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973178502</t>
  </si>
  <si>
    <t>Doprava obousměrná (např. dodávek z vlastních zásob zhotovitele nebo objednatele nebo výzisku) mechanizací o nosnosti přes 3,5 t objemnějšího kusového materiálu (prefabrikátů, stožárů, výhybek, rozvaděčů, vybouraných hmot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</si>
  <si>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14*0,288"vystr. pražce SB8 do P4632, km 36,320-36,320</t>
  </si>
  <si>
    <t>38</t>
  </si>
  <si>
    <t>9902300400</t>
  </si>
  <si>
    <t>Doprava jednosměrná (např. nakupovaného materiálu) mechanizací o nosnosti přes 3,5 t sypanin (kameniva, písku, suti, dlažebních kostek, atd.) do 40 km</t>
  </si>
  <si>
    <t>982617947</t>
  </si>
  <si>
    <t>Doprava jednosměrná (např. nakupovaného materiálu) mechanizací o nosnosti přes 3,5 t sypanin (kameniva, písku, suti, dlažebních kostek, atd.) do 40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</si>
  <si>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Nové kamenivo, předp. Košťálov:</t>
  </si>
  <si>
    <t>39</t>
  </si>
  <si>
    <t>9902300700</t>
  </si>
  <si>
    <t>Doprava jednosměrná (např. nakupovaného materiálu) mechanizací o nosnosti přes 3,5 t sypanin (kameniva, písku, suti, dlažebních kostek, atd.) do 100 km</t>
  </si>
  <si>
    <t>-528826860</t>
  </si>
  <si>
    <t>Doprava jednosměrná (např. nakupovaného materiálu) mechanizací o nosnosti přes 3,5 t sypanin (kameniva, písku, suti, dlažebních kostek, atd.) do 100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</si>
  <si>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4*0,114*2,35 "základové patky návěstidel předp. Běstovice</t>
  </si>
  <si>
    <t>4*0,397 "zajišťovací značky předp. Běstovice</t>
  </si>
  <si>
    <t>40</t>
  </si>
  <si>
    <t>9902900200</t>
  </si>
  <si>
    <t>Naložení objemnějšího kusového materiálu, vybouraných hmot</t>
  </si>
  <si>
    <t>1654094547</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</si>
  <si>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</si>
  <si>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300*0,04939"naložení kolejnic</t>
  </si>
  <si>
    <t>14*0,288"naložení vystr. pražců SB8 do P4632, km 36,320-36,320</t>
  </si>
  <si>
    <t>41</t>
  </si>
  <si>
    <t>9909000100</t>
  </si>
  <si>
    <t>Poplatek za uložení suti nebo hmot na oficiální skládku</t>
  </si>
  <si>
    <t>48644966</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</si>
  <si>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</si>
  <si>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42</t>
  </si>
  <si>
    <t>9909000300</t>
  </si>
  <si>
    <t>Poplatek za likvidaci dřevěných kolejnicových podpor</t>
  </si>
  <si>
    <t>199037342</t>
  </si>
  <si>
    <t>Poplatek za likvidaci dřevěných kolejnicových podpor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</si>
  <si>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43</t>
  </si>
  <si>
    <t>9909000400</t>
  </si>
  <si>
    <t>Poplatek za likvidaci plastových součástí</t>
  </si>
  <si>
    <t>870336775</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</si>
  <si>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</si>
  <si>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223*2*0,000182 "pryžové podložky</t>
  </si>
  <si>
    <t>44</t>
  </si>
  <si>
    <t>9909000500</t>
  </si>
  <si>
    <t>Poplatek uložení odpadu betonových prefabrikátů</t>
  </si>
  <si>
    <t>982673338</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</si>
  <si>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</si>
  <si>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(36470-36360)/0,674*0,265 "bet.pražce</t>
  </si>
  <si>
    <t>4*0,062"staničníky, hektometry</t>
  </si>
  <si>
    <t>SO 01.2 - Železniční svršek 36,470 - 38,865</t>
  </si>
  <si>
    <t>320234008</t>
  </si>
  <si>
    <t>(38245-36470)*0,4*2 "s rozprostřením na terén</t>
  </si>
  <si>
    <t>(38865-38270)*0,4*2 "s rozprostřením na terén</t>
  </si>
  <si>
    <t>5905085040</t>
  </si>
  <si>
    <t>Souvislé čištění KL strojně koleje pražce betonové rozdělení "c"</t>
  </si>
  <si>
    <t>742138024</t>
  </si>
  <si>
    <t>Souvislé čištění KL strojně koleje pražce betonové rozdělení "c".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</si>
  <si>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38,245-36,470 "70 % výzisku se uloží v místě stavby, 30 % na skládku</t>
  </si>
  <si>
    <t>38,865-38,270 "70 % výzisku se uloží v místě stavby, 30 % na skládku</t>
  </si>
  <si>
    <t>-1662352065</t>
  </si>
  <si>
    <t>"doplnění KL po SČ:</t>
  </si>
  <si>
    <t>(38245-36470)*1,908*0,3 "předp. 30 % odpadu</t>
  </si>
  <si>
    <t>(38865-38270)*1,908*0,3 "předp. 30 % odpadu</t>
  </si>
  <si>
    <t>(36470-36435)*0,2 "předp. 0,2 m3/m - napojení mezi etapami</t>
  </si>
  <si>
    <t>-1166849315</t>
  </si>
  <si>
    <t>1363,588*2,01 "doplnění KL po SČ a úpravě GPK ve výbězích</t>
  </si>
  <si>
    <t>347842047</t>
  </si>
  <si>
    <t>2634"(38245-36470)/0,674</t>
  </si>
  <si>
    <t>638"(38700-38270)/0,674</t>
  </si>
  <si>
    <t>245"(38865-38700)/0,674</t>
  </si>
  <si>
    <t>-7924580</t>
  </si>
  <si>
    <t>3167 "celkem zaokr.</t>
  </si>
  <si>
    <t>-1190549555</t>
  </si>
  <si>
    <t>350"zaokr.</t>
  </si>
  <si>
    <t>5908005430</t>
  </si>
  <si>
    <t>Demontáž spojek tv. S49</t>
  </si>
  <si>
    <t>styk</t>
  </si>
  <si>
    <t>1701733171</t>
  </si>
  <si>
    <t>Demontáž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</si>
  <si>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154"3850/25demontáž styků pro výměnu kolejnic</t>
  </si>
  <si>
    <t>-1635207190</t>
  </si>
  <si>
    <t>-997234674</t>
  </si>
  <si>
    <t>135</t>
  </si>
  <si>
    <t>5907015110</t>
  </si>
  <si>
    <t>Ojedinělá výměna kolejnic současně s výměnou pražců tv. S49 rozdělení "c"</t>
  </si>
  <si>
    <t>-1842881869</t>
  </si>
  <si>
    <t>Ojedinělá výměna kolejnic současně s výměnou pražců tv. S49 rozdělení "c".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</si>
  <si>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50 "vložky po posun kolejnic</t>
  </si>
  <si>
    <t>5907040030</t>
  </si>
  <si>
    <t>Posun kolejnic před svařováním tv. S49</t>
  </si>
  <si>
    <t>-1623247303</t>
  </si>
  <si>
    <t>Posun kolejnic před svařováním tv. S49.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</si>
  <si>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37230-36930"L pás</t>
  </si>
  <si>
    <t>(38245-38100)*2"L a P pás</t>
  </si>
  <si>
    <t>(38445-38270)*2"L a P pás</t>
  </si>
  <si>
    <t>5907035210</t>
  </si>
  <si>
    <t>Úprava dilatačních spár kolejnic tv. S49 rozdělení "c"</t>
  </si>
  <si>
    <t>-585422361</t>
  </si>
  <si>
    <t>Úprava dilatačních spár kolejnic tv. S49 rozdělení "c". Poznámka: 1. V cenách jsou započteny náklady na uvolnění nebo demontáž upevňovadel, posun kolejnic, nastavení spáry, dotažení upevňovadel a ošetření součástí mazivem.</t>
  </si>
  <si>
    <t>-50 "úprava dil. spár započteno v ojedinělé výměně kolejnic,</t>
  </si>
  <si>
    <t>-84477764</t>
  </si>
  <si>
    <t>38,895-38,865</t>
  </si>
  <si>
    <t>459352413</t>
  </si>
  <si>
    <t>174"</t>
  </si>
  <si>
    <t>-391012791</t>
  </si>
  <si>
    <t>-2114771253</t>
  </si>
  <si>
    <t>5910030310</t>
  </si>
  <si>
    <t>Příplatek za směrové vyrovnání kolejnic v obloucích o poloměru 300 m a menším</t>
  </si>
  <si>
    <t>1509090311</t>
  </si>
  <si>
    <t>Příplatek za směrové vyrovnání kolejnic v obloucích o poloměru 300 m a menším. Poznámka: 1. V cenách jsou započteny náklady na použití přípravku pro směrové vyrovnání kolejnic.</t>
  </si>
  <si>
    <t>-273380500</t>
  </si>
  <si>
    <t>4790+50</t>
  </si>
  <si>
    <t>1192962442</t>
  </si>
  <si>
    <t>1596141237</t>
  </si>
  <si>
    <t>(36871-36539)*2</t>
  </si>
  <si>
    <t>(37261-36895)*2</t>
  </si>
  <si>
    <t>(37526-37261)*2</t>
  </si>
  <si>
    <t>(38130-37590)*2</t>
  </si>
  <si>
    <t>(38619-38435)*2</t>
  </si>
  <si>
    <t>(38840-38687)*2</t>
  </si>
  <si>
    <t>5910136010</t>
  </si>
  <si>
    <t>Montáž pražcové kotvy v koleji</t>
  </si>
  <si>
    <t>-387492967</t>
  </si>
  <si>
    <t>Montáž pražcové kotvy v koleji. Poznámka: 1. V cenách jsou započteny náklady na odstranění kameniva, montáž, ošetření součásti mazivem a úpravu kameniva. 2. V cenách nejsou obsaženy náklady na dodávku materiálu.</t>
  </si>
  <si>
    <t>1037 "celkem zaokr."</t>
  </si>
  <si>
    <t>5960101000</t>
  </si>
  <si>
    <t>Pražcové kotvy TDHB pro pražec betonový B 91</t>
  </si>
  <si>
    <t>1853510234</t>
  </si>
  <si>
    <t>2111618190</t>
  </si>
  <si>
    <t>24"demontáž, montáž</t>
  </si>
  <si>
    <t>5912015100</t>
  </si>
  <si>
    <t>Výměna návěstidla včetně sloupku a patky tabule před zastávkou</t>
  </si>
  <si>
    <t>220642536</t>
  </si>
  <si>
    <t>Výměna návěstidla včetně sloupku a patky tabule před zastávkou. Poznámka: 1. V cenách jsou započteny náklady na demontáž, výměnu a montáž patky, sloupku a návěstidla, zához a rozprostření zeminy na terén. 2. V cenách nejsou obsaženy náklady na dodávku materiálu.</t>
  </si>
  <si>
    <t>1"demontáž,montáž</t>
  </si>
  <si>
    <t>45615271</t>
  </si>
  <si>
    <t>(36500-38900)/-100</t>
  </si>
  <si>
    <t>5962101050</t>
  </si>
  <si>
    <t>Návěstidlo tabule před zastávkou</t>
  </si>
  <si>
    <t>-134712505</t>
  </si>
  <si>
    <t>-1220692774</t>
  </si>
  <si>
    <t>24"staničníky</t>
  </si>
  <si>
    <t>2"tabule před zast.</t>
  </si>
  <si>
    <t>602774769</t>
  </si>
  <si>
    <t>24*2</t>
  </si>
  <si>
    <t>1*4</t>
  </si>
  <si>
    <t>504089998</t>
  </si>
  <si>
    <t>610070237</t>
  </si>
  <si>
    <t>521074412</t>
  </si>
  <si>
    <t>-2109010323</t>
  </si>
  <si>
    <t>-2014439897</t>
  </si>
  <si>
    <t>(36500-38900)/-50</t>
  </si>
  <si>
    <t>643299754</t>
  </si>
  <si>
    <t>1314689636</t>
  </si>
  <si>
    <t>3517*4*0,00123</t>
  </si>
  <si>
    <t>-502550528</t>
  </si>
  <si>
    <t>3800*0,04939</t>
  </si>
  <si>
    <t>1384755974</t>
  </si>
  <si>
    <t>1"3517*2*0,000182 přeprava pryžových podložek k ekol. likvidaci</t>
  </si>
  <si>
    <t>1403785513</t>
  </si>
  <si>
    <t>-977121808</t>
  </si>
  <si>
    <t>3850*0,04939"odvoz vyzískaných kolejnic do Jičína</t>
  </si>
  <si>
    <t>3517*0,327"dovoz nových pražců z Jičína</t>
  </si>
  <si>
    <t>873365079</t>
  </si>
  <si>
    <t>(36500-36470)/0,674*0,265</t>
  </si>
  <si>
    <t>(38240-36500)/0,674*0,08</t>
  </si>
  <si>
    <t>(38659-38270)/0,674*0,08</t>
  </si>
  <si>
    <t>(38865-38659)/0,674*0,265</t>
  </si>
  <si>
    <t>24*0,062"staničníky, hektometry</t>
  </si>
  <si>
    <t>97*0,075 "staré zajišťovací značky</t>
  </si>
  <si>
    <t>9902100400</t>
  </si>
  <si>
    <t>Doprava obousměrná (např. dodávek z vlastních zásob zhotovitele nebo objednatele nebo výzisku) mechanizací o nosnosti přes 3,5 t sypanin (kameniva, písku, suti, dlažebních kostek, atd.) do 40 km</t>
  </si>
  <si>
    <t>-1254569549</t>
  </si>
  <si>
    <t>Doprava obousměrná (např. dodávek z vlastních zásob zhotovitele nebo objednatele nebo výzisku) mechanizací o nosnosti přes 3,5 t sypanin (kameniva, písku, suti, dlažebních kostek,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</si>
  <si>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(38245-36470)*1,908*0,3*0,3*1,9 "odpad ze SČ, předp. 30%odpadu, z toho 30% na skládku, zbylých 70% uloženo v místě stavby</t>
  </si>
  <si>
    <t>(38865-38270)*1,908*0,3*0,3*1,9 "odpad ze SČ, předp. 30%odpadu, z toho 30% na skládku, zbylých 70% uloženo v místě stavby</t>
  </si>
  <si>
    <t>826598486</t>
  </si>
  <si>
    <t>3850*0,04939"kolejnice předp. z Horek u St. P.</t>
  </si>
  <si>
    <t>1274879187</t>
  </si>
  <si>
    <t xml:space="preserve">1363,588*2,01  "doplnění KL po SČ a úpravě GPK ve výbězích</t>
  </si>
  <si>
    <t>45</t>
  </si>
  <si>
    <t>1285605254</t>
  </si>
  <si>
    <t>26*0,114*2,35 "základové patky návěstidel předp. Běstovice</t>
  </si>
  <si>
    <t>48*0,397 "zajišťovací značky předp. Běstovice</t>
  </si>
  <si>
    <t>46</t>
  </si>
  <si>
    <t>9902300800</t>
  </si>
  <si>
    <t>Doprava jednosměrná (např. nakupovaného materiálu) mechanizací o nosnosti přes 3,5 t sypanin (kameniva, písku, suti, dlažebních kostek, atd.) do 150 km</t>
  </si>
  <si>
    <t>-114800446</t>
  </si>
  <si>
    <t>Doprava jednosměrná (např. nakupovaného materiálu) mechanizací o nosnosti přes 3,5 t sypanin (kameniva, písku, suti, dlažebních kostek, atd.) do 150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</si>
  <si>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1037*0,01"pražcové kotvy</t>
  </si>
  <si>
    <t>47</t>
  </si>
  <si>
    <t>1516636838</t>
  </si>
  <si>
    <t>3850*0,04939"naložení kolejnic v Duchcově</t>
  </si>
  <si>
    <t>48</t>
  </si>
  <si>
    <t>-1425782040</t>
  </si>
  <si>
    <t>"Odpad z KL a znečistěného KL na skládku:</t>
  </si>
  <si>
    <t>49</t>
  </si>
  <si>
    <t>1074152245</t>
  </si>
  <si>
    <t>(38240-36500)/0,674*0,075</t>
  </si>
  <si>
    <t>(38659-38270)/0,674*0,075</t>
  </si>
  <si>
    <t>50</t>
  </si>
  <si>
    <t>627801535</t>
  </si>
  <si>
    <t>(3517)*2*0,000182 "pryžové podložky</t>
  </si>
  <si>
    <t>51</t>
  </si>
  <si>
    <t>945994228</t>
  </si>
  <si>
    <t>(36500-36470)/0,674*0,265 "bet.pražce</t>
  </si>
  <si>
    <t>(38865-38659)/0,674*0,265"bet. pražce</t>
  </si>
  <si>
    <t>22*0,062"staničníky, hektometry</t>
  </si>
  <si>
    <t>SO 01.3 - Železniční svršek 38,895 - 39,100</t>
  </si>
  <si>
    <t>-177838543</t>
  </si>
  <si>
    <t>(39100-38895)*0,4*2-12 "s odvozem na skládku (-12 m přejezd)</t>
  </si>
  <si>
    <t>833102775</t>
  </si>
  <si>
    <t>168"(39008-38895)/0,674</t>
  </si>
  <si>
    <t xml:space="preserve">137"(39100-39008)/0,674 </t>
  </si>
  <si>
    <t>-785009849</t>
  </si>
  <si>
    <t>12*4</t>
  </si>
  <si>
    <t>34214911</t>
  </si>
  <si>
    <t>-99576475</t>
  </si>
  <si>
    <t>1375195004</t>
  </si>
  <si>
    <t>1358825782</t>
  </si>
  <si>
    <t>(39100-38895)*2 "L a P pás</t>
  </si>
  <si>
    <t>696229347</t>
  </si>
  <si>
    <t>16"410/25</t>
  </si>
  <si>
    <t>-2019292964</t>
  </si>
  <si>
    <t>39,008-38,895 "70 % výzisku se uloží v místě stavby, 30 % na skládku</t>
  </si>
  <si>
    <t>39,100-39,008 "70 % výzisku se uloží v místě stavby, 30 % na skládku</t>
  </si>
  <si>
    <t>-382992280</t>
  </si>
  <si>
    <t>Doplnění KL po SČ</t>
  </si>
  <si>
    <t>(39100-38895)*1,908*0,4 "předp. 40 % odpadu</t>
  </si>
  <si>
    <t>"doplnění KL po 1. úpravě GPK:</t>
  </si>
  <si>
    <t>(39150-38850)*0,2"předp. 0,2 m3/m</t>
  </si>
  <si>
    <t>1793503491</t>
  </si>
  <si>
    <t>216,456*2,01 "doplnění KL po SČ a úpravě GPK</t>
  </si>
  <si>
    <t>5964133005</t>
  </si>
  <si>
    <t>Geotextilie separační</t>
  </si>
  <si>
    <t>876612697</t>
  </si>
  <si>
    <t>(39100-38895)*6</t>
  </si>
  <si>
    <t>1403131797</t>
  </si>
  <si>
    <t>39,150-39,100</t>
  </si>
  <si>
    <t>-751104032</t>
  </si>
  <si>
    <t>-1256506866</t>
  </si>
  <si>
    <t>-962709567</t>
  </si>
  <si>
    <t>-2032082014</t>
  </si>
  <si>
    <t>(39150-38895)*2 "L a P pás</t>
  </si>
  <si>
    <t>1604615025</t>
  </si>
  <si>
    <t>385753991</t>
  </si>
  <si>
    <t>305*4*0,00123</t>
  </si>
  <si>
    <t>-239833083</t>
  </si>
  <si>
    <t>410*0,04939</t>
  </si>
  <si>
    <t>1049998772</t>
  </si>
  <si>
    <t>-2018337162</t>
  </si>
  <si>
    <t>309383306</t>
  </si>
  <si>
    <t>1434050065</t>
  </si>
  <si>
    <t>-295292791</t>
  </si>
  <si>
    <t>410*0,04939"odvoz vyzískaných kolejnic do Jičína</t>
  </si>
  <si>
    <t>293*0,327"dovoz nových pražců z Jičína</t>
  </si>
  <si>
    <t>-1915951733</t>
  </si>
  <si>
    <t>"Odvoz pražců na skládku. předp. Lodín / Šumbor:</t>
  </si>
  <si>
    <t>(39008-38895)/0,674*0,265</t>
  </si>
  <si>
    <t>(39100-39008)/0,674 *0,075</t>
  </si>
  <si>
    <t>(39008-38895)*1,908*0,4*0,3*1,9 "40 % přep. odpadu, z toho 30 % na skládku</t>
  </si>
  <si>
    <t>(39100-39008)*1,908*0,4*0,3*1,9 "40 % přep. odpadu, z toho 30 % na skládku</t>
  </si>
  <si>
    <t>"Odpad z čistění stezek na skládku</t>
  </si>
  <si>
    <t>152*0,15*1,6</t>
  </si>
  <si>
    <t>1995703360</t>
  </si>
  <si>
    <t>12*0,288 "dovoz pražců SB8</t>
  </si>
  <si>
    <t>1293941535</t>
  </si>
  <si>
    <t>5*0,397 "zajišťovací značky předp. Běstovice</t>
  </si>
  <si>
    <t>-2081558367</t>
  </si>
  <si>
    <t>1516556938</t>
  </si>
  <si>
    <t>410*0,04939"kolejnice z Horek u St. P.</t>
  </si>
  <si>
    <t>1704886591</t>
  </si>
  <si>
    <t>410*0,04939"naložení kolejnic na Horkách</t>
  </si>
  <si>
    <t>12*0,288 "naložení pražců SB8 k dovozu na stavbu</t>
  </si>
  <si>
    <t>2115235275</t>
  </si>
  <si>
    <t>(39008-38895)*1,908*0,3*0,4*1,9 "40 % přep. odpadu, z toho 30 % na skládku</t>
  </si>
  <si>
    <t>(39100-39008)*1,908*0,3*0,4*1,9 "40 % přep. odpadu, z toho 30 % na skládku</t>
  </si>
  <si>
    <t>-339888661</t>
  </si>
  <si>
    <t>(39008-38895)/0,674*0,265 "staré bet. pražce</t>
  </si>
  <si>
    <t>1334701623</t>
  </si>
  <si>
    <t>-1668880477</t>
  </si>
  <si>
    <t>"odvoz odpadu viz SO 01.2</t>
  </si>
  <si>
    <t>305*2*0,000182 "pryžové podložky</t>
  </si>
  <si>
    <t>SO 02 - Železniční spodek</t>
  </si>
  <si>
    <t xml:space="preserve">    N1 - Nástupiště zast. Memyčeves</t>
  </si>
  <si>
    <t>OST - Ostatní</t>
  </si>
  <si>
    <t>5914020020</t>
  </si>
  <si>
    <t>Čištění otevřených odvodňovacích zařízení strojně příkop nezpevněný</t>
  </si>
  <si>
    <t>1335083753</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</si>
  <si>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</si>
  <si>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(36475-36350)*0,3*1,2"vpravo</t>
  </si>
  <si>
    <t>(36800-36475)*0,3*2,1"vpravo a vlevo</t>
  </si>
  <si>
    <t>(37000-36930)*0,2*1,3"vpravo</t>
  </si>
  <si>
    <t>(37300-37000)*0,3*2,6"vpravo a vlevo</t>
  </si>
  <si>
    <t>(37800-37500)*0,4*1,2"vpravo</t>
  </si>
  <si>
    <t>(38100-37900)*0,5*3,5"vpravo a vlevo</t>
  </si>
  <si>
    <t>5912060010R</t>
  </si>
  <si>
    <t xml:space="preserve">Demontáž betonových  základů el. / telefonních sloupů</t>
  </si>
  <si>
    <t>146406722</t>
  </si>
  <si>
    <t>Demontáž betonových základů el. / telefonních sloupů. Poznámka: 1. V cenách jsou započteny náklady na vytržení bet. základu, úpravu a urovnání terénu.</t>
  </si>
  <si>
    <t>2"km 37,180 k zasypání vzniklých otvorů použít výzisk s těžení zeminy</t>
  </si>
  <si>
    <t>2"km 37,320</t>
  </si>
  <si>
    <t>1"km 37,380</t>
  </si>
  <si>
    <t>1"km 37,930</t>
  </si>
  <si>
    <t>2"km 37,950</t>
  </si>
  <si>
    <t>981513116R</t>
  </si>
  <si>
    <t>Demolice konstrukcí objektů z betonu prostého těžkou mechanizací</t>
  </si>
  <si>
    <t>-1869992011</t>
  </si>
  <si>
    <t>Demolice konstrukcí objektů těžkými mechanizačními prostředky konstrukcí z betonu prostého</t>
  </si>
  <si>
    <t>Betonové základy v:</t>
  </si>
  <si>
    <t>4,913"km 36,580</t>
  </si>
  <si>
    <t>4,913"km 36,720</t>
  </si>
  <si>
    <t>4,913"km 37,285</t>
  </si>
  <si>
    <t>4,913"km 37,315</t>
  </si>
  <si>
    <t>4,913"km 37,670</t>
  </si>
  <si>
    <t>4,913"km 38,370</t>
  </si>
  <si>
    <t>5915010020</t>
  </si>
  <si>
    <t>Těžení zeminy nebo horniny železničního spodku v hornině třídy těžitelnosti I skupiny 2</t>
  </si>
  <si>
    <t>1912530976</t>
  </si>
  <si>
    <t>Těžení zeminy nebo horniny železničního spodku v hornině třídy těžitelnosti I skupiny 2. Poznámka: 1. V cenách jsou započteny náklady na těžení a uložení výzisku na terén nebo naložení na dopravní prostředek a uložení na úložišti.</t>
  </si>
  <si>
    <t>120,4 "km 36,931-37,000 zřízení příkopu vpravo</t>
  </si>
  <si>
    <t>24,1"km 36,990 těžení nájezdů ke zrušeným přejezdům</t>
  </si>
  <si>
    <t>19,3"km 38,310 těžení nájezdů ke zrušeným přejezdům</t>
  </si>
  <si>
    <t xml:space="preserve">205*0,05"stržení drnu z příjezdové komunikace až k budově zastávky </t>
  </si>
  <si>
    <t>1,2*13*0,2 "těžení zeminy za rušeným nástupištěm km 36,402 - 36,415</t>
  </si>
  <si>
    <t>3*45*0,45 "těžení zeminy za rušeným nástupištěm km 36,415 - 36,460</t>
  </si>
  <si>
    <t>5914075110</t>
  </si>
  <si>
    <t>Zřízení konstrukční vrstvy pražcového podloží včetně geotextilie tl. 0,15 m</t>
  </si>
  <si>
    <t>156416119</t>
  </si>
  <si>
    <t>Zřízení konstrukční vrstvy pražcového podloží včetně geotextilie tl. 0,15 m. Poznámka: 1. V cenách jsou započteny náklady na naložení výzisku na dopravní prostředek. 2. V cenách nejsou obsaženy náklady na dodávku materiálu a odtěžení zeminy.</t>
  </si>
  <si>
    <t>205 "příjezdová komunikace k budově zastávky, na zřízení použít materiál vytěžený z úseku 36,320 - 36,460</t>
  </si>
  <si>
    <t>-491481562</t>
  </si>
  <si>
    <t>205*1,1</t>
  </si>
  <si>
    <t>564201111R</t>
  </si>
  <si>
    <t>Podklad nebo podsyp ze štěrkopísku ŠP tl 40 mm</t>
  </si>
  <si>
    <t>-409510118</t>
  </si>
  <si>
    <t>Podklad nebo podsyp ze štěrkopísku ŠP s rozprostřením, vlhčením a zhutněním, po zhutnění tl. 40 mm</t>
  </si>
  <si>
    <t xml:space="preserve">205 "práce a štěrkopísek fr. 0-22  již zahrnut v ceně položky</t>
  </si>
  <si>
    <t>N1</t>
  </si>
  <si>
    <t>Nástupiště zast. Memyčeves</t>
  </si>
  <si>
    <t>5914120070R</t>
  </si>
  <si>
    <t>Demontáž nástupiště úrovňového desky Sudop K (KD,KS) 150, patky Tischer</t>
  </si>
  <si>
    <t>1608080065</t>
  </si>
  <si>
    <t>Demontáž nástupiště úrovňového desky Sudop K (KD,KS) 150, patky Tischer. Poznámka: 1. V cenách jsou započteny náklady na snesení dílů i zásypu a jejich uložení na plochu nebo naložení na dopravní prostředek a uložení na úložišti.</t>
  </si>
  <si>
    <t>115</t>
  </si>
  <si>
    <t>5914130070</t>
  </si>
  <si>
    <t>Montáž nástupiště úrovňového Sudop K (KD,KS) 150</t>
  </si>
  <si>
    <t>1236549645</t>
  </si>
  <si>
    <t>Montáž nástupiště úrovňového Sudop K (KD,KS) 150. Poznámka: 1. V cenách jsou započteny náklady na úpravu terénu, montáž a zásyp podle vzorového listu. 2. V cenách nejsou obsaženy náklady na dodávku materiálu.</t>
  </si>
  <si>
    <t>75</t>
  </si>
  <si>
    <t>"desky 150 cm použity původní ze stavby</t>
  </si>
  <si>
    <t>"zásyp kamenivem bude proveden z vytěženého materiálu v km 36,320-36,450</t>
  </si>
  <si>
    <t>5964161015</t>
  </si>
  <si>
    <t>Beton lehce zhutnitelný C 20/25;XC2 vyhovuje i XC1 F5 2 365 2 862</t>
  </si>
  <si>
    <t>-91641216</t>
  </si>
  <si>
    <t>(75*0,01*0,3)*1,1"spoje mezi nástupištnmi díly +10% rezerva</t>
  </si>
  <si>
    <t>(75*0,05*0,4)*1,1 "nástupištní patky +10% rezerva</t>
  </si>
  <si>
    <t>5915020010</t>
  </si>
  <si>
    <t>Povrchová úprava plochy železničního spodku</t>
  </si>
  <si>
    <t>-1132707230</t>
  </si>
  <si>
    <t>Povrchová úprava plochy železničního spodku. Poznámka: 1. V cenách jsou započteny náklady na urovnání a úpravu ploch nebo skládek výzisku kameniva a zeminy s jejich případnou rekultivací.</t>
  </si>
  <si>
    <t xml:space="preserve">0,8*75"urovnání plochy za nástupištními deskami </t>
  </si>
  <si>
    <t>30"plochy k budově zastávky</t>
  </si>
  <si>
    <t>58981146</t>
  </si>
  <si>
    <t>recyklát asfaltový frakce 0/8</t>
  </si>
  <si>
    <t>CS ÚRS 2021 01</t>
  </si>
  <si>
    <t>-1990800078</t>
  </si>
  <si>
    <t>"urovnání plochy za nástupištními deskami + plocha k budově zastávky</t>
  </si>
  <si>
    <t>0,8*75*0,2*2,3</t>
  </si>
  <si>
    <t>30*0,1*2,3</t>
  </si>
  <si>
    <t>Ostatní</t>
  </si>
  <si>
    <t>9901000700</t>
  </si>
  <si>
    <t>Doprava obousměrná (např. dodávek z vlastních zásob zhotovitele nebo objednatele nebo výzisku) mechanizací o nosnosti do 3,5 t elektrosoučástek, montážního materiálu, kameniva, písku, dlažebních kostek, suti, atd. do 100 km</t>
  </si>
  <si>
    <t>-940657429</t>
  </si>
  <si>
    <t>Doprava obousměrná (např. dodávek z vlastních zásob zhotovitele nebo objednatele nebo výzisku) mechanizací o nosnosti do 3,5 t elektrosoučástek, montážního materiálu, kameniva, písku, dlažebních kostek, suti,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</si>
  <si>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 (205+21,160)*1,1*0,001 geotextilie</t>
  </si>
  <si>
    <t>9902100100</t>
  </si>
  <si>
    <t>Doprava obousměrná (např. dodávek z vlastních zásob zhotovitele nebo objednatele nebo výzisku) mechanizací o nosnosti přes 3,5 t sypanin (kameniva, písku, suti, dlažebních kostek, atd.) do 10 km</t>
  </si>
  <si>
    <t>-621474369</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</si>
  <si>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</si>
  <si>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Asfaltový recyklát předp. Staré Místo u J.</t>
  </si>
  <si>
    <t>1,898*2,4288 "beton na nástupiště - expediční hmotnost</t>
  </si>
  <si>
    <t>9902100300</t>
  </si>
  <si>
    <t>Doprava obousměrná (např. dodávek z vlastních zásob zhotovitele nebo objednatele nebo výzisku) mechanizací o nosnosti přes 3,5 t sypanin (kameniva, písku, suti, dlažebních kostek, atd.) do 30 km</t>
  </si>
  <si>
    <t>Sborník UOŽI 01 2020</t>
  </si>
  <si>
    <t>-410218797</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</si>
  <si>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</si>
  <si>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Odvoz zerminy předp. Bašnice u Hořic:</t>
  </si>
  <si>
    <t>995,950*1,6 "vytěžená zemina z čistění příkopů</t>
  </si>
  <si>
    <t>120,4*1,6 "km 36,931-37,000 zřízení příkopu vpravo</t>
  </si>
  <si>
    <t>24,1*1,6"vytěžená zemina ze zrušených nájezdů km 36,990</t>
  </si>
  <si>
    <t>19,3*1,6"vytěžená zemina ze zrušených nájezdů km 38,310</t>
  </si>
  <si>
    <t xml:space="preserve">205*0,05*1,6"zemina z příjezdové komunikace až k budově zastávky </t>
  </si>
  <si>
    <t>1,2*13*0,2*1,6 "vytěžená zemina od zrušeného nástupiště km 36,402 - 36,415</t>
  </si>
  <si>
    <t>3*45*0,45*1,6 "vytěžená zemina od zrušeného nástupiště km 36,415 - 36,460</t>
  </si>
  <si>
    <t>-994062524</t>
  </si>
  <si>
    <t>76*0,132 "úložné bloky do nást.</t>
  </si>
  <si>
    <t>152*0,149 "tvárnice Tischer</t>
  </si>
  <si>
    <t>-1780654312</t>
  </si>
  <si>
    <t>1003960665</t>
  </si>
  <si>
    <t>Odvoz betonových prvků a suti, předp. Šumbor</t>
  </si>
  <si>
    <t>29,478*2,4"vybourané betonové základy po návěstidlech</t>
  </si>
  <si>
    <t>8*2*0,3*0,3*2,4"Betonové základy po tel./el. sloupech</t>
  </si>
  <si>
    <t>5*0,252 "poškozené nástup. desky</t>
  </si>
  <si>
    <t>79*0,099 "podložky pod nástupištní bloky tischer</t>
  </si>
  <si>
    <t>Štěrkopísek pedp. Košťálov:</t>
  </si>
  <si>
    <t>205*0,08*1,98 "štěrkpísek 0-22 pro povrchovou úpravu cesty</t>
  </si>
  <si>
    <t>-2004457974</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</si>
  <si>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</si>
  <si>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150,4 "km 36,931-37,000 zřízení příkopu vpravo</t>
  </si>
  <si>
    <t>759815091</t>
  </si>
  <si>
    <t>29,478*2,4"Betonové základy po návěstidlech</t>
  </si>
  <si>
    <t>8*0,432"Betonové základy po tel./el. sloupech</t>
  </si>
  <si>
    <t>SO 03 - Železniční přejezd P4632, km 36,324</t>
  </si>
  <si>
    <t>HSV - HSV</t>
  </si>
  <si>
    <t xml:space="preserve">    O - Gabionová opěra svahu</t>
  </si>
  <si>
    <t>P - Přejezd P4632</t>
  </si>
  <si>
    <t>5999010010</t>
  </si>
  <si>
    <t>Vyjmutí a snesení konstrukcí nebo dílů hmotnosti do 10 t</t>
  </si>
  <si>
    <t>213987824</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</si>
  <si>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t>
  </si>
  <si>
    <t>2,09*4"vyjmutí 4 betonových panelů před přejezdem</t>
  </si>
  <si>
    <t>-1520798221</t>
  </si>
  <si>
    <t>21,16 "zřízení vrstvy ze štěrkotrti fr. 0-22 pod betonovými panely</t>
  </si>
  <si>
    <t>-2007052427</t>
  </si>
  <si>
    <t>21,16" geotextilie pod štěrkotrť ,doprava započtena v SO 02</t>
  </si>
  <si>
    <t>5955101015</t>
  </si>
  <si>
    <t>Kamenivo drcené štěrkodrť frakce 0/22</t>
  </si>
  <si>
    <t>1211782478</t>
  </si>
  <si>
    <t>21,16*0,1*2,15 "zřízení vrstvy ze štěrkotrti fr. 0-22 pod betonovými panely</t>
  </si>
  <si>
    <t>5999015010</t>
  </si>
  <si>
    <t>Vložení konstrukcí nebo dílů hmotnosti do 10 t</t>
  </si>
  <si>
    <t>1270787347</t>
  </si>
  <si>
    <t>Vložení konstrukcí nebo dílů hmotnosti do 10 t. Poznámka: 1. V cenách jsou započteny náklady na vložení konstrukce podle technologického postupu, přeprava v místě technologické manipulace. Položka obsahuje náklady na práce v blízkosti trakčního vedení.</t>
  </si>
  <si>
    <t>2,09*4"zpětné vložení betonových panelů před přejezdem</t>
  </si>
  <si>
    <t>O</t>
  </si>
  <si>
    <t>Gabionová opěra svahu</t>
  </si>
  <si>
    <t>1364912755</t>
  </si>
  <si>
    <t>7,5 "těžení části svahu mezi bet. panely a propustkem pro zřízení gabionů</t>
  </si>
  <si>
    <t>272313511</t>
  </si>
  <si>
    <t>Základové klenby z betonu tř. C 12/15</t>
  </si>
  <si>
    <t>1507386494</t>
  </si>
  <si>
    <t>Základy z betonu prostého klenby z betonu kamenem neprokládaného tř. C 12/15</t>
  </si>
  <si>
    <t>5914001060</t>
  </si>
  <si>
    <t>Zřízení gabionu vázaného s oky 100x50 mm o rozměru 1,0x1,0x1,0 m (1,000 m3)</t>
  </si>
  <si>
    <t>609128529</t>
  </si>
  <si>
    <t>Zřízení gabionu vázaného s oky 100x50 mm o rozměru 1,0x1,0x1,0 m (1,000 m3). Poznámka: 1. V cenách jsou započteny náklady na přípravu gabionové drážky, montáž koše, vyskládání pohledových stran a vyplnění koše kamenivem. 2. V cenách nejsou započteny náklady na zemní práce a na dodávku materiálu.</t>
  </si>
  <si>
    <t>5964102031</t>
  </si>
  <si>
    <t>Gabionový koš kompletní s vázanými oky 100x50 mm 1,00x1,00x1,00 m (1,000 m3)</t>
  </si>
  <si>
    <t>-253038921</t>
  </si>
  <si>
    <t>5955101050</t>
  </si>
  <si>
    <t>Lomový kámen netříděný pro zásypy</t>
  </si>
  <si>
    <t>-872338213</t>
  </si>
  <si>
    <t>4*2,4</t>
  </si>
  <si>
    <t>5964161000</t>
  </si>
  <si>
    <t>Beton lehce zhutnitelný C 12/15;X0 F5 2 080 2 517</t>
  </si>
  <si>
    <t>292115505</t>
  </si>
  <si>
    <t>5*0,1*1,1 "betonový základ pod gabiony tl. 100 mm</t>
  </si>
  <si>
    <t>"kamenivo pod beton použít z výzisku</t>
  </si>
  <si>
    <t>P</t>
  </si>
  <si>
    <t>Přejezd P4632</t>
  </si>
  <si>
    <t>5913130040</t>
  </si>
  <si>
    <t>Demontáž dílů přejezdové konstrukce se silničními panely náběhový klín</t>
  </si>
  <si>
    <t>855120924</t>
  </si>
  <si>
    <t>Demontáž dílů přejezdové konstrukce se silničními panely náběhový klín. Poznámka: 1. V cenách jsou započteny náklady na demontáž a naložení na dopravní prostředek.</t>
  </si>
  <si>
    <t>5913190020</t>
  </si>
  <si>
    <t>Demontáž dřevěných dílů přejezdu trámec vnitřní části</t>
  </si>
  <si>
    <t>777400191</t>
  </si>
  <si>
    <t>Demontáž dřevěných dílů přejezdu trámec vnitřní části. Poznámka: 1. V cenách jsou započteny náklady na demontáž a naložení na dopravní prostředek.</t>
  </si>
  <si>
    <t>1,375*2 "příčné trámce</t>
  </si>
  <si>
    <t>5913215020</t>
  </si>
  <si>
    <t>Demontáž kolejnicových dílů přejezdu ochranná kolejnice</t>
  </si>
  <si>
    <t>-2125326107</t>
  </si>
  <si>
    <t>Demontáž kolejnicových dílů přejezdu ochranná kolejnice. Poznámka: 1. V cenách jsou započteny náklady na demontáž a naložení na dopravní prostředek.</t>
  </si>
  <si>
    <t>2*4,8</t>
  </si>
  <si>
    <t>5913235020</t>
  </si>
  <si>
    <t>Dělení AB komunikace řezáním hloubky do 20 cm</t>
  </si>
  <si>
    <t>403716006</t>
  </si>
  <si>
    <t>Dělení AB komunikace řezáním hloubky do 20 cm. Poznámka: 1. V cenách jsou započteny náklady na provedení úkolu.</t>
  </si>
  <si>
    <t xml:space="preserve">2*3,8 </t>
  </si>
  <si>
    <t>5913240020</t>
  </si>
  <si>
    <t>Odstranění AB komunikace odtěžením nebo frézováním hloubky do 20 cm</t>
  </si>
  <si>
    <t>484367300</t>
  </si>
  <si>
    <t>Odstranění AB komunikace odtěžením nebo frézováním hloubky do 20 cm. Poznámka: 1. V cenách jsou započteny náklady na odtěžení nebo frézování a naložení výzisku na dopravní prostředek.</t>
  </si>
  <si>
    <t>17,6 "levá strana</t>
  </si>
  <si>
    <t>5,52 "vnitřní část</t>
  </si>
  <si>
    <t>25,5 "pravá strana</t>
  </si>
  <si>
    <t>5913040220</t>
  </si>
  <si>
    <t>Montáž celopryžové přejezdové konstrukce silně zatížené v koleji část vnitřní</t>
  </si>
  <si>
    <t>-951009195</t>
  </si>
  <si>
    <t>Montáž celopryžové přejezdové konstrukce silně zatížené v koleji část vnitřní. Poznámka: 1. V cenách jsou započteny náklady na montáž konstrukce. 2. V cenách nejsou obsaženy náklady na dodávku materiálu.</t>
  </si>
  <si>
    <t>9*0,6</t>
  </si>
  <si>
    <t>5963101035</t>
  </si>
  <si>
    <t>Přejezd celopryžový Strail panel vnitřní</t>
  </si>
  <si>
    <t>38526457</t>
  </si>
  <si>
    <t>5963101045</t>
  </si>
  <si>
    <t>Přejezd celopryžový Strail kolejová opěrka</t>
  </si>
  <si>
    <t>-258969971</t>
  </si>
  <si>
    <t>5963101050</t>
  </si>
  <si>
    <t>Přejezd celopryžový Strail spínací táhlo střední 1200 mm</t>
  </si>
  <si>
    <t>-937816342</t>
  </si>
  <si>
    <t>5963101075</t>
  </si>
  <si>
    <t>Přejezd celopryžový Strail spínací táhlo střední 1800 mm</t>
  </si>
  <si>
    <t>2073501552</t>
  </si>
  <si>
    <t>5963101055</t>
  </si>
  <si>
    <t>Přejezd celopryžový Strail náběhový klín pero</t>
  </si>
  <si>
    <t>-1426846969</t>
  </si>
  <si>
    <t>5963101060</t>
  </si>
  <si>
    <t>Přejezd celopryžový Strail náběhový klín drážka</t>
  </si>
  <si>
    <t>-2129515250</t>
  </si>
  <si>
    <t>5963101125</t>
  </si>
  <si>
    <t>Přejezd celopryžový Strail pojistný díl vnitřní</t>
  </si>
  <si>
    <t>-1080790026</t>
  </si>
  <si>
    <t>5913255040</t>
  </si>
  <si>
    <t>Zřízení konstrukce vozovky asfaltobetonové s podkladní, ložní a obrusnou vrstvou tloušťky do 20 cm</t>
  </si>
  <si>
    <t>832543862</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</si>
  <si>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</si>
  <si>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41,17 "levá strana + na překrytí betonových panelů pro zřízení mírnějšího zakružovacího oblouku PK</t>
  </si>
  <si>
    <t>5963146020</t>
  </si>
  <si>
    <t>Asfaltový beton ACP 16S 50/70 středněznný-podkladní vrstva</t>
  </si>
  <si>
    <t>116496189</t>
  </si>
  <si>
    <t>41,17*0,10*2,313"levý nájezd k P</t>
  </si>
  <si>
    <t>25,5*0,10*2,313 "pravý nájezd k P</t>
  </si>
  <si>
    <t>5963146010</t>
  </si>
  <si>
    <t>Asfaltový beton ACL 16S 50/70 hrubozrnný-ložní vrstva</t>
  </si>
  <si>
    <t>-447223626</t>
  </si>
  <si>
    <t>41,17*0,08*2,347 "levý nájezd k P</t>
  </si>
  <si>
    <t>25,5 *0,08*2,347"pravý nájezd k P</t>
  </si>
  <si>
    <t>5963146000</t>
  </si>
  <si>
    <t>Asfaltový beton ACO 11S 50/70 střednězrnný-obrusná vrstva</t>
  </si>
  <si>
    <t>1657152242</t>
  </si>
  <si>
    <t>41,17*0,05*2,364 "levý nájezd k P</t>
  </si>
  <si>
    <t>25,5 *0,05*2,364"pravý nájezd k P</t>
  </si>
  <si>
    <t>5955101020</t>
  </si>
  <si>
    <t>Kamenivo drcené štěrkodrť frakce 0/32</t>
  </si>
  <si>
    <t>1611335222</t>
  </si>
  <si>
    <t>20,1*0,15*1,95 "levý nájezd k P</t>
  </si>
  <si>
    <t>25,5 *0,12*1,95"pravý nájezd k P</t>
  </si>
  <si>
    <t>5913245010</t>
  </si>
  <si>
    <t>Oprava komunikace vyplněním trhlin zálivkovou hmotou</t>
  </si>
  <si>
    <t>-972002084</t>
  </si>
  <si>
    <t>Oprava komunikace vyplněním trhlin zálivkovou hmotou. Poznámka: 1. V cenách jsou započteny náklady očištění místa od nečistot, vyplnění trhlin zalitím, nerovností nebo výtluku vyplněním a zhutnění výplně. 2. V cenách nejsou obsaženy náklady na dodávku materiálu.</t>
  </si>
  <si>
    <t>2*5</t>
  </si>
  <si>
    <t>2*4,5</t>
  </si>
  <si>
    <t>5963152000</t>
  </si>
  <si>
    <t>Asfaltová zálivka pro trhliny a spáry</t>
  </si>
  <si>
    <t>kg</t>
  </si>
  <si>
    <t>1568086848</t>
  </si>
  <si>
    <t>2*5*0,005*0,15*1060</t>
  </si>
  <si>
    <t>2*4,5*0,005*0,15*1060</t>
  </si>
  <si>
    <t>9901001000</t>
  </si>
  <si>
    <t>Doprava obousměrná (např. dodávek z vlastních zásob zhotovitele nebo objednatele nebo výzisku) mechanizací o nosnosti do 3,5 t elektrosoučástek, montážního materiálu, kameniva, písku, dlažebních kostek, suti, atd. do 250 km</t>
  </si>
  <si>
    <t>482432648</t>
  </si>
  <si>
    <t>Doprava obousměrná (např. dodávek z vlastních zásob zhotovitele nebo objednatele nebo výzisku) mechanizací o nosnosti do 3,5 t elektrosoučástek, montážního materiálu, kameniva, písku, dlažebních kostek, suti, atd. do 250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</si>
  <si>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1"(2*5*0,005*0,15*1060+2*4,5*0,005*0,15*1060)/1000 asf. zálivka</t>
  </si>
  <si>
    <t>gabionové koše</t>
  </si>
  <si>
    <t>1"přejezdová konstrukce a díly</t>
  </si>
  <si>
    <t>1343685547</t>
  </si>
  <si>
    <t>Odvoz vytěžené živice k recyklaci</t>
  </si>
  <si>
    <t>17,6 *0,15*2,35"levá strana</t>
  </si>
  <si>
    <t>25,5*0,15*2,35 "pravá strana</t>
  </si>
  <si>
    <t>Beton pod gabiony předp. Jičín</t>
  </si>
  <si>
    <t>0,55*2,6 "beton pod gabiony- expediční hmotnost</t>
  </si>
  <si>
    <t>Návoz asf. betonu, předp. obalovna Staré Místo u Jičína</t>
  </si>
  <si>
    <t>41,17*0,10*2,313"levý nájezd k P - podkladní</t>
  </si>
  <si>
    <t>25,5*0,10*2,313 "pravý nájezd k P - podkladní</t>
  </si>
  <si>
    <t>41,17*0,08*2,347 "levý nájezd k P - ložní</t>
  </si>
  <si>
    <t>25,5 *0,08*2,347"pravý nájezd k P - ložní</t>
  </si>
  <si>
    <t>41,17*0,05*2,364 "levý nájezd k P - obrusná</t>
  </si>
  <si>
    <t>25,5 *0,05*2,364"pravý nájezd k P - obrusná</t>
  </si>
  <si>
    <t>-387040735</t>
  </si>
  <si>
    <t>Kamenivo na podkladní vrstvu - nájezdy k P, předp. Košťálov:</t>
  </si>
  <si>
    <t>4*2,4 "lomový kámen do gabionů</t>
  </si>
  <si>
    <t>21,16*0,1*2,15 "štěrkodrť fr. 0-22 pod betonové panely</t>
  </si>
  <si>
    <t>9909000600</t>
  </si>
  <si>
    <t>Poplatek za recyklaci odpadu (asfaltové směsi, kusový beton)</t>
  </si>
  <si>
    <t>1046509547</t>
  </si>
  <si>
    <t>Poplatek za recyklaci odpadu (asfaltové směsi, kusový beton)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</si>
  <si>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5,52 *0,15*2,35"vnitřní část</t>
  </si>
  <si>
    <t>SO 04 - Železniční přejezd P4634, km 39,078</t>
  </si>
  <si>
    <t>P - Přejezd P4634, ev. km 39,078</t>
  </si>
  <si>
    <t>Přejezd P4634, ev. km 39,078</t>
  </si>
  <si>
    <t>696316749</t>
  </si>
  <si>
    <t>-2103618599</t>
  </si>
  <si>
    <t>2*6</t>
  </si>
  <si>
    <t>-1988853990</t>
  </si>
  <si>
    <t>1*5,5 "levá strana</t>
  </si>
  <si>
    <t>8,25 "vnitřní část</t>
  </si>
  <si>
    <t>1*5,5 "pravá strana</t>
  </si>
  <si>
    <t>276092002</t>
  </si>
  <si>
    <t>1939232539</t>
  </si>
  <si>
    <t>1637883363</t>
  </si>
  <si>
    <t>-771845222</t>
  </si>
  <si>
    <t>-1784321988</t>
  </si>
  <si>
    <t>-597485549</t>
  </si>
  <si>
    <t>-1756647978</t>
  </si>
  <si>
    <t>1335475171</t>
  </si>
  <si>
    <t>626410533</t>
  </si>
  <si>
    <t>1*5,5*0,15*2,313 "levá strana</t>
  </si>
  <si>
    <t>1*5,5*0,15*2,313 "pravá strana</t>
  </si>
  <si>
    <t>1950234394</t>
  </si>
  <si>
    <t>1*5,5*0,05*2,313 "levá strana</t>
  </si>
  <si>
    <t>1*5,5*0,05*2,313 "pravá strana</t>
  </si>
  <si>
    <t>955080998</t>
  </si>
  <si>
    <t>5,5*0,1*1,95 "levý nájezd k P</t>
  </si>
  <si>
    <t>5,5 *0,1*1,95"pravý nájezd k P</t>
  </si>
  <si>
    <t>-1180510114</t>
  </si>
  <si>
    <t>2*5,5</t>
  </si>
  <si>
    <t>-2062954489</t>
  </si>
  <si>
    <t>2*6*0,005*0,15*1060</t>
  </si>
  <si>
    <t>2*5,5*0,005*0,15*1060</t>
  </si>
  <si>
    <t>9901000600</t>
  </si>
  <si>
    <t>Doprava obousměrná (např. dodávek z vlastních zásob zhotovitele nebo objednatele nebo výzisku) mechanizací o nosnosti do 3,5 t elektrosoučástek, montážního materiálu, kameniva, písku, dlažebních kostek, suti, atd. do 80 km</t>
  </si>
  <si>
    <t>983392124</t>
  </si>
  <si>
    <t>Doprava obousměrná (např. dodávek z vlastních zásob zhotovitele nebo objednatele nebo výzisku) mechanizací o nosnosti do 3,5 t elektrosoučástek, montážního materiálu, kameniva, písku, dlažebních kostek, suti,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</si>
  <si>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 jízda</t>
  </si>
  <si>
    <t>1877541527</t>
  </si>
  <si>
    <t>5,5 *0,15*2,3"levá strana</t>
  </si>
  <si>
    <t>5,5*0,15*2,3 "pravá strana</t>
  </si>
  <si>
    <t>1*5,5*0,15*2,313 "levá strana - podkladní</t>
  </si>
  <si>
    <t xml:space="preserve">1*5,5*0,15*2,313 "pravá strana  - podkladní</t>
  </si>
  <si>
    <t>-1882440651</t>
  </si>
  <si>
    <t>2*5,5*0,1*1,95 "nájezdy k P</t>
  </si>
  <si>
    <t>-696260378</t>
  </si>
  <si>
    <t>5,5*0,15*2,3 "levá strana</t>
  </si>
  <si>
    <t>8,25*0,15*2,3 "vnitřní část</t>
  </si>
  <si>
    <t>-142304690</t>
  </si>
  <si>
    <t>1 "přejezdová konstrukce a díly</t>
  </si>
  <si>
    <t>SO 05 - Mostní objekty</t>
  </si>
  <si>
    <t>SO 05.1 - Propustek v km 36,930</t>
  </si>
  <si>
    <t>SMT HK</t>
  </si>
  <si>
    <t xml:space="preserve">    1 - Zemní práce</t>
  </si>
  <si>
    <t xml:space="preserve">    2 - Zakládání</t>
  </si>
  <si>
    <t xml:space="preserve">    4 - Vodorovné konstrukce</t>
  </si>
  <si>
    <t xml:space="preserve">    6 - Úpravy povrchů, podlahy a osazování výplní</t>
  </si>
  <si>
    <t xml:space="preserve">    9 - Ostatní konstrukce a práce, bourání</t>
  </si>
  <si>
    <t xml:space="preserve">    99 - Přesuny hmot a suti</t>
  </si>
  <si>
    <t xml:space="preserve">    997 - Přesun sutě</t>
  </si>
  <si>
    <t xml:space="preserve">    998 - Přesun hmot</t>
  </si>
  <si>
    <t>VRN - Vedlejší rozpočtové náklady</t>
  </si>
  <si>
    <t xml:space="preserve">    VRN1 - Průzkumné, geodetické a projektové práce</t>
  </si>
  <si>
    <t xml:space="preserve">    VRN3 - Zařízení staveniště</t>
  </si>
  <si>
    <t>Zemní práce</t>
  </si>
  <si>
    <t>111111313</t>
  </si>
  <si>
    <t>Odstranění ruderálního porostu do 100 m2 naložení a odvoz do 20 km ve svahu do 1:1</t>
  </si>
  <si>
    <t>111209111</t>
  </si>
  <si>
    <t>Spálení proutí a klestu Spálení proutí a klestu</t>
  </si>
  <si>
    <t>122252611</t>
  </si>
  <si>
    <t>Odkopávky a prokopávky zapažené pro spodní stavbu železnic v hornině třídy těžitelnosti I, skupiny 3 objem do 100 m3 strojně</t>
  </si>
  <si>
    <t>"výkopy pro štěrkové lože" (1,2*0,3*7,5)</t>
  </si>
  <si>
    <t>"stabilizační prahy" (1,5*0,3*0,6)*2</t>
  </si>
  <si>
    <t>"těleso náspu" (1,5*1,0*6)</t>
  </si>
  <si>
    <t>"pro dlažbu"(21+6)*0,4</t>
  </si>
  <si>
    <t>Součet</t>
  </si>
  <si>
    <t>122252618</t>
  </si>
  <si>
    <t>Příplatek k odkopávkám zapaženým pro spodní stavbu železnic v hornině třídy těžitelnosti I, skupiny 3 za ztížení při rekonstrukci</t>
  </si>
  <si>
    <t>162751117</t>
  </si>
  <si>
    <t>Vodorovné přemístění do 10000 m výkopku/sypaniny z horniny třídy těžitelnosti I, skupiny 1 až 3</t>
  </si>
  <si>
    <t>22,5+10</t>
  </si>
  <si>
    <t>162751119</t>
  </si>
  <si>
    <t>Příplatek k vodorovnému přemístění výkopku/sypaniny z horniny třídy těžitelnosti I, skupiny 1 až 3 ZKD 1000 m přes 10000 m</t>
  </si>
  <si>
    <t>32,5*25</t>
  </si>
  <si>
    <t>167151101</t>
  </si>
  <si>
    <t>Nakládání výkopku z hornin třídy těžitelnosti I, skupiny 1 až 3 do 100 m3</t>
  </si>
  <si>
    <t>167151121</t>
  </si>
  <si>
    <t>Skládání nebo překládání výkopku z horniny třídy těžitelnosti I, skupiny 1 až 3</t>
  </si>
  <si>
    <t>11,25*2 "Přepočtené koeficientem množství</t>
  </si>
  <si>
    <t>171201231</t>
  </si>
  <si>
    <t>Poplatek za uložení zeminy a kamení na recyklační skládce (skládkovné) kód odpadu 17 05 04</t>
  </si>
  <si>
    <t>22,5*1,8</t>
  </si>
  <si>
    <t>171251201</t>
  </si>
  <si>
    <t>Uložení sypaniny na skládky nebo meziskládky</t>
  </si>
  <si>
    <t>181951112</t>
  </si>
  <si>
    <t>Úprava pláně v hornině třídy těžitelnosti I, skupiny 1 až 3 se zhutněním</t>
  </si>
  <si>
    <t>6*5*2</t>
  </si>
  <si>
    <t>182251101</t>
  </si>
  <si>
    <t>Svahování násypů</t>
  </si>
  <si>
    <t>4*3*2</t>
  </si>
  <si>
    <t>938902202</t>
  </si>
  <si>
    <t>Čištění příkopů zpevněných ručně š dna do 400 mm objem nánosu do 0,3 m3/m</t>
  </si>
  <si>
    <t>Zakládání</t>
  </si>
  <si>
    <t>274311126</t>
  </si>
  <si>
    <t>Základové pasy, prahy, věnce a ostruhy z betonu prostého C 20/25</t>
  </si>
  <si>
    <t>"stabilizační pas na začátku a konci trouby"(1,5*0,3*0,6)*2</t>
  </si>
  <si>
    <t>274354111</t>
  </si>
  <si>
    <t>Bednění základových pasů - zřízení</t>
  </si>
  <si>
    <t>(1,5*0,3)*4</t>
  </si>
  <si>
    <t>274354211</t>
  </si>
  <si>
    <t>Bednění základových pasů - odstranění</t>
  </si>
  <si>
    <t>Vodorovné konstrukce</t>
  </si>
  <si>
    <t>429171121</t>
  </si>
  <si>
    <t>Montáž přesýpaných konstrukcí z vlnitých plechů vlna do 200x55 mm rozpětí do 13 m obvod do 6 m</t>
  </si>
  <si>
    <t>55314412.R</t>
  </si>
  <si>
    <t>trouba ocelová flexibilní Pz s polymerovanou fólií z vlnitého plechu 800/2,0mm</t>
  </si>
  <si>
    <t>451315134</t>
  </si>
  <si>
    <t>Podkladní nebo výplňová vrstva z betonu C 12/15 tl do 200 mm</t>
  </si>
  <si>
    <t>451576111</t>
  </si>
  <si>
    <t>Podkladní vrstva ze štěrkopísku tl do 200 mm pod úložným prefabrikátem</t>
  </si>
  <si>
    <t>1,2*7,5</t>
  </si>
  <si>
    <t>458501112</t>
  </si>
  <si>
    <t>Výplňové klíny za opěrou z kameniva drceného hutněného po vrstvách</t>
  </si>
  <si>
    <t>(4*2*6) - (0,30*7,5)</t>
  </si>
  <si>
    <t>465513257</t>
  </si>
  <si>
    <t>Dlažba svahu u opěr z upraveného lomového žulového kamene tl 250 mm do lože C 25/30 pl přes 10 m2</t>
  </si>
  <si>
    <t>"vtok + výtok + příkop" 7+7+7</t>
  </si>
  <si>
    <t>"dláždění límec okolo trouby" 6</t>
  </si>
  <si>
    <t>Úpravy povrchů, podlahy a osazování výplní</t>
  </si>
  <si>
    <t>624631223</t>
  </si>
  <si>
    <t>Tmelení silikonovým tmelem spár prefabrikovaných dílců š do 25 mm včetně penetrace</t>
  </si>
  <si>
    <t>2,1*2</t>
  </si>
  <si>
    <t>Ostatní konstrukce a práce, bourání</t>
  </si>
  <si>
    <t>936942211</t>
  </si>
  <si>
    <t>Zhotovení tabulky s letopočtem opravy mostu vložením šablony do bednění</t>
  </si>
  <si>
    <t>962021112</t>
  </si>
  <si>
    <t>Bourání mostních zdí a pilířů z kamene Bourání mostních zdí a pilířů z kamene</t>
  </si>
  <si>
    <t>"opěry" (4,8*1,2*0,5)*2</t>
  </si>
  <si>
    <t>963051111</t>
  </si>
  <si>
    <t>Bourání mostní nosné konstrukce z ŽB</t>
  </si>
  <si>
    <t>52</t>
  </si>
  <si>
    <t>"deska" 5*2,5*0,3</t>
  </si>
  <si>
    <t>"římsy" (4*0,4*0,4)*2</t>
  </si>
  <si>
    <t>99</t>
  </si>
  <si>
    <t>Přesuny hmot a suti</t>
  </si>
  <si>
    <t>997211511</t>
  </si>
  <si>
    <t>Vodorovná doprava suti po suchu na vzdálenost do 1 km</t>
  </si>
  <si>
    <t>54</t>
  </si>
  <si>
    <t>5,760+5,03</t>
  </si>
  <si>
    <t>997211519</t>
  </si>
  <si>
    <t>Příplatek ZKD 1 km u vodorovné dopravy suti</t>
  </si>
  <si>
    <t>56</t>
  </si>
  <si>
    <t>10,790*30</t>
  </si>
  <si>
    <t>997211611</t>
  </si>
  <si>
    <t>Nakládání suti na dopravní prostředky pro vodorovnou dopravu</t>
  </si>
  <si>
    <t>58</t>
  </si>
  <si>
    <t>997</t>
  </si>
  <si>
    <t>Přesun sutě</t>
  </si>
  <si>
    <t>997013871</t>
  </si>
  <si>
    <t xml:space="preserve">Poplatek za uložení stavebního odpadu na recyklační skládce (skládkovné) směsného stavebního a demoličního kód odpadu  17 09 04</t>
  </si>
  <si>
    <t>60</t>
  </si>
  <si>
    <t>Poplatek za uložení stavebního odpadu na recyklační skládce (skládkovné) směsného stavebního a demoličního kód odpadu 17 09 04</t>
  </si>
  <si>
    <t>998</t>
  </si>
  <si>
    <t>Přesun hmot</t>
  </si>
  <si>
    <t>998212111</t>
  </si>
  <si>
    <t>Přesun hmot pro mosty zděné, monolitické betonové nebo ocelové v do 20 m</t>
  </si>
  <si>
    <t>62</t>
  </si>
  <si>
    <t>998212192</t>
  </si>
  <si>
    <t>Příplatek k přesunu hmot pro mosty zděné nebo monolitické za zvětšený přesun do 2000 m</t>
  </si>
  <si>
    <t>64</t>
  </si>
  <si>
    <t>VRN</t>
  </si>
  <si>
    <t>Vedlejší rozpočtové náklady</t>
  </si>
  <si>
    <t>VRN1</t>
  </si>
  <si>
    <t>Průzkumné, geodetické a projektové práce</t>
  </si>
  <si>
    <t>012002000</t>
  </si>
  <si>
    <t>Geodetické práce</t>
  </si>
  <si>
    <t>soubor</t>
  </si>
  <si>
    <t>66</t>
  </si>
  <si>
    <t>VRN3</t>
  </si>
  <si>
    <t>Zařízení staveniště</t>
  </si>
  <si>
    <t>030001000</t>
  </si>
  <si>
    <t>68</t>
  </si>
  <si>
    <t>039002000</t>
  </si>
  <si>
    <t>Zrušení zařízení staveniště</t>
  </si>
  <si>
    <t>70</t>
  </si>
  <si>
    <t>065002000</t>
  </si>
  <si>
    <t>Mimostaveništní doprava materiálů</t>
  </si>
  <si>
    <t>72</t>
  </si>
  <si>
    <t>SO 05.2 - Propustek v km 37,392</t>
  </si>
  <si>
    <t xml:space="preserve">    3 - Svislé a kompletní konstrukce</t>
  </si>
  <si>
    <t>"uložení trouby v utvoru"5,1*2*0,3</t>
  </si>
  <si>
    <t>"stabilizační prahy" (1,5*0,3*0,4)*2</t>
  </si>
  <si>
    <t>"pro dlažbu"(18,8)*0,3</t>
  </si>
  <si>
    <t>9,06*25</t>
  </si>
  <si>
    <t>4,53*2 "Přepočtené koeficientem množství</t>
  </si>
  <si>
    <t>9,06*1,8</t>
  </si>
  <si>
    <t>Svislé a kompletní konstrukce</t>
  </si>
  <si>
    <t>317321118</t>
  </si>
  <si>
    <t>Mostní římsy ze ŽB C 30/37</t>
  </si>
  <si>
    <t>5,6*0,5*0,5 "nová římsa vpravo"</t>
  </si>
  <si>
    <t>317353121</t>
  </si>
  <si>
    <t>Bednění mostních říms všech tvarů - zřízení</t>
  </si>
  <si>
    <t>((5,6*0,5)*2)+((0,5*0,5)*2)</t>
  </si>
  <si>
    <t>317353221</t>
  </si>
  <si>
    <t>Bednění mostních říms všech tvarů - odstranění</t>
  </si>
  <si>
    <t>317361116</t>
  </si>
  <si>
    <t>Výztuž mostních říms z betonářské oceli 10 505</t>
  </si>
  <si>
    <t>1,4*0,1</t>
  </si>
  <si>
    <t>317171125</t>
  </si>
  <si>
    <t>Kotvení monolitického betonu římsy do mostovky kotvou spřaženou</t>
  </si>
  <si>
    <t>377342112</t>
  </si>
  <si>
    <t>Výplň za rubem ostění tunelu beton tř. C 25/30 odolný proti agresivnímu prostředí hornina mokrá</t>
  </si>
  <si>
    <t xml:space="preserve">"výplň meziprostoru betonem" (5,1*2*1,7)-(1,13*5,1) </t>
  </si>
  <si>
    <t>341351311</t>
  </si>
  <si>
    <t>Zřízení jednostranného bednění nosných stěn</t>
  </si>
  <si>
    <t>341351312</t>
  </si>
  <si>
    <t>Odstranění jednostranného bednění nosných stěn</t>
  </si>
  <si>
    <t>429171124</t>
  </si>
  <si>
    <t>Montáž přesýpaných konstrukcí z vlnitých plechů vlna do 200x55 mm rozpětí do 13 m obvod do 10 m</t>
  </si>
  <si>
    <t>55314414.R</t>
  </si>
  <si>
    <t>trouba ocelová flexibilní Pz s polymerovanou fólií z vlnitého plechu 1200/2,0mm</t>
  </si>
  <si>
    <t>451575111</t>
  </si>
  <si>
    <t>Podkladní vrstva tl do 250 mm ze štěrkopísku</t>
  </si>
  <si>
    <t>9,5*2*0,3</t>
  </si>
  <si>
    <t>"vtok + příkop" 15</t>
  </si>
  <si>
    <t>"dláždění límec okolo trouby" 3,8*1</t>
  </si>
  <si>
    <t>3,8</t>
  </si>
  <si>
    <t>962051111</t>
  </si>
  <si>
    <t>Bourání mostních zdí a pilířů z ŽB</t>
  </si>
  <si>
    <t>"římsa vlevo a vpravo" (9,5*0,4*0,3)*2</t>
  </si>
  <si>
    <t xml:space="preserve">"část čelní zdi" 8*0,3*0,4 </t>
  </si>
  <si>
    <t>985311112</t>
  </si>
  <si>
    <t>Reprofilace stěn cementovými sanačními maltami tl 20 mm</t>
  </si>
  <si>
    <t xml:space="preserve">5,6*2,5  "reprofilace čela vpravo"</t>
  </si>
  <si>
    <t>7,76*25</t>
  </si>
  <si>
    <t>997211612</t>
  </si>
  <si>
    <t>Nakládání vybouraných hmot na dopravní prostředky pro vodorovnou dopravu</t>
  </si>
  <si>
    <t>997221625</t>
  </si>
  <si>
    <t>Poplatek za uložení na skládce (skládkovné) stavebního odpadu železobetonového kód odpadu 17 01 01</t>
  </si>
  <si>
    <t>74</t>
  </si>
  <si>
    <t>76</t>
  </si>
  <si>
    <t>78</t>
  </si>
  <si>
    <t>80</t>
  </si>
  <si>
    <t>SO 05.3 - Propustek v km 37,588</t>
  </si>
  <si>
    <t xml:space="preserve">    8 - Trubní vedení</t>
  </si>
  <si>
    <t>PSV - Práce a dodávky PSV</t>
  </si>
  <si>
    <t xml:space="preserve">    711 - Izolace proti vodě, vlhkosti a plynům</t>
  </si>
  <si>
    <t>"výkopy předpolí tělesa" 2*(4,8*2*0,4)</t>
  </si>
  <si>
    <t>"odstranění zeminy před čely" 4*3</t>
  </si>
  <si>
    <t>122202508</t>
  </si>
  <si>
    <t>Příplatek k odkopávkám pro spodní stavbu železnic v hornině tř. 3 za ztížení při rekonstrukci</t>
  </si>
  <si>
    <t>952904121</t>
  </si>
  <si>
    <t>Čištění mostních objektů - ruční odstranění nánosů z otvorů v do 1,5 m</t>
  </si>
  <si>
    <t>4,6*1*0,4</t>
  </si>
  <si>
    <t>162701105</t>
  </si>
  <si>
    <t>Vodorovné přemístění do 10000 m výkopku/sypaniny z horniny tř. 1 až 4</t>
  </si>
  <si>
    <t>19,8+1,840</t>
  </si>
  <si>
    <t>21,640*25</t>
  </si>
  <si>
    <t>167101101</t>
  </si>
  <si>
    <t>Nakládání výkopku z hornin tř. 1 až 4 do 100 m3</t>
  </si>
  <si>
    <t>10,82*2 "Přepočtené koeficientem množství</t>
  </si>
  <si>
    <t>21,6400*1,8</t>
  </si>
  <si>
    <t xml:space="preserve">"předpolí" 2*(4,8*2) </t>
  </si>
  <si>
    <t>4*4</t>
  </si>
  <si>
    <t>Čištění příkopů ručně š dna do 400 mm objem nánosu do 0,30 m3/m</t>
  </si>
  <si>
    <t>"základy čel přibetonávek" (5*0,3*0,6)*2</t>
  </si>
  <si>
    <t>(5*0,3)*2</t>
  </si>
  <si>
    <t>(5*0,4*0,3)*2</t>
  </si>
  <si>
    <t>((5,0*0,4)*2)+((0,4*0,3)*2)</t>
  </si>
  <si>
    <t>1,2*0,1</t>
  </si>
  <si>
    <t>334323118</t>
  </si>
  <si>
    <t>Mostní opěry a úložné prahy ze ŽB C 30/37</t>
  </si>
  <si>
    <t>"čela 20cm tl." (((2*2)+1,5)*2)*0,2</t>
  </si>
  <si>
    <t>334323191</t>
  </si>
  <si>
    <t>Příplatek k mostním opěrám a úložným prahům ze ŽB za betonáž malého rozsahu do 25 m3</t>
  </si>
  <si>
    <t>334351112</t>
  </si>
  <si>
    <t>Bednění systémové mostních opěr a úložných prahů z překližek pro ŽB - zřízení</t>
  </si>
  <si>
    <t>334351193</t>
  </si>
  <si>
    <t>Příplatek k systémovému bednění opěr a úložných prahů za výklenek hloubky přes 150 mm</t>
  </si>
  <si>
    <t>"otvor" 2*3</t>
  </si>
  <si>
    <t>334351211</t>
  </si>
  <si>
    <t>Bednění systémové mostních opěr a úložných prahů z překližek - odstranění</t>
  </si>
  <si>
    <t>334361412</t>
  </si>
  <si>
    <t>Výztuž opěr, prahů, křídel, pilířů, sloupů ze svařovaných sítí do 6 kg/m2</t>
  </si>
  <si>
    <t>"sit dvojitě" (11*0,006)*2</t>
  </si>
  <si>
    <t>153271122</t>
  </si>
  <si>
    <t>Kotvičky pro výztuž stříkaného betonu do malty hl do 0,4 m z oceli BSt 500 D do 16 mm</t>
  </si>
  <si>
    <t>11*2</t>
  </si>
  <si>
    <t>457311117</t>
  </si>
  <si>
    <t>Vyrovnávací nebo spádový beton C 25/30 včetně úpravy povrchu</t>
  </si>
  <si>
    <t>"předpolí" (5*5*0,05)</t>
  </si>
  <si>
    <t>"na desce" (4,6*3)*0,05</t>
  </si>
  <si>
    <t>457311191</t>
  </si>
  <si>
    <t>Příplatek k vyrovnávacímu nebo spádovému betonu za rovinnost</t>
  </si>
  <si>
    <t>4,6*8</t>
  </si>
  <si>
    <t>465513156</t>
  </si>
  <si>
    <t>Dlažba svahu u opěr z upraveného lomového žulového kamene tl 200 mm do lože C 25/30 pl do 10 m2</t>
  </si>
  <si>
    <t>"kužely" 4*2</t>
  </si>
  <si>
    <t>"vtok + výtok" 4+4</t>
  </si>
  <si>
    <t>"otvor" 4,6*1</t>
  </si>
  <si>
    <t>451312111</t>
  </si>
  <si>
    <t>Podklad pod dlažbu z betonu prostého C 20/25 tl přes 100 do 150 mm</t>
  </si>
  <si>
    <t>622131111</t>
  </si>
  <si>
    <t>Polymercementový spojovací můstek vnějších stěn nanášený ručně</t>
  </si>
  <si>
    <t>11+5+5+(4,6*1)</t>
  </si>
  <si>
    <t>Trubní vedení</t>
  </si>
  <si>
    <t>212792212</t>
  </si>
  <si>
    <t>Odvodnění mostní opěry - drenážní flexibilní plastové potrubí DN 160</t>
  </si>
  <si>
    <t>2*8</t>
  </si>
  <si>
    <t>877315231</t>
  </si>
  <si>
    <t>Montáž víčka z tvrdého PVC-systém KG DN 160</t>
  </si>
  <si>
    <t>28611722</t>
  </si>
  <si>
    <t>víčko kanalizace plastové KG DN 160</t>
  </si>
  <si>
    <t>113107430</t>
  </si>
  <si>
    <t>Odstranění podkladu z betonu prostého tl 100 mm při překopech strojně pl do 15 m2</t>
  </si>
  <si>
    <t>4,6*4 "vybourání staré izolace"</t>
  </si>
  <si>
    <t>129951123</t>
  </si>
  <si>
    <t>Bourání zdiva z ŽB nebo předpjatého betonu v odkopávkách nebo prokopávkách strojně</t>
  </si>
  <si>
    <t>82</t>
  </si>
  <si>
    <t>"římsy" (5*0,3*0,4)*2</t>
  </si>
  <si>
    <t>985111211</t>
  </si>
  <si>
    <t>Odsekání betonu stěn tl do 80 mm</t>
  </si>
  <si>
    <t>84</t>
  </si>
  <si>
    <t>"čela" ((2*2)+1,5)*2</t>
  </si>
  <si>
    <t>919726126</t>
  </si>
  <si>
    <t>Geotextilie pro ochranu, separaci a filtraci netkaná měrná hmotnost do 1200 g/m2</t>
  </si>
  <si>
    <t>86</t>
  </si>
  <si>
    <t>4*8</t>
  </si>
  <si>
    <t>88</t>
  </si>
  <si>
    <t>985132111</t>
  </si>
  <si>
    <t>Očištění ploch líce kleneb a podhledů tlakovou vodou</t>
  </si>
  <si>
    <t>90</t>
  </si>
  <si>
    <t>11+5+5+(4,6*5)+(2*4,6)+(1*4,6)</t>
  </si>
  <si>
    <t>985311212</t>
  </si>
  <si>
    <t>Reprofilace líce kleneb a podhledů cementovými sanačními maltami tl 20 mm</t>
  </si>
  <si>
    <t>92</t>
  </si>
  <si>
    <t>"strop" 4,6*1</t>
  </si>
  <si>
    <t>985311911</t>
  </si>
  <si>
    <t>Příplatek při reprofilaci sanačními maltami za práci ve stísněném prostoru</t>
  </si>
  <si>
    <t>94</t>
  </si>
  <si>
    <t>96</t>
  </si>
  <si>
    <t>6,484</t>
  </si>
  <si>
    <t>98</t>
  </si>
  <si>
    <t>6,484*30</t>
  </si>
  <si>
    <t>102</t>
  </si>
  <si>
    <t>104</t>
  </si>
  <si>
    <t>53</t>
  </si>
  <si>
    <t>998212191</t>
  </si>
  <si>
    <t>Příplatek k přesunu hmot pro mosty zděné nebo monolitické za zvětšený přesun do 1000 m</t>
  </si>
  <si>
    <t>106</t>
  </si>
  <si>
    <t>47,474*2 "Přepočtené koeficientem množství</t>
  </si>
  <si>
    <t>PSV</t>
  </si>
  <si>
    <t>Práce a dodávky PSV</t>
  </si>
  <si>
    <t>711</t>
  </si>
  <si>
    <t>Izolace proti vodě, vlhkosti a plynům</t>
  </si>
  <si>
    <t>711111002</t>
  </si>
  <si>
    <t>Provedení izolace proti zemní vlhkosti vodorovné za studena lakem asfaltovým</t>
  </si>
  <si>
    <t>108</t>
  </si>
  <si>
    <t>"dvakrat podkladní beton" 2*5,6*8</t>
  </si>
  <si>
    <t>55</t>
  </si>
  <si>
    <t>11163153</t>
  </si>
  <si>
    <t>emulze asfaltová penetrační</t>
  </si>
  <si>
    <t>litr</t>
  </si>
  <si>
    <t>110</t>
  </si>
  <si>
    <t>711141559</t>
  </si>
  <si>
    <t>Provedení izolace proti zemní vlhkosti pásy přitavením vodorovné NAIP</t>
  </si>
  <si>
    <t>112</t>
  </si>
  <si>
    <t>(4,6*8)*2</t>
  </si>
  <si>
    <t>57</t>
  </si>
  <si>
    <t>711142559</t>
  </si>
  <si>
    <t>Provedení izolace proti zemní vlhkosti pásy přitavením svislé NAIP</t>
  </si>
  <si>
    <t>114</t>
  </si>
  <si>
    <t>62857020.R</t>
  </si>
  <si>
    <t>pás těžký asfaltový, schválený systém SŽ</t>
  </si>
  <si>
    <t>116</t>
  </si>
  <si>
    <t>"vodorovná plocha" 2*4,6*8</t>
  </si>
  <si>
    <t>"svislá plocha" 2*5*0,5</t>
  </si>
  <si>
    <t>78,6*1,1 "Přepočtené koeficientem množství</t>
  </si>
  <si>
    <t>59</t>
  </si>
  <si>
    <t>711491177</t>
  </si>
  <si>
    <t>Připevnění doplňků izolace proti vodě nerezovou lištou</t>
  </si>
  <si>
    <t>118</t>
  </si>
  <si>
    <t>28323018</t>
  </si>
  <si>
    <t>lišta ukončovací pro drenážní fólie profilované tl 20mm</t>
  </si>
  <si>
    <t>120</t>
  </si>
  <si>
    <t>61</t>
  </si>
  <si>
    <t>28323070</t>
  </si>
  <si>
    <t>hřeb drážkový 50mm s plastovou podložkou pro uchycení profilované fólie</t>
  </si>
  <si>
    <t>122</t>
  </si>
  <si>
    <t>10*3</t>
  </si>
  <si>
    <t>59051450</t>
  </si>
  <si>
    <t>podložka distanční pod zakládací lištu 2mm</t>
  </si>
  <si>
    <t>124</t>
  </si>
  <si>
    <t>63</t>
  </si>
  <si>
    <t>28323131</t>
  </si>
  <si>
    <t>páska oboustranně lepící butylkaučuková</t>
  </si>
  <si>
    <t>126</t>
  </si>
  <si>
    <t>13756620</t>
  </si>
  <si>
    <t>plech nerezový tl 0,5mm tabule</t>
  </si>
  <si>
    <t>128</t>
  </si>
  <si>
    <t>(10*0,025)*0,008</t>
  </si>
  <si>
    <t>65</t>
  </si>
  <si>
    <t>711691172</t>
  </si>
  <si>
    <t>Provedení rubové hydroizolace podchodů ochranné vrstvy z textilie</t>
  </si>
  <si>
    <t>130</t>
  </si>
  <si>
    <t>"měkká ochranná vrstva" 5,6*8</t>
  </si>
  <si>
    <t>69311185</t>
  </si>
  <si>
    <t>geotextilie PP s ÚV stabilizací 1200g/m2</t>
  </si>
  <si>
    <t>132</t>
  </si>
  <si>
    <t>44,8*1,1</t>
  </si>
  <si>
    <t>67</t>
  </si>
  <si>
    <t>134</t>
  </si>
  <si>
    <t>136</t>
  </si>
  <si>
    <t>69</t>
  </si>
  <si>
    <t>138</t>
  </si>
  <si>
    <t>140</t>
  </si>
  <si>
    <t>SO 06 - Následná úprava GPK</t>
  </si>
  <si>
    <t>5909050010</t>
  </si>
  <si>
    <t>Stabilizace kolejového lože koleje nově zřízeného nebo čistého</t>
  </si>
  <si>
    <t>1978973835</t>
  </si>
  <si>
    <t>Stabilizace kolejového lože koleje nově zřízeného nebo čistého. Poznámka: 1. V cenách jsou započteny náklady na stabilizaci v režimu s řízeným (konstantním) poklesem včetně měření a předání tištěných výstupů.</t>
  </si>
  <si>
    <t>39,100-36,280-0,005-0,006 "včetně výběhů -5 a -6 m přejezdy</t>
  </si>
  <si>
    <t>2011527557</t>
  </si>
  <si>
    <t>(2809)*0,2</t>
  </si>
  <si>
    <t>5909030020</t>
  </si>
  <si>
    <t>Následná úprava GPK koleje směrové a výškové uspořádání pražce betonové</t>
  </si>
  <si>
    <t>-2092575761</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</si>
  <si>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</si>
  <si>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5905110010</t>
  </si>
  <si>
    <t>Snížení KL pod patou kolejnice v koleji</t>
  </si>
  <si>
    <t>-1930330456</t>
  </si>
  <si>
    <t>Snížení KL pod patou kolejnice v koleji. Poznámka: 1. V cenách jsou započteny náklady na snížení KL pod patou kolejnice ručně vidlemi. 2. V cenách nejsou obsaženy náklady na doplnění a dodávku kameniva.</t>
  </si>
  <si>
    <t>39,100-36,280-0,005-0,006 "včetně výběhů -5m -6m přejezdy</t>
  </si>
  <si>
    <t>-201934854</t>
  </si>
  <si>
    <t>561,8*2,01</t>
  </si>
  <si>
    <t>1716398008</t>
  </si>
  <si>
    <t>VON - Vedlejší a ostatní náklady</t>
  </si>
  <si>
    <t>9903200100</t>
  </si>
  <si>
    <t>Přeprava mechanizace na místo prováděných prací o hmotnosti přes 12 t přes 50 do 100 km</t>
  </si>
  <si>
    <t>1024</t>
  </si>
  <si>
    <t>-1778013203</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</si>
  <si>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</si>
  <si>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9903200200</t>
  </si>
  <si>
    <t>Přeprava mechanizace na místo prováděných prací o hmotnosti přes 12 t do 200 km</t>
  </si>
  <si>
    <t>476637774</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</si>
  <si>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</si>
  <si>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1"SČ</t>
  </si>
  <si>
    <t>2"ASP</t>
  </si>
  <si>
    <t>011101001</t>
  </si>
  <si>
    <t>Finanční náklady pojistné</t>
  </si>
  <si>
    <t>Soubor</t>
  </si>
  <si>
    <t>349410413</t>
  </si>
  <si>
    <t>022101011</t>
  </si>
  <si>
    <t>-1245968344</t>
  </si>
  <si>
    <t>022111001</t>
  </si>
  <si>
    <t>Geodetické práce Kontrola PPK při směrové a výškové úpravě koleje zaměřením APK trať jednokolejná</t>
  </si>
  <si>
    <t>-1957085776</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</si>
  <si>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</si>
  <si>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022121001</t>
  </si>
  <si>
    <t>Geodetické práce Diagnostika technické infrastruktury Vytýčení trasy inženýrských sítí</t>
  </si>
  <si>
    <t>-973926227</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</si>
  <si>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</si>
  <si>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023101041</t>
  </si>
  <si>
    <t>Projektové práce Projektové práce v rozsahu ZRN (vyjma dále jmenované práce) přes 20 mil. Kč</t>
  </si>
  <si>
    <t>-1248930997</t>
  </si>
  <si>
    <t>023111001</t>
  </si>
  <si>
    <t>Projektové práce Technický projekt zajištění PPK trať jednokolejná zaměření ZZ</t>
  </si>
  <si>
    <t>145961217</t>
  </si>
  <si>
    <t>Projektové práce Technický projekt zajištění PPK trať jednokolejná zaměření ZZ - V cenách jsou obsaženy náklady na polohové zaměření, nivelaci, ověření párových zajišťovacích značek, zpracování projektu zajištění PPK, zpracování projektu zajištění dle předpisu SŽDC S3, díl III a štítky. PPK=prostorová poloha koleje</t>
  </si>
  <si>
    <t>023131001</t>
  </si>
  <si>
    <t>Projektové práce Dokumentace skutečného provedení železničního svršku a spodku</t>
  </si>
  <si>
    <t>1421238747</t>
  </si>
  <si>
    <t>024101401</t>
  </si>
  <si>
    <t>Inženýrská činnost koordinační a kompletační činnost</t>
  </si>
  <si>
    <t>2136866358</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</si>
  <si>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</si>
  <si>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</si>
  <si>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-131627547</t>
  </si>
  <si>
    <t>033111001</t>
  </si>
  <si>
    <t>Provozní vlivy Výluka silničního provozu se zajištěním objížďky</t>
  </si>
  <si>
    <t>1071100185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</si>
</sst>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7" fillId="0" borderId="0" xfId="0" applyNumberFormat="1" applyFont="1" applyAlignment="1" applyProtection="1">
      <alignment horizontal="righ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4" fillId="0" borderId="22" xfId="0" applyFont="1" applyBorder="1" applyAlignment="1" applyProtection="1">
      <alignment horizontal="center" vertical="center"/>
    </xf>
    <xf numFmtId="0" fontId="34" fillId="5" borderId="22" xfId="0" applyFont="1" applyFill="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19</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27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19</v>
      </c>
      <c r="AO20" s="22"/>
      <c r="AP20" s="22"/>
      <c r="AQ20" s="22"/>
      <c r="AR20" s="20"/>
      <c r="BE20" s="31"/>
      <c r="BS20" s="17" t="s">
        <v>33</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36</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37</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38</v>
      </c>
      <c r="M28" s="45"/>
      <c r="N28" s="45"/>
      <c r="O28" s="45"/>
      <c r="P28" s="45"/>
      <c r="Q28" s="40"/>
      <c r="R28" s="40"/>
      <c r="S28" s="40"/>
      <c r="T28" s="40"/>
      <c r="U28" s="40"/>
      <c r="V28" s="40"/>
      <c r="W28" s="45" t="s">
        <v>39</v>
      </c>
      <c r="X28" s="45"/>
      <c r="Y28" s="45"/>
      <c r="Z28" s="45"/>
      <c r="AA28" s="45"/>
      <c r="AB28" s="45"/>
      <c r="AC28" s="45"/>
      <c r="AD28" s="45"/>
      <c r="AE28" s="45"/>
      <c r="AF28" s="40"/>
      <c r="AG28" s="40"/>
      <c r="AH28" s="40"/>
      <c r="AI28" s="40"/>
      <c r="AJ28" s="40"/>
      <c r="AK28" s="45" t="s">
        <v>40</v>
      </c>
      <c r="AL28" s="45"/>
      <c r="AM28" s="45"/>
      <c r="AN28" s="45"/>
      <c r="AO28" s="45"/>
      <c r="AP28" s="40"/>
      <c r="AQ28" s="40"/>
      <c r="AR28" s="44"/>
      <c r="BE28" s="31"/>
    </row>
    <row r="29" s="3" customFormat="1" ht="14.4" customHeight="1">
      <c r="A29" s="3"/>
      <c r="B29" s="46"/>
      <c r="C29" s="47"/>
      <c r="D29" s="32" t="s">
        <v>41</v>
      </c>
      <c r="E29" s="47"/>
      <c r="F29" s="32" t="s">
        <v>42</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43</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44</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45</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46</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47</v>
      </c>
      <c r="E35" s="54"/>
      <c r="F35" s="54"/>
      <c r="G35" s="54"/>
      <c r="H35" s="54"/>
      <c r="I35" s="54"/>
      <c r="J35" s="54"/>
      <c r="K35" s="54"/>
      <c r="L35" s="54"/>
      <c r="M35" s="54"/>
      <c r="N35" s="54"/>
      <c r="O35" s="54"/>
      <c r="P35" s="54"/>
      <c r="Q35" s="54"/>
      <c r="R35" s="54"/>
      <c r="S35" s="54"/>
      <c r="T35" s="55" t="s">
        <v>48</v>
      </c>
      <c r="U35" s="54"/>
      <c r="V35" s="54"/>
      <c r="W35" s="54"/>
      <c r="X35" s="56" t="s">
        <v>49</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50</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2021_3_2</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Oprava trati v úseku Kopidlno - Jičín</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TÚ Kopidlno - Jičín</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1. 3. 2021</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Správa železnic, s.o.</v>
      </c>
      <c r="M49" s="40"/>
      <c r="N49" s="40"/>
      <c r="O49" s="40"/>
      <c r="P49" s="40"/>
      <c r="Q49" s="40"/>
      <c r="R49" s="40"/>
      <c r="S49" s="40"/>
      <c r="T49" s="40"/>
      <c r="U49" s="40"/>
      <c r="V49" s="40"/>
      <c r="W49" s="40"/>
      <c r="X49" s="40"/>
      <c r="Y49" s="40"/>
      <c r="Z49" s="40"/>
      <c r="AA49" s="40"/>
      <c r="AB49" s="40"/>
      <c r="AC49" s="40"/>
      <c r="AD49" s="40"/>
      <c r="AE49" s="40"/>
      <c r="AF49" s="40"/>
      <c r="AG49" s="40"/>
      <c r="AH49" s="40"/>
      <c r="AI49" s="32" t="s">
        <v>31</v>
      </c>
      <c r="AJ49" s="40"/>
      <c r="AK49" s="40"/>
      <c r="AL49" s="40"/>
      <c r="AM49" s="73" t="str">
        <f>IF(E17="","",E17)</f>
        <v xml:space="preserve"> </v>
      </c>
      <c r="AN49" s="64"/>
      <c r="AO49" s="64"/>
      <c r="AP49" s="64"/>
      <c r="AQ49" s="40"/>
      <c r="AR49" s="44"/>
      <c r="AS49" s="74" t="s">
        <v>51</v>
      </c>
      <c r="AT49" s="75"/>
      <c r="AU49" s="76"/>
      <c r="AV49" s="76"/>
      <c r="AW49" s="76"/>
      <c r="AX49" s="76"/>
      <c r="AY49" s="76"/>
      <c r="AZ49" s="76"/>
      <c r="BA49" s="76"/>
      <c r="BB49" s="76"/>
      <c r="BC49" s="76"/>
      <c r="BD49" s="77"/>
      <c r="BE49" s="38"/>
    </row>
    <row r="50" s="2" customFormat="1" ht="15.15" customHeight="1">
      <c r="A50" s="38"/>
      <c r="B50" s="39"/>
      <c r="C50" s="32"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34</v>
      </c>
      <c r="AJ50" s="40"/>
      <c r="AK50" s="40"/>
      <c r="AL50" s="40"/>
      <c r="AM50" s="73" t="str">
        <f>IF(E20="","",E20)</f>
        <v>Správa železnic, s.o.</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52</v>
      </c>
      <c r="D52" s="87"/>
      <c r="E52" s="87"/>
      <c r="F52" s="87"/>
      <c r="G52" s="87"/>
      <c r="H52" s="88"/>
      <c r="I52" s="89" t="s">
        <v>53</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54</v>
      </c>
      <c r="AH52" s="87"/>
      <c r="AI52" s="87"/>
      <c r="AJ52" s="87"/>
      <c r="AK52" s="87"/>
      <c r="AL52" s="87"/>
      <c r="AM52" s="87"/>
      <c r="AN52" s="89" t="s">
        <v>55</v>
      </c>
      <c r="AO52" s="87"/>
      <c r="AP52" s="87"/>
      <c r="AQ52" s="91" t="s">
        <v>56</v>
      </c>
      <c r="AR52" s="44"/>
      <c r="AS52" s="92" t="s">
        <v>57</v>
      </c>
      <c r="AT52" s="93" t="s">
        <v>58</v>
      </c>
      <c r="AU52" s="93" t="s">
        <v>59</v>
      </c>
      <c r="AV52" s="93" t="s">
        <v>60</v>
      </c>
      <c r="AW52" s="93" t="s">
        <v>61</v>
      </c>
      <c r="AX52" s="93" t="s">
        <v>62</v>
      </c>
      <c r="AY52" s="93" t="s">
        <v>63</v>
      </c>
      <c r="AZ52" s="93" t="s">
        <v>64</v>
      </c>
      <c r="BA52" s="93" t="s">
        <v>65</v>
      </c>
      <c r="BB52" s="93" t="s">
        <v>66</v>
      </c>
      <c r="BC52" s="93" t="s">
        <v>67</v>
      </c>
      <c r="BD52" s="94" t="s">
        <v>68</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69</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ROUND(AG55+AG56+SUM(AG60:AG63)+AG67+AG68,2)</f>
        <v>0</v>
      </c>
      <c r="AH54" s="101"/>
      <c r="AI54" s="101"/>
      <c r="AJ54" s="101"/>
      <c r="AK54" s="101"/>
      <c r="AL54" s="101"/>
      <c r="AM54" s="101"/>
      <c r="AN54" s="102">
        <f>SUM(AG54,AT54)</f>
        <v>0</v>
      </c>
      <c r="AO54" s="102"/>
      <c r="AP54" s="102"/>
      <c r="AQ54" s="103" t="s">
        <v>19</v>
      </c>
      <c r="AR54" s="104"/>
      <c r="AS54" s="105">
        <f>ROUND(AS55+AS56+SUM(AS60:AS63)+AS67+AS68,2)</f>
        <v>0</v>
      </c>
      <c r="AT54" s="106">
        <f>ROUND(SUM(AV54:AW54),2)</f>
        <v>0</v>
      </c>
      <c r="AU54" s="107">
        <f>ROUND(AU55+AU56+SUM(AU60:AU63)+AU67+AU68,5)</f>
        <v>0</v>
      </c>
      <c r="AV54" s="106">
        <f>ROUND(AZ54*L29,2)</f>
        <v>0</v>
      </c>
      <c r="AW54" s="106">
        <f>ROUND(BA54*L30,2)</f>
        <v>0</v>
      </c>
      <c r="AX54" s="106">
        <f>ROUND(BB54*L29,2)</f>
        <v>0</v>
      </c>
      <c r="AY54" s="106">
        <f>ROUND(BC54*L30,2)</f>
        <v>0</v>
      </c>
      <c r="AZ54" s="106">
        <f>ROUND(AZ55+AZ56+SUM(AZ60:AZ63)+AZ67+AZ68,2)</f>
        <v>0</v>
      </c>
      <c r="BA54" s="106">
        <f>ROUND(BA55+BA56+SUM(BA60:BA63)+BA67+BA68,2)</f>
        <v>0</v>
      </c>
      <c r="BB54" s="106">
        <f>ROUND(BB55+BB56+SUM(BB60:BB63)+BB67+BB68,2)</f>
        <v>0</v>
      </c>
      <c r="BC54" s="106">
        <f>ROUND(BC55+BC56+SUM(BC60:BC63)+BC67+BC68,2)</f>
        <v>0</v>
      </c>
      <c r="BD54" s="108">
        <f>ROUND(BD55+BD56+SUM(BD60:BD63)+BD67+BD68,2)</f>
        <v>0</v>
      </c>
      <c r="BE54" s="6"/>
      <c r="BS54" s="109" t="s">
        <v>70</v>
      </c>
      <c r="BT54" s="109" t="s">
        <v>71</v>
      </c>
      <c r="BU54" s="110" t="s">
        <v>72</v>
      </c>
      <c r="BV54" s="109" t="s">
        <v>73</v>
      </c>
      <c r="BW54" s="109" t="s">
        <v>5</v>
      </c>
      <c r="BX54" s="109" t="s">
        <v>74</v>
      </c>
      <c r="CL54" s="109" t="s">
        <v>19</v>
      </c>
    </row>
    <row r="55" s="7" customFormat="1" ht="16.5" customHeight="1">
      <c r="A55" s="111" t="s">
        <v>75</v>
      </c>
      <c r="B55" s="112"/>
      <c r="C55" s="113"/>
      <c r="D55" s="114" t="s">
        <v>76</v>
      </c>
      <c r="E55" s="114"/>
      <c r="F55" s="114"/>
      <c r="G55" s="114"/>
      <c r="H55" s="114"/>
      <c r="I55" s="115"/>
      <c r="J55" s="114" t="s">
        <v>77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'ON - NEOCEŇOVAT - Materiá...'!J30</f>
        <v>0</v>
      </c>
      <c r="AH55" s="115"/>
      <c r="AI55" s="115"/>
      <c r="AJ55" s="115"/>
      <c r="AK55" s="115"/>
      <c r="AL55" s="115"/>
      <c r="AM55" s="115"/>
      <c r="AN55" s="116">
        <f>SUM(AG55,AT55)</f>
        <v>0</v>
      </c>
      <c r="AO55" s="115"/>
      <c r="AP55" s="115"/>
      <c r="AQ55" s="117" t="s">
        <v>78</v>
      </c>
      <c r="AR55" s="118"/>
      <c r="AS55" s="119">
        <v>0</v>
      </c>
      <c r="AT55" s="120">
        <f>ROUND(SUM(AV55:AW55),2)</f>
        <v>0</v>
      </c>
      <c r="AU55" s="121">
        <f>'ON - NEOCEŇOVAT - Materiá...'!P89</f>
        <v>0</v>
      </c>
      <c r="AV55" s="120">
        <f>'ON - NEOCEŇOVAT - Materiá...'!J33</f>
        <v>0</v>
      </c>
      <c r="AW55" s="120">
        <f>'ON - NEOCEŇOVAT - Materiá...'!J34</f>
        <v>0</v>
      </c>
      <c r="AX55" s="120">
        <f>'ON - NEOCEŇOVAT - Materiá...'!J35</f>
        <v>0</v>
      </c>
      <c r="AY55" s="120">
        <f>'ON - NEOCEŇOVAT - Materiá...'!J36</f>
        <v>0</v>
      </c>
      <c r="AZ55" s="120">
        <f>'ON - NEOCEŇOVAT - Materiá...'!F33</f>
        <v>0</v>
      </c>
      <c r="BA55" s="120">
        <f>'ON - NEOCEŇOVAT - Materiá...'!F34</f>
        <v>0</v>
      </c>
      <c r="BB55" s="120">
        <f>'ON - NEOCEŇOVAT - Materiá...'!F35</f>
        <v>0</v>
      </c>
      <c r="BC55" s="120">
        <f>'ON - NEOCEŇOVAT - Materiá...'!F36</f>
        <v>0</v>
      </c>
      <c r="BD55" s="122">
        <f>'ON - NEOCEŇOVAT - Materiá...'!F37</f>
        <v>0</v>
      </c>
      <c r="BE55" s="7"/>
      <c r="BT55" s="123" t="s">
        <v>79</v>
      </c>
      <c r="BV55" s="123" t="s">
        <v>73</v>
      </c>
      <c r="BW55" s="123" t="s">
        <v>80</v>
      </c>
      <c r="BX55" s="123" t="s">
        <v>5</v>
      </c>
      <c r="CL55" s="123" t="s">
        <v>19</v>
      </c>
      <c r="CM55" s="123" t="s">
        <v>81</v>
      </c>
    </row>
    <row r="56" s="7" customFormat="1" ht="16.5" customHeight="1">
      <c r="A56" s="7"/>
      <c r="B56" s="112"/>
      <c r="C56" s="113"/>
      <c r="D56" s="114" t="s">
        <v>82</v>
      </c>
      <c r="E56" s="114"/>
      <c r="F56" s="114"/>
      <c r="G56" s="114"/>
      <c r="H56" s="114"/>
      <c r="I56" s="115"/>
      <c r="J56" s="114" t="s">
        <v>83</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24">
        <f>ROUND(SUM(AG57:AG59),2)</f>
        <v>0</v>
      </c>
      <c r="AH56" s="115"/>
      <c r="AI56" s="115"/>
      <c r="AJ56" s="115"/>
      <c r="AK56" s="115"/>
      <c r="AL56" s="115"/>
      <c r="AM56" s="115"/>
      <c r="AN56" s="116">
        <f>SUM(AG56,AT56)</f>
        <v>0</v>
      </c>
      <c r="AO56" s="115"/>
      <c r="AP56" s="115"/>
      <c r="AQ56" s="117" t="s">
        <v>78</v>
      </c>
      <c r="AR56" s="118"/>
      <c r="AS56" s="119">
        <f>ROUND(SUM(AS57:AS59),2)</f>
        <v>0</v>
      </c>
      <c r="AT56" s="120">
        <f>ROUND(SUM(AV56:AW56),2)</f>
        <v>0</v>
      </c>
      <c r="AU56" s="121">
        <f>ROUND(SUM(AU57:AU59),5)</f>
        <v>0</v>
      </c>
      <c r="AV56" s="120">
        <f>ROUND(AZ56*L29,2)</f>
        <v>0</v>
      </c>
      <c r="AW56" s="120">
        <f>ROUND(BA56*L30,2)</f>
        <v>0</v>
      </c>
      <c r="AX56" s="120">
        <f>ROUND(BB56*L29,2)</f>
        <v>0</v>
      </c>
      <c r="AY56" s="120">
        <f>ROUND(BC56*L30,2)</f>
        <v>0</v>
      </c>
      <c r="AZ56" s="120">
        <f>ROUND(SUM(AZ57:AZ59),2)</f>
        <v>0</v>
      </c>
      <c r="BA56" s="120">
        <f>ROUND(SUM(BA57:BA59),2)</f>
        <v>0</v>
      </c>
      <c r="BB56" s="120">
        <f>ROUND(SUM(BB57:BB59),2)</f>
        <v>0</v>
      </c>
      <c r="BC56" s="120">
        <f>ROUND(SUM(BC57:BC59),2)</f>
        <v>0</v>
      </c>
      <c r="BD56" s="122">
        <f>ROUND(SUM(BD57:BD59),2)</f>
        <v>0</v>
      </c>
      <c r="BE56" s="7"/>
      <c r="BS56" s="123" t="s">
        <v>70</v>
      </c>
      <c r="BT56" s="123" t="s">
        <v>79</v>
      </c>
      <c r="BU56" s="123" t="s">
        <v>72</v>
      </c>
      <c r="BV56" s="123" t="s">
        <v>73</v>
      </c>
      <c r="BW56" s="123" t="s">
        <v>84</v>
      </c>
      <c r="BX56" s="123" t="s">
        <v>5</v>
      </c>
      <c r="CL56" s="123" t="s">
        <v>19</v>
      </c>
      <c r="CM56" s="123" t="s">
        <v>81</v>
      </c>
    </row>
    <row r="57" s="4" customFormat="1" ht="16.5" customHeight="1">
      <c r="A57" s="111" t="s">
        <v>75</v>
      </c>
      <c r="B57" s="63"/>
      <c r="C57" s="125"/>
      <c r="D57" s="125"/>
      <c r="E57" s="126" t="s">
        <v>85</v>
      </c>
      <c r="F57" s="126"/>
      <c r="G57" s="126"/>
      <c r="H57" s="126"/>
      <c r="I57" s="126"/>
      <c r="J57" s="125"/>
      <c r="K57" s="126" t="s">
        <v>86</v>
      </c>
      <c r="L57" s="126"/>
      <c r="M57" s="126"/>
      <c r="N57" s="126"/>
      <c r="O57" s="126"/>
      <c r="P57" s="126"/>
      <c r="Q57" s="126"/>
      <c r="R57" s="126"/>
      <c r="S57" s="126"/>
      <c r="T57" s="126"/>
      <c r="U57" s="126"/>
      <c r="V57" s="126"/>
      <c r="W57" s="126"/>
      <c r="X57" s="126"/>
      <c r="Y57" s="126"/>
      <c r="Z57" s="126"/>
      <c r="AA57" s="126"/>
      <c r="AB57" s="126"/>
      <c r="AC57" s="126"/>
      <c r="AD57" s="126"/>
      <c r="AE57" s="126"/>
      <c r="AF57" s="126"/>
      <c r="AG57" s="127">
        <f>'SO 01.1 - Železniční svrš...'!J32</f>
        <v>0</v>
      </c>
      <c r="AH57" s="125"/>
      <c r="AI57" s="125"/>
      <c r="AJ57" s="125"/>
      <c r="AK57" s="125"/>
      <c r="AL57" s="125"/>
      <c r="AM57" s="125"/>
      <c r="AN57" s="127">
        <f>SUM(AG57,AT57)</f>
        <v>0</v>
      </c>
      <c r="AO57" s="125"/>
      <c r="AP57" s="125"/>
      <c r="AQ57" s="128" t="s">
        <v>87</v>
      </c>
      <c r="AR57" s="65"/>
      <c r="AS57" s="129">
        <v>0</v>
      </c>
      <c r="AT57" s="130">
        <f>ROUND(SUM(AV57:AW57),2)</f>
        <v>0</v>
      </c>
      <c r="AU57" s="131">
        <f>'SO 01.1 - Železniční svrš...'!P88</f>
        <v>0</v>
      </c>
      <c r="AV57" s="130">
        <f>'SO 01.1 - Železniční svrš...'!J35</f>
        <v>0</v>
      </c>
      <c r="AW57" s="130">
        <f>'SO 01.1 - Železniční svrš...'!J36</f>
        <v>0</v>
      </c>
      <c r="AX57" s="130">
        <f>'SO 01.1 - Železniční svrš...'!J37</f>
        <v>0</v>
      </c>
      <c r="AY57" s="130">
        <f>'SO 01.1 - Železniční svrš...'!J38</f>
        <v>0</v>
      </c>
      <c r="AZ57" s="130">
        <f>'SO 01.1 - Železniční svrš...'!F35</f>
        <v>0</v>
      </c>
      <c r="BA57" s="130">
        <f>'SO 01.1 - Železniční svrš...'!F36</f>
        <v>0</v>
      </c>
      <c r="BB57" s="130">
        <f>'SO 01.1 - Železniční svrš...'!F37</f>
        <v>0</v>
      </c>
      <c r="BC57" s="130">
        <f>'SO 01.1 - Železniční svrš...'!F38</f>
        <v>0</v>
      </c>
      <c r="BD57" s="132">
        <f>'SO 01.1 - Železniční svrš...'!F39</f>
        <v>0</v>
      </c>
      <c r="BE57" s="4"/>
      <c r="BT57" s="133" t="s">
        <v>81</v>
      </c>
      <c r="BV57" s="133" t="s">
        <v>73</v>
      </c>
      <c r="BW57" s="133" t="s">
        <v>88</v>
      </c>
      <c r="BX57" s="133" t="s">
        <v>84</v>
      </c>
      <c r="CL57" s="133" t="s">
        <v>19</v>
      </c>
    </row>
    <row r="58" s="4" customFormat="1" ht="16.5" customHeight="1">
      <c r="A58" s="111" t="s">
        <v>75</v>
      </c>
      <c r="B58" s="63"/>
      <c r="C58" s="125"/>
      <c r="D58" s="125"/>
      <c r="E58" s="126" t="s">
        <v>89</v>
      </c>
      <c r="F58" s="126"/>
      <c r="G58" s="126"/>
      <c r="H58" s="126"/>
      <c r="I58" s="126"/>
      <c r="J58" s="125"/>
      <c r="K58" s="126" t="s">
        <v>90</v>
      </c>
      <c r="L58" s="126"/>
      <c r="M58" s="126"/>
      <c r="N58" s="126"/>
      <c r="O58" s="126"/>
      <c r="P58" s="126"/>
      <c r="Q58" s="126"/>
      <c r="R58" s="126"/>
      <c r="S58" s="126"/>
      <c r="T58" s="126"/>
      <c r="U58" s="126"/>
      <c r="V58" s="126"/>
      <c r="W58" s="126"/>
      <c r="X58" s="126"/>
      <c r="Y58" s="126"/>
      <c r="Z58" s="126"/>
      <c r="AA58" s="126"/>
      <c r="AB58" s="126"/>
      <c r="AC58" s="126"/>
      <c r="AD58" s="126"/>
      <c r="AE58" s="126"/>
      <c r="AF58" s="126"/>
      <c r="AG58" s="127">
        <f>'SO 01.2 - Železniční svrš...'!J32</f>
        <v>0</v>
      </c>
      <c r="AH58" s="125"/>
      <c r="AI58" s="125"/>
      <c r="AJ58" s="125"/>
      <c r="AK58" s="125"/>
      <c r="AL58" s="125"/>
      <c r="AM58" s="125"/>
      <c r="AN58" s="127">
        <f>SUM(AG58,AT58)</f>
        <v>0</v>
      </c>
      <c r="AO58" s="125"/>
      <c r="AP58" s="125"/>
      <c r="AQ58" s="128" t="s">
        <v>87</v>
      </c>
      <c r="AR58" s="65"/>
      <c r="AS58" s="129">
        <v>0</v>
      </c>
      <c r="AT58" s="130">
        <f>ROUND(SUM(AV58:AW58),2)</f>
        <v>0</v>
      </c>
      <c r="AU58" s="131">
        <f>'SO 01.2 - Železniční svrš...'!P88</f>
        <v>0</v>
      </c>
      <c r="AV58" s="130">
        <f>'SO 01.2 - Železniční svrš...'!J35</f>
        <v>0</v>
      </c>
      <c r="AW58" s="130">
        <f>'SO 01.2 - Železniční svrš...'!J36</f>
        <v>0</v>
      </c>
      <c r="AX58" s="130">
        <f>'SO 01.2 - Železniční svrš...'!J37</f>
        <v>0</v>
      </c>
      <c r="AY58" s="130">
        <f>'SO 01.2 - Železniční svrš...'!J38</f>
        <v>0</v>
      </c>
      <c r="AZ58" s="130">
        <f>'SO 01.2 - Železniční svrš...'!F35</f>
        <v>0</v>
      </c>
      <c r="BA58" s="130">
        <f>'SO 01.2 - Železniční svrš...'!F36</f>
        <v>0</v>
      </c>
      <c r="BB58" s="130">
        <f>'SO 01.2 - Železniční svrš...'!F37</f>
        <v>0</v>
      </c>
      <c r="BC58" s="130">
        <f>'SO 01.2 - Železniční svrš...'!F38</f>
        <v>0</v>
      </c>
      <c r="BD58" s="132">
        <f>'SO 01.2 - Železniční svrš...'!F39</f>
        <v>0</v>
      </c>
      <c r="BE58" s="4"/>
      <c r="BT58" s="133" t="s">
        <v>81</v>
      </c>
      <c r="BV58" s="133" t="s">
        <v>73</v>
      </c>
      <c r="BW58" s="133" t="s">
        <v>91</v>
      </c>
      <c r="BX58" s="133" t="s">
        <v>84</v>
      </c>
      <c r="CL58" s="133" t="s">
        <v>19</v>
      </c>
    </row>
    <row r="59" s="4" customFormat="1" ht="16.5" customHeight="1">
      <c r="A59" s="111" t="s">
        <v>75</v>
      </c>
      <c r="B59" s="63"/>
      <c r="C59" s="125"/>
      <c r="D59" s="125"/>
      <c r="E59" s="126" t="s">
        <v>92</v>
      </c>
      <c r="F59" s="126"/>
      <c r="G59" s="126"/>
      <c r="H59" s="126"/>
      <c r="I59" s="126"/>
      <c r="J59" s="125"/>
      <c r="K59" s="126" t="s">
        <v>93</v>
      </c>
      <c r="L59" s="126"/>
      <c r="M59" s="126"/>
      <c r="N59" s="126"/>
      <c r="O59" s="126"/>
      <c r="P59" s="126"/>
      <c r="Q59" s="126"/>
      <c r="R59" s="126"/>
      <c r="S59" s="126"/>
      <c r="T59" s="126"/>
      <c r="U59" s="126"/>
      <c r="V59" s="126"/>
      <c r="W59" s="126"/>
      <c r="X59" s="126"/>
      <c r="Y59" s="126"/>
      <c r="Z59" s="126"/>
      <c r="AA59" s="126"/>
      <c r="AB59" s="126"/>
      <c r="AC59" s="126"/>
      <c r="AD59" s="126"/>
      <c r="AE59" s="126"/>
      <c r="AF59" s="126"/>
      <c r="AG59" s="127">
        <f>'SO 01.3 - Železniční svrš...'!J32</f>
        <v>0</v>
      </c>
      <c r="AH59" s="125"/>
      <c r="AI59" s="125"/>
      <c r="AJ59" s="125"/>
      <c r="AK59" s="125"/>
      <c r="AL59" s="125"/>
      <c r="AM59" s="125"/>
      <c r="AN59" s="127">
        <f>SUM(AG59,AT59)</f>
        <v>0</v>
      </c>
      <c r="AO59" s="125"/>
      <c r="AP59" s="125"/>
      <c r="AQ59" s="128" t="s">
        <v>87</v>
      </c>
      <c r="AR59" s="65"/>
      <c r="AS59" s="129">
        <v>0</v>
      </c>
      <c r="AT59" s="130">
        <f>ROUND(SUM(AV59:AW59),2)</f>
        <v>0</v>
      </c>
      <c r="AU59" s="131">
        <f>'SO 01.3 - Železniční svrš...'!P88</f>
        <v>0</v>
      </c>
      <c r="AV59" s="130">
        <f>'SO 01.3 - Železniční svrš...'!J35</f>
        <v>0</v>
      </c>
      <c r="AW59" s="130">
        <f>'SO 01.3 - Železniční svrš...'!J36</f>
        <v>0</v>
      </c>
      <c r="AX59" s="130">
        <f>'SO 01.3 - Železniční svrš...'!J37</f>
        <v>0</v>
      </c>
      <c r="AY59" s="130">
        <f>'SO 01.3 - Železniční svrš...'!J38</f>
        <v>0</v>
      </c>
      <c r="AZ59" s="130">
        <f>'SO 01.3 - Železniční svrš...'!F35</f>
        <v>0</v>
      </c>
      <c r="BA59" s="130">
        <f>'SO 01.3 - Železniční svrš...'!F36</f>
        <v>0</v>
      </c>
      <c r="BB59" s="130">
        <f>'SO 01.3 - Železniční svrš...'!F37</f>
        <v>0</v>
      </c>
      <c r="BC59" s="130">
        <f>'SO 01.3 - Železniční svrš...'!F38</f>
        <v>0</v>
      </c>
      <c r="BD59" s="132">
        <f>'SO 01.3 - Železniční svrš...'!F39</f>
        <v>0</v>
      </c>
      <c r="BE59" s="4"/>
      <c r="BT59" s="133" t="s">
        <v>81</v>
      </c>
      <c r="BV59" s="133" t="s">
        <v>73</v>
      </c>
      <c r="BW59" s="133" t="s">
        <v>94</v>
      </c>
      <c r="BX59" s="133" t="s">
        <v>84</v>
      </c>
      <c r="CL59" s="133" t="s">
        <v>19</v>
      </c>
    </row>
    <row r="60" s="7" customFormat="1" ht="16.5" customHeight="1">
      <c r="A60" s="111" t="s">
        <v>75</v>
      </c>
      <c r="B60" s="112"/>
      <c r="C60" s="113"/>
      <c r="D60" s="114" t="s">
        <v>95</v>
      </c>
      <c r="E60" s="114"/>
      <c r="F60" s="114"/>
      <c r="G60" s="114"/>
      <c r="H60" s="114"/>
      <c r="I60" s="115"/>
      <c r="J60" s="114" t="s">
        <v>96</v>
      </c>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6">
        <f>'SO 02 - Železniční spodek'!J30</f>
        <v>0</v>
      </c>
      <c r="AH60" s="115"/>
      <c r="AI60" s="115"/>
      <c r="AJ60" s="115"/>
      <c r="AK60" s="115"/>
      <c r="AL60" s="115"/>
      <c r="AM60" s="115"/>
      <c r="AN60" s="116">
        <f>SUM(AG60,AT60)</f>
        <v>0</v>
      </c>
      <c r="AO60" s="115"/>
      <c r="AP60" s="115"/>
      <c r="AQ60" s="117" t="s">
        <v>78</v>
      </c>
      <c r="AR60" s="118"/>
      <c r="AS60" s="119">
        <v>0</v>
      </c>
      <c r="AT60" s="120">
        <f>ROUND(SUM(AV60:AW60),2)</f>
        <v>0</v>
      </c>
      <c r="AU60" s="121">
        <f>'SO 02 - Železniční spodek'!P83</f>
        <v>0</v>
      </c>
      <c r="AV60" s="120">
        <f>'SO 02 - Železniční spodek'!J33</f>
        <v>0</v>
      </c>
      <c r="AW60" s="120">
        <f>'SO 02 - Železniční spodek'!J34</f>
        <v>0</v>
      </c>
      <c r="AX60" s="120">
        <f>'SO 02 - Železniční spodek'!J35</f>
        <v>0</v>
      </c>
      <c r="AY60" s="120">
        <f>'SO 02 - Železniční spodek'!J36</f>
        <v>0</v>
      </c>
      <c r="AZ60" s="120">
        <f>'SO 02 - Železniční spodek'!F33</f>
        <v>0</v>
      </c>
      <c r="BA60" s="120">
        <f>'SO 02 - Železniční spodek'!F34</f>
        <v>0</v>
      </c>
      <c r="BB60" s="120">
        <f>'SO 02 - Železniční spodek'!F35</f>
        <v>0</v>
      </c>
      <c r="BC60" s="120">
        <f>'SO 02 - Železniční spodek'!F36</f>
        <v>0</v>
      </c>
      <c r="BD60" s="122">
        <f>'SO 02 - Železniční spodek'!F37</f>
        <v>0</v>
      </c>
      <c r="BE60" s="7"/>
      <c r="BT60" s="123" t="s">
        <v>79</v>
      </c>
      <c r="BV60" s="123" t="s">
        <v>73</v>
      </c>
      <c r="BW60" s="123" t="s">
        <v>97</v>
      </c>
      <c r="BX60" s="123" t="s">
        <v>5</v>
      </c>
      <c r="CL60" s="123" t="s">
        <v>19</v>
      </c>
      <c r="CM60" s="123" t="s">
        <v>81</v>
      </c>
    </row>
    <row r="61" s="7" customFormat="1" ht="16.5" customHeight="1">
      <c r="A61" s="111" t="s">
        <v>75</v>
      </c>
      <c r="B61" s="112"/>
      <c r="C61" s="113"/>
      <c r="D61" s="114" t="s">
        <v>98</v>
      </c>
      <c r="E61" s="114"/>
      <c r="F61" s="114"/>
      <c r="G61" s="114"/>
      <c r="H61" s="114"/>
      <c r="I61" s="115"/>
      <c r="J61" s="114" t="s">
        <v>99</v>
      </c>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6">
        <f>'SO 03 - Železniční přejez...'!J30</f>
        <v>0</v>
      </c>
      <c r="AH61" s="115"/>
      <c r="AI61" s="115"/>
      <c r="AJ61" s="115"/>
      <c r="AK61" s="115"/>
      <c r="AL61" s="115"/>
      <c r="AM61" s="115"/>
      <c r="AN61" s="116">
        <f>SUM(AG61,AT61)</f>
        <v>0</v>
      </c>
      <c r="AO61" s="115"/>
      <c r="AP61" s="115"/>
      <c r="AQ61" s="117" t="s">
        <v>78</v>
      </c>
      <c r="AR61" s="118"/>
      <c r="AS61" s="119">
        <v>0</v>
      </c>
      <c r="AT61" s="120">
        <f>ROUND(SUM(AV61:AW61),2)</f>
        <v>0</v>
      </c>
      <c r="AU61" s="121">
        <f>'SO 03 - Železniční přejez...'!P83</f>
        <v>0</v>
      </c>
      <c r="AV61" s="120">
        <f>'SO 03 - Železniční přejez...'!J33</f>
        <v>0</v>
      </c>
      <c r="AW61" s="120">
        <f>'SO 03 - Železniční přejez...'!J34</f>
        <v>0</v>
      </c>
      <c r="AX61" s="120">
        <f>'SO 03 - Železniční přejez...'!J35</f>
        <v>0</v>
      </c>
      <c r="AY61" s="120">
        <f>'SO 03 - Železniční přejez...'!J36</f>
        <v>0</v>
      </c>
      <c r="AZ61" s="120">
        <f>'SO 03 - Železniční přejez...'!F33</f>
        <v>0</v>
      </c>
      <c r="BA61" s="120">
        <f>'SO 03 - Železniční přejez...'!F34</f>
        <v>0</v>
      </c>
      <c r="BB61" s="120">
        <f>'SO 03 - Železniční přejez...'!F35</f>
        <v>0</v>
      </c>
      <c r="BC61" s="120">
        <f>'SO 03 - Železniční přejez...'!F36</f>
        <v>0</v>
      </c>
      <c r="BD61" s="122">
        <f>'SO 03 - Železniční přejez...'!F37</f>
        <v>0</v>
      </c>
      <c r="BE61" s="7"/>
      <c r="BT61" s="123" t="s">
        <v>79</v>
      </c>
      <c r="BV61" s="123" t="s">
        <v>73</v>
      </c>
      <c r="BW61" s="123" t="s">
        <v>100</v>
      </c>
      <c r="BX61" s="123" t="s">
        <v>5</v>
      </c>
      <c r="CL61" s="123" t="s">
        <v>19</v>
      </c>
      <c r="CM61" s="123" t="s">
        <v>81</v>
      </c>
    </row>
    <row r="62" s="7" customFormat="1" ht="16.5" customHeight="1">
      <c r="A62" s="111" t="s">
        <v>75</v>
      </c>
      <c r="B62" s="112"/>
      <c r="C62" s="113"/>
      <c r="D62" s="114" t="s">
        <v>101</v>
      </c>
      <c r="E62" s="114"/>
      <c r="F62" s="114"/>
      <c r="G62" s="114"/>
      <c r="H62" s="114"/>
      <c r="I62" s="115"/>
      <c r="J62" s="114" t="s">
        <v>102</v>
      </c>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6">
        <f>'SO 04 - Železniční přejez...'!J30</f>
        <v>0</v>
      </c>
      <c r="AH62" s="115"/>
      <c r="AI62" s="115"/>
      <c r="AJ62" s="115"/>
      <c r="AK62" s="115"/>
      <c r="AL62" s="115"/>
      <c r="AM62" s="115"/>
      <c r="AN62" s="116">
        <f>SUM(AG62,AT62)</f>
        <v>0</v>
      </c>
      <c r="AO62" s="115"/>
      <c r="AP62" s="115"/>
      <c r="AQ62" s="117" t="s">
        <v>78</v>
      </c>
      <c r="AR62" s="118"/>
      <c r="AS62" s="119">
        <v>0</v>
      </c>
      <c r="AT62" s="120">
        <f>ROUND(SUM(AV62:AW62),2)</f>
        <v>0</v>
      </c>
      <c r="AU62" s="121">
        <f>'SO 04 - Železniční přejez...'!P81</f>
        <v>0</v>
      </c>
      <c r="AV62" s="120">
        <f>'SO 04 - Železniční přejez...'!J33</f>
        <v>0</v>
      </c>
      <c r="AW62" s="120">
        <f>'SO 04 - Železniční přejez...'!J34</f>
        <v>0</v>
      </c>
      <c r="AX62" s="120">
        <f>'SO 04 - Železniční přejez...'!J35</f>
        <v>0</v>
      </c>
      <c r="AY62" s="120">
        <f>'SO 04 - Železniční přejez...'!J36</f>
        <v>0</v>
      </c>
      <c r="AZ62" s="120">
        <f>'SO 04 - Železniční přejez...'!F33</f>
        <v>0</v>
      </c>
      <c r="BA62" s="120">
        <f>'SO 04 - Železniční přejez...'!F34</f>
        <v>0</v>
      </c>
      <c r="BB62" s="120">
        <f>'SO 04 - Železniční přejez...'!F35</f>
        <v>0</v>
      </c>
      <c r="BC62" s="120">
        <f>'SO 04 - Železniční přejez...'!F36</f>
        <v>0</v>
      </c>
      <c r="BD62" s="122">
        <f>'SO 04 - Železniční přejez...'!F37</f>
        <v>0</v>
      </c>
      <c r="BE62" s="7"/>
      <c r="BT62" s="123" t="s">
        <v>79</v>
      </c>
      <c r="BV62" s="123" t="s">
        <v>73</v>
      </c>
      <c r="BW62" s="123" t="s">
        <v>103</v>
      </c>
      <c r="BX62" s="123" t="s">
        <v>5</v>
      </c>
      <c r="CL62" s="123" t="s">
        <v>19</v>
      </c>
      <c r="CM62" s="123" t="s">
        <v>81</v>
      </c>
    </row>
    <row r="63" s="7" customFormat="1" ht="16.5" customHeight="1">
      <c r="A63" s="7"/>
      <c r="B63" s="112"/>
      <c r="C63" s="113"/>
      <c r="D63" s="114" t="s">
        <v>104</v>
      </c>
      <c r="E63" s="114"/>
      <c r="F63" s="114"/>
      <c r="G63" s="114"/>
      <c r="H63" s="114"/>
      <c r="I63" s="115"/>
      <c r="J63" s="114" t="s">
        <v>105</v>
      </c>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24">
        <f>ROUND(SUM(AG64:AG66),2)</f>
        <v>0</v>
      </c>
      <c r="AH63" s="115"/>
      <c r="AI63" s="115"/>
      <c r="AJ63" s="115"/>
      <c r="AK63" s="115"/>
      <c r="AL63" s="115"/>
      <c r="AM63" s="115"/>
      <c r="AN63" s="116">
        <f>SUM(AG63,AT63)</f>
        <v>0</v>
      </c>
      <c r="AO63" s="115"/>
      <c r="AP63" s="115"/>
      <c r="AQ63" s="117" t="s">
        <v>78</v>
      </c>
      <c r="AR63" s="118"/>
      <c r="AS63" s="119">
        <f>ROUND(SUM(AS64:AS66),2)</f>
        <v>0</v>
      </c>
      <c r="AT63" s="120">
        <f>ROUND(SUM(AV63:AW63),2)</f>
        <v>0</v>
      </c>
      <c r="AU63" s="121">
        <f>ROUND(SUM(AU64:AU66),5)</f>
        <v>0</v>
      </c>
      <c r="AV63" s="120">
        <f>ROUND(AZ63*L29,2)</f>
        <v>0</v>
      </c>
      <c r="AW63" s="120">
        <f>ROUND(BA63*L30,2)</f>
        <v>0</v>
      </c>
      <c r="AX63" s="120">
        <f>ROUND(BB63*L29,2)</f>
        <v>0</v>
      </c>
      <c r="AY63" s="120">
        <f>ROUND(BC63*L30,2)</f>
        <v>0</v>
      </c>
      <c r="AZ63" s="120">
        <f>ROUND(SUM(AZ64:AZ66),2)</f>
        <v>0</v>
      </c>
      <c r="BA63" s="120">
        <f>ROUND(SUM(BA64:BA66),2)</f>
        <v>0</v>
      </c>
      <c r="BB63" s="120">
        <f>ROUND(SUM(BB64:BB66),2)</f>
        <v>0</v>
      </c>
      <c r="BC63" s="120">
        <f>ROUND(SUM(BC64:BC66),2)</f>
        <v>0</v>
      </c>
      <c r="BD63" s="122">
        <f>ROUND(SUM(BD64:BD66),2)</f>
        <v>0</v>
      </c>
      <c r="BE63" s="7"/>
      <c r="BS63" s="123" t="s">
        <v>70</v>
      </c>
      <c r="BT63" s="123" t="s">
        <v>79</v>
      </c>
      <c r="BU63" s="123" t="s">
        <v>72</v>
      </c>
      <c r="BV63" s="123" t="s">
        <v>73</v>
      </c>
      <c r="BW63" s="123" t="s">
        <v>106</v>
      </c>
      <c r="BX63" s="123" t="s">
        <v>5</v>
      </c>
      <c r="CL63" s="123" t="s">
        <v>19</v>
      </c>
      <c r="CM63" s="123" t="s">
        <v>81</v>
      </c>
    </row>
    <row r="64" s="4" customFormat="1" ht="16.5" customHeight="1">
      <c r="A64" s="111" t="s">
        <v>75</v>
      </c>
      <c r="B64" s="63"/>
      <c r="C64" s="125"/>
      <c r="D64" s="125"/>
      <c r="E64" s="126" t="s">
        <v>107</v>
      </c>
      <c r="F64" s="126"/>
      <c r="G64" s="126"/>
      <c r="H64" s="126"/>
      <c r="I64" s="126"/>
      <c r="J64" s="125"/>
      <c r="K64" s="126" t="s">
        <v>108</v>
      </c>
      <c r="L64" s="126"/>
      <c r="M64" s="126"/>
      <c r="N64" s="126"/>
      <c r="O64" s="126"/>
      <c r="P64" s="126"/>
      <c r="Q64" s="126"/>
      <c r="R64" s="126"/>
      <c r="S64" s="126"/>
      <c r="T64" s="126"/>
      <c r="U64" s="126"/>
      <c r="V64" s="126"/>
      <c r="W64" s="126"/>
      <c r="X64" s="126"/>
      <c r="Y64" s="126"/>
      <c r="Z64" s="126"/>
      <c r="AA64" s="126"/>
      <c r="AB64" s="126"/>
      <c r="AC64" s="126"/>
      <c r="AD64" s="126"/>
      <c r="AE64" s="126"/>
      <c r="AF64" s="126"/>
      <c r="AG64" s="127">
        <f>'SO 05.1 - Propustek v km ...'!J32</f>
        <v>0</v>
      </c>
      <c r="AH64" s="125"/>
      <c r="AI64" s="125"/>
      <c r="AJ64" s="125"/>
      <c r="AK64" s="125"/>
      <c r="AL64" s="125"/>
      <c r="AM64" s="125"/>
      <c r="AN64" s="127">
        <f>SUM(AG64,AT64)</f>
        <v>0</v>
      </c>
      <c r="AO64" s="125"/>
      <c r="AP64" s="125"/>
      <c r="AQ64" s="128" t="s">
        <v>87</v>
      </c>
      <c r="AR64" s="65"/>
      <c r="AS64" s="129">
        <v>0</v>
      </c>
      <c r="AT64" s="130">
        <f>ROUND(SUM(AV64:AW64),2)</f>
        <v>0</v>
      </c>
      <c r="AU64" s="131">
        <f>'SO 05.1 - Propustek v km ...'!P97</f>
        <v>0</v>
      </c>
      <c r="AV64" s="130">
        <f>'SO 05.1 - Propustek v km ...'!J35</f>
        <v>0</v>
      </c>
      <c r="AW64" s="130">
        <f>'SO 05.1 - Propustek v km ...'!J36</f>
        <v>0</v>
      </c>
      <c r="AX64" s="130">
        <f>'SO 05.1 - Propustek v km ...'!J37</f>
        <v>0</v>
      </c>
      <c r="AY64" s="130">
        <f>'SO 05.1 - Propustek v km ...'!J38</f>
        <v>0</v>
      </c>
      <c r="AZ64" s="130">
        <f>'SO 05.1 - Propustek v km ...'!F35</f>
        <v>0</v>
      </c>
      <c r="BA64" s="130">
        <f>'SO 05.1 - Propustek v km ...'!F36</f>
        <v>0</v>
      </c>
      <c r="BB64" s="130">
        <f>'SO 05.1 - Propustek v km ...'!F37</f>
        <v>0</v>
      </c>
      <c r="BC64" s="130">
        <f>'SO 05.1 - Propustek v km ...'!F38</f>
        <v>0</v>
      </c>
      <c r="BD64" s="132">
        <f>'SO 05.1 - Propustek v km ...'!F39</f>
        <v>0</v>
      </c>
      <c r="BE64" s="4"/>
      <c r="BT64" s="133" t="s">
        <v>81</v>
      </c>
      <c r="BV64" s="133" t="s">
        <v>73</v>
      </c>
      <c r="BW64" s="133" t="s">
        <v>109</v>
      </c>
      <c r="BX64" s="133" t="s">
        <v>106</v>
      </c>
      <c r="CL64" s="133" t="s">
        <v>19</v>
      </c>
    </row>
    <row r="65" s="4" customFormat="1" ht="16.5" customHeight="1">
      <c r="A65" s="111" t="s">
        <v>75</v>
      </c>
      <c r="B65" s="63"/>
      <c r="C65" s="125"/>
      <c r="D65" s="125"/>
      <c r="E65" s="126" t="s">
        <v>110</v>
      </c>
      <c r="F65" s="126"/>
      <c r="G65" s="126"/>
      <c r="H65" s="126"/>
      <c r="I65" s="126"/>
      <c r="J65" s="125"/>
      <c r="K65" s="126" t="s">
        <v>111</v>
      </c>
      <c r="L65" s="126"/>
      <c r="M65" s="126"/>
      <c r="N65" s="126"/>
      <c r="O65" s="126"/>
      <c r="P65" s="126"/>
      <c r="Q65" s="126"/>
      <c r="R65" s="126"/>
      <c r="S65" s="126"/>
      <c r="T65" s="126"/>
      <c r="U65" s="126"/>
      <c r="V65" s="126"/>
      <c r="W65" s="126"/>
      <c r="X65" s="126"/>
      <c r="Y65" s="126"/>
      <c r="Z65" s="126"/>
      <c r="AA65" s="126"/>
      <c r="AB65" s="126"/>
      <c r="AC65" s="126"/>
      <c r="AD65" s="126"/>
      <c r="AE65" s="126"/>
      <c r="AF65" s="126"/>
      <c r="AG65" s="127">
        <f>'SO 05.2 - Propustek v km ...'!J32</f>
        <v>0</v>
      </c>
      <c r="AH65" s="125"/>
      <c r="AI65" s="125"/>
      <c r="AJ65" s="125"/>
      <c r="AK65" s="125"/>
      <c r="AL65" s="125"/>
      <c r="AM65" s="125"/>
      <c r="AN65" s="127">
        <f>SUM(AG65,AT65)</f>
        <v>0</v>
      </c>
      <c r="AO65" s="125"/>
      <c r="AP65" s="125"/>
      <c r="AQ65" s="128" t="s">
        <v>87</v>
      </c>
      <c r="AR65" s="65"/>
      <c r="AS65" s="129">
        <v>0</v>
      </c>
      <c r="AT65" s="130">
        <f>ROUND(SUM(AV65:AW65),2)</f>
        <v>0</v>
      </c>
      <c r="AU65" s="131">
        <f>'SO 05.2 - Propustek v km ...'!P96</f>
        <v>0</v>
      </c>
      <c r="AV65" s="130">
        <f>'SO 05.2 - Propustek v km ...'!J35</f>
        <v>0</v>
      </c>
      <c r="AW65" s="130">
        <f>'SO 05.2 - Propustek v km ...'!J36</f>
        <v>0</v>
      </c>
      <c r="AX65" s="130">
        <f>'SO 05.2 - Propustek v km ...'!J37</f>
        <v>0</v>
      </c>
      <c r="AY65" s="130">
        <f>'SO 05.2 - Propustek v km ...'!J38</f>
        <v>0</v>
      </c>
      <c r="AZ65" s="130">
        <f>'SO 05.2 - Propustek v km ...'!F35</f>
        <v>0</v>
      </c>
      <c r="BA65" s="130">
        <f>'SO 05.2 - Propustek v km ...'!F36</f>
        <v>0</v>
      </c>
      <c r="BB65" s="130">
        <f>'SO 05.2 - Propustek v km ...'!F37</f>
        <v>0</v>
      </c>
      <c r="BC65" s="130">
        <f>'SO 05.2 - Propustek v km ...'!F38</f>
        <v>0</v>
      </c>
      <c r="BD65" s="132">
        <f>'SO 05.2 - Propustek v km ...'!F39</f>
        <v>0</v>
      </c>
      <c r="BE65" s="4"/>
      <c r="BT65" s="133" t="s">
        <v>81</v>
      </c>
      <c r="BV65" s="133" t="s">
        <v>73</v>
      </c>
      <c r="BW65" s="133" t="s">
        <v>112</v>
      </c>
      <c r="BX65" s="133" t="s">
        <v>106</v>
      </c>
      <c r="CL65" s="133" t="s">
        <v>19</v>
      </c>
    </row>
    <row r="66" s="4" customFormat="1" ht="16.5" customHeight="1">
      <c r="A66" s="111" t="s">
        <v>75</v>
      </c>
      <c r="B66" s="63"/>
      <c r="C66" s="125"/>
      <c r="D66" s="125"/>
      <c r="E66" s="126" t="s">
        <v>113</v>
      </c>
      <c r="F66" s="126"/>
      <c r="G66" s="126"/>
      <c r="H66" s="126"/>
      <c r="I66" s="126"/>
      <c r="J66" s="125"/>
      <c r="K66" s="126" t="s">
        <v>114</v>
      </c>
      <c r="L66" s="126"/>
      <c r="M66" s="126"/>
      <c r="N66" s="126"/>
      <c r="O66" s="126"/>
      <c r="P66" s="126"/>
      <c r="Q66" s="126"/>
      <c r="R66" s="126"/>
      <c r="S66" s="126"/>
      <c r="T66" s="126"/>
      <c r="U66" s="126"/>
      <c r="V66" s="126"/>
      <c r="W66" s="126"/>
      <c r="X66" s="126"/>
      <c r="Y66" s="126"/>
      <c r="Z66" s="126"/>
      <c r="AA66" s="126"/>
      <c r="AB66" s="126"/>
      <c r="AC66" s="126"/>
      <c r="AD66" s="126"/>
      <c r="AE66" s="126"/>
      <c r="AF66" s="126"/>
      <c r="AG66" s="127">
        <f>'SO 05.3 - Propustek v km ...'!J32</f>
        <v>0</v>
      </c>
      <c r="AH66" s="125"/>
      <c r="AI66" s="125"/>
      <c r="AJ66" s="125"/>
      <c r="AK66" s="125"/>
      <c r="AL66" s="125"/>
      <c r="AM66" s="125"/>
      <c r="AN66" s="127">
        <f>SUM(AG66,AT66)</f>
        <v>0</v>
      </c>
      <c r="AO66" s="125"/>
      <c r="AP66" s="125"/>
      <c r="AQ66" s="128" t="s">
        <v>87</v>
      </c>
      <c r="AR66" s="65"/>
      <c r="AS66" s="129">
        <v>0</v>
      </c>
      <c r="AT66" s="130">
        <f>ROUND(SUM(AV66:AW66),2)</f>
        <v>0</v>
      </c>
      <c r="AU66" s="131">
        <f>'SO 05.3 - Propustek v km ...'!P101</f>
        <v>0</v>
      </c>
      <c r="AV66" s="130">
        <f>'SO 05.3 - Propustek v km ...'!J35</f>
        <v>0</v>
      </c>
      <c r="AW66" s="130">
        <f>'SO 05.3 - Propustek v km ...'!J36</f>
        <v>0</v>
      </c>
      <c r="AX66" s="130">
        <f>'SO 05.3 - Propustek v km ...'!J37</f>
        <v>0</v>
      </c>
      <c r="AY66" s="130">
        <f>'SO 05.3 - Propustek v km ...'!J38</f>
        <v>0</v>
      </c>
      <c r="AZ66" s="130">
        <f>'SO 05.3 - Propustek v km ...'!F35</f>
        <v>0</v>
      </c>
      <c r="BA66" s="130">
        <f>'SO 05.3 - Propustek v km ...'!F36</f>
        <v>0</v>
      </c>
      <c r="BB66" s="130">
        <f>'SO 05.3 - Propustek v km ...'!F37</f>
        <v>0</v>
      </c>
      <c r="BC66" s="130">
        <f>'SO 05.3 - Propustek v km ...'!F38</f>
        <v>0</v>
      </c>
      <c r="BD66" s="132">
        <f>'SO 05.3 - Propustek v km ...'!F39</f>
        <v>0</v>
      </c>
      <c r="BE66" s="4"/>
      <c r="BT66" s="133" t="s">
        <v>81</v>
      </c>
      <c r="BV66" s="133" t="s">
        <v>73</v>
      </c>
      <c r="BW66" s="133" t="s">
        <v>115</v>
      </c>
      <c r="BX66" s="133" t="s">
        <v>106</v>
      </c>
      <c r="CL66" s="133" t="s">
        <v>19</v>
      </c>
    </row>
    <row r="67" s="7" customFormat="1" ht="16.5" customHeight="1">
      <c r="A67" s="111" t="s">
        <v>75</v>
      </c>
      <c r="B67" s="112"/>
      <c r="C67" s="113"/>
      <c r="D67" s="114" t="s">
        <v>116</v>
      </c>
      <c r="E67" s="114"/>
      <c r="F67" s="114"/>
      <c r="G67" s="114"/>
      <c r="H67" s="114"/>
      <c r="I67" s="115"/>
      <c r="J67" s="114" t="s">
        <v>117</v>
      </c>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6">
        <f>'SO 06 - Následná úprava GPK'!J30</f>
        <v>0</v>
      </c>
      <c r="AH67" s="115"/>
      <c r="AI67" s="115"/>
      <c r="AJ67" s="115"/>
      <c r="AK67" s="115"/>
      <c r="AL67" s="115"/>
      <c r="AM67" s="115"/>
      <c r="AN67" s="116">
        <f>SUM(AG67,AT67)</f>
        <v>0</v>
      </c>
      <c r="AO67" s="115"/>
      <c r="AP67" s="115"/>
      <c r="AQ67" s="117" t="s">
        <v>78</v>
      </c>
      <c r="AR67" s="118"/>
      <c r="AS67" s="119">
        <v>0</v>
      </c>
      <c r="AT67" s="120">
        <f>ROUND(SUM(AV67:AW67),2)</f>
        <v>0</v>
      </c>
      <c r="AU67" s="121">
        <f>'SO 06 - Následná úprava GPK'!P81</f>
        <v>0</v>
      </c>
      <c r="AV67" s="120">
        <f>'SO 06 - Následná úprava GPK'!J33</f>
        <v>0</v>
      </c>
      <c r="AW67" s="120">
        <f>'SO 06 - Následná úprava GPK'!J34</f>
        <v>0</v>
      </c>
      <c r="AX67" s="120">
        <f>'SO 06 - Následná úprava GPK'!J35</f>
        <v>0</v>
      </c>
      <c r="AY67" s="120">
        <f>'SO 06 - Následná úprava GPK'!J36</f>
        <v>0</v>
      </c>
      <c r="AZ67" s="120">
        <f>'SO 06 - Následná úprava GPK'!F33</f>
        <v>0</v>
      </c>
      <c r="BA67" s="120">
        <f>'SO 06 - Následná úprava GPK'!F34</f>
        <v>0</v>
      </c>
      <c r="BB67" s="120">
        <f>'SO 06 - Následná úprava GPK'!F35</f>
        <v>0</v>
      </c>
      <c r="BC67" s="120">
        <f>'SO 06 - Následná úprava GPK'!F36</f>
        <v>0</v>
      </c>
      <c r="BD67" s="122">
        <f>'SO 06 - Následná úprava GPK'!F37</f>
        <v>0</v>
      </c>
      <c r="BE67" s="7"/>
      <c r="BT67" s="123" t="s">
        <v>79</v>
      </c>
      <c r="BV67" s="123" t="s">
        <v>73</v>
      </c>
      <c r="BW67" s="123" t="s">
        <v>118</v>
      </c>
      <c r="BX67" s="123" t="s">
        <v>5</v>
      </c>
      <c r="CL67" s="123" t="s">
        <v>19</v>
      </c>
      <c r="CM67" s="123" t="s">
        <v>81</v>
      </c>
    </row>
    <row r="68" s="7" customFormat="1" ht="16.5" customHeight="1">
      <c r="A68" s="111" t="s">
        <v>75</v>
      </c>
      <c r="B68" s="112"/>
      <c r="C68" s="113"/>
      <c r="D68" s="114" t="s">
        <v>119</v>
      </c>
      <c r="E68" s="114"/>
      <c r="F68" s="114"/>
      <c r="G68" s="114"/>
      <c r="H68" s="114"/>
      <c r="I68" s="115"/>
      <c r="J68" s="114" t="s">
        <v>120</v>
      </c>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6">
        <f>'VON - Vedlejší a ostatní ...'!J30</f>
        <v>0</v>
      </c>
      <c r="AH68" s="115"/>
      <c r="AI68" s="115"/>
      <c r="AJ68" s="115"/>
      <c r="AK68" s="115"/>
      <c r="AL68" s="115"/>
      <c r="AM68" s="115"/>
      <c r="AN68" s="116">
        <f>SUM(AG68,AT68)</f>
        <v>0</v>
      </c>
      <c r="AO68" s="115"/>
      <c r="AP68" s="115"/>
      <c r="AQ68" s="117" t="s">
        <v>78</v>
      </c>
      <c r="AR68" s="118"/>
      <c r="AS68" s="134">
        <v>0</v>
      </c>
      <c r="AT68" s="135">
        <f>ROUND(SUM(AV68:AW68),2)</f>
        <v>0</v>
      </c>
      <c r="AU68" s="136">
        <f>'VON - Vedlejší a ostatní ...'!P81</f>
        <v>0</v>
      </c>
      <c r="AV68" s="135">
        <f>'VON - Vedlejší a ostatní ...'!J33</f>
        <v>0</v>
      </c>
      <c r="AW68" s="135">
        <f>'VON - Vedlejší a ostatní ...'!J34</f>
        <v>0</v>
      </c>
      <c r="AX68" s="135">
        <f>'VON - Vedlejší a ostatní ...'!J35</f>
        <v>0</v>
      </c>
      <c r="AY68" s="135">
        <f>'VON - Vedlejší a ostatní ...'!J36</f>
        <v>0</v>
      </c>
      <c r="AZ68" s="135">
        <f>'VON - Vedlejší a ostatní ...'!F33</f>
        <v>0</v>
      </c>
      <c r="BA68" s="135">
        <f>'VON - Vedlejší a ostatní ...'!F34</f>
        <v>0</v>
      </c>
      <c r="BB68" s="135">
        <f>'VON - Vedlejší a ostatní ...'!F35</f>
        <v>0</v>
      </c>
      <c r="BC68" s="135">
        <f>'VON - Vedlejší a ostatní ...'!F36</f>
        <v>0</v>
      </c>
      <c r="BD68" s="137">
        <f>'VON - Vedlejší a ostatní ...'!F37</f>
        <v>0</v>
      </c>
      <c r="BE68" s="7"/>
      <c r="BT68" s="123" t="s">
        <v>79</v>
      </c>
      <c r="BV68" s="123" t="s">
        <v>73</v>
      </c>
      <c r="BW68" s="123" t="s">
        <v>121</v>
      </c>
      <c r="BX68" s="123" t="s">
        <v>5</v>
      </c>
      <c r="CL68" s="123" t="s">
        <v>19</v>
      </c>
      <c r="CM68" s="123" t="s">
        <v>81</v>
      </c>
    </row>
    <row r="69" s="2" customFormat="1" ht="30" customHeight="1">
      <c r="A69" s="38"/>
      <c r="B69" s="39"/>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4"/>
      <c r="AS69" s="38"/>
      <c r="AT69" s="38"/>
      <c r="AU69" s="38"/>
      <c r="AV69" s="38"/>
      <c r="AW69" s="38"/>
      <c r="AX69" s="38"/>
      <c r="AY69" s="38"/>
      <c r="AZ69" s="38"/>
      <c r="BA69" s="38"/>
      <c r="BB69" s="38"/>
      <c r="BC69" s="38"/>
      <c r="BD69" s="38"/>
      <c r="BE69" s="38"/>
    </row>
    <row r="70" s="2" customFormat="1" ht="6.96" customHeight="1">
      <c r="A70" s="38"/>
      <c r="B70" s="59"/>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44"/>
      <c r="AS70" s="38"/>
      <c r="AT70" s="38"/>
      <c r="AU70" s="38"/>
      <c r="AV70" s="38"/>
      <c r="AW70" s="38"/>
      <c r="AX70" s="38"/>
      <c r="AY70" s="38"/>
      <c r="AZ70" s="38"/>
      <c r="BA70" s="38"/>
      <c r="BB70" s="38"/>
      <c r="BC70" s="38"/>
      <c r="BD70" s="38"/>
      <c r="BE70" s="38"/>
    </row>
  </sheetData>
  <sheetProtection sheet="1" formatColumns="0" formatRows="0" objects="1" scenarios="1" spinCount="100000" saltValue="CoTpolsoB7d65tZzgZatHtQb5QoNaIk96WogjjxKTuJkSjIqMcHnb9vLp4iDKkXXL1qNfO23ydXnJuZqZeERGQ==" hashValue="A36idY1GLgH5VHHjcqGzNQntjlrSd1gklGJFNSeqF5RdqBuCn9mzYKiraBiSGRSlrp7aa3zPJ0Ogd1fLRk2FFQ==" algorithmName="SHA-512" password="CC35"/>
  <mergeCells count="94">
    <mergeCell ref="C52:G52"/>
    <mergeCell ref="D63:H63"/>
    <mergeCell ref="D62:H62"/>
    <mergeCell ref="D56:H56"/>
    <mergeCell ref="D61:H61"/>
    <mergeCell ref="D55:H55"/>
    <mergeCell ref="D60:H60"/>
    <mergeCell ref="E58:I58"/>
    <mergeCell ref="E64:I64"/>
    <mergeCell ref="E59:I59"/>
    <mergeCell ref="E57:I57"/>
    <mergeCell ref="I52:AF52"/>
    <mergeCell ref="J55:AF55"/>
    <mergeCell ref="J61:AF61"/>
    <mergeCell ref="J62:AF62"/>
    <mergeCell ref="J63:AF63"/>
    <mergeCell ref="J56:AF56"/>
    <mergeCell ref="J60:AF60"/>
    <mergeCell ref="K59:AF59"/>
    <mergeCell ref="K58:AF58"/>
    <mergeCell ref="K64:AF64"/>
    <mergeCell ref="K57:AF57"/>
    <mergeCell ref="L45:AO45"/>
    <mergeCell ref="E65:I65"/>
    <mergeCell ref="K65:AF65"/>
    <mergeCell ref="E66:I66"/>
    <mergeCell ref="K66:AF66"/>
    <mergeCell ref="D67:H67"/>
    <mergeCell ref="J67:AF67"/>
    <mergeCell ref="D68:H68"/>
    <mergeCell ref="J68:AF68"/>
    <mergeCell ref="AG54:AM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58:AM58"/>
    <mergeCell ref="AG63:AM63"/>
    <mergeCell ref="AG62:AM62"/>
    <mergeCell ref="AG52:AM52"/>
    <mergeCell ref="AG57:AM57"/>
    <mergeCell ref="AG61:AM61"/>
    <mergeCell ref="AG60:AM60"/>
    <mergeCell ref="AG64:AM64"/>
    <mergeCell ref="AG59:AM59"/>
    <mergeCell ref="AG56:AM56"/>
    <mergeCell ref="AG55:AM55"/>
    <mergeCell ref="AM47:AN47"/>
    <mergeCell ref="AM49:AP49"/>
    <mergeCell ref="AM50:AP50"/>
    <mergeCell ref="AN64:AP64"/>
    <mergeCell ref="AN58:AP58"/>
    <mergeCell ref="AN63:AP63"/>
    <mergeCell ref="AN57:AP57"/>
    <mergeCell ref="AN52:AP52"/>
    <mergeCell ref="AN61:AP61"/>
    <mergeCell ref="AN59:AP59"/>
    <mergeCell ref="AN56:AP56"/>
    <mergeCell ref="AN60:AP60"/>
    <mergeCell ref="AN62:AP62"/>
    <mergeCell ref="AN55:AP55"/>
    <mergeCell ref="AS49:AT51"/>
    <mergeCell ref="AN65:AP65"/>
    <mergeCell ref="AG65:AM65"/>
    <mergeCell ref="AN66:AP66"/>
    <mergeCell ref="AG66:AM66"/>
    <mergeCell ref="AN67:AP67"/>
    <mergeCell ref="AG67:AM67"/>
    <mergeCell ref="AN68:AP68"/>
    <mergeCell ref="AG68:AM68"/>
    <mergeCell ref="AN54:AP54"/>
  </mergeCells>
  <hyperlinks>
    <hyperlink ref="A55" location="'ON - NEOCEŇOVAT - Materiá...'!C2" display="/"/>
    <hyperlink ref="A57" location="'SO 01.1 - Železniční svrš...'!C2" display="/"/>
    <hyperlink ref="A58" location="'SO 01.2 - Železniční svrš...'!C2" display="/"/>
    <hyperlink ref="A59" location="'SO 01.3 - Železniční svrš...'!C2" display="/"/>
    <hyperlink ref="A60" location="'SO 02 - Železniční spodek'!C2" display="/"/>
    <hyperlink ref="A61" location="'SO 03 - Železniční přejez...'!C2" display="/"/>
    <hyperlink ref="A62" location="'SO 04 - Železniční přejez...'!C2" display="/"/>
    <hyperlink ref="A64" location="'SO 05.1 - Propustek v km ...'!C2" display="/"/>
    <hyperlink ref="A65" location="'SO 05.2 - Propustek v km ...'!C2" display="/"/>
    <hyperlink ref="A66" location="'SO 05.3 - Propustek v km ...'!C2" display="/"/>
    <hyperlink ref="A67" location="'SO 06 - Následná úprava GPK'!C2" display="/"/>
    <hyperlink ref="A68"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80</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2" customFormat="1" ht="12" customHeight="1">
      <c r="A8" s="38"/>
      <c r="B8" s="44"/>
      <c r="C8" s="38"/>
      <c r="D8" s="142" t="s">
        <v>123</v>
      </c>
      <c r="E8" s="38"/>
      <c r="F8" s="38"/>
      <c r="G8" s="38"/>
      <c r="H8" s="38"/>
      <c r="I8" s="38"/>
      <c r="J8" s="38"/>
      <c r="K8" s="38"/>
      <c r="L8" s="144"/>
      <c r="S8" s="38"/>
      <c r="T8" s="38"/>
      <c r="U8" s="38"/>
      <c r="V8" s="38"/>
      <c r="W8" s="38"/>
      <c r="X8" s="38"/>
      <c r="Y8" s="38"/>
      <c r="Z8" s="38"/>
      <c r="AA8" s="38"/>
      <c r="AB8" s="38"/>
      <c r="AC8" s="38"/>
      <c r="AD8" s="38"/>
      <c r="AE8" s="38"/>
    </row>
    <row r="9" hidden="1" s="2" customFormat="1" ht="16.5" customHeight="1">
      <c r="A9" s="38"/>
      <c r="B9" s="44"/>
      <c r="C9" s="38"/>
      <c r="D9" s="38"/>
      <c r="E9" s="145" t="s">
        <v>124</v>
      </c>
      <c r="F9" s="38"/>
      <c r="G9" s="38"/>
      <c r="H9" s="38"/>
      <c r="I9" s="38"/>
      <c r="J9" s="38"/>
      <c r="K9" s="38"/>
      <c r="L9" s="14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hidden="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hidden="1" s="2" customFormat="1" ht="12" customHeight="1">
      <c r="A12" s="38"/>
      <c r="B12" s="44"/>
      <c r="C12" s="38"/>
      <c r="D12" s="142" t="s">
        <v>21</v>
      </c>
      <c r="E12" s="38"/>
      <c r="F12" s="133" t="s">
        <v>22</v>
      </c>
      <c r="G12" s="38"/>
      <c r="H12" s="38"/>
      <c r="I12" s="142" t="s">
        <v>23</v>
      </c>
      <c r="J12" s="146" t="str">
        <f>'Rekapitulace zakázky'!AN8</f>
        <v>1. 3. 2021</v>
      </c>
      <c r="K12" s="38"/>
      <c r="L12" s="14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hidden="1" s="2" customFormat="1" ht="12" customHeight="1">
      <c r="A14" s="38"/>
      <c r="B14" s="44"/>
      <c r="C14" s="38"/>
      <c r="D14" s="142" t="s">
        <v>25</v>
      </c>
      <c r="E14" s="38"/>
      <c r="F14" s="38"/>
      <c r="G14" s="38"/>
      <c r="H14" s="38"/>
      <c r="I14" s="142" t="s">
        <v>26</v>
      </c>
      <c r="J14" s="133" t="s">
        <v>19</v>
      </c>
      <c r="K14" s="38"/>
      <c r="L14" s="144"/>
      <c r="S14" s="38"/>
      <c r="T14" s="38"/>
      <c r="U14" s="38"/>
      <c r="V14" s="38"/>
      <c r="W14" s="38"/>
      <c r="X14" s="38"/>
      <c r="Y14" s="38"/>
      <c r="Z14" s="38"/>
      <c r="AA14" s="38"/>
      <c r="AB14" s="38"/>
      <c r="AC14" s="38"/>
      <c r="AD14" s="38"/>
      <c r="AE14" s="38"/>
    </row>
    <row r="15" hidden="1" s="2" customFormat="1" ht="18" customHeight="1">
      <c r="A15" s="38"/>
      <c r="B15" s="44"/>
      <c r="C15" s="38"/>
      <c r="D15" s="38"/>
      <c r="E15" s="133" t="s">
        <v>27</v>
      </c>
      <c r="F15" s="38"/>
      <c r="G15" s="38"/>
      <c r="H15" s="38"/>
      <c r="I15" s="142" t="s">
        <v>28</v>
      </c>
      <c r="J15" s="133" t="s">
        <v>19</v>
      </c>
      <c r="K15" s="38"/>
      <c r="L15" s="14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hidden="1" s="2" customFormat="1" ht="12" customHeight="1">
      <c r="A17" s="38"/>
      <c r="B17" s="44"/>
      <c r="C17" s="38"/>
      <c r="D17" s="142" t="s">
        <v>29</v>
      </c>
      <c r="E17" s="38"/>
      <c r="F17" s="38"/>
      <c r="G17" s="38"/>
      <c r="H17" s="38"/>
      <c r="I17" s="142" t="s">
        <v>26</v>
      </c>
      <c r="J17" s="33" t="str">
        <f>'Rekapitulace zakázky'!AN13</f>
        <v>Vyplň údaj</v>
      </c>
      <c r="K17" s="38"/>
      <c r="L17" s="14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zakázky'!E14</f>
        <v>Vyplň údaj</v>
      </c>
      <c r="F18" s="133"/>
      <c r="G18" s="133"/>
      <c r="H18" s="133"/>
      <c r="I18" s="142" t="s">
        <v>28</v>
      </c>
      <c r="J18" s="33" t="str">
        <f>'Rekapitulace zakázky'!AN14</f>
        <v>Vyplň údaj</v>
      </c>
      <c r="K18" s="38"/>
      <c r="L18" s="14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hidden="1" s="2" customFormat="1" ht="12" customHeight="1">
      <c r="A20" s="38"/>
      <c r="B20" s="44"/>
      <c r="C20" s="38"/>
      <c r="D20" s="142" t="s">
        <v>31</v>
      </c>
      <c r="E20" s="38"/>
      <c r="F20" s="38"/>
      <c r="G20" s="38"/>
      <c r="H20" s="38"/>
      <c r="I20" s="142" t="s">
        <v>26</v>
      </c>
      <c r="J20" s="133" t="str">
        <f>IF('Rekapitulace zakázky'!AN16="","",'Rekapitulace zakázky'!AN16)</f>
        <v/>
      </c>
      <c r="K20" s="38"/>
      <c r="L20" s="144"/>
      <c r="S20" s="38"/>
      <c r="T20" s="38"/>
      <c r="U20" s="38"/>
      <c r="V20" s="38"/>
      <c r="W20" s="38"/>
      <c r="X20" s="38"/>
      <c r="Y20" s="38"/>
      <c r="Z20" s="38"/>
      <c r="AA20" s="38"/>
      <c r="AB20" s="38"/>
      <c r="AC20" s="38"/>
      <c r="AD20" s="38"/>
      <c r="AE20" s="38"/>
    </row>
    <row r="21" hidden="1" s="2" customFormat="1" ht="18" customHeight="1">
      <c r="A21" s="38"/>
      <c r="B21" s="44"/>
      <c r="C21" s="38"/>
      <c r="D21" s="38"/>
      <c r="E21" s="133" t="str">
        <f>IF('Rekapitulace zakázky'!E17="","",'Rekapitulace zakázky'!E17)</f>
        <v xml:space="preserve"> </v>
      </c>
      <c r="F21" s="38"/>
      <c r="G21" s="38"/>
      <c r="H21" s="38"/>
      <c r="I21" s="142" t="s">
        <v>28</v>
      </c>
      <c r="J21" s="133" t="str">
        <f>IF('Rekapitulace zakázky'!AN17="","",'Rekapitulace zakázky'!AN17)</f>
        <v/>
      </c>
      <c r="K21" s="38"/>
      <c r="L21" s="14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hidden="1" s="2" customFormat="1" ht="12" customHeight="1">
      <c r="A23" s="38"/>
      <c r="B23" s="44"/>
      <c r="C23" s="38"/>
      <c r="D23" s="142" t="s">
        <v>34</v>
      </c>
      <c r="E23" s="38"/>
      <c r="F23" s="38"/>
      <c r="G23" s="38"/>
      <c r="H23" s="38"/>
      <c r="I23" s="142" t="s">
        <v>26</v>
      </c>
      <c r="J23" s="133" t="s">
        <v>19</v>
      </c>
      <c r="K23" s="38"/>
      <c r="L23" s="144"/>
      <c r="S23" s="38"/>
      <c r="T23" s="38"/>
      <c r="U23" s="38"/>
      <c r="V23" s="38"/>
      <c r="W23" s="38"/>
      <c r="X23" s="38"/>
      <c r="Y23" s="38"/>
      <c r="Z23" s="38"/>
      <c r="AA23" s="38"/>
      <c r="AB23" s="38"/>
      <c r="AC23" s="38"/>
      <c r="AD23" s="38"/>
      <c r="AE23" s="38"/>
    </row>
    <row r="24" hidden="1" s="2" customFormat="1" ht="18" customHeight="1">
      <c r="A24" s="38"/>
      <c r="B24" s="44"/>
      <c r="C24" s="38"/>
      <c r="D24" s="38"/>
      <c r="E24" s="133" t="s">
        <v>27</v>
      </c>
      <c r="F24" s="38"/>
      <c r="G24" s="38"/>
      <c r="H24" s="38"/>
      <c r="I24" s="142" t="s">
        <v>28</v>
      </c>
      <c r="J24" s="133" t="s">
        <v>19</v>
      </c>
      <c r="K24" s="38"/>
      <c r="L24" s="14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hidden="1" s="2" customFormat="1" ht="12" customHeight="1">
      <c r="A26" s="38"/>
      <c r="B26" s="44"/>
      <c r="C26" s="38"/>
      <c r="D26" s="142" t="s">
        <v>35</v>
      </c>
      <c r="E26" s="38"/>
      <c r="F26" s="38"/>
      <c r="G26" s="38"/>
      <c r="H26" s="38"/>
      <c r="I26" s="38"/>
      <c r="J26" s="38"/>
      <c r="K26" s="38"/>
      <c r="L26" s="144"/>
      <c r="S26" s="38"/>
      <c r="T26" s="38"/>
      <c r="U26" s="38"/>
      <c r="V26" s="38"/>
      <c r="W26" s="38"/>
      <c r="X26" s="38"/>
      <c r="Y26" s="38"/>
      <c r="Z26" s="38"/>
      <c r="AA26" s="38"/>
      <c r="AB26" s="38"/>
      <c r="AC26" s="38"/>
      <c r="AD26" s="38"/>
      <c r="AE26" s="38"/>
    </row>
    <row r="27" hidden="1"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hidden="1"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hidden="1"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hidden="1" s="2" customFormat="1" ht="25.44" customHeight="1">
      <c r="A30" s="38"/>
      <c r="B30" s="44"/>
      <c r="C30" s="38"/>
      <c r="D30" s="152" t="s">
        <v>37</v>
      </c>
      <c r="E30" s="38"/>
      <c r="F30" s="38"/>
      <c r="G30" s="38"/>
      <c r="H30" s="38"/>
      <c r="I30" s="38"/>
      <c r="J30" s="153">
        <f>ROUND(J89, 2)</f>
        <v>0</v>
      </c>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14.4" customHeight="1">
      <c r="A32" s="38"/>
      <c r="B32" s="44"/>
      <c r="C32" s="38"/>
      <c r="D32" s="38"/>
      <c r="E32" s="38"/>
      <c r="F32" s="154" t="s">
        <v>39</v>
      </c>
      <c r="G32" s="38"/>
      <c r="H32" s="38"/>
      <c r="I32" s="154" t="s">
        <v>38</v>
      </c>
      <c r="J32" s="154" t="s">
        <v>40</v>
      </c>
      <c r="K32" s="38"/>
      <c r="L32" s="144"/>
      <c r="S32" s="38"/>
      <c r="T32" s="38"/>
      <c r="U32" s="38"/>
      <c r="V32" s="38"/>
      <c r="W32" s="38"/>
      <c r="X32" s="38"/>
      <c r="Y32" s="38"/>
      <c r="Z32" s="38"/>
      <c r="AA32" s="38"/>
      <c r="AB32" s="38"/>
      <c r="AC32" s="38"/>
      <c r="AD32" s="38"/>
      <c r="AE32" s="38"/>
    </row>
    <row r="33" hidden="1" s="2" customFormat="1" ht="14.4" customHeight="1">
      <c r="A33" s="38"/>
      <c r="B33" s="44"/>
      <c r="C33" s="38"/>
      <c r="D33" s="155" t="s">
        <v>41</v>
      </c>
      <c r="E33" s="142" t="s">
        <v>42</v>
      </c>
      <c r="F33" s="156">
        <f>ROUND((SUM(BE89:BE131)),  2)</f>
        <v>0</v>
      </c>
      <c r="G33" s="38"/>
      <c r="H33" s="38"/>
      <c r="I33" s="157">
        <v>0.20999999999999999</v>
      </c>
      <c r="J33" s="156">
        <f>ROUND(((SUM(BE89:BE131))*I33),  2)</f>
        <v>0</v>
      </c>
      <c r="K33" s="38"/>
      <c r="L33" s="144"/>
      <c r="S33" s="38"/>
      <c r="T33" s="38"/>
      <c r="U33" s="38"/>
      <c r="V33" s="38"/>
      <c r="W33" s="38"/>
      <c r="X33" s="38"/>
      <c r="Y33" s="38"/>
      <c r="Z33" s="38"/>
      <c r="AA33" s="38"/>
      <c r="AB33" s="38"/>
      <c r="AC33" s="38"/>
      <c r="AD33" s="38"/>
      <c r="AE33" s="38"/>
    </row>
    <row r="34" hidden="1" s="2" customFormat="1" ht="14.4" customHeight="1">
      <c r="A34" s="38"/>
      <c r="B34" s="44"/>
      <c r="C34" s="38"/>
      <c r="D34" s="38"/>
      <c r="E34" s="142" t="s">
        <v>43</v>
      </c>
      <c r="F34" s="156">
        <f>ROUND((SUM(BF89:BF131)),  2)</f>
        <v>0</v>
      </c>
      <c r="G34" s="38"/>
      <c r="H34" s="38"/>
      <c r="I34" s="157">
        <v>0.14999999999999999</v>
      </c>
      <c r="J34" s="156">
        <f>ROUND(((SUM(BF89:BF131))*I34),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56">
        <f>ROUND((SUM(BG89:BG131)),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56">
        <f>ROUND((SUM(BH89:BH131)),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56">
        <f>ROUND((SUM(BI89:BI131)),  2)</f>
        <v>0</v>
      </c>
      <c r="G37" s="38"/>
      <c r="H37" s="38"/>
      <c r="I37" s="157">
        <v>0</v>
      </c>
      <c r="J37" s="156">
        <f>0</f>
        <v>0</v>
      </c>
      <c r="K37" s="38"/>
      <c r="L37" s="14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hidden="1" s="2" customFormat="1" ht="25.44" customHeight="1">
      <c r="A39" s="38"/>
      <c r="B39" s="44"/>
      <c r="C39" s="158"/>
      <c r="D39" s="159" t="s">
        <v>47</v>
      </c>
      <c r="E39" s="160"/>
      <c r="F39" s="160"/>
      <c r="G39" s="161" t="s">
        <v>48</v>
      </c>
      <c r="H39" s="162" t="s">
        <v>49</v>
      </c>
      <c r="I39" s="160"/>
      <c r="J39" s="163">
        <f>SUM(J30:J37)</f>
        <v>0</v>
      </c>
      <c r="K39" s="164"/>
      <c r="L39" s="144"/>
      <c r="S39" s="38"/>
      <c r="T39" s="38"/>
      <c r="U39" s="38"/>
      <c r="V39" s="38"/>
      <c r="W39" s="38"/>
      <c r="X39" s="38"/>
      <c r="Y39" s="38"/>
      <c r="Z39" s="38"/>
      <c r="AA39" s="38"/>
      <c r="AB39" s="38"/>
      <c r="AC39" s="38"/>
      <c r="AD39" s="38"/>
      <c r="AE39" s="38"/>
    </row>
    <row r="40" hidden="1"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1" hidden="1"/>
    <row r="42" hidden="1"/>
    <row r="43" hidden="1"/>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125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Oprava trati v úseku Kopidlno - Jičín</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123</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ON - NEOCEŇOVAT - Materiál objednatele</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TÚ Kopidlno - Jičín</v>
      </c>
      <c r="G52" s="40"/>
      <c r="H52" s="40"/>
      <c r="I52" s="32" t="s">
        <v>23</v>
      </c>
      <c r="J52" s="72" t="str">
        <f>IF(J12="","",J12)</f>
        <v>1. 3. 2021</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31</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34</v>
      </c>
      <c r="J55" s="36" t="str">
        <f>E24</f>
        <v>Správa železnic, s.o.</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126</v>
      </c>
      <c r="D57" s="171"/>
      <c r="E57" s="171"/>
      <c r="F57" s="171"/>
      <c r="G57" s="171"/>
      <c r="H57" s="171"/>
      <c r="I57" s="171"/>
      <c r="J57" s="172" t="s">
        <v>127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69</v>
      </c>
      <c r="D59" s="40"/>
      <c r="E59" s="40"/>
      <c r="F59" s="40"/>
      <c r="G59" s="40"/>
      <c r="H59" s="40"/>
      <c r="I59" s="40"/>
      <c r="J59" s="102">
        <f>J89</f>
        <v>0</v>
      </c>
      <c r="K59" s="40"/>
      <c r="L59" s="144"/>
      <c r="S59" s="38"/>
      <c r="T59" s="38"/>
      <c r="U59" s="38"/>
      <c r="V59" s="38"/>
      <c r="W59" s="38"/>
      <c r="X59" s="38"/>
      <c r="Y59" s="38"/>
      <c r="Z59" s="38"/>
      <c r="AA59" s="38"/>
      <c r="AB59" s="38"/>
      <c r="AC59" s="38"/>
      <c r="AD59" s="38"/>
      <c r="AE59" s="38"/>
      <c r="AU59" s="17" t="s">
        <v>128</v>
      </c>
    </row>
    <row r="60" s="9" customFormat="1" ht="24.96" customHeight="1">
      <c r="A60" s="9"/>
      <c r="B60" s="174"/>
      <c r="C60" s="175"/>
      <c r="D60" s="176" t="s">
        <v>129</v>
      </c>
      <c r="E60" s="177"/>
      <c r="F60" s="177"/>
      <c r="G60" s="177"/>
      <c r="H60" s="177"/>
      <c r="I60" s="177"/>
      <c r="J60" s="178">
        <f>J90</f>
        <v>0</v>
      </c>
      <c r="K60" s="175"/>
      <c r="L60" s="179"/>
      <c r="S60" s="9"/>
      <c r="T60" s="9"/>
      <c r="U60" s="9"/>
      <c r="V60" s="9"/>
      <c r="W60" s="9"/>
      <c r="X60" s="9"/>
      <c r="Y60" s="9"/>
      <c r="Z60" s="9"/>
      <c r="AA60" s="9"/>
      <c r="AB60" s="9"/>
      <c r="AC60" s="9"/>
      <c r="AD60" s="9"/>
      <c r="AE60" s="9"/>
    </row>
    <row r="61" s="10" customFormat="1" ht="19.92" customHeight="1">
      <c r="A61" s="10"/>
      <c r="B61" s="180"/>
      <c r="C61" s="125"/>
      <c r="D61" s="181" t="s">
        <v>130</v>
      </c>
      <c r="E61" s="182"/>
      <c r="F61" s="182"/>
      <c r="G61" s="182"/>
      <c r="H61" s="182"/>
      <c r="I61" s="182"/>
      <c r="J61" s="183">
        <f>J91</f>
        <v>0</v>
      </c>
      <c r="K61" s="125"/>
      <c r="L61" s="184"/>
      <c r="S61" s="10"/>
      <c r="T61" s="10"/>
      <c r="U61" s="10"/>
      <c r="V61" s="10"/>
      <c r="W61" s="10"/>
      <c r="X61" s="10"/>
      <c r="Y61" s="10"/>
      <c r="Z61" s="10"/>
      <c r="AA61" s="10"/>
      <c r="AB61" s="10"/>
      <c r="AC61" s="10"/>
      <c r="AD61" s="10"/>
      <c r="AE61" s="10"/>
    </row>
    <row r="62" s="10" customFormat="1" ht="19.92" customHeight="1">
      <c r="A62" s="10"/>
      <c r="B62" s="180"/>
      <c r="C62" s="125"/>
      <c r="D62" s="181" t="s">
        <v>131</v>
      </c>
      <c r="E62" s="182"/>
      <c r="F62" s="182"/>
      <c r="G62" s="182"/>
      <c r="H62" s="182"/>
      <c r="I62" s="182"/>
      <c r="J62" s="183">
        <f>J98</f>
        <v>0</v>
      </c>
      <c r="K62" s="125"/>
      <c r="L62" s="184"/>
      <c r="S62" s="10"/>
      <c r="T62" s="10"/>
      <c r="U62" s="10"/>
      <c r="V62" s="10"/>
      <c r="W62" s="10"/>
      <c r="X62" s="10"/>
      <c r="Y62" s="10"/>
      <c r="Z62" s="10"/>
      <c r="AA62" s="10"/>
      <c r="AB62" s="10"/>
      <c r="AC62" s="10"/>
      <c r="AD62" s="10"/>
      <c r="AE62" s="10"/>
    </row>
    <row r="63" s="10" customFormat="1" ht="19.92" customHeight="1">
      <c r="A63" s="10"/>
      <c r="B63" s="180"/>
      <c r="C63" s="125"/>
      <c r="D63" s="181" t="s">
        <v>132</v>
      </c>
      <c r="E63" s="182"/>
      <c r="F63" s="182"/>
      <c r="G63" s="182"/>
      <c r="H63" s="182"/>
      <c r="I63" s="182"/>
      <c r="J63" s="183">
        <f>J106</f>
        <v>0</v>
      </c>
      <c r="K63" s="125"/>
      <c r="L63" s="184"/>
      <c r="S63" s="10"/>
      <c r="T63" s="10"/>
      <c r="U63" s="10"/>
      <c r="V63" s="10"/>
      <c r="W63" s="10"/>
      <c r="X63" s="10"/>
      <c r="Y63" s="10"/>
      <c r="Z63" s="10"/>
      <c r="AA63" s="10"/>
      <c r="AB63" s="10"/>
      <c r="AC63" s="10"/>
      <c r="AD63" s="10"/>
      <c r="AE63" s="10"/>
    </row>
    <row r="64" s="10" customFormat="1" ht="19.92" customHeight="1">
      <c r="A64" s="10"/>
      <c r="B64" s="180"/>
      <c r="C64" s="125"/>
      <c r="D64" s="181" t="s">
        <v>133</v>
      </c>
      <c r="E64" s="182"/>
      <c r="F64" s="182"/>
      <c r="G64" s="182"/>
      <c r="H64" s="182"/>
      <c r="I64" s="182"/>
      <c r="J64" s="183">
        <f>J112</f>
        <v>0</v>
      </c>
      <c r="K64" s="125"/>
      <c r="L64" s="184"/>
      <c r="S64" s="10"/>
      <c r="T64" s="10"/>
      <c r="U64" s="10"/>
      <c r="V64" s="10"/>
      <c r="W64" s="10"/>
      <c r="X64" s="10"/>
      <c r="Y64" s="10"/>
      <c r="Z64" s="10"/>
      <c r="AA64" s="10"/>
      <c r="AB64" s="10"/>
      <c r="AC64" s="10"/>
      <c r="AD64" s="10"/>
      <c r="AE64" s="10"/>
    </row>
    <row r="65" s="10" customFormat="1" ht="19.92" customHeight="1">
      <c r="A65" s="10"/>
      <c r="B65" s="180"/>
      <c r="C65" s="125"/>
      <c r="D65" s="181" t="s">
        <v>134</v>
      </c>
      <c r="E65" s="182"/>
      <c r="F65" s="182"/>
      <c r="G65" s="182"/>
      <c r="H65" s="182"/>
      <c r="I65" s="182"/>
      <c r="J65" s="183">
        <f>J117</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135</v>
      </c>
      <c r="E66" s="177"/>
      <c r="F66" s="177"/>
      <c r="G66" s="177"/>
      <c r="H66" s="177"/>
      <c r="I66" s="177"/>
      <c r="J66" s="178">
        <f>J120</f>
        <v>0</v>
      </c>
      <c r="K66" s="175"/>
      <c r="L66" s="179"/>
      <c r="S66" s="9"/>
      <c r="T66" s="9"/>
      <c r="U66" s="9"/>
      <c r="V66" s="9"/>
      <c r="W66" s="9"/>
      <c r="X66" s="9"/>
      <c r="Y66" s="9"/>
      <c r="Z66" s="9"/>
      <c r="AA66" s="9"/>
      <c r="AB66" s="9"/>
      <c r="AC66" s="9"/>
      <c r="AD66" s="9"/>
      <c r="AE66" s="9"/>
    </row>
    <row r="67" s="10" customFormat="1" ht="19.92" customHeight="1">
      <c r="A67" s="10"/>
      <c r="B67" s="180"/>
      <c r="C67" s="125"/>
      <c r="D67" s="181" t="s">
        <v>136</v>
      </c>
      <c r="E67" s="182"/>
      <c r="F67" s="182"/>
      <c r="G67" s="182"/>
      <c r="H67" s="182"/>
      <c r="I67" s="182"/>
      <c r="J67" s="183">
        <f>J121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137</v>
      </c>
      <c r="E68" s="182"/>
      <c r="F68" s="182"/>
      <c r="G68" s="182"/>
      <c r="H68" s="182"/>
      <c r="I68" s="182"/>
      <c r="J68" s="183">
        <f>J125</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138</v>
      </c>
      <c r="E69" s="182"/>
      <c r="F69" s="182"/>
      <c r="G69" s="182"/>
      <c r="H69" s="182"/>
      <c r="I69" s="182"/>
      <c r="J69" s="183">
        <f>J129</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139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Oprava trati v úseku Kopidlno - Jičín</v>
      </c>
      <c r="F79" s="32"/>
      <c r="G79" s="32"/>
      <c r="H79" s="32"/>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123</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E9</f>
        <v>ON - NEOCEŇOVAT - Materiál objednatele</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F12</f>
        <v>TÚ Kopidlno - Jičín</v>
      </c>
      <c r="G83" s="40"/>
      <c r="H83" s="40"/>
      <c r="I83" s="32" t="s">
        <v>23</v>
      </c>
      <c r="J83" s="72" t="str">
        <f>IF(J12="","",J12)</f>
        <v>1. 3. 2021</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E15</f>
        <v>Správa železnic, s.o.</v>
      </c>
      <c r="G85" s="40"/>
      <c r="H85" s="40"/>
      <c r="I85" s="32" t="s">
        <v>31</v>
      </c>
      <c r="J85" s="36" t="str">
        <f>E21</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29</v>
      </c>
      <c r="D86" s="40"/>
      <c r="E86" s="40"/>
      <c r="F86" s="27" t="str">
        <f>IF(E18="","",E18)</f>
        <v>Vyplň údaj</v>
      </c>
      <c r="G86" s="40"/>
      <c r="H86" s="40"/>
      <c r="I86" s="32" t="s">
        <v>34</v>
      </c>
      <c r="J86" s="36" t="str">
        <f>E24</f>
        <v>Správa železnic, s.o.</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140</v>
      </c>
      <c r="D88" s="188" t="s">
        <v>56</v>
      </c>
      <c r="E88" s="188" t="s">
        <v>52</v>
      </c>
      <c r="F88" s="188" t="s">
        <v>53</v>
      </c>
      <c r="G88" s="188" t="s">
        <v>141</v>
      </c>
      <c r="H88" s="188" t="s">
        <v>142</v>
      </c>
      <c r="I88" s="188" t="s">
        <v>143</v>
      </c>
      <c r="J88" s="188" t="s">
        <v>127</v>
      </c>
      <c r="K88" s="189" t="s">
        <v>144</v>
      </c>
      <c r="L88" s="190"/>
      <c r="M88" s="92" t="s">
        <v>19</v>
      </c>
      <c r="N88" s="93" t="s">
        <v>41</v>
      </c>
      <c r="O88" s="93" t="s">
        <v>145</v>
      </c>
      <c r="P88" s="93" t="s">
        <v>146</v>
      </c>
      <c r="Q88" s="93" t="s">
        <v>147</v>
      </c>
      <c r="R88" s="93" t="s">
        <v>148</v>
      </c>
      <c r="S88" s="93" t="s">
        <v>149</v>
      </c>
      <c r="T88" s="94" t="s">
        <v>150</v>
      </c>
      <c r="U88" s="185"/>
      <c r="V88" s="185"/>
      <c r="W88" s="185"/>
      <c r="X88" s="185"/>
      <c r="Y88" s="185"/>
      <c r="Z88" s="185"/>
      <c r="AA88" s="185"/>
      <c r="AB88" s="185"/>
      <c r="AC88" s="185"/>
      <c r="AD88" s="185"/>
      <c r="AE88" s="185"/>
    </row>
    <row r="89" s="2" customFormat="1" ht="22.8" customHeight="1">
      <c r="A89" s="38"/>
      <c r="B89" s="39"/>
      <c r="C89" s="99" t="s">
        <v>151</v>
      </c>
      <c r="D89" s="40"/>
      <c r="E89" s="40"/>
      <c r="F89" s="40"/>
      <c r="G89" s="40"/>
      <c r="H89" s="40"/>
      <c r="I89" s="40"/>
      <c r="J89" s="191">
        <f>BK89</f>
        <v>0</v>
      </c>
      <c r="K89" s="40"/>
      <c r="L89" s="44"/>
      <c r="M89" s="95"/>
      <c r="N89" s="192"/>
      <c r="O89" s="96"/>
      <c r="P89" s="193">
        <f>P90+P120</f>
        <v>0</v>
      </c>
      <c r="Q89" s="96"/>
      <c r="R89" s="193">
        <f>R90+R120</f>
        <v>1314.213</v>
      </c>
      <c r="S89" s="96"/>
      <c r="T89" s="194">
        <f>T90+T120</f>
        <v>0</v>
      </c>
      <c r="U89" s="38"/>
      <c r="V89" s="38"/>
      <c r="W89" s="38"/>
      <c r="X89" s="38"/>
      <c r="Y89" s="38"/>
      <c r="Z89" s="38"/>
      <c r="AA89" s="38"/>
      <c r="AB89" s="38"/>
      <c r="AC89" s="38"/>
      <c r="AD89" s="38"/>
      <c r="AE89" s="38"/>
      <c r="AT89" s="17" t="s">
        <v>70</v>
      </c>
      <c r="AU89" s="17" t="s">
        <v>128</v>
      </c>
      <c r="BK89" s="195">
        <f>BK90+BK120</f>
        <v>0</v>
      </c>
    </row>
    <row r="90" s="12" customFormat="1" ht="25.92" customHeight="1">
      <c r="A90" s="12"/>
      <c r="B90" s="196"/>
      <c r="C90" s="197"/>
      <c r="D90" s="198" t="s">
        <v>70</v>
      </c>
      <c r="E90" s="199" t="s">
        <v>152</v>
      </c>
      <c r="F90" s="199" t="s">
        <v>153</v>
      </c>
      <c r="G90" s="197"/>
      <c r="H90" s="197"/>
      <c r="I90" s="200"/>
      <c r="J90" s="201">
        <f>BK90</f>
        <v>0</v>
      </c>
      <c r="K90" s="197"/>
      <c r="L90" s="202"/>
      <c r="M90" s="203"/>
      <c r="N90" s="204"/>
      <c r="O90" s="204"/>
      <c r="P90" s="205">
        <f>P91+P98+P106+P112+P117</f>
        <v>0</v>
      </c>
      <c r="Q90" s="204"/>
      <c r="R90" s="205">
        <f>R91+R98+R106+R112+R117</f>
        <v>0</v>
      </c>
      <c r="S90" s="204"/>
      <c r="T90" s="206">
        <f>T91+T98+T106+T112+T117</f>
        <v>0</v>
      </c>
      <c r="U90" s="12"/>
      <c r="V90" s="12"/>
      <c r="W90" s="12"/>
      <c r="X90" s="12"/>
      <c r="Y90" s="12"/>
      <c r="Z90" s="12"/>
      <c r="AA90" s="12"/>
      <c r="AB90" s="12"/>
      <c r="AC90" s="12"/>
      <c r="AD90" s="12"/>
      <c r="AE90" s="12"/>
      <c r="AR90" s="207" t="s">
        <v>79</v>
      </c>
      <c r="AT90" s="208" t="s">
        <v>70</v>
      </c>
      <c r="AU90" s="208" t="s">
        <v>71</v>
      </c>
      <c r="AY90" s="207" t="s">
        <v>154</v>
      </c>
      <c r="BK90" s="209">
        <f>BK91+BK98+BK106+BK112+BK117</f>
        <v>0</v>
      </c>
    </row>
    <row r="91" s="12" customFormat="1" ht="22.8" customHeight="1">
      <c r="A91" s="12"/>
      <c r="B91" s="196"/>
      <c r="C91" s="197"/>
      <c r="D91" s="198" t="s">
        <v>70</v>
      </c>
      <c r="E91" s="210" t="s">
        <v>155</v>
      </c>
      <c r="F91" s="210" t="s">
        <v>156</v>
      </c>
      <c r="G91" s="197"/>
      <c r="H91" s="197"/>
      <c r="I91" s="200"/>
      <c r="J91" s="211">
        <f>BK91</f>
        <v>0</v>
      </c>
      <c r="K91" s="197"/>
      <c r="L91" s="202"/>
      <c r="M91" s="203"/>
      <c r="N91" s="204"/>
      <c r="O91" s="204"/>
      <c r="P91" s="205">
        <f>SUM(P92:P97)</f>
        <v>0</v>
      </c>
      <c r="Q91" s="204"/>
      <c r="R91" s="205">
        <f>SUM(R92:R97)</f>
        <v>0</v>
      </c>
      <c r="S91" s="204"/>
      <c r="T91" s="206">
        <f>SUM(T92:T97)</f>
        <v>0</v>
      </c>
      <c r="U91" s="12"/>
      <c r="V91" s="12"/>
      <c r="W91" s="12"/>
      <c r="X91" s="12"/>
      <c r="Y91" s="12"/>
      <c r="Z91" s="12"/>
      <c r="AA91" s="12"/>
      <c r="AB91" s="12"/>
      <c r="AC91" s="12"/>
      <c r="AD91" s="12"/>
      <c r="AE91" s="12"/>
      <c r="AR91" s="207" t="s">
        <v>79</v>
      </c>
      <c r="AT91" s="208" t="s">
        <v>70</v>
      </c>
      <c r="AU91" s="208" t="s">
        <v>79</v>
      </c>
      <c r="AY91" s="207" t="s">
        <v>154</v>
      </c>
      <c r="BK91" s="209">
        <f>SUM(BK92:BK97)</f>
        <v>0</v>
      </c>
    </row>
    <row r="92" s="2" customFormat="1" ht="33" customHeight="1">
      <c r="A92" s="38"/>
      <c r="B92" s="39"/>
      <c r="C92" s="212" t="s">
        <v>79</v>
      </c>
      <c r="D92" s="213" t="s">
        <v>157</v>
      </c>
      <c r="E92" s="214" t="s">
        <v>158</v>
      </c>
      <c r="F92" s="215" t="s">
        <v>159</v>
      </c>
      <c r="G92" s="216" t="s">
        <v>160</v>
      </c>
      <c r="H92" s="217">
        <v>14</v>
      </c>
      <c r="I92" s="218"/>
      <c r="J92" s="219">
        <f>ROUND(I92*H92,2)</f>
        <v>0</v>
      </c>
      <c r="K92" s="215" t="s">
        <v>161</v>
      </c>
      <c r="L92" s="220"/>
      <c r="M92" s="221" t="s">
        <v>19</v>
      </c>
      <c r="N92" s="222" t="s">
        <v>42</v>
      </c>
      <c r="O92" s="84"/>
      <c r="P92" s="223">
        <f>O92*H92</f>
        <v>0</v>
      </c>
      <c r="Q92" s="223">
        <v>0</v>
      </c>
      <c r="R92" s="223">
        <f>Q92*H92</f>
        <v>0</v>
      </c>
      <c r="S92" s="223">
        <v>0</v>
      </c>
      <c r="T92" s="224">
        <f>S92*H92</f>
        <v>0</v>
      </c>
      <c r="U92" s="38"/>
      <c r="V92" s="38"/>
      <c r="W92" s="38"/>
      <c r="X92" s="38"/>
      <c r="Y92" s="38"/>
      <c r="Z92" s="38"/>
      <c r="AA92" s="38"/>
      <c r="AB92" s="38"/>
      <c r="AC92" s="38"/>
      <c r="AD92" s="38"/>
      <c r="AE92" s="38"/>
      <c r="AR92" s="225" t="s">
        <v>162</v>
      </c>
      <c r="AT92" s="225" t="s">
        <v>157</v>
      </c>
      <c r="AU92" s="225" t="s">
        <v>81</v>
      </c>
      <c r="AY92" s="17" t="s">
        <v>154</v>
      </c>
      <c r="BE92" s="226">
        <f>IF(N92="základní",J92,0)</f>
        <v>0</v>
      </c>
      <c r="BF92" s="226">
        <f>IF(N92="snížená",J92,0)</f>
        <v>0</v>
      </c>
      <c r="BG92" s="226">
        <f>IF(N92="zákl. přenesená",J92,0)</f>
        <v>0</v>
      </c>
      <c r="BH92" s="226">
        <f>IF(N92="sníž. přenesená",J92,0)</f>
        <v>0</v>
      </c>
      <c r="BI92" s="226">
        <f>IF(N92="nulová",J92,0)</f>
        <v>0</v>
      </c>
      <c r="BJ92" s="17" t="s">
        <v>79</v>
      </c>
      <c r="BK92" s="226">
        <f>ROUND(I92*H92,2)</f>
        <v>0</v>
      </c>
      <c r="BL92" s="17" t="s">
        <v>163</v>
      </c>
      <c r="BM92" s="225" t="s">
        <v>164</v>
      </c>
    </row>
    <row r="93" s="2" customFormat="1">
      <c r="A93" s="38"/>
      <c r="B93" s="39"/>
      <c r="C93" s="40"/>
      <c r="D93" s="227" t="s">
        <v>165</v>
      </c>
      <c r="E93" s="40"/>
      <c r="F93" s="228" t="s">
        <v>159</v>
      </c>
      <c r="G93" s="40"/>
      <c r="H93" s="40"/>
      <c r="I93" s="229"/>
      <c r="J93" s="40"/>
      <c r="K93" s="40"/>
      <c r="L93" s="44"/>
      <c r="M93" s="230"/>
      <c r="N93" s="231"/>
      <c r="O93" s="84"/>
      <c r="P93" s="84"/>
      <c r="Q93" s="84"/>
      <c r="R93" s="84"/>
      <c r="S93" s="84"/>
      <c r="T93" s="85"/>
      <c r="U93" s="38"/>
      <c r="V93" s="38"/>
      <c r="W93" s="38"/>
      <c r="X93" s="38"/>
      <c r="Y93" s="38"/>
      <c r="Z93" s="38"/>
      <c r="AA93" s="38"/>
      <c r="AB93" s="38"/>
      <c r="AC93" s="38"/>
      <c r="AD93" s="38"/>
      <c r="AE93" s="38"/>
      <c r="AT93" s="17" t="s">
        <v>165</v>
      </c>
      <c r="AU93" s="17" t="s">
        <v>81</v>
      </c>
    </row>
    <row r="94" s="13" customFormat="1">
      <c r="A94" s="13"/>
      <c r="B94" s="232"/>
      <c r="C94" s="233"/>
      <c r="D94" s="227" t="s">
        <v>166</v>
      </c>
      <c r="E94" s="234" t="s">
        <v>19</v>
      </c>
      <c r="F94" s="235" t="s">
        <v>167</v>
      </c>
      <c r="G94" s="233"/>
      <c r="H94" s="236">
        <v>14</v>
      </c>
      <c r="I94" s="237"/>
      <c r="J94" s="233"/>
      <c r="K94" s="233"/>
      <c r="L94" s="238"/>
      <c r="M94" s="239"/>
      <c r="N94" s="240"/>
      <c r="O94" s="240"/>
      <c r="P94" s="240"/>
      <c r="Q94" s="240"/>
      <c r="R94" s="240"/>
      <c r="S94" s="240"/>
      <c r="T94" s="241"/>
      <c r="U94" s="13"/>
      <c r="V94" s="13"/>
      <c r="W94" s="13"/>
      <c r="X94" s="13"/>
      <c r="Y94" s="13"/>
      <c r="Z94" s="13"/>
      <c r="AA94" s="13"/>
      <c r="AB94" s="13"/>
      <c r="AC94" s="13"/>
      <c r="AD94" s="13"/>
      <c r="AE94" s="13"/>
      <c r="AT94" s="242" t="s">
        <v>166</v>
      </c>
      <c r="AU94" s="242" t="s">
        <v>81</v>
      </c>
      <c r="AV94" s="13" t="s">
        <v>81</v>
      </c>
      <c r="AW94" s="13" t="s">
        <v>33</v>
      </c>
      <c r="AX94" s="13" t="s">
        <v>71</v>
      </c>
      <c r="AY94" s="242" t="s">
        <v>154</v>
      </c>
    </row>
    <row r="95" s="2" customFormat="1">
      <c r="A95" s="38"/>
      <c r="B95" s="39"/>
      <c r="C95" s="212" t="s">
        <v>81</v>
      </c>
      <c r="D95" s="213" t="s">
        <v>157</v>
      </c>
      <c r="E95" s="214" t="s">
        <v>168</v>
      </c>
      <c r="F95" s="215" t="s">
        <v>169</v>
      </c>
      <c r="G95" s="216" t="s">
        <v>170</v>
      </c>
      <c r="H95" s="217">
        <v>300</v>
      </c>
      <c r="I95" s="218"/>
      <c r="J95" s="219">
        <f>ROUND(I95*H95,2)</f>
        <v>0</v>
      </c>
      <c r="K95" s="215" t="s">
        <v>161</v>
      </c>
      <c r="L95" s="220"/>
      <c r="M95" s="221" t="s">
        <v>19</v>
      </c>
      <c r="N95" s="222" t="s">
        <v>42</v>
      </c>
      <c r="O95" s="84"/>
      <c r="P95" s="223">
        <f>O95*H95</f>
        <v>0</v>
      </c>
      <c r="Q95" s="223">
        <v>0</v>
      </c>
      <c r="R95" s="223">
        <f>Q95*H95</f>
        <v>0</v>
      </c>
      <c r="S95" s="223">
        <v>0</v>
      </c>
      <c r="T95" s="224">
        <f>S95*H95</f>
        <v>0</v>
      </c>
      <c r="U95" s="38"/>
      <c r="V95" s="38"/>
      <c r="W95" s="38"/>
      <c r="X95" s="38"/>
      <c r="Y95" s="38"/>
      <c r="Z95" s="38"/>
      <c r="AA95" s="38"/>
      <c r="AB95" s="38"/>
      <c r="AC95" s="38"/>
      <c r="AD95" s="38"/>
      <c r="AE95" s="38"/>
      <c r="AR95" s="225" t="s">
        <v>162</v>
      </c>
      <c r="AT95" s="225" t="s">
        <v>157</v>
      </c>
      <c r="AU95" s="225" t="s">
        <v>81</v>
      </c>
      <c r="AY95" s="17" t="s">
        <v>154</v>
      </c>
      <c r="BE95" s="226">
        <f>IF(N95="základní",J95,0)</f>
        <v>0</v>
      </c>
      <c r="BF95" s="226">
        <f>IF(N95="snížená",J95,0)</f>
        <v>0</v>
      </c>
      <c r="BG95" s="226">
        <f>IF(N95="zákl. přenesená",J95,0)</f>
        <v>0</v>
      </c>
      <c r="BH95" s="226">
        <f>IF(N95="sníž. přenesená",J95,0)</f>
        <v>0</v>
      </c>
      <c r="BI95" s="226">
        <f>IF(N95="nulová",J95,0)</f>
        <v>0</v>
      </c>
      <c r="BJ95" s="17" t="s">
        <v>79</v>
      </c>
      <c r="BK95" s="226">
        <f>ROUND(I95*H95,2)</f>
        <v>0</v>
      </c>
      <c r="BL95" s="17" t="s">
        <v>163</v>
      </c>
      <c r="BM95" s="225" t="s">
        <v>171</v>
      </c>
    </row>
    <row r="96" s="2" customFormat="1">
      <c r="A96" s="38"/>
      <c r="B96" s="39"/>
      <c r="C96" s="40"/>
      <c r="D96" s="227" t="s">
        <v>165</v>
      </c>
      <c r="E96" s="40"/>
      <c r="F96" s="228" t="s">
        <v>169</v>
      </c>
      <c r="G96" s="40"/>
      <c r="H96" s="40"/>
      <c r="I96" s="229"/>
      <c r="J96" s="40"/>
      <c r="K96" s="40"/>
      <c r="L96" s="44"/>
      <c r="M96" s="230"/>
      <c r="N96" s="231"/>
      <c r="O96" s="84"/>
      <c r="P96" s="84"/>
      <c r="Q96" s="84"/>
      <c r="R96" s="84"/>
      <c r="S96" s="84"/>
      <c r="T96" s="85"/>
      <c r="U96" s="38"/>
      <c r="V96" s="38"/>
      <c r="W96" s="38"/>
      <c r="X96" s="38"/>
      <c r="Y96" s="38"/>
      <c r="Z96" s="38"/>
      <c r="AA96" s="38"/>
      <c r="AB96" s="38"/>
      <c r="AC96" s="38"/>
      <c r="AD96" s="38"/>
      <c r="AE96" s="38"/>
      <c r="AT96" s="17" t="s">
        <v>165</v>
      </c>
      <c r="AU96" s="17" t="s">
        <v>81</v>
      </c>
    </row>
    <row r="97" s="13" customFormat="1">
      <c r="A97" s="13"/>
      <c r="B97" s="232"/>
      <c r="C97" s="233"/>
      <c r="D97" s="227" t="s">
        <v>166</v>
      </c>
      <c r="E97" s="234" t="s">
        <v>19</v>
      </c>
      <c r="F97" s="235" t="s">
        <v>172</v>
      </c>
      <c r="G97" s="233"/>
      <c r="H97" s="236">
        <v>300</v>
      </c>
      <c r="I97" s="237"/>
      <c r="J97" s="233"/>
      <c r="K97" s="233"/>
      <c r="L97" s="238"/>
      <c r="M97" s="239"/>
      <c r="N97" s="240"/>
      <c r="O97" s="240"/>
      <c r="P97" s="240"/>
      <c r="Q97" s="240"/>
      <c r="R97" s="240"/>
      <c r="S97" s="240"/>
      <c r="T97" s="241"/>
      <c r="U97" s="13"/>
      <c r="V97" s="13"/>
      <c r="W97" s="13"/>
      <c r="X97" s="13"/>
      <c r="Y97" s="13"/>
      <c r="Z97" s="13"/>
      <c r="AA97" s="13"/>
      <c r="AB97" s="13"/>
      <c r="AC97" s="13"/>
      <c r="AD97" s="13"/>
      <c r="AE97" s="13"/>
      <c r="AT97" s="242" t="s">
        <v>166</v>
      </c>
      <c r="AU97" s="242" t="s">
        <v>81</v>
      </c>
      <c r="AV97" s="13" t="s">
        <v>81</v>
      </c>
      <c r="AW97" s="13" t="s">
        <v>33</v>
      </c>
      <c r="AX97" s="13" t="s">
        <v>71</v>
      </c>
      <c r="AY97" s="242" t="s">
        <v>154</v>
      </c>
    </row>
    <row r="98" s="12" customFormat="1" ht="22.8" customHeight="1">
      <c r="A98" s="12"/>
      <c r="B98" s="196"/>
      <c r="C98" s="197"/>
      <c r="D98" s="198" t="s">
        <v>70</v>
      </c>
      <c r="E98" s="210" t="s">
        <v>173</v>
      </c>
      <c r="F98" s="210" t="s">
        <v>174</v>
      </c>
      <c r="G98" s="197"/>
      <c r="H98" s="197"/>
      <c r="I98" s="200"/>
      <c r="J98" s="211">
        <f>BK98</f>
        <v>0</v>
      </c>
      <c r="K98" s="197"/>
      <c r="L98" s="202"/>
      <c r="M98" s="203"/>
      <c r="N98" s="204"/>
      <c r="O98" s="204"/>
      <c r="P98" s="205">
        <f>SUM(P99:P105)</f>
        <v>0</v>
      </c>
      <c r="Q98" s="204"/>
      <c r="R98" s="205">
        <f>SUM(R99:R105)</f>
        <v>0</v>
      </c>
      <c r="S98" s="204"/>
      <c r="T98" s="206">
        <f>SUM(T99:T105)</f>
        <v>0</v>
      </c>
      <c r="U98" s="12"/>
      <c r="V98" s="12"/>
      <c r="W98" s="12"/>
      <c r="X98" s="12"/>
      <c r="Y98" s="12"/>
      <c r="Z98" s="12"/>
      <c r="AA98" s="12"/>
      <c r="AB98" s="12"/>
      <c r="AC98" s="12"/>
      <c r="AD98" s="12"/>
      <c r="AE98" s="12"/>
      <c r="AR98" s="207" t="s">
        <v>79</v>
      </c>
      <c r="AT98" s="208" t="s">
        <v>70</v>
      </c>
      <c r="AU98" s="208" t="s">
        <v>79</v>
      </c>
      <c r="AY98" s="207" t="s">
        <v>154</v>
      </c>
      <c r="BK98" s="209">
        <f>SUM(BK99:BK105)</f>
        <v>0</v>
      </c>
    </row>
    <row r="99" s="2" customFormat="1">
      <c r="A99" s="38"/>
      <c r="B99" s="39"/>
      <c r="C99" s="212" t="s">
        <v>175</v>
      </c>
      <c r="D99" s="213" t="s">
        <v>157</v>
      </c>
      <c r="E99" s="214" t="s">
        <v>168</v>
      </c>
      <c r="F99" s="215" t="s">
        <v>169</v>
      </c>
      <c r="G99" s="216" t="s">
        <v>170</v>
      </c>
      <c r="H99" s="217">
        <v>3850</v>
      </c>
      <c r="I99" s="218"/>
      <c r="J99" s="219">
        <f>ROUND(I99*H99,2)</f>
        <v>0</v>
      </c>
      <c r="K99" s="215" t="s">
        <v>161</v>
      </c>
      <c r="L99" s="220"/>
      <c r="M99" s="221" t="s">
        <v>19</v>
      </c>
      <c r="N99" s="222" t="s">
        <v>42</v>
      </c>
      <c r="O99" s="84"/>
      <c r="P99" s="223">
        <f>O99*H99</f>
        <v>0</v>
      </c>
      <c r="Q99" s="223">
        <v>0</v>
      </c>
      <c r="R99" s="223">
        <f>Q99*H99</f>
        <v>0</v>
      </c>
      <c r="S99" s="223">
        <v>0</v>
      </c>
      <c r="T99" s="224">
        <f>S99*H99</f>
        <v>0</v>
      </c>
      <c r="U99" s="38"/>
      <c r="V99" s="38"/>
      <c r="W99" s="38"/>
      <c r="X99" s="38"/>
      <c r="Y99" s="38"/>
      <c r="Z99" s="38"/>
      <c r="AA99" s="38"/>
      <c r="AB99" s="38"/>
      <c r="AC99" s="38"/>
      <c r="AD99" s="38"/>
      <c r="AE99" s="38"/>
      <c r="AR99" s="225" t="s">
        <v>162</v>
      </c>
      <c r="AT99" s="225" t="s">
        <v>157</v>
      </c>
      <c r="AU99" s="225" t="s">
        <v>81</v>
      </c>
      <c r="AY99" s="17" t="s">
        <v>154</v>
      </c>
      <c r="BE99" s="226">
        <f>IF(N99="základní",J99,0)</f>
        <v>0</v>
      </c>
      <c r="BF99" s="226">
        <f>IF(N99="snížená",J99,0)</f>
        <v>0</v>
      </c>
      <c r="BG99" s="226">
        <f>IF(N99="zákl. přenesená",J99,0)</f>
        <v>0</v>
      </c>
      <c r="BH99" s="226">
        <f>IF(N99="sníž. přenesená",J99,0)</f>
        <v>0</v>
      </c>
      <c r="BI99" s="226">
        <f>IF(N99="nulová",J99,0)</f>
        <v>0</v>
      </c>
      <c r="BJ99" s="17" t="s">
        <v>79</v>
      </c>
      <c r="BK99" s="226">
        <f>ROUND(I99*H99,2)</f>
        <v>0</v>
      </c>
      <c r="BL99" s="17" t="s">
        <v>163</v>
      </c>
      <c r="BM99" s="225" t="s">
        <v>176</v>
      </c>
    </row>
    <row r="100" s="2" customFormat="1">
      <c r="A100" s="38"/>
      <c r="B100" s="39"/>
      <c r="C100" s="40"/>
      <c r="D100" s="227" t="s">
        <v>165</v>
      </c>
      <c r="E100" s="40"/>
      <c r="F100" s="228" t="s">
        <v>169</v>
      </c>
      <c r="G100" s="40"/>
      <c r="H100" s="40"/>
      <c r="I100" s="229"/>
      <c r="J100" s="40"/>
      <c r="K100" s="40"/>
      <c r="L100" s="44"/>
      <c r="M100" s="230"/>
      <c r="N100" s="231"/>
      <c r="O100" s="84"/>
      <c r="P100" s="84"/>
      <c r="Q100" s="84"/>
      <c r="R100" s="84"/>
      <c r="S100" s="84"/>
      <c r="T100" s="85"/>
      <c r="U100" s="38"/>
      <c r="V100" s="38"/>
      <c r="W100" s="38"/>
      <c r="X100" s="38"/>
      <c r="Y100" s="38"/>
      <c r="Z100" s="38"/>
      <c r="AA100" s="38"/>
      <c r="AB100" s="38"/>
      <c r="AC100" s="38"/>
      <c r="AD100" s="38"/>
      <c r="AE100" s="38"/>
      <c r="AT100" s="17" t="s">
        <v>165</v>
      </c>
      <c r="AU100" s="17" t="s">
        <v>81</v>
      </c>
    </row>
    <row r="101" s="13" customFormat="1">
      <c r="A101" s="13"/>
      <c r="B101" s="232"/>
      <c r="C101" s="233"/>
      <c r="D101" s="227" t="s">
        <v>166</v>
      </c>
      <c r="E101" s="234" t="s">
        <v>19</v>
      </c>
      <c r="F101" s="235" t="s">
        <v>177</v>
      </c>
      <c r="G101" s="233"/>
      <c r="H101" s="236">
        <v>920</v>
      </c>
      <c r="I101" s="237"/>
      <c r="J101" s="233"/>
      <c r="K101" s="233"/>
      <c r="L101" s="238"/>
      <c r="M101" s="239"/>
      <c r="N101" s="240"/>
      <c r="O101" s="240"/>
      <c r="P101" s="240"/>
      <c r="Q101" s="240"/>
      <c r="R101" s="240"/>
      <c r="S101" s="240"/>
      <c r="T101" s="241"/>
      <c r="U101" s="13"/>
      <c r="V101" s="13"/>
      <c r="W101" s="13"/>
      <c r="X101" s="13"/>
      <c r="Y101" s="13"/>
      <c r="Z101" s="13"/>
      <c r="AA101" s="13"/>
      <c r="AB101" s="13"/>
      <c r="AC101" s="13"/>
      <c r="AD101" s="13"/>
      <c r="AE101" s="13"/>
      <c r="AT101" s="242" t="s">
        <v>166</v>
      </c>
      <c r="AU101" s="242" t="s">
        <v>81</v>
      </c>
      <c r="AV101" s="13" t="s">
        <v>81</v>
      </c>
      <c r="AW101" s="13" t="s">
        <v>33</v>
      </c>
      <c r="AX101" s="13" t="s">
        <v>71</v>
      </c>
      <c r="AY101" s="242" t="s">
        <v>154</v>
      </c>
    </row>
    <row r="102" s="13" customFormat="1">
      <c r="A102" s="13"/>
      <c r="B102" s="232"/>
      <c r="C102" s="233"/>
      <c r="D102" s="227" t="s">
        <v>166</v>
      </c>
      <c r="E102" s="234" t="s">
        <v>19</v>
      </c>
      <c r="F102" s="235" t="s">
        <v>178</v>
      </c>
      <c r="G102" s="233"/>
      <c r="H102" s="236">
        <v>300</v>
      </c>
      <c r="I102" s="237"/>
      <c r="J102" s="233"/>
      <c r="K102" s="233"/>
      <c r="L102" s="238"/>
      <c r="M102" s="239"/>
      <c r="N102" s="240"/>
      <c r="O102" s="240"/>
      <c r="P102" s="240"/>
      <c r="Q102" s="240"/>
      <c r="R102" s="240"/>
      <c r="S102" s="240"/>
      <c r="T102" s="241"/>
      <c r="U102" s="13"/>
      <c r="V102" s="13"/>
      <c r="W102" s="13"/>
      <c r="X102" s="13"/>
      <c r="Y102" s="13"/>
      <c r="Z102" s="13"/>
      <c r="AA102" s="13"/>
      <c r="AB102" s="13"/>
      <c r="AC102" s="13"/>
      <c r="AD102" s="13"/>
      <c r="AE102" s="13"/>
      <c r="AT102" s="242" t="s">
        <v>166</v>
      </c>
      <c r="AU102" s="242" t="s">
        <v>81</v>
      </c>
      <c r="AV102" s="13" t="s">
        <v>81</v>
      </c>
      <c r="AW102" s="13" t="s">
        <v>33</v>
      </c>
      <c r="AX102" s="13" t="s">
        <v>71</v>
      </c>
      <c r="AY102" s="242" t="s">
        <v>154</v>
      </c>
    </row>
    <row r="103" s="13" customFormat="1">
      <c r="A103" s="13"/>
      <c r="B103" s="232"/>
      <c r="C103" s="233"/>
      <c r="D103" s="227" t="s">
        <v>166</v>
      </c>
      <c r="E103" s="234" t="s">
        <v>19</v>
      </c>
      <c r="F103" s="235" t="s">
        <v>179</v>
      </c>
      <c r="G103" s="233"/>
      <c r="H103" s="236">
        <v>1740</v>
      </c>
      <c r="I103" s="237"/>
      <c r="J103" s="233"/>
      <c r="K103" s="233"/>
      <c r="L103" s="238"/>
      <c r="M103" s="239"/>
      <c r="N103" s="240"/>
      <c r="O103" s="240"/>
      <c r="P103" s="240"/>
      <c r="Q103" s="240"/>
      <c r="R103" s="240"/>
      <c r="S103" s="240"/>
      <c r="T103" s="241"/>
      <c r="U103" s="13"/>
      <c r="V103" s="13"/>
      <c r="W103" s="13"/>
      <c r="X103" s="13"/>
      <c r="Y103" s="13"/>
      <c r="Z103" s="13"/>
      <c r="AA103" s="13"/>
      <c r="AB103" s="13"/>
      <c r="AC103" s="13"/>
      <c r="AD103" s="13"/>
      <c r="AE103" s="13"/>
      <c r="AT103" s="242" t="s">
        <v>166</v>
      </c>
      <c r="AU103" s="242" t="s">
        <v>81</v>
      </c>
      <c r="AV103" s="13" t="s">
        <v>81</v>
      </c>
      <c r="AW103" s="13" t="s">
        <v>33</v>
      </c>
      <c r="AX103" s="13" t="s">
        <v>71</v>
      </c>
      <c r="AY103" s="242" t="s">
        <v>154</v>
      </c>
    </row>
    <row r="104" s="13" customFormat="1">
      <c r="A104" s="13"/>
      <c r="B104" s="232"/>
      <c r="C104" s="233"/>
      <c r="D104" s="227" t="s">
        <v>166</v>
      </c>
      <c r="E104" s="234" t="s">
        <v>19</v>
      </c>
      <c r="F104" s="235" t="s">
        <v>180</v>
      </c>
      <c r="G104" s="233"/>
      <c r="H104" s="236">
        <v>840</v>
      </c>
      <c r="I104" s="237"/>
      <c r="J104" s="233"/>
      <c r="K104" s="233"/>
      <c r="L104" s="238"/>
      <c r="M104" s="239"/>
      <c r="N104" s="240"/>
      <c r="O104" s="240"/>
      <c r="P104" s="240"/>
      <c r="Q104" s="240"/>
      <c r="R104" s="240"/>
      <c r="S104" s="240"/>
      <c r="T104" s="241"/>
      <c r="U104" s="13"/>
      <c r="V104" s="13"/>
      <c r="W104" s="13"/>
      <c r="X104" s="13"/>
      <c r="Y104" s="13"/>
      <c r="Z104" s="13"/>
      <c r="AA104" s="13"/>
      <c r="AB104" s="13"/>
      <c r="AC104" s="13"/>
      <c r="AD104" s="13"/>
      <c r="AE104" s="13"/>
      <c r="AT104" s="242" t="s">
        <v>166</v>
      </c>
      <c r="AU104" s="242" t="s">
        <v>81</v>
      </c>
      <c r="AV104" s="13" t="s">
        <v>81</v>
      </c>
      <c r="AW104" s="13" t="s">
        <v>33</v>
      </c>
      <c r="AX104" s="13" t="s">
        <v>71</v>
      </c>
      <c r="AY104" s="242" t="s">
        <v>154</v>
      </c>
    </row>
    <row r="105" s="13" customFormat="1">
      <c r="A105" s="13"/>
      <c r="B105" s="232"/>
      <c r="C105" s="233"/>
      <c r="D105" s="227" t="s">
        <v>166</v>
      </c>
      <c r="E105" s="234" t="s">
        <v>19</v>
      </c>
      <c r="F105" s="235" t="s">
        <v>181</v>
      </c>
      <c r="G105" s="233"/>
      <c r="H105" s="236">
        <v>50</v>
      </c>
      <c r="I105" s="237"/>
      <c r="J105" s="233"/>
      <c r="K105" s="233"/>
      <c r="L105" s="238"/>
      <c r="M105" s="239"/>
      <c r="N105" s="240"/>
      <c r="O105" s="240"/>
      <c r="P105" s="240"/>
      <c r="Q105" s="240"/>
      <c r="R105" s="240"/>
      <c r="S105" s="240"/>
      <c r="T105" s="241"/>
      <c r="U105" s="13"/>
      <c r="V105" s="13"/>
      <c r="W105" s="13"/>
      <c r="X105" s="13"/>
      <c r="Y105" s="13"/>
      <c r="Z105" s="13"/>
      <c r="AA105" s="13"/>
      <c r="AB105" s="13"/>
      <c r="AC105" s="13"/>
      <c r="AD105" s="13"/>
      <c r="AE105" s="13"/>
      <c r="AT105" s="242" t="s">
        <v>166</v>
      </c>
      <c r="AU105" s="242" t="s">
        <v>81</v>
      </c>
      <c r="AV105" s="13" t="s">
        <v>81</v>
      </c>
      <c r="AW105" s="13" t="s">
        <v>33</v>
      </c>
      <c r="AX105" s="13" t="s">
        <v>71</v>
      </c>
      <c r="AY105" s="242" t="s">
        <v>154</v>
      </c>
    </row>
    <row r="106" s="12" customFormat="1" ht="22.8" customHeight="1">
      <c r="A106" s="12"/>
      <c r="B106" s="196"/>
      <c r="C106" s="197"/>
      <c r="D106" s="198" t="s">
        <v>70</v>
      </c>
      <c r="E106" s="210" t="s">
        <v>182</v>
      </c>
      <c r="F106" s="210" t="s">
        <v>183</v>
      </c>
      <c r="G106" s="197"/>
      <c r="H106" s="197"/>
      <c r="I106" s="200"/>
      <c r="J106" s="211">
        <f>BK106</f>
        <v>0</v>
      </c>
      <c r="K106" s="197"/>
      <c r="L106" s="202"/>
      <c r="M106" s="203"/>
      <c r="N106" s="204"/>
      <c r="O106" s="204"/>
      <c r="P106" s="205">
        <f>SUM(P107:P111)</f>
        <v>0</v>
      </c>
      <c r="Q106" s="204"/>
      <c r="R106" s="205">
        <f>SUM(R107:R111)</f>
        <v>0</v>
      </c>
      <c r="S106" s="204"/>
      <c r="T106" s="206">
        <f>SUM(T107:T111)</f>
        <v>0</v>
      </c>
      <c r="U106" s="12"/>
      <c r="V106" s="12"/>
      <c r="W106" s="12"/>
      <c r="X106" s="12"/>
      <c r="Y106" s="12"/>
      <c r="Z106" s="12"/>
      <c r="AA106" s="12"/>
      <c r="AB106" s="12"/>
      <c r="AC106" s="12"/>
      <c r="AD106" s="12"/>
      <c r="AE106" s="12"/>
      <c r="AR106" s="207" t="s">
        <v>79</v>
      </c>
      <c r="AT106" s="208" t="s">
        <v>70</v>
      </c>
      <c r="AU106" s="208" t="s">
        <v>79</v>
      </c>
      <c r="AY106" s="207" t="s">
        <v>154</v>
      </c>
      <c r="BK106" s="209">
        <f>SUM(BK107:BK111)</f>
        <v>0</v>
      </c>
    </row>
    <row r="107" s="2" customFormat="1">
      <c r="A107" s="38"/>
      <c r="B107" s="39"/>
      <c r="C107" s="212" t="s">
        <v>163</v>
      </c>
      <c r="D107" s="213" t="s">
        <v>157</v>
      </c>
      <c r="E107" s="214" t="s">
        <v>184</v>
      </c>
      <c r="F107" s="215" t="s">
        <v>185</v>
      </c>
      <c r="G107" s="216" t="s">
        <v>160</v>
      </c>
      <c r="H107" s="217">
        <v>76</v>
      </c>
      <c r="I107" s="218"/>
      <c r="J107" s="219">
        <f>ROUND(I107*H107,2)</f>
        <v>0</v>
      </c>
      <c r="K107" s="215" t="s">
        <v>161</v>
      </c>
      <c r="L107" s="220"/>
      <c r="M107" s="221" t="s">
        <v>19</v>
      </c>
      <c r="N107" s="222" t="s">
        <v>42</v>
      </c>
      <c r="O107" s="84"/>
      <c r="P107" s="223">
        <f>O107*H107</f>
        <v>0</v>
      </c>
      <c r="Q107" s="223">
        <v>0</v>
      </c>
      <c r="R107" s="223">
        <f>Q107*H107</f>
        <v>0</v>
      </c>
      <c r="S107" s="223">
        <v>0</v>
      </c>
      <c r="T107" s="224">
        <f>S107*H107</f>
        <v>0</v>
      </c>
      <c r="U107" s="38"/>
      <c r="V107" s="38"/>
      <c r="W107" s="38"/>
      <c r="X107" s="38"/>
      <c r="Y107" s="38"/>
      <c r="Z107" s="38"/>
      <c r="AA107" s="38"/>
      <c r="AB107" s="38"/>
      <c r="AC107" s="38"/>
      <c r="AD107" s="38"/>
      <c r="AE107" s="38"/>
      <c r="AR107" s="225" t="s">
        <v>162</v>
      </c>
      <c r="AT107" s="225" t="s">
        <v>157</v>
      </c>
      <c r="AU107" s="225" t="s">
        <v>81</v>
      </c>
      <c r="AY107" s="17" t="s">
        <v>154</v>
      </c>
      <c r="BE107" s="226">
        <f>IF(N107="základní",J107,0)</f>
        <v>0</v>
      </c>
      <c r="BF107" s="226">
        <f>IF(N107="snížená",J107,0)</f>
        <v>0</v>
      </c>
      <c r="BG107" s="226">
        <f>IF(N107="zákl. přenesená",J107,0)</f>
        <v>0</v>
      </c>
      <c r="BH107" s="226">
        <f>IF(N107="sníž. přenesená",J107,0)</f>
        <v>0</v>
      </c>
      <c r="BI107" s="226">
        <f>IF(N107="nulová",J107,0)</f>
        <v>0</v>
      </c>
      <c r="BJ107" s="17" t="s">
        <v>79</v>
      </c>
      <c r="BK107" s="226">
        <f>ROUND(I107*H107,2)</f>
        <v>0</v>
      </c>
      <c r="BL107" s="17" t="s">
        <v>163</v>
      </c>
      <c r="BM107" s="225" t="s">
        <v>186</v>
      </c>
    </row>
    <row r="108" s="2" customFormat="1">
      <c r="A108" s="38"/>
      <c r="B108" s="39"/>
      <c r="C108" s="40"/>
      <c r="D108" s="227" t="s">
        <v>165</v>
      </c>
      <c r="E108" s="40"/>
      <c r="F108" s="228" t="s">
        <v>185</v>
      </c>
      <c r="G108" s="40"/>
      <c r="H108" s="40"/>
      <c r="I108" s="229"/>
      <c r="J108" s="40"/>
      <c r="K108" s="40"/>
      <c r="L108" s="44"/>
      <c r="M108" s="230"/>
      <c r="N108" s="231"/>
      <c r="O108" s="84"/>
      <c r="P108" s="84"/>
      <c r="Q108" s="84"/>
      <c r="R108" s="84"/>
      <c r="S108" s="84"/>
      <c r="T108" s="85"/>
      <c r="U108" s="38"/>
      <c r="V108" s="38"/>
      <c r="W108" s="38"/>
      <c r="X108" s="38"/>
      <c r="Y108" s="38"/>
      <c r="Z108" s="38"/>
      <c r="AA108" s="38"/>
      <c r="AB108" s="38"/>
      <c r="AC108" s="38"/>
      <c r="AD108" s="38"/>
      <c r="AE108" s="38"/>
      <c r="AT108" s="17" t="s">
        <v>165</v>
      </c>
      <c r="AU108" s="17" t="s">
        <v>81</v>
      </c>
    </row>
    <row r="109" s="2" customFormat="1">
      <c r="A109" s="38"/>
      <c r="B109" s="39"/>
      <c r="C109" s="212" t="s">
        <v>187</v>
      </c>
      <c r="D109" s="213" t="s">
        <v>157</v>
      </c>
      <c r="E109" s="214" t="s">
        <v>188</v>
      </c>
      <c r="F109" s="215" t="s">
        <v>189</v>
      </c>
      <c r="G109" s="216" t="s">
        <v>160</v>
      </c>
      <c r="H109" s="217">
        <v>152</v>
      </c>
      <c r="I109" s="218"/>
      <c r="J109" s="219">
        <f>ROUND(I109*H109,2)</f>
        <v>0</v>
      </c>
      <c r="K109" s="215" t="s">
        <v>161</v>
      </c>
      <c r="L109" s="220"/>
      <c r="M109" s="221" t="s">
        <v>19</v>
      </c>
      <c r="N109" s="222" t="s">
        <v>42</v>
      </c>
      <c r="O109" s="84"/>
      <c r="P109" s="223">
        <f>O109*H109</f>
        <v>0</v>
      </c>
      <c r="Q109" s="223">
        <v>0</v>
      </c>
      <c r="R109" s="223">
        <f>Q109*H109</f>
        <v>0</v>
      </c>
      <c r="S109" s="223">
        <v>0</v>
      </c>
      <c r="T109" s="224">
        <f>S109*H109</f>
        <v>0</v>
      </c>
      <c r="U109" s="38"/>
      <c r="V109" s="38"/>
      <c r="W109" s="38"/>
      <c r="X109" s="38"/>
      <c r="Y109" s="38"/>
      <c r="Z109" s="38"/>
      <c r="AA109" s="38"/>
      <c r="AB109" s="38"/>
      <c r="AC109" s="38"/>
      <c r="AD109" s="38"/>
      <c r="AE109" s="38"/>
      <c r="AR109" s="225" t="s">
        <v>162</v>
      </c>
      <c r="AT109" s="225" t="s">
        <v>157</v>
      </c>
      <c r="AU109" s="225" t="s">
        <v>81</v>
      </c>
      <c r="AY109" s="17" t="s">
        <v>154</v>
      </c>
      <c r="BE109" s="226">
        <f>IF(N109="základní",J109,0)</f>
        <v>0</v>
      </c>
      <c r="BF109" s="226">
        <f>IF(N109="snížená",J109,0)</f>
        <v>0</v>
      </c>
      <c r="BG109" s="226">
        <f>IF(N109="zákl. přenesená",J109,0)</f>
        <v>0</v>
      </c>
      <c r="BH109" s="226">
        <f>IF(N109="sníž. přenesená",J109,0)</f>
        <v>0</v>
      </c>
      <c r="BI109" s="226">
        <f>IF(N109="nulová",J109,0)</f>
        <v>0</v>
      </c>
      <c r="BJ109" s="17" t="s">
        <v>79</v>
      </c>
      <c r="BK109" s="226">
        <f>ROUND(I109*H109,2)</f>
        <v>0</v>
      </c>
      <c r="BL109" s="17" t="s">
        <v>163</v>
      </c>
      <c r="BM109" s="225" t="s">
        <v>190</v>
      </c>
    </row>
    <row r="110" s="2" customFormat="1">
      <c r="A110" s="38"/>
      <c r="B110" s="39"/>
      <c r="C110" s="40"/>
      <c r="D110" s="227" t="s">
        <v>165</v>
      </c>
      <c r="E110" s="40"/>
      <c r="F110" s="228" t="s">
        <v>189</v>
      </c>
      <c r="G110" s="40"/>
      <c r="H110" s="40"/>
      <c r="I110" s="229"/>
      <c r="J110" s="40"/>
      <c r="K110" s="40"/>
      <c r="L110" s="44"/>
      <c r="M110" s="230"/>
      <c r="N110" s="231"/>
      <c r="O110" s="84"/>
      <c r="P110" s="84"/>
      <c r="Q110" s="84"/>
      <c r="R110" s="84"/>
      <c r="S110" s="84"/>
      <c r="T110" s="85"/>
      <c r="U110" s="38"/>
      <c r="V110" s="38"/>
      <c r="W110" s="38"/>
      <c r="X110" s="38"/>
      <c r="Y110" s="38"/>
      <c r="Z110" s="38"/>
      <c r="AA110" s="38"/>
      <c r="AB110" s="38"/>
      <c r="AC110" s="38"/>
      <c r="AD110" s="38"/>
      <c r="AE110" s="38"/>
      <c r="AT110" s="17" t="s">
        <v>165</v>
      </c>
      <c r="AU110" s="17" t="s">
        <v>81</v>
      </c>
    </row>
    <row r="111" s="13" customFormat="1">
      <c r="A111" s="13"/>
      <c r="B111" s="232"/>
      <c r="C111" s="233"/>
      <c r="D111" s="227" t="s">
        <v>166</v>
      </c>
      <c r="E111" s="234" t="s">
        <v>19</v>
      </c>
      <c r="F111" s="235" t="s">
        <v>191</v>
      </c>
      <c r="G111" s="233"/>
      <c r="H111" s="236">
        <v>152</v>
      </c>
      <c r="I111" s="237"/>
      <c r="J111" s="233"/>
      <c r="K111" s="233"/>
      <c r="L111" s="238"/>
      <c r="M111" s="239"/>
      <c r="N111" s="240"/>
      <c r="O111" s="240"/>
      <c r="P111" s="240"/>
      <c r="Q111" s="240"/>
      <c r="R111" s="240"/>
      <c r="S111" s="240"/>
      <c r="T111" s="241"/>
      <c r="U111" s="13"/>
      <c r="V111" s="13"/>
      <c r="W111" s="13"/>
      <c r="X111" s="13"/>
      <c r="Y111" s="13"/>
      <c r="Z111" s="13"/>
      <c r="AA111" s="13"/>
      <c r="AB111" s="13"/>
      <c r="AC111" s="13"/>
      <c r="AD111" s="13"/>
      <c r="AE111" s="13"/>
      <c r="AT111" s="242" t="s">
        <v>166</v>
      </c>
      <c r="AU111" s="242" t="s">
        <v>81</v>
      </c>
      <c r="AV111" s="13" t="s">
        <v>81</v>
      </c>
      <c r="AW111" s="13" t="s">
        <v>33</v>
      </c>
      <c r="AX111" s="13" t="s">
        <v>71</v>
      </c>
      <c r="AY111" s="242" t="s">
        <v>154</v>
      </c>
    </row>
    <row r="112" s="12" customFormat="1" ht="22.8" customHeight="1">
      <c r="A112" s="12"/>
      <c r="B112" s="196"/>
      <c r="C112" s="197"/>
      <c r="D112" s="198" t="s">
        <v>70</v>
      </c>
      <c r="E112" s="210" t="s">
        <v>192</v>
      </c>
      <c r="F112" s="210" t="s">
        <v>193</v>
      </c>
      <c r="G112" s="197"/>
      <c r="H112" s="197"/>
      <c r="I112" s="200"/>
      <c r="J112" s="211">
        <f>BK112</f>
        <v>0</v>
      </c>
      <c r="K112" s="197"/>
      <c r="L112" s="202"/>
      <c r="M112" s="203"/>
      <c r="N112" s="204"/>
      <c r="O112" s="204"/>
      <c r="P112" s="205">
        <f>SUM(P113:P116)</f>
        <v>0</v>
      </c>
      <c r="Q112" s="204"/>
      <c r="R112" s="205">
        <f>SUM(R113:R116)</f>
        <v>0</v>
      </c>
      <c r="S112" s="204"/>
      <c r="T112" s="206">
        <f>SUM(T113:T116)</f>
        <v>0</v>
      </c>
      <c r="U112" s="12"/>
      <c r="V112" s="12"/>
      <c r="W112" s="12"/>
      <c r="X112" s="12"/>
      <c r="Y112" s="12"/>
      <c r="Z112" s="12"/>
      <c r="AA112" s="12"/>
      <c r="AB112" s="12"/>
      <c r="AC112" s="12"/>
      <c r="AD112" s="12"/>
      <c r="AE112" s="12"/>
      <c r="AR112" s="207" t="s">
        <v>79</v>
      </c>
      <c r="AT112" s="208" t="s">
        <v>70</v>
      </c>
      <c r="AU112" s="208" t="s">
        <v>79</v>
      </c>
      <c r="AY112" s="207" t="s">
        <v>154</v>
      </c>
      <c r="BK112" s="209">
        <f>SUM(BK113:BK116)</f>
        <v>0</v>
      </c>
    </row>
    <row r="113" s="2" customFormat="1" ht="33" customHeight="1">
      <c r="A113" s="38"/>
      <c r="B113" s="39"/>
      <c r="C113" s="212" t="s">
        <v>194</v>
      </c>
      <c r="D113" s="213" t="s">
        <v>157</v>
      </c>
      <c r="E113" s="214" t="s">
        <v>158</v>
      </c>
      <c r="F113" s="215" t="s">
        <v>159</v>
      </c>
      <c r="G113" s="216" t="s">
        <v>160</v>
      </c>
      <c r="H113" s="217">
        <v>12</v>
      </c>
      <c r="I113" s="218"/>
      <c r="J113" s="219">
        <f>ROUND(I113*H113,2)</f>
        <v>0</v>
      </c>
      <c r="K113" s="215" t="s">
        <v>161</v>
      </c>
      <c r="L113" s="220"/>
      <c r="M113" s="221" t="s">
        <v>19</v>
      </c>
      <c r="N113" s="222" t="s">
        <v>42</v>
      </c>
      <c r="O113" s="84"/>
      <c r="P113" s="223">
        <f>O113*H113</f>
        <v>0</v>
      </c>
      <c r="Q113" s="223">
        <v>0</v>
      </c>
      <c r="R113" s="223">
        <f>Q113*H113</f>
        <v>0</v>
      </c>
      <c r="S113" s="223">
        <v>0</v>
      </c>
      <c r="T113" s="224">
        <f>S113*H113</f>
        <v>0</v>
      </c>
      <c r="U113" s="38"/>
      <c r="V113" s="38"/>
      <c r="W113" s="38"/>
      <c r="X113" s="38"/>
      <c r="Y113" s="38"/>
      <c r="Z113" s="38"/>
      <c r="AA113" s="38"/>
      <c r="AB113" s="38"/>
      <c r="AC113" s="38"/>
      <c r="AD113" s="38"/>
      <c r="AE113" s="38"/>
      <c r="AR113" s="225" t="s">
        <v>162</v>
      </c>
      <c r="AT113" s="225" t="s">
        <v>157</v>
      </c>
      <c r="AU113" s="225" t="s">
        <v>81</v>
      </c>
      <c r="AY113" s="17" t="s">
        <v>154</v>
      </c>
      <c r="BE113" s="226">
        <f>IF(N113="základní",J113,0)</f>
        <v>0</v>
      </c>
      <c r="BF113" s="226">
        <f>IF(N113="snížená",J113,0)</f>
        <v>0</v>
      </c>
      <c r="BG113" s="226">
        <f>IF(N113="zákl. přenesená",J113,0)</f>
        <v>0</v>
      </c>
      <c r="BH113" s="226">
        <f>IF(N113="sníž. přenesená",J113,0)</f>
        <v>0</v>
      </c>
      <c r="BI113" s="226">
        <f>IF(N113="nulová",J113,0)</f>
        <v>0</v>
      </c>
      <c r="BJ113" s="17" t="s">
        <v>79</v>
      </c>
      <c r="BK113" s="226">
        <f>ROUND(I113*H113,2)</f>
        <v>0</v>
      </c>
      <c r="BL113" s="17" t="s">
        <v>163</v>
      </c>
      <c r="BM113" s="225" t="s">
        <v>195</v>
      </c>
    </row>
    <row r="114" s="2" customFormat="1">
      <c r="A114" s="38"/>
      <c r="B114" s="39"/>
      <c r="C114" s="40"/>
      <c r="D114" s="227" t="s">
        <v>165</v>
      </c>
      <c r="E114" s="40"/>
      <c r="F114" s="228" t="s">
        <v>159</v>
      </c>
      <c r="G114" s="40"/>
      <c r="H114" s="40"/>
      <c r="I114" s="229"/>
      <c r="J114" s="40"/>
      <c r="K114" s="40"/>
      <c r="L114" s="44"/>
      <c r="M114" s="230"/>
      <c r="N114" s="231"/>
      <c r="O114" s="84"/>
      <c r="P114" s="84"/>
      <c r="Q114" s="84"/>
      <c r="R114" s="84"/>
      <c r="S114" s="84"/>
      <c r="T114" s="85"/>
      <c r="U114" s="38"/>
      <c r="V114" s="38"/>
      <c r="W114" s="38"/>
      <c r="X114" s="38"/>
      <c r="Y114" s="38"/>
      <c r="Z114" s="38"/>
      <c r="AA114" s="38"/>
      <c r="AB114" s="38"/>
      <c r="AC114" s="38"/>
      <c r="AD114" s="38"/>
      <c r="AE114" s="38"/>
      <c r="AT114" s="17" t="s">
        <v>165</v>
      </c>
      <c r="AU114" s="17" t="s">
        <v>81</v>
      </c>
    </row>
    <row r="115" s="2" customFormat="1">
      <c r="A115" s="38"/>
      <c r="B115" s="39"/>
      <c r="C115" s="212" t="s">
        <v>196</v>
      </c>
      <c r="D115" s="213" t="s">
        <v>157</v>
      </c>
      <c r="E115" s="214" t="s">
        <v>168</v>
      </c>
      <c r="F115" s="215" t="s">
        <v>169</v>
      </c>
      <c r="G115" s="216" t="s">
        <v>170</v>
      </c>
      <c r="H115" s="217">
        <v>410</v>
      </c>
      <c r="I115" s="218"/>
      <c r="J115" s="219">
        <f>ROUND(I115*H115,2)</f>
        <v>0</v>
      </c>
      <c r="K115" s="215" t="s">
        <v>161</v>
      </c>
      <c r="L115" s="220"/>
      <c r="M115" s="221" t="s">
        <v>19</v>
      </c>
      <c r="N115" s="222" t="s">
        <v>42</v>
      </c>
      <c r="O115" s="84"/>
      <c r="P115" s="223">
        <f>O115*H115</f>
        <v>0</v>
      </c>
      <c r="Q115" s="223">
        <v>0</v>
      </c>
      <c r="R115" s="223">
        <f>Q115*H115</f>
        <v>0</v>
      </c>
      <c r="S115" s="223">
        <v>0</v>
      </c>
      <c r="T115" s="224">
        <f>S115*H115</f>
        <v>0</v>
      </c>
      <c r="U115" s="38"/>
      <c r="V115" s="38"/>
      <c r="W115" s="38"/>
      <c r="X115" s="38"/>
      <c r="Y115" s="38"/>
      <c r="Z115" s="38"/>
      <c r="AA115" s="38"/>
      <c r="AB115" s="38"/>
      <c r="AC115" s="38"/>
      <c r="AD115" s="38"/>
      <c r="AE115" s="38"/>
      <c r="AR115" s="225" t="s">
        <v>162</v>
      </c>
      <c r="AT115" s="225" t="s">
        <v>157</v>
      </c>
      <c r="AU115" s="225" t="s">
        <v>81</v>
      </c>
      <c r="AY115" s="17" t="s">
        <v>154</v>
      </c>
      <c r="BE115" s="226">
        <f>IF(N115="základní",J115,0)</f>
        <v>0</v>
      </c>
      <c r="BF115" s="226">
        <f>IF(N115="snížená",J115,0)</f>
        <v>0</v>
      </c>
      <c r="BG115" s="226">
        <f>IF(N115="zákl. přenesená",J115,0)</f>
        <v>0</v>
      </c>
      <c r="BH115" s="226">
        <f>IF(N115="sníž. přenesená",J115,0)</f>
        <v>0</v>
      </c>
      <c r="BI115" s="226">
        <f>IF(N115="nulová",J115,0)</f>
        <v>0</v>
      </c>
      <c r="BJ115" s="17" t="s">
        <v>79</v>
      </c>
      <c r="BK115" s="226">
        <f>ROUND(I115*H115,2)</f>
        <v>0</v>
      </c>
      <c r="BL115" s="17" t="s">
        <v>163</v>
      </c>
      <c r="BM115" s="225" t="s">
        <v>197</v>
      </c>
    </row>
    <row r="116" s="2" customFormat="1">
      <c r="A116" s="38"/>
      <c r="B116" s="39"/>
      <c r="C116" s="40"/>
      <c r="D116" s="227" t="s">
        <v>165</v>
      </c>
      <c r="E116" s="40"/>
      <c r="F116" s="228" t="s">
        <v>169</v>
      </c>
      <c r="G116" s="40"/>
      <c r="H116" s="40"/>
      <c r="I116" s="229"/>
      <c r="J116" s="40"/>
      <c r="K116" s="40"/>
      <c r="L116" s="44"/>
      <c r="M116" s="230"/>
      <c r="N116" s="231"/>
      <c r="O116" s="84"/>
      <c r="P116" s="84"/>
      <c r="Q116" s="84"/>
      <c r="R116" s="84"/>
      <c r="S116" s="84"/>
      <c r="T116" s="85"/>
      <c r="U116" s="38"/>
      <c r="V116" s="38"/>
      <c r="W116" s="38"/>
      <c r="X116" s="38"/>
      <c r="Y116" s="38"/>
      <c r="Z116" s="38"/>
      <c r="AA116" s="38"/>
      <c r="AB116" s="38"/>
      <c r="AC116" s="38"/>
      <c r="AD116" s="38"/>
      <c r="AE116" s="38"/>
      <c r="AT116" s="17" t="s">
        <v>165</v>
      </c>
      <c r="AU116" s="17" t="s">
        <v>81</v>
      </c>
    </row>
    <row r="117" s="12" customFormat="1" ht="22.8" customHeight="1">
      <c r="A117" s="12"/>
      <c r="B117" s="196"/>
      <c r="C117" s="197"/>
      <c r="D117" s="198" t="s">
        <v>70</v>
      </c>
      <c r="E117" s="210" t="s">
        <v>198</v>
      </c>
      <c r="F117" s="210" t="s">
        <v>199</v>
      </c>
      <c r="G117" s="197"/>
      <c r="H117" s="197"/>
      <c r="I117" s="200"/>
      <c r="J117" s="211">
        <f>BK117</f>
        <v>0</v>
      </c>
      <c r="K117" s="197"/>
      <c r="L117" s="202"/>
      <c r="M117" s="203"/>
      <c r="N117" s="204"/>
      <c r="O117" s="204"/>
      <c r="P117" s="205">
        <f>SUM(P118:P119)</f>
        <v>0</v>
      </c>
      <c r="Q117" s="204"/>
      <c r="R117" s="205">
        <f>SUM(R118:R119)</f>
        <v>0</v>
      </c>
      <c r="S117" s="204"/>
      <c r="T117" s="206">
        <f>SUM(T118:T119)</f>
        <v>0</v>
      </c>
      <c r="U117" s="12"/>
      <c r="V117" s="12"/>
      <c r="W117" s="12"/>
      <c r="X117" s="12"/>
      <c r="Y117" s="12"/>
      <c r="Z117" s="12"/>
      <c r="AA117" s="12"/>
      <c r="AB117" s="12"/>
      <c r="AC117" s="12"/>
      <c r="AD117" s="12"/>
      <c r="AE117" s="12"/>
      <c r="AR117" s="207" t="s">
        <v>79</v>
      </c>
      <c r="AT117" s="208" t="s">
        <v>70</v>
      </c>
      <c r="AU117" s="208" t="s">
        <v>79</v>
      </c>
      <c r="AY117" s="207" t="s">
        <v>154</v>
      </c>
      <c r="BK117" s="209">
        <f>SUM(BK118:BK119)</f>
        <v>0</v>
      </c>
    </row>
    <row r="118" s="2" customFormat="1" ht="16.5" customHeight="1">
      <c r="A118" s="38"/>
      <c r="B118" s="39"/>
      <c r="C118" s="212" t="s">
        <v>162</v>
      </c>
      <c r="D118" s="213" t="s">
        <v>157</v>
      </c>
      <c r="E118" s="214" t="s">
        <v>200</v>
      </c>
      <c r="F118" s="215" t="s">
        <v>201</v>
      </c>
      <c r="G118" s="216" t="s">
        <v>160</v>
      </c>
      <c r="H118" s="217">
        <v>9</v>
      </c>
      <c r="I118" s="218"/>
      <c r="J118" s="219">
        <f>ROUND(I118*H118,2)</f>
        <v>0</v>
      </c>
      <c r="K118" s="215" t="s">
        <v>161</v>
      </c>
      <c r="L118" s="220"/>
      <c r="M118" s="221" t="s">
        <v>19</v>
      </c>
      <c r="N118" s="222" t="s">
        <v>42</v>
      </c>
      <c r="O118" s="84"/>
      <c r="P118" s="223">
        <f>O118*H118</f>
        <v>0</v>
      </c>
      <c r="Q118" s="223">
        <v>0</v>
      </c>
      <c r="R118" s="223">
        <f>Q118*H118</f>
        <v>0</v>
      </c>
      <c r="S118" s="223">
        <v>0</v>
      </c>
      <c r="T118" s="224">
        <f>S118*H118</f>
        <v>0</v>
      </c>
      <c r="U118" s="38"/>
      <c r="V118" s="38"/>
      <c r="W118" s="38"/>
      <c r="X118" s="38"/>
      <c r="Y118" s="38"/>
      <c r="Z118" s="38"/>
      <c r="AA118" s="38"/>
      <c r="AB118" s="38"/>
      <c r="AC118" s="38"/>
      <c r="AD118" s="38"/>
      <c r="AE118" s="38"/>
      <c r="AR118" s="225" t="s">
        <v>162</v>
      </c>
      <c r="AT118" s="225" t="s">
        <v>157</v>
      </c>
      <c r="AU118" s="225" t="s">
        <v>81</v>
      </c>
      <c r="AY118" s="17" t="s">
        <v>154</v>
      </c>
      <c r="BE118" s="226">
        <f>IF(N118="základní",J118,0)</f>
        <v>0</v>
      </c>
      <c r="BF118" s="226">
        <f>IF(N118="snížená",J118,0)</f>
        <v>0</v>
      </c>
      <c r="BG118" s="226">
        <f>IF(N118="zákl. přenesená",J118,0)</f>
        <v>0</v>
      </c>
      <c r="BH118" s="226">
        <f>IF(N118="sníž. přenesená",J118,0)</f>
        <v>0</v>
      </c>
      <c r="BI118" s="226">
        <f>IF(N118="nulová",J118,0)</f>
        <v>0</v>
      </c>
      <c r="BJ118" s="17" t="s">
        <v>79</v>
      </c>
      <c r="BK118" s="226">
        <f>ROUND(I118*H118,2)</f>
        <v>0</v>
      </c>
      <c r="BL118" s="17" t="s">
        <v>163</v>
      </c>
      <c r="BM118" s="225" t="s">
        <v>202</v>
      </c>
    </row>
    <row r="119" s="2" customFormat="1">
      <c r="A119" s="38"/>
      <c r="B119" s="39"/>
      <c r="C119" s="40"/>
      <c r="D119" s="227" t="s">
        <v>165</v>
      </c>
      <c r="E119" s="40"/>
      <c r="F119" s="228" t="s">
        <v>201</v>
      </c>
      <c r="G119" s="40"/>
      <c r="H119" s="40"/>
      <c r="I119" s="229"/>
      <c r="J119" s="40"/>
      <c r="K119" s="40"/>
      <c r="L119" s="44"/>
      <c r="M119" s="230"/>
      <c r="N119" s="231"/>
      <c r="O119" s="84"/>
      <c r="P119" s="84"/>
      <c r="Q119" s="84"/>
      <c r="R119" s="84"/>
      <c r="S119" s="84"/>
      <c r="T119" s="85"/>
      <c r="U119" s="38"/>
      <c r="V119" s="38"/>
      <c r="W119" s="38"/>
      <c r="X119" s="38"/>
      <c r="Y119" s="38"/>
      <c r="Z119" s="38"/>
      <c r="AA119" s="38"/>
      <c r="AB119" s="38"/>
      <c r="AC119" s="38"/>
      <c r="AD119" s="38"/>
      <c r="AE119" s="38"/>
      <c r="AT119" s="17" t="s">
        <v>165</v>
      </c>
      <c r="AU119" s="17" t="s">
        <v>81</v>
      </c>
    </row>
    <row r="120" s="12" customFormat="1" ht="25.92" customHeight="1">
      <c r="A120" s="12"/>
      <c r="B120" s="196"/>
      <c r="C120" s="197"/>
      <c r="D120" s="198" t="s">
        <v>70</v>
      </c>
      <c r="E120" s="199" t="s">
        <v>203</v>
      </c>
      <c r="F120" s="199" t="s">
        <v>204</v>
      </c>
      <c r="G120" s="197"/>
      <c r="H120" s="197"/>
      <c r="I120" s="200"/>
      <c r="J120" s="201">
        <f>BK120</f>
        <v>0</v>
      </c>
      <c r="K120" s="197"/>
      <c r="L120" s="202"/>
      <c r="M120" s="203"/>
      <c r="N120" s="204"/>
      <c r="O120" s="204"/>
      <c r="P120" s="205">
        <f>P121+P125+P129</f>
        <v>0</v>
      </c>
      <c r="Q120" s="204"/>
      <c r="R120" s="205">
        <f>R121+R125+R129</f>
        <v>1314.213</v>
      </c>
      <c r="S120" s="204"/>
      <c r="T120" s="206">
        <f>T121+T125+T129</f>
        <v>0</v>
      </c>
      <c r="U120" s="12"/>
      <c r="V120" s="12"/>
      <c r="W120" s="12"/>
      <c r="X120" s="12"/>
      <c r="Y120" s="12"/>
      <c r="Z120" s="12"/>
      <c r="AA120" s="12"/>
      <c r="AB120" s="12"/>
      <c r="AC120" s="12"/>
      <c r="AD120" s="12"/>
      <c r="AE120" s="12"/>
      <c r="AR120" s="207" t="s">
        <v>79</v>
      </c>
      <c r="AT120" s="208" t="s">
        <v>70</v>
      </c>
      <c r="AU120" s="208" t="s">
        <v>71</v>
      </c>
      <c r="AY120" s="207" t="s">
        <v>154</v>
      </c>
      <c r="BK120" s="209">
        <f>BK121+BK125+BK129</f>
        <v>0</v>
      </c>
    </row>
    <row r="121" s="12" customFormat="1" ht="22.8" customHeight="1">
      <c r="A121" s="12"/>
      <c r="B121" s="196"/>
      <c r="C121" s="197"/>
      <c r="D121" s="198" t="s">
        <v>70</v>
      </c>
      <c r="E121" s="210" t="s">
        <v>187</v>
      </c>
      <c r="F121" s="210" t="s">
        <v>156</v>
      </c>
      <c r="G121" s="197"/>
      <c r="H121" s="197"/>
      <c r="I121" s="200"/>
      <c r="J121" s="211">
        <f>BK121</f>
        <v>0</v>
      </c>
      <c r="K121" s="197"/>
      <c r="L121" s="202"/>
      <c r="M121" s="203"/>
      <c r="N121" s="204"/>
      <c r="O121" s="204"/>
      <c r="P121" s="205">
        <f>SUM(P122:P124)</f>
        <v>0</v>
      </c>
      <c r="Q121" s="204"/>
      <c r="R121" s="205">
        <f>SUM(R122:R124)</f>
        <v>68.343000000000004</v>
      </c>
      <c r="S121" s="204"/>
      <c r="T121" s="206">
        <f>SUM(T122:T124)</f>
        <v>0</v>
      </c>
      <c r="U121" s="12"/>
      <c r="V121" s="12"/>
      <c r="W121" s="12"/>
      <c r="X121" s="12"/>
      <c r="Y121" s="12"/>
      <c r="Z121" s="12"/>
      <c r="AA121" s="12"/>
      <c r="AB121" s="12"/>
      <c r="AC121" s="12"/>
      <c r="AD121" s="12"/>
      <c r="AE121" s="12"/>
      <c r="AR121" s="207" t="s">
        <v>79</v>
      </c>
      <c r="AT121" s="208" t="s">
        <v>70</v>
      </c>
      <c r="AU121" s="208" t="s">
        <v>79</v>
      </c>
      <c r="AY121" s="207" t="s">
        <v>154</v>
      </c>
      <c r="BK121" s="209">
        <f>SUM(BK122:BK124)</f>
        <v>0</v>
      </c>
    </row>
    <row r="122" s="2" customFormat="1" ht="33" customHeight="1">
      <c r="A122" s="38"/>
      <c r="B122" s="39"/>
      <c r="C122" s="212" t="s">
        <v>205</v>
      </c>
      <c r="D122" s="213" t="s">
        <v>157</v>
      </c>
      <c r="E122" s="214" t="s">
        <v>206</v>
      </c>
      <c r="F122" s="215" t="s">
        <v>207</v>
      </c>
      <c r="G122" s="216" t="s">
        <v>160</v>
      </c>
      <c r="H122" s="217">
        <v>209</v>
      </c>
      <c r="I122" s="218"/>
      <c r="J122" s="219">
        <f>ROUND(I122*H122,2)</f>
        <v>0</v>
      </c>
      <c r="K122" s="215" t="s">
        <v>161</v>
      </c>
      <c r="L122" s="220"/>
      <c r="M122" s="221" t="s">
        <v>19</v>
      </c>
      <c r="N122" s="222" t="s">
        <v>42</v>
      </c>
      <c r="O122" s="84"/>
      <c r="P122" s="223">
        <f>O122*H122</f>
        <v>0</v>
      </c>
      <c r="Q122" s="223">
        <v>0.32700000000000001</v>
      </c>
      <c r="R122" s="223">
        <f>Q122*H122</f>
        <v>68.343000000000004</v>
      </c>
      <c r="S122" s="223">
        <v>0</v>
      </c>
      <c r="T122" s="224">
        <f>S122*H122</f>
        <v>0</v>
      </c>
      <c r="U122" s="38"/>
      <c r="V122" s="38"/>
      <c r="W122" s="38"/>
      <c r="X122" s="38"/>
      <c r="Y122" s="38"/>
      <c r="Z122" s="38"/>
      <c r="AA122" s="38"/>
      <c r="AB122" s="38"/>
      <c r="AC122" s="38"/>
      <c r="AD122" s="38"/>
      <c r="AE122" s="38"/>
      <c r="AR122" s="225" t="s">
        <v>162</v>
      </c>
      <c r="AT122" s="225" t="s">
        <v>157</v>
      </c>
      <c r="AU122" s="225" t="s">
        <v>81</v>
      </c>
      <c r="AY122" s="17" t="s">
        <v>154</v>
      </c>
      <c r="BE122" s="226">
        <f>IF(N122="základní",J122,0)</f>
        <v>0</v>
      </c>
      <c r="BF122" s="226">
        <f>IF(N122="snížená",J122,0)</f>
        <v>0</v>
      </c>
      <c r="BG122" s="226">
        <f>IF(N122="zákl. přenesená",J122,0)</f>
        <v>0</v>
      </c>
      <c r="BH122" s="226">
        <f>IF(N122="sníž. přenesená",J122,0)</f>
        <v>0</v>
      </c>
      <c r="BI122" s="226">
        <f>IF(N122="nulová",J122,0)</f>
        <v>0</v>
      </c>
      <c r="BJ122" s="17" t="s">
        <v>79</v>
      </c>
      <c r="BK122" s="226">
        <f>ROUND(I122*H122,2)</f>
        <v>0</v>
      </c>
      <c r="BL122" s="17" t="s">
        <v>163</v>
      </c>
      <c r="BM122" s="225" t="s">
        <v>208</v>
      </c>
    </row>
    <row r="123" s="2" customFormat="1">
      <c r="A123" s="38"/>
      <c r="B123" s="39"/>
      <c r="C123" s="40"/>
      <c r="D123" s="227" t="s">
        <v>165</v>
      </c>
      <c r="E123" s="40"/>
      <c r="F123" s="228" t="s">
        <v>209</v>
      </c>
      <c r="G123" s="40"/>
      <c r="H123" s="40"/>
      <c r="I123" s="229"/>
      <c r="J123" s="40"/>
      <c r="K123" s="40"/>
      <c r="L123" s="44"/>
      <c r="M123" s="230"/>
      <c r="N123" s="231"/>
      <c r="O123" s="84"/>
      <c r="P123" s="84"/>
      <c r="Q123" s="84"/>
      <c r="R123" s="84"/>
      <c r="S123" s="84"/>
      <c r="T123" s="85"/>
      <c r="U123" s="38"/>
      <c r="V123" s="38"/>
      <c r="W123" s="38"/>
      <c r="X123" s="38"/>
      <c r="Y123" s="38"/>
      <c r="Z123" s="38"/>
      <c r="AA123" s="38"/>
      <c r="AB123" s="38"/>
      <c r="AC123" s="38"/>
      <c r="AD123" s="38"/>
      <c r="AE123" s="38"/>
      <c r="AT123" s="17" t="s">
        <v>165</v>
      </c>
      <c r="AU123" s="17" t="s">
        <v>81</v>
      </c>
    </row>
    <row r="124" s="13" customFormat="1">
      <c r="A124" s="13"/>
      <c r="B124" s="232"/>
      <c r="C124" s="233"/>
      <c r="D124" s="227" t="s">
        <v>166</v>
      </c>
      <c r="E124" s="234" t="s">
        <v>19</v>
      </c>
      <c r="F124" s="235" t="s">
        <v>210</v>
      </c>
      <c r="G124" s="233"/>
      <c r="H124" s="236">
        <v>209</v>
      </c>
      <c r="I124" s="237"/>
      <c r="J124" s="233"/>
      <c r="K124" s="233"/>
      <c r="L124" s="238"/>
      <c r="M124" s="239"/>
      <c r="N124" s="240"/>
      <c r="O124" s="240"/>
      <c r="P124" s="240"/>
      <c r="Q124" s="240"/>
      <c r="R124" s="240"/>
      <c r="S124" s="240"/>
      <c r="T124" s="241"/>
      <c r="U124" s="13"/>
      <c r="V124" s="13"/>
      <c r="W124" s="13"/>
      <c r="X124" s="13"/>
      <c r="Y124" s="13"/>
      <c r="Z124" s="13"/>
      <c r="AA124" s="13"/>
      <c r="AB124" s="13"/>
      <c r="AC124" s="13"/>
      <c r="AD124" s="13"/>
      <c r="AE124" s="13"/>
      <c r="AT124" s="242" t="s">
        <v>166</v>
      </c>
      <c r="AU124" s="242" t="s">
        <v>81</v>
      </c>
      <c r="AV124" s="13" t="s">
        <v>81</v>
      </c>
      <c r="AW124" s="13" t="s">
        <v>33</v>
      </c>
      <c r="AX124" s="13" t="s">
        <v>71</v>
      </c>
      <c r="AY124" s="242" t="s">
        <v>154</v>
      </c>
    </row>
    <row r="125" s="12" customFormat="1" ht="22.8" customHeight="1">
      <c r="A125" s="12"/>
      <c r="B125" s="196"/>
      <c r="C125" s="197"/>
      <c r="D125" s="198" t="s">
        <v>70</v>
      </c>
      <c r="E125" s="210" t="s">
        <v>211</v>
      </c>
      <c r="F125" s="210" t="s">
        <v>212</v>
      </c>
      <c r="G125" s="197"/>
      <c r="H125" s="197"/>
      <c r="I125" s="200"/>
      <c r="J125" s="211">
        <f>BK125</f>
        <v>0</v>
      </c>
      <c r="K125" s="197"/>
      <c r="L125" s="202"/>
      <c r="M125" s="203"/>
      <c r="N125" s="204"/>
      <c r="O125" s="204"/>
      <c r="P125" s="205">
        <f>SUM(P126:P128)</f>
        <v>0</v>
      </c>
      <c r="Q125" s="204"/>
      <c r="R125" s="205">
        <f>SUM(R126:R128)</f>
        <v>1150.059</v>
      </c>
      <c r="S125" s="204"/>
      <c r="T125" s="206">
        <f>SUM(T126:T128)</f>
        <v>0</v>
      </c>
      <c r="U125" s="12"/>
      <c r="V125" s="12"/>
      <c r="W125" s="12"/>
      <c r="X125" s="12"/>
      <c r="Y125" s="12"/>
      <c r="Z125" s="12"/>
      <c r="AA125" s="12"/>
      <c r="AB125" s="12"/>
      <c r="AC125" s="12"/>
      <c r="AD125" s="12"/>
      <c r="AE125" s="12"/>
      <c r="AR125" s="207" t="s">
        <v>79</v>
      </c>
      <c r="AT125" s="208" t="s">
        <v>70</v>
      </c>
      <c r="AU125" s="208" t="s">
        <v>79</v>
      </c>
      <c r="AY125" s="207" t="s">
        <v>154</v>
      </c>
      <c r="BK125" s="209">
        <f>SUM(BK126:BK128)</f>
        <v>0</v>
      </c>
    </row>
    <row r="126" s="2" customFormat="1" ht="33" customHeight="1">
      <c r="A126" s="38"/>
      <c r="B126" s="39"/>
      <c r="C126" s="212" t="s">
        <v>213</v>
      </c>
      <c r="D126" s="213" t="s">
        <v>157</v>
      </c>
      <c r="E126" s="214" t="s">
        <v>206</v>
      </c>
      <c r="F126" s="215" t="s">
        <v>207</v>
      </c>
      <c r="G126" s="216" t="s">
        <v>160</v>
      </c>
      <c r="H126" s="217">
        <v>3517</v>
      </c>
      <c r="I126" s="218"/>
      <c r="J126" s="219">
        <f>ROUND(I126*H126,2)</f>
        <v>0</v>
      </c>
      <c r="K126" s="215" t="s">
        <v>161</v>
      </c>
      <c r="L126" s="220"/>
      <c r="M126" s="221" t="s">
        <v>19</v>
      </c>
      <c r="N126" s="222" t="s">
        <v>42</v>
      </c>
      <c r="O126" s="84"/>
      <c r="P126" s="223">
        <f>O126*H126</f>
        <v>0</v>
      </c>
      <c r="Q126" s="223">
        <v>0.32700000000000001</v>
      </c>
      <c r="R126" s="223">
        <f>Q126*H126</f>
        <v>1150.059</v>
      </c>
      <c r="S126" s="223">
        <v>0</v>
      </c>
      <c r="T126" s="224">
        <f>S126*H126</f>
        <v>0</v>
      </c>
      <c r="U126" s="38"/>
      <c r="V126" s="38"/>
      <c r="W126" s="38"/>
      <c r="X126" s="38"/>
      <c r="Y126" s="38"/>
      <c r="Z126" s="38"/>
      <c r="AA126" s="38"/>
      <c r="AB126" s="38"/>
      <c r="AC126" s="38"/>
      <c r="AD126" s="38"/>
      <c r="AE126" s="38"/>
      <c r="AR126" s="225" t="s">
        <v>162</v>
      </c>
      <c r="AT126" s="225" t="s">
        <v>157</v>
      </c>
      <c r="AU126" s="225" t="s">
        <v>81</v>
      </c>
      <c r="AY126" s="17" t="s">
        <v>154</v>
      </c>
      <c r="BE126" s="226">
        <f>IF(N126="základní",J126,0)</f>
        <v>0</v>
      </c>
      <c r="BF126" s="226">
        <f>IF(N126="snížená",J126,0)</f>
        <v>0</v>
      </c>
      <c r="BG126" s="226">
        <f>IF(N126="zákl. přenesená",J126,0)</f>
        <v>0</v>
      </c>
      <c r="BH126" s="226">
        <f>IF(N126="sníž. přenesená",J126,0)</f>
        <v>0</v>
      </c>
      <c r="BI126" s="226">
        <f>IF(N126="nulová",J126,0)</f>
        <v>0</v>
      </c>
      <c r="BJ126" s="17" t="s">
        <v>79</v>
      </c>
      <c r="BK126" s="226">
        <f>ROUND(I126*H126,2)</f>
        <v>0</v>
      </c>
      <c r="BL126" s="17" t="s">
        <v>163</v>
      </c>
      <c r="BM126" s="225" t="s">
        <v>214</v>
      </c>
    </row>
    <row r="127" s="2" customFormat="1">
      <c r="A127" s="38"/>
      <c r="B127" s="39"/>
      <c r="C127" s="40"/>
      <c r="D127" s="227" t="s">
        <v>165</v>
      </c>
      <c r="E127" s="40"/>
      <c r="F127" s="228" t="s">
        <v>209</v>
      </c>
      <c r="G127" s="40"/>
      <c r="H127" s="40"/>
      <c r="I127" s="229"/>
      <c r="J127" s="40"/>
      <c r="K127" s="40"/>
      <c r="L127" s="44"/>
      <c r="M127" s="230"/>
      <c r="N127" s="231"/>
      <c r="O127" s="84"/>
      <c r="P127" s="84"/>
      <c r="Q127" s="84"/>
      <c r="R127" s="84"/>
      <c r="S127" s="84"/>
      <c r="T127" s="85"/>
      <c r="U127" s="38"/>
      <c r="V127" s="38"/>
      <c r="W127" s="38"/>
      <c r="X127" s="38"/>
      <c r="Y127" s="38"/>
      <c r="Z127" s="38"/>
      <c r="AA127" s="38"/>
      <c r="AB127" s="38"/>
      <c r="AC127" s="38"/>
      <c r="AD127" s="38"/>
      <c r="AE127" s="38"/>
      <c r="AT127" s="17" t="s">
        <v>165</v>
      </c>
      <c r="AU127" s="17" t="s">
        <v>81</v>
      </c>
    </row>
    <row r="128" s="13" customFormat="1">
      <c r="A128" s="13"/>
      <c r="B128" s="232"/>
      <c r="C128" s="233"/>
      <c r="D128" s="227" t="s">
        <v>166</v>
      </c>
      <c r="E128" s="234" t="s">
        <v>19</v>
      </c>
      <c r="F128" s="235" t="s">
        <v>215</v>
      </c>
      <c r="G128" s="233"/>
      <c r="H128" s="236">
        <v>3517</v>
      </c>
      <c r="I128" s="237"/>
      <c r="J128" s="233"/>
      <c r="K128" s="233"/>
      <c r="L128" s="238"/>
      <c r="M128" s="239"/>
      <c r="N128" s="240"/>
      <c r="O128" s="240"/>
      <c r="P128" s="240"/>
      <c r="Q128" s="240"/>
      <c r="R128" s="240"/>
      <c r="S128" s="240"/>
      <c r="T128" s="241"/>
      <c r="U128" s="13"/>
      <c r="V128" s="13"/>
      <c r="W128" s="13"/>
      <c r="X128" s="13"/>
      <c r="Y128" s="13"/>
      <c r="Z128" s="13"/>
      <c r="AA128" s="13"/>
      <c r="AB128" s="13"/>
      <c r="AC128" s="13"/>
      <c r="AD128" s="13"/>
      <c r="AE128" s="13"/>
      <c r="AT128" s="242" t="s">
        <v>166</v>
      </c>
      <c r="AU128" s="242" t="s">
        <v>81</v>
      </c>
      <c r="AV128" s="13" t="s">
        <v>81</v>
      </c>
      <c r="AW128" s="13" t="s">
        <v>33</v>
      </c>
      <c r="AX128" s="13" t="s">
        <v>71</v>
      </c>
      <c r="AY128" s="242" t="s">
        <v>154</v>
      </c>
    </row>
    <row r="129" s="12" customFormat="1" ht="22.8" customHeight="1">
      <c r="A129" s="12"/>
      <c r="B129" s="196"/>
      <c r="C129" s="197"/>
      <c r="D129" s="198" t="s">
        <v>70</v>
      </c>
      <c r="E129" s="210" t="s">
        <v>216</v>
      </c>
      <c r="F129" s="210" t="s">
        <v>193</v>
      </c>
      <c r="G129" s="197"/>
      <c r="H129" s="197"/>
      <c r="I129" s="200"/>
      <c r="J129" s="211">
        <f>BK129</f>
        <v>0</v>
      </c>
      <c r="K129" s="197"/>
      <c r="L129" s="202"/>
      <c r="M129" s="203"/>
      <c r="N129" s="204"/>
      <c r="O129" s="204"/>
      <c r="P129" s="205">
        <f>SUM(P130:P131)</f>
        <v>0</v>
      </c>
      <c r="Q129" s="204"/>
      <c r="R129" s="205">
        <f>SUM(R130:R131)</f>
        <v>95.811000000000007</v>
      </c>
      <c r="S129" s="204"/>
      <c r="T129" s="206">
        <f>SUM(T130:T131)</f>
        <v>0</v>
      </c>
      <c r="U129" s="12"/>
      <c r="V129" s="12"/>
      <c r="W129" s="12"/>
      <c r="X129" s="12"/>
      <c r="Y129" s="12"/>
      <c r="Z129" s="12"/>
      <c r="AA129" s="12"/>
      <c r="AB129" s="12"/>
      <c r="AC129" s="12"/>
      <c r="AD129" s="12"/>
      <c r="AE129" s="12"/>
      <c r="AR129" s="207" t="s">
        <v>79</v>
      </c>
      <c r="AT129" s="208" t="s">
        <v>70</v>
      </c>
      <c r="AU129" s="208" t="s">
        <v>79</v>
      </c>
      <c r="AY129" s="207" t="s">
        <v>154</v>
      </c>
      <c r="BK129" s="209">
        <f>SUM(BK130:BK131)</f>
        <v>0</v>
      </c>
    </row>
    <row r="130" s="2" customFormat="1" ht="33" customHeight="1">
      <c r="A130" s="38"/>
      <c r="B130" s="39"/>
      <c r="C130" s="212" t="s">
        <v>217</v>
      </c>
      <c r="D130" s="213" t="s">
        <v>157</v>
      </c>
      <c r="E130" s="214" t="s">
        <v>206</v>
      </c>
      <c r="F130" s="215" t="s">
        <v>207</v>
      </c>
      <c r="G130" s="216" t="s">
        <v>160</v>
      </c>
      <c r="H130" s="217">
        <v>293</v>
      </c>
      <c r="I130" s="218"/>
      <c r="J130" s="219">
        <f>ROUND(I130*H130,2)</f>
        <v>0</v>
      </c>
      <c r="K130" s="215" t="s">
        <v>161</v>
      </c>
      <c r="L130" s="220"/>
      <c r="M130" s="221" t="s">
        <v>19</v>
      </c>
      <c r="N130" s="222" t="s">
        <v>42</v>
      </c>
      <c r="O130" s="84"/>
      <c r="P130" s="223">
        <f>O130*H130</f>
        <v>0</v>
      </c>
      <c r="Q130" s="223">
        <v>0.32700000000000001</v>
      </c>
      <c r="R130" s="223">
        <f>Q130*H130</f>
        <v>95.811000000000007</v>
      </c>
      <c r="S130" s="223">
        <v>0</v>
      </c>
      <c r="T130" s="224">
        <f>S130*H130</f>
        <v>0</v>
      </c>
      <c r="U130" s="38"/>
      <c r="V130" s="38"/>
      <c r="W130" s="38"/>
      <c r="X130" s="38"/>
      <c r="Y130" s="38"/>
      <c r="Z130" s="38"/>
      <c r="AA130" s="38"/>
      <c r="AB130" s="38"/>
      <c r="AC130" s="38"/>
      <c r="AD130" s="38"/>
      <c r="AE130" s="38"/>
      <c r="AR130" s="225" t="s">
        <v>162</v>
      </c>
      <c r="AT130" s="225" t="s">
        <v>157</v>
      </c>
      <c r="AU130" s="225" t="s">
        <v>81</v>
      </c>
      <c r="AY130" s="17" t="s">
        <v>154</v>
      </c>
      <c r="BE130" s="226">
        <f>IF(N130="základní",J130,0)</f>
        <v>0</v>
      </c>
      <c r="BF130" s="226">
        <f>IF(N130="snížená",J130,0)</f>
        <v>0</v>
      </c>
      <c r="BG130" s="226">
        <f>IF(N130="zákl. přenesená",J130,0)</f>
        <v>0</v>
      </c>
      <c r="BH130" s="226">
        <f>IF(N130="sníž. přenesená",J130,0)</f>
        <v>0</v>
      </c>
      <c r="BI130" s="226">
        <f>IF(N130="nulová",J130,0)</f>
        <v>0</v>
      </c>
      <c r="BJ130" s="17" t="s">
        <v>79</v>
      </c>
      <c r="BK130" s="226">
        <f>ROUND(I130*H130,2)</f>
        <v>0</v>
      </c>
      <c r="BL130" s="17" t="s">
        <v>163</v>
      </c>
      <c r="BM130" s="225" t="s">
        <v>218</v>
      </c>
    </row>
    <row r="131" s="2" customFormat="1">
      <c r="A131" s="38"/>
      <c r="B131" s="39"/>
      <c r="C131" s="40"/>
      <c r="D131" s="227" t="s">
        <v>165</v>
      </c>
      <c r="E131" s="40"/>
      <c r="F131" s="228" t="s">
        <v>209</v>
      </c>
      <c r="G131" s="40"/>
      <c r="H131" s="40"/>
      <c r="I131" s="229"/>
      <c r="J131" s="40"/>
      <c r="K131" s="40"/>
      <c r="L131" s="44"/>
      <c r="M131" s="243"/>
      <c r="N131" s="244"/>
      <c r="O131" s="245"/>
      <c r="P131" s="245"/>
      <c r="Q131" s="245"/>
      <c r="R131" s="245"/>
      <c r="S131" s="245"/>
      <c r="T131" s="246"/>
      <c r="U131" s="38"/>
      <c r="V131" s="38"/>
      <c r="W131" s="38"/>
      <c r="X131" s="38"/>
      <c r="Y131" s="38"/>
      <c r="Z131" s="38"/>
      <c r="AA131" s="38"/>
      <c r="AB131" s="38"/>
      <c r="AC131" s="38"/>
      <c r="AD131" s="38"/>
      <c r="AE131" s="38"/>
      <c r="AT131" s="17" t="s">
        <v>165</v>
      </c>
      <c r="AU131" s="17" t="s">
        <v>81</v>
      </c>
    </row>
    <row r="132" s="2" customFormat="1" ht="6.96" customHeight="1">
      <c r="A132" s="38"/>
      <c r="B132" s="59"/>
      <c r="C132" s="60"/>
      <c r="D132" s="60"/>
      <c r="E132" s="60"/>
      <c r="F132" s="60"/>
      <c r="G132" s="60"/>
      <c r="H132" s="60"/>
      <c r="I132" s="60"/>
      <c r="J132" s="60"/>
      <c r="K132" s="60"/>
      <c r="L132" s="44"/>
      <c r="M132" s="38"/>
      <c r="O132" s="38"/>
      <c r="P132" s="38"/>
      <c r="Q132" s="38"/>
      <c r="R132" s="38"/>
      <c r="S132" s="38"/>
      <c r="T132" s="38"/>
      <c r="U132" s="38"/>
      <c r="V132" s="38"/>
      <c r="W132" s="38"/>
      <c r="X132" s="38"/>
      <c r="Y132" s="38"/>
      <c r="Z132" s="38"/>
      <c r="AA132" s="38"/>
      <c r="AB132" s="38"/>
      <c r="AC132" s="38"/>
      <c r="AD132" s="38"/>
      <c r="AE132" s="38"/>
    </row>
  </sheetData>
  <sheetProtection sheet="1" autoFilter="0" formatColumns="0" formatRows="0" objects="1" scenarios="1" spinCount="100000" saltValue="76earcHWInNICu6UEFPnMKiFQTodYHJDIPNizBz/U5cQzaBlXz425q3lMV6Lpn4mk7ACn+xRVqDmW+TIs2R+Sw==" hashValue="GgasM21GQ309otahUhwhV5kf/+92fkqknni/l5K0laLPUUKSeZW0Da1umL9SZZ4VSUwepFfiMEybgEpsr70EFQ==" algorithmName="SHA-512" password="CC35"/>
  <autoFilter ref="C88:K13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88</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1" customFormat="1" ht="12" customHeight="1">
      <c r="B8" s="20"/>
      <c r="D8" s="142" t="s">
        <v>123</v>
      </c>
      <c r="L8" s="20"/>
    </row>
    <row r="9" hidden="1" s="2" customFormat="1" ht="16.5" customHeight="1">
      <c r="A9" s="38"/>
      <c r="B9" s="44"/>
      <c r="C9" s="38"/>
      <c r="D9" s="38"/>
      <c r="E9" s="143" t="s">
        <v>219</v>
      </c>
      <c r="F9" s="38"/>
      <c r="G9" s="38"/>
      <c r="H9" s="38"/>
      <c r="I9" s="38"/>
      <c r="J9" s="38"/>
      <c r="K9" s="38"/>
      <c r="L9" s="144"/>
      <c r="S9" s="38"/>
      <c r="T9" s="38"/>
      <c r="U9" s="38"/>
      <c r="V9" s="38"/>
      <c r="W9" s="38"/>
      <c r="X9" s="38"/>
      <c r="Y9" s="38"/>
      <c r="Z9" s="38"/>
      <c r="AA9" s="38"/>
      <c r="AB9" s="38"/>
      <c r="AC9" s="38"/>
      <c r="AD9" s="38"/>
      <c r="AE9" s="38"/>
    </row>
    <row r="10" hidden="1" s="2" customFormat="1" ht="12" customHeight="1">
      <c r="A10" s="38"/>
      <c r="B10" s="44"/>
      <c r="C10" s="38"/>
      <c r="D10" s="142" t="s">
        <v>220</v>
      </c>
      <c r="E10" s="38"/>
      <c r="F10" s="38"/>
      <c r="G10" s="38"/>
      <c r="H10" s="38"/>
      <c r="I10" s="38"/>
      <c r="J10" s="38"/>
      <c r="K10" s="38"/>
      <c r="L10" s="144"/>
      <c r="S10" s="38"/>
      <c r="T10" s="38"/>
      <c r="U10" s="38"/>
      <c r="V10" s="38"/>
      <c r="W10" s="38"/>
      <c r="X10" s="38"/>
      <c r="Y10" s="38"/>
      <c r="Z10" s="38"/>
      <c r="AA10" s="38"/>
      <c r="AB10" s="38"/>
      <c r="AC10" s="38"/>
      <c r="AD10" s="38"/>
      <c r="AE10" s="38"/>
    </row>
    <row r="11" hidden="1" s="2" customFormat="1" ht="16.5" customHeight="1">
      <c r="A11" s="38"/>
      <c r="B11" s="44"/>
      <c r="C11" s="38"/>
      <c r="D11" s="38"/>
      <c r="E11" s="145" t="s">
        <v>221</v>
      </c>
      <c r="F11" s="38"/>
      <c r="G11" s="38"/>
      <c r="H11" s="38"/>
      <c r="I11" s="38"/>
      <c r="J11" s="38"/>
      <c r="K11" s="38"/>
      <c r="L11" s="144"/>
      <c r="S11" s="38"/>
      <c r="T11" s="38"/>
      <c r="U11" s="38"/>
      <c r="V11" s="38"/>
      <c r="W11" s="38"/>
      <c r="X11" s="38"/>
      <c r="Y11" s="38"/>
      <c r="Z11" s="38"/>
      <c r="AA11" s="38"/>
      <c r="AB11" s="38"/>
      <c r="AC11" s="38"/>
      <c r="AD11" s="38"/>
      <c r="AE11" s="38"/>
    </row>
    <row r="12" hidden="1"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hidden="1"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hidden="1" s="2" customFormat="1" ht="12" customHeight="1">
      <c r="A14" s="38"/>
      <c r="B14" s="44"/>
      <c r="C14" s="38"/>
      <c r="D14" s="142" t="s">
        <v>21</v>
      </c>
      <c r="E14" s="38"/>
      <c r="F14" s="133" t="s">
        <v>22</v>
      </c>
      <c r="G14" s="38"/>
      <c r="H14" s="38"/>
      <c r="I14" s="142" t="s">
        <v>23</v>
      </c>
      <c r="J14" s="146" t="str">
        <f>'Rekapitulace zakázky'!AN8</f>
        <v>1. 3. 2021</v>
      </c>
      <c r="K14" s="38"/>
      <c r="L14" s="144"/>
      <c r="S14" s="38"/>
      <c r="T14" s="38"/>
      <c r="U14" s="38"/>
      <c r="V14" s="38"/>
      <c r="W14" s="38"/>
      <c r="X14" s="38"/>
      <c r="Y14" s="38"/>
      <c r="Z14" s="38"/>
      <c r="AA14" s="38"/>
      <c r="AB14" s="38"/>
      <c r="AC14" s="38"/>
      <c r="AD14" s="38"/>
      <c r="AE14" s="38"/>
    </row>
    <row r="15" hidden="1"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hidden="1" s="2" customFormat="1" ht="12" customHeight="1">
      <c r="A16" s="38"/>
      <c r="B16" s="44"/>
      <c r="C16" s="38"/>
      <c r="D16" s="142" t="s">
        <v>25</v>
      </c>
      <c r="E16" s="38"/>
      <c r="F16" s="38"/>
      <c r="G16" s="38"/>
      <c r="H16" s="38"/>
      <c r="I16" s="142" t="s">
        <v>26</v>
      </c>
      <c r="J16" s="133" t="s">
        <v>19</v>
      </c>
      <c r="K16" s="38"/>
      <c r="L16" s="144"/>
      <c r="S16" s="38"/>
      <c r="T16" s="38"/>
      <c r="U16" s="38"/>
      <c r="V16" s="38"/>
      <c r="W16" s="38"/>
      <c r="X16" s="38"/>
      <c r="Y16" s="38"/>
      <c r="Z16" s="38"/>
      <c r="AA16" s="38"/>
      <c r="AB16" s="38"/>
      <c r="AC16" s="38"/>
      <c r="AD16" s="38"/>
      <c r="AE16" s="38"/>
    </row>
    <row r="17" hidden="1" s="2" customFormat="1" ht="18" customHeight="1">
      <c r="A17" s="38"/>
      <c r="B17" s="44"/>
      <c r="C17" s="38"/>
      <c r="D17" s="38"/>
      <c r="E17" s="133" t="s">
        <v>27</v>
      </c>
      <c r="F17" s="38"/>
      <c r="G17" s="38"/>
      <c r="H17" s="38"/>
      <c r="I17" s="142" t="s">
        <v>28</v>
      </c>
      <c r="J17" s="133" t="s">
        <v>19</v>
      </c>
      <c r="K17" s="38"/>
      <c r="L17" s="144"/>
      <c r="S17" s="38"/>
      <c r="T17" s="38"/>
      <c r="U17" s="38"/>
      <c r="V17" s="38"/>
      <c r="W17" s="38"/>
      <c r="X17" s="38"/>
      <c r="Y17" s="38"/>
      <c r="Z17" s="38"/>
      <c r="AA17" s="38"/>
      <c r="AB17" s="38"/>
      <c r="AC17" s="38"/>
      <c r="AD17" s="38"/>
      <c r="AE17" s="38"/>
    </row>
    <row r="18" hidden="1"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hidden="1" s="2" customFormat="1" ht="12" customHeight="1">
      <c r="A19" s="38"/>
      <c r="B19" s="44"/>
      <c r="C19" s="38"/>
      <c r="D19" s="142" t="s">
        <v>29</v>
      </c>
      <c r="E19" s="38"/>
      <c r="F19" s="38"/>
      <c r="G19" s="38"/>
      <c r="H19" s="38"/>
      <c r="I19" s="142" t="s">
        <v>26</v>
      </c>
      <c r="J19" s="33" t="str">
        <f>'Rekapitulace zakázky'!AN13</f>
        <v>Vyplň údaj</v>
      </c>
      <c r="K19" s="38"/>
      <c r="L19" s="144"/>
      <c r="S19" s="38"/>
      <c r="T19" s="38"/>
      <c r="U19" s="38"/>
      <c r="V19" s="38"/>
      <c r="W19" s="38"/>
      <c r="X19" s="38"/>
      <c r="Y19" s="38"/>
      <c r="Z19" s="38"/>
      <c r="AA19" s="38"/>
      <c r="AB19" s="38"/>
      <c r="AC19" s="38"/>
      <c r="AD19" s="38"/>
      <c r="AE19" s="38"/>
    </row>
    <row r="20" hidden="1" s="2" customFormat="1" ht="18" customHeight="1">
      <c r="A20" s="38"/>
      <c r="B20" s="44"/>
      <c r="C20" s="38"/>
      <c r="D20" s="38"/>
      <c r="E20" s="33" t="str">
        <f>'Rekapitulace zakázky'!E14</f>
        <v>Vyplň údaj</v>
      </c>
      <c r="F20" s="133"/>
      <c r="G20" s="133"/>
      <c r="H20" s="133"/>
      <c r="I20" s="142" t="s">
        <v>28</v>
      </c>
      <c r="J20" s="33" t="str">
        <f>'Rekapitulace zakázky'!AN14</f>
        <v>Vyplň údaj</v>
      </c>
      <c r="K20" s="38"/>
      <c r="L20" s="144"/>
      <c r="S20" s="38"/>
      <c r="T20" s="38"/>
      <c r="U20" s="38"/>
      <c r="V20" s="38"/>
      <c r="W20" s="38"/>
      <c r="X20" s="38"/>
      <c r="Y20" s="38"/>
      <c r="Z20" s="38"/>
      <c r="AA20" s="38"/>
      <c r="AB20" s="38"/>
      <c r="AC20" s="38"/>
      <c r="AD20" s="38"/>
      <c r="AE20" s="38"/>
    </row>
    <row r="21" hidden="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hidden="1" s="2" customFormat="1" ht="12" customHeight="1">
      <c r="A22" s="38"/>
      <c r="B22" s="44"/>
      <c r="C22" s="38"/>
      <c r="D22" s="142" t="s">
        <v>31</v>
      </c>
      <c r="E22" s="38"/>
      <c r="F22" s="38"/>
      <c r="G22" s="38"/>
      <c r="H22" s="38"/>
      <c r="I22" s="142" t="s">
        <v>26</v>
      </c>
      <c r="J22" s="133" t="str">
        <f>IF('Rekapitulace zakázky'!AN16="","",'Rekapitulace zakázky'!AN16)</f>
        <v/>
      </c>
      <c r="K22" s="38"/>
      <c r="L22" s="144"/>
      <c r="S22" s="38"/>
      <c r="T22" s="38"/>
      <c r="U22" s="38"/>
      <c r="V22" s="38"/>
      <c r="W22" s="38"/>
      <c r="X22" s="38"/>
      <c r="Y22" s="38"/>
      <c r="Z22" s="38"/>
      <c r="AA22" s="38"/>
      <c r="AB22" s="38"/>
      <c r="AC22" s="38"/>
      <c r="AD22" s="38"/>
      <c r="AE22" s="38"/>
    </row>
    <row r="23" hidden="1" s="2" customFormat="1" ht="18" customHeight="1">
      <c r="A23" s="38"/>
      <c r="B23" s="44"/>
      <c r="C23" s="38"/>
      <c r="D23" s="38"/>
      <c r="E23" s="133" t="str">
        <f>IF('Rekapitulace zakázky'!E17="","",'Rekapitulace zakázky'!E17)</f>
        <v xml:space="preserve"> </v>
      </c>
      <c r="F23" s="38"/>
      <c r="G23" s="38"/>
      <c r="H23" s="38"/>
      <c r="I23" s="142" t="s">
        <v>28</v>
      </c>
      <c r="J23" s="133" t="str">
        <f>IF('Rekapitulace zakázky'!AN17="","",'Rekapitulace zakázky'!AN17)</f>
        <v/>
      </c>
      <c r="K23" s="38"/>
      <c r="L23" s="144"/>
      <c r="S23" s="38"/>
      <c r="T23" s="38"/>
      <c r="U23" s="38"/>
      <c r="V23" s="38"/>
      <c r="W23" s="38"/>
      <c r="X23" s="38"/>
      <c r="Y23" s="38"/>
      <c r="Z23" s="38"/>
      <c r="AA23" s="38"/>
      <c r="AB23" s="38"/>
      <c r="AC23" s="38"/>
      <c r="AD23" s="38"/>
      <c r="AE23" s="38"/>
    </row>
    <row r="24" hidden="1"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hidden="1" s="2" customFormat="1" ht="12" customHeight="1">
      <c r="A25" s="38"/>
      <c r="B25" s="44"/>
      <c r="C25" s="38"/>
      <c r="D25" s="142" t="s">
        <v>34</v>
      </c>
      <c r="E25" s="38"/>
      <c r="F25" s="38"/>
      <c r="G25" s="38"/>
      <c r="H25" s="38"/>
      <c r="I25" s="142" t="s">
        <v>26</v>
      </c>
      <c r="J25" s="133" t="s">
        <v>19</v>
      </c>
      <c r="K25" s="38"/>
      <c r="L25" s="144"/>
      <c r="S25" s="38"/>
      <c r="T25" s="38"/>
      <c r="U25" s="38"/>
      <c r="V25" s="38"/>
      <c r="W25" s="38"/>
      <c r="X25" s="38"/>
      <c r="Y25" s="38"/>
      <c r="Z25" s="38"/>
      <c r="AA25" s="38"/>
      <c r="AB25" s="38"/>
      <c r="AC25" s="38"/>
      <c r="AD25" s="38"/>
      <c r="AE25" s="38"/>
    </row>
    <row r="26" hidden="1" s="2" customFormat="1" ht="18" customHeight="1">
      <c r="A26" s="38"/>
      <c r="B26" s="44"/>
      <c r="C26" s="38"/>
      <c r="D26" s="38"/>
      <c r="E26" s="133" t="s">
        <v>27</v>
      </c>
      <c r="F26" s="38"/>
      <c r="G26" s="38"/>
      <c r="H26" s="38"/>
      <c r="I26" s="142" t="s">
        <v>28</v>
      </c>
      <c r="J26" s="133" t="s">
        <v>19</v>
      </c>
      <c r="K26" s="38"/>
      <c r="L26" s="144"/>
      <c r="S26" s="38"/>
      <c r="T26" s="38"/>
      <c r="U26" s="38"/>
      <c r="V26" s="38"/>
      <c r="W26" s="38"/>
      <c r="X26" s="38"/>
      <c r="Y26" s="38"/>
      <c r="Z26" s="38"/>
      <c r="AA26" s="38"/>
      <c r="AB26" s="38"/>
      <c r="AC26" s="38"/>
      <c r="AD26" s="38"/>
      <c r="AE26" s="38"/>
    </row>
    <row r="27" hidden="1"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hidden="1" s="2" customFormat="1" ht="12" customHeight="1">
      <c r="A28" s="38"/>
      <c r="B28" s="44"/>
      <c r="C28" s="38"/>
      <c r="D28" s="142" t="s">
        <v>35</v>
      </c>
      <c r="E28" s="38"/>
      <c r="F28" s="38"/>
      <c r="G28" s="38"/>
      <c r="H28" s="38"/>
      <c r="I28" s="38"/>
      <c r="J28" s="38"/>
      <c r="K28" s="38"/>
      <c r="L28" s="144"/>
      <c r="S28" s="38"/>
      <c r="T28" s="38"/>
      <c r="U28" s="38"/>
      <c r="V28" s="38"/>
      <c r="W28" s="38"/>
      <c r="X28" s="38"/>
      <c r="Y28" s="38"/>
      <c r="Z28" s="38"/>
      <c r="AA28" s="38"/>
      <c r="AB28" s="38"/>
      <c r="AC28" s="38"/>
      <c r="AD28" s="38"/>
      <c r="AE28" s="38"/>
    </row>
    <row r="29" hidden="1"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hidden="1"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25.44" customHeight="1">
      <c r="A32" s="38"/>
      <c r="B32" s="44"/>
      <c r="C32" s="38"/>
      <c r="D32" s="152" t="s">
        <v>37</v>
      </c>
      <c r="E32" s="38"/>
      <c r="F32" s="38"/>
      <c r="G32" s="38"/>
      <c r="H32" s="38"/>
      <c r="I32" s="38"/>
      <c r="J32" s="153">
        <f>ROUND(J88, 2)</f>
        <v>0</v>
      </c>
      <c r="K32" s="38"/>
      <c r="L32" s="144"/>
      <c r="S32" s="38"/>
      <c r="T32" s="38"/>
      <c r="U32" s="38"/>
      <c r="V32" s="38"/>
      <c r="W32" s="38"/>
      <c r="X32" s="38"/>
      <c r="Y32" s="38"/>
      <c r="Z32" s="38"/>
      <c r="AA32" s="38"/>
      <c r="AB32" s="38"/>
      <c r="AC32" s="38"/>
      <c r="AD32" s="38"/>
      <c r="AE32" s="38"/>
    </row>
    <row r="33" hidden="1"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hidden="1" s="2" customFormat="1" ht="14.4" customHeight="1">
      <c r="A34" s="38"/>
      <c r="B34" s="44"/>
      <c r="C34" s="38"/>
      <c r="D34" s="38"/>
      <c r="E34" s="38"/>
      <c r="F34" s="154" t="s">
        <v>39</v>
      </c>
      <c r="G34" s="38"/>
      <c r="H34" s="38"/>
      <c r="I34" s="154" t="s">
        <v>38</v>
      </c>
      <c r="J34" s="154" t="s">
        <v>40</v>
      </c>
      <c r="K34" s="38"/>
      <c r="L34" s="144"/>
      <c r="S34" s="38"/>
      <c r="T34" s="38"/>
      <c r="U34" s="38"/>
      <c r="V34" s="38"/>
      <c r="W34" s="38"/>
      <c r="X34" s="38"/>
      <c r="Y34" s="38"/>
      <c r="Z34" s="38"/>
      <c r="AA34" s="38"/>
      <c r="AB34" s="38"/>
      <c r="AC34" s="38"/>
      <c r="AD34" s="38"/>
      <c r="AE34" s="38"/>
    </row>
    <row r="35" hidden="1" s="2" customFormat="1" ht="14.4" customHeight="1">
      <c r="A35" s="38"/>
      <c r="B35" s="44"/>
      <c r="C35" s="38"/>
      <c r="D35" s="155" t="s">
        <v>41</v>
      </c>
      <c r="E35" s="142" t="s">
        <v>42</v>
      </c>
      <c r="F35" s="156">
        <f>ROUND((SUM(BE88:BE239)),  2)</f>
        <v>0</v>
      </c>
      <c r="G35" s="38"/>
      <c r="H35" s="38"/>
      <c r="I35" s="157">
        <v>0.20999999999999999</v>
      </c>
      <c r="J35" s="156">
        <f>ROUND(((SUM(BE88:BE239))*I35),  2)</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ROUND((SUM(BF88:BF239)),  2)</f>
        <v>0</v>
      </c>
      <c r="G36" s="38"/>
      <c r="H36" s="38"/>
      <c r="I36" s="157">
        <v>0.14999999999999999</v>
      </c>
      <c r="J36" s="156">
        <f>ROUND(((SUM(BF88:BF239))*I36),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ROUND((SUM(BG88:BG239)),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45</v>
      </c>
      <c r="F38" s="156">
        <f>ROUND((SUM(BH88:BH239)),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46</v>
      </c>
      <c r="F39" s="156">
        <f>ROUND((SUM(BI88:BI239)),  2)</f>
        <v>0</v>
      </c>
      <c r="G39" s="38"/>
      <c r="H39" s="38"/>
      <c r="I39" s="157">
        <v>0</v>
      </c>
      <c r="J39" s="156">
        <f>0</f>
        <v>0</v>
      </c>
      <c r="K39" s="38"/>
      <c r="L39" s="144"/>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hidden="1" s="2" customFormat="1" ht="25.44" customHeight="1">
      <c r="A41" s="38"/>
      <c r="B41" s="44"/>
      <c r="C41" s="158"/>
      <c r="D41" s="159" t="s">
        <v>47</v>
      </c>
      <c r="E41" s="160"/>
      <c r="F41" s="160"/>
      <c r="G41" s="161" t="s">
        <v>48</v>
      </c>
      <c r="H41" s="162" t="s">
        <v>49</v>
      </c>
      <c r="I41" s="160"/>
      <c r="J41" s="163">
        <f>SUM(J32:J39)</f>
        <v>0</v>
      </c>
      <c r="K41" s="164"/>
      <c r="L41" s="144"/>
      <c r="S41" s="38"/>
      <c r="T41" s="38"/>
      <c r="U41" s="38"/>
      <c r="V41" s="38"/>
      <c r="W41" s="38"/>
      <c r="X41" s="38"/>
      <c r="Y41" s="38"/>
      <c r="Z41" s="38"/>
      <c r="AA41" s="38"/>
      <c r="AB41" s="38"/>
      <c r="AC41" s="38"/>
      <c r="AD41" s="38"/>
      <c r="AE41" s="38"/>
    </row>
    <row r="42" hidden="1"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3" hidden="1"/>
    <row r="44" hidden="1"/>
    <row r="45" hidden="1"/>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125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Oprava trati v úseku Kopidlno - Jičín</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123</v>
      </c>
      <c r="D51" s="22"/>
      <c r="E51" s="22"/>
      <c r="F51" s="22"/>
      <c r="G51" s="22"/>
      <c r="H51" s="22"/>
      <c r="I51" s="22"/>
      <c r="J51" s="22"/>
      <c r="K51" s="22"/>
      <c r="L51" s="20"/>
    </row>
    <row r="52" s="2" customFormat="1" ht="16.5" customHeight="1">
      <c r="A52" s="38"/>
      <c r="B52" s="39"/>
      <c r="C52" s="40"/>
      <c r="D52" s="40"/>
      <c r="E52" s="169" t="s">
        <v>219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220</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01.1 - Železniční svršek 36,320 - 36,470</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TÚ Kopidlno - Jičín</v>
      </c>
      <c r="G56" s="40"/>
      <c r="H56" s="40"/>
      <c r="I56" s="32" t="s">
        <v>23</v>
      </c>
      <c r="J56" s="72" t="str">
        <f>IF(J14="","",J14)</f>
        <v>1. 3. 2021</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Správa železnic, s.o.</v>
      </c>
      <c r="G58" s="40"/>
      <c r="H58" s="40"/>
      <c r="I58" s="32" t="s">
        <v>31</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29</v>
      </c>
      <c r="D59" s="40"/>
      <c r="E59" s="40"/>
      <c r="F59" s="27" t="str">
        <f>IF(E20="","",E20)</f>
        <v>Vyplň údaj</v>
      </c>
      <c r="G59" s="40"/>
      <c r="H59" s="40"/>
      <c r="I59" s="32" t="s">
        <v>34</v>
      </c>
      <c r="J59" s="36" t="str">
        <f>E26</f>
        <v>Správa železnic, s.o.</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126</v>
      </c>
      <c r="D61" s="171"/>
      <c r="E61" s="171"/>
      <c r="F61" s="171"/>
      <c r="G61" s="171"/>
      <c r="H61" s="171"/>
      <c r="I61" s="171"/>
      <c r="J61" s="172" t="s">
        <v>127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69</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128</v>
      </c>
    </row>
    <row r="64" s="9" customFormat="1" ht="24.96" customHeight="1">
      <c r="A64" s="9"/>
      <c r="B64" s="174"/>
      <c r="C64" s="175"/>
      <c r="D64" s="176" t="s">
        <v>222</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223</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224</v>
      </c>
      <c r="E66" s="177"/>
      <c r="F66" s="177"/>
      <c r="G66" s="177"/>
      <c r="H66" s="177"/>
      <c r="I66" s="177"/>
      <c r="J66" s="178">
        <f>J186</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139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Oprava trati v úseku Kopidlno - Jičín</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123</v>
      </c>
      <c r="D77" s="22"/>
      <c r="E77" s="22"/>
      <c r="F77" s="22"/>
      <c r="G77" s="22"/>
      <c r="H77" s="22"/>
      <c r="I77" s="22"/>
      <c r="J77" s="22"/>
      <c r="K77" s="22"/>
      <c r="L77" s="20"/>
    </row>
    <row r="78" s="2" customFormat="1" ht="16.5" customHeight="1">
      <c r="A78" s="38"/>
      <c r="B78" s="39"/>
      <c r="C78" s="40"/>
      <c r="D78" s="40"/>
      <c r="E78" s="169" t="s">
        <v>219</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220</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SO 01.1 - Železniční svršek 36,320 - 36,470</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TÚ Kopidlno - Jičín</v>
      </c>
      <c r="G82" s="40"/>
      <c r="H82" s="40"/>
      <c r="I82" s="32" t="s">
        <v>23</v>
      </c>
      <c r="J82" s="72" t="str">
        <f>IF(J14="","",J14)</f>
        <v>1. 3. 2021</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Správa železnic, s.o.</v>
      </c>
      <c r="G84" s="40"/>
      <c r="H84" s="40"/>
      <c r="I84" s="32" t="s">
        <v>31</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29</v>
      </c>
      <c r="D85" s="40"/>
      <c r="E85" s="40"/>
      <c r="F85" s="27" t="str">
        <f>IF(E20="","",E20)</f>
        <v>Vyplň údaj</v>
      </c>
      <c r="G85" s="40"/>
      <c r="H85" s="40"/>
      <c r="I85" s="32" t="s">
        <v>34</v>
      </c>
      <c r="J85" s="36" t="str">
        <f>E26</f>
        <v>Správa železnic, s.o.</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140</v>
      </c>
      <c r="D87" s="188" t="s">
        <v>56</v>
      </c>
      <c r="E87" s="188" t="s">
        <v>52</v>
      </c>
      <c r="F87" s="188" t="s">
        <v>53</v>
      </c>
      <c r="G87" s="188" t="s">
        <v>141</v>
      </c>
      <c r="H87" s="188" t="s">
        <v>142</v>
      </c>
      <c r="I87" s="188" t="s">
        <v>143</v>
      </c>
      <c r="J87" s="188" t="s">
        <v>127</v>
      </c>
      <c r="K87" s="189" t="s">
        <v>144</v>
      </c>
      <c r="L87" s="190"/>
      <c r="M87" s="92" t="s">
        <v>19</v>
      </c>
      <c r="N87" s="93" t="s">
        <v>41</v>
      </c>
      <c r="O87" s="93" t="s">
        <v>145</v>
      </c>
      <c r="P87" s="93" t="s">
        <v>146</v>
      </c>
      <c r="Q87" s="93" t="s">
        <v>147</v>
      </c>
      <c r="R87" s="93" t="s">
        <v>148</v>
      </c>
      <c r="S87" s="93" t="s">
        <v>149</v>
      </c>
      <c r="T87" s="94" t="s">
        <v>150</v>
      </c>
      <c r="U87" s="185"/>
      <c r="V87" s="185"/>
      <c r="W87" s="185"/>
      <c r="X87" s="185"/>
      <c r="Y87" s="185"/>
      <c r="Z87" s="185"/>
      <c r="AA87" s="185"/>
      <c r="AB87" s="185"/>
      <c r="AC87" s="185"/>
      <c r="AD87" s="185"/>
      <c r="AE87" s="185"/>
    </row>
    <row r="88" s="2" customFormat="1" ht="22.8" customHeight="1">
      <c r="A88" s="38"/>
      <c r="B88" s="39"/>
      <c r="C88" s="99" t="s">
        <v>151</v>
      </c>
      <c r="D88" s="40"/>
      <c r="E88" s="40"/>
      <c r="F88" s="40"/>
      <c r="G88" s="40"/>
      <c r="H88" s="40"/>
      <c r="I88" s="40"/>
      <c r="J88" s="191">
        <f>BK88</f>
        <v>0</v>
      </c>
      <c r="K88" s="40"/>
      <c r="L88" s="44"/>
      <c r="M88" s="95"/>
      <c r="N88" s="192"/>
      <c r="O88" s="96"/>
      <c r="P88" s="193">
        <f>P89+P186</f>
        <v>0</v>
      </c>
      <c r="Q88" s="96"/>
      <c r="R88" s="193">
        <f>R89+R186</f>
        <v>683.89972</v>
      </c>
      <c r="S88" s="96"/>
      <c r="T88" s="194">
        <f>T89+T186</f>
        <v>0</v>
      </c>
      <c r="U88" s="38"/>
      <c r="V88" s="38"/>
      <c r="W88" s="38"/>
      <c r="X88" s="38"/>
      <c r="Y88" s="38"/>
      <c r="Z88" s="38"/>
      <c r="AA88" s="38"/>
      <c r="AB88" s="38"/>
      <c r="AC88" s="38"/>
      <c r="AD88" s="38"/>
      <c r="AE88" s="38"/>
      <c r="AT88" s="17" t="s">
        <v>70</v>
      </c>
      <c r="AU88" s="17" t="s">
        <v>128</v>
      </c>
      <c r="BK88" s="195">
        <f>BK89+BK186</f>
        <v>0</v>
      </c>
    </row>
    <row r="89" s="12" customFormat="1" ht="25.92" customHeight="1">
      <c r="A89" s="12"/>
      <c r="B89" s="196"/>
      <c r="C89" s="197"/>
      <c r="D89" s="198" t="s">
        <v>70</v>
      </c>
      <c r="E89" s="199" t="s">
        <v>225</v>
      </c>
      <c r="F89" s="199" t="s">
        <v>226</v>
      </c>
      <c r="G89" s="197"/>
      <c r="H89" s="197"/>
      <c r="I89" s="200"/>
      <c r="J89" s="201">
        <f>BK89</f>
        <v>0</v>
      </c>
      <c r="K89" s="197"/>
      <c r="L89" s="202"/>
      <c r="M89" s="203"/>
      <c r="N89" s="204"/>
      <c r="O89" s="204"/>
      <c r="P89" s="205">
        <f>P90</f>
        <v>0</v>
      </c>
      <c r="Q89" s="204"/>
      <c r="R89" s="205">
        <f>R90</f>
        <v>683.89972</v>
      </c>
      <c r="S89" s="204"/>
      <c r="T89" s="206">
        <f>T90</f>
        <v>0</v>
      </c>
      <c r="U89" s="12"/>
      <c r="V89" s="12"/>
      <c r="W89" s="12"/>
      <c r="X89" s="12"/>
      <c r="Y89" s="12"/>
      <c r="Z89" s="12"/>
      <c r="AA89" s="12"/>
      <c r="AB89" s="12"/>
      <c r="AC89" s="12"/>
      <c r="AD89" s="12"/>
      <c r="AE89" s="12"/>
      <c r="AR89" s="207" t="s">
        <v>79</v>
      </c>
      <c r="AT89" s="208" t="s">
        <v>70</v>
      </c>
      <c r="AU89" s="208" t="s">
        <v>71</v>
      </c>
      <c r="AY89" s="207" t="s">
        <v>154</v>
      </c>
      <c r="BK89" s="209">
        <f>BK90</f>
        <v>0</v>
      </c>
    </row>
    <row r="90" s="12" customFormat="1" ht="22.8" customHeight="1">
      <c r="A90" s="12"/>
      <c r="B90" s="196"/>
      <c r="C90" s="197"/>
      <c r="D90" s="198" t="s">
        <v>70</v>
      </c>
      <c r="E90" s="210" t="s">
        <v>187</v>
      </c>
      <c r="F90" s="210" t="s">
        <v>227</v>
      </c>
      <c r="G90" s="197"/>
      <c r="H90" s="197"/>
      <c r="I90" s="200"/>
      <c r="J90" s="211">
        <f>BK90</f>
        <v>0</v>
      </c>
      <c r="K90" s="197"/>
      <c r="L90" s="202"/>
      <c r="M90" s="203"/>
      <c r="N90" s="204"/>
      <c r="O90" s="204"/>
      <c r="P90" s="205">
        <f>SUM(P91:P185)</f>
        <v>0</v>
      </c>
      <c r="Q90" s="204"/>
      <c r="R90" s="205">
        <f>SUM(R91:R185)</f>
        <v>683.89972</v>
      </c>
      <c r="S90" s="204"/>
      <c r="T90" s="206">
        <f>SUM(T91:T185)</f>
        <v>0</v>
      </c>
      <c r="U90" s="12"/>
      <c r="V90" s="12"/>
      <c r="W90" s="12"/>
      <c r="X90" s="12"/>
      <c r="Y90" s="12"/>
      <c r="Z90" s="12"/>
      <c r="AA90" s="12"/>
      <c r="AB90" s="12"/>
      <c r="AC90" s="12"/>
      <c r="AD90" s="12"/>
      <c r="AE90" s="12"/>
      <c r="AR90" s="207" t="s">
        <v>79</v>
      </c>
      <c r="AT90" s="208" t="s">
        <v>70</v>
      </c>
      <c r="AU90" s="208" t="s">
        <v>79</v>
      </c>
      <c r="AY90" s="207" t="s">
        <v>154</v>
      </c>
      <c r="BK90" s="209">
        <f>SUM(BK91:BK185)</f>
        <v>0</v>
      </c>
    </row>
    <row r="91" s="2" customFormat="1">
      <c r="A91" s="38"/>
      <c r="B91" s="39"/>
      <c r="C91" s="247" t="s">
        <v>79</v>
      </c>
      <c r="D91" s="247" t="s">
        <v>228</v>
      </c>
      <c r="E91" s="248" t="s">
        <v>229</v>
      </c>
      <c r="F91" s="249" t="s">
        <v>230</v>
      </c>
      <c r="G91" s="250" t="s">
        <v>231</v>
      </c>
      <c r="H91" s="251">
        <v>16</v>
      </c>
      <c r="I91" s="252"/>
      <c r="J91" s="253">
        <f>ROUND(I91*H91,2)</f>
        <v>0</v>
      </c>
      <c r="K91" s="249" t="s">
        <v>161</v>
      </c>
      <c r="L91" s="44"/>
      <c r="M91" s="254" t="s">
        <v>19</v>
      </c>
      <c r="N91" s="255" t="s">
        <v>42</v>
      </c>
      <c r="O91" s="84"/>
      <c r="P91" s="223">
        <f>O91*H91</f>
        <v>0</v>
      </c>
      <c r="Q91" s="223">
        <v>0</v>
      </c>
      <c r="R91" s="223">
        <f>Q91*H91</f>
        <v>0</v>
      </c>
      <c r="S91" s="223">
        <v>0</v>
      </c>
      <c r="T91" s="224">
        <f>S91*H91</f>
        <v>0</v>
      </c>
      <c r="U91" s="38"/>
      <c r="V91" s="38"/>
      <c r="W91" s="38"/>
      <c r="X91" s="38"/>
      <c r="Y91" s="38"/>
      <c r="Z91" s="38"/>
      <c r="AA91" s="38"/>
      <c r="AB91" s="38"/>
      <c r="AC91" s="38"/>
      <c r="AD91" s="38"/>
      <c r="AE91" s="38"/>
      <c r="AR91" s="225" t="s">
        <v>163</v>
      </c>
      <c r="AT91" s="225" t="s">
        <v>228</v>
      </c>
      <c r="AU91" s="225" t="s">
        <v>81</v>
      </c>
      <c r="AY91" s="17" t="s">
        <v>154</v>
      </c>
      <c r="BE91" s="226">
        <f>IF(N91="základní",J91,0)</f>
        <v>0</v>
      </c>
      <c r="BF91" s="226">
        <f>IF(N91="snížená",J91,0)</f>
        <v>0</v>
      </c>
      <c r="BG91" s="226">
        <f>IF(N91="zákl. přenesená",J91,0)</f>
        <v>0</v>
      </c>
      <c r="BH91" s="226">
        <f>IF(N91="sníž. přenesená",J91,0)</f>
        <v>0</v>
      </c>
      <c r="BI91" s="226">
        <f>IF(N91="nulová",J91,0)</f>
        <v>0</v>
      </c>
      <c r="BJ91" s="17" t="s">
        <v>79</v>
      </c>
      <c r="BK91" s="226">
        <f>ROUND(I91*H91,2)</f>
        <v>0</v>
      </c>
      <c r="BL91" s="17" t="s">
        <v>163</v>
      </c>
      <c r="BM91" s="225" t="s">
        <v>232</v>
      </c>
    </row>
    <row r="92" s="2" customFormat="1">
      <c r="A92" s="38"/>
      <c r="B92" s="39"/>
      <c r="C92" s="40"/>
      <c r="D92" s="227" t="s">
        <v>165</v>
      </c>
      <c r="E92" s="40"/>
      <c r="F92" s="228" t="s">
        <v>233</v>
      </c>
      <c r="G92" s="40"/>
      <c r="H92" s="40"/>
      <c r="I92" s="229"/>
      <c r="J92" s="40"/>
      <c r="K92" s="40"/>
      <c r="L92" s="44"/>
      <c r="M92" s="230"/>
      <c r="N92" s="231"/>
      <c r="O92" s="84"/>
      <c r="P92" s="84"/>
      <c r="Q92" s="84"/>
      <c r="R92" s="84"/>
      <c r="S92" s="84"/>
      <c r="T92" s="85"/>
      <c r="U92" s="38"/>
      <c r="V92" s="38"/>
      <c r="W92" s="38"/>
      <c r="X92" s="38"/>
      <c r="Y92" s="38"/>
      <c r="Z92" s="38"/>
      <c r="AA92" s="38"/>
      <c r="AB92" s="38"/>
      <c r="AC92" s="38"/>
      <c r="AD92" s="38"/>
      <c r="AE92" s="38"/>
      <c r="AT92" s="17" t="s">
        <v>165</v>
      </c>
      <c r="AU92" s="17" t="s">
        <v>81</v>
      </c>
    </row>
    <row r="93" s="13" customFormat="1">
      <c r="A93" s="13"/>
      <c r="B93" s="232"/>
      <c r="C93" s="233"/>
      <c r="D93" s="227" t="s">
        <v>166</v>
      </c>
      <c r="E93" s="234" t="s">
        <v>19</v>
      </c>
      <c r="F93" s="235" t="s">
        <v>234</v>
      </c>
      <c r="G93" s="233"/>
      <c r="H93" s="236">
        <v>8</v>
      </c>
      <c r="I93" s="237"/>
      <c r="J93" s="233"/>
      <c r="K93" s="233"/>
      <c r="L93" s="238"/>
      <c r="M93" s="239"/>
      <c r="N93" s="240"/>
      <c r="O93" s="240"/>
      <c r="P93" s="240"/>
      <c r="Q93" s="240"/>
      <c r="R93" s="240"/>
      <c r="S93" s="240"/>
      <c r="T93" s="241"/>
      <c r="U93" s="13"/>
      <c r="V93" s="13"/>
      <c r="W93" s="13"/>
      <c r="X93" s="13"/>
      <c r="Y93" s="13"/>
      <c r="Z93" s="13"/>
      <c r="AA93" s="13"/>
      <c r="AB93" s="13"/>
      <c r="AC93" s="13"/>
      <c r="AD93" s="13"/>
      <c r="AE93" s="13"/>
      <c r="AT93" s="242" t="s">
        <v>166</v>
      </c>
      <c r="AU93" s="242" t="s">
        <v>81</v>
      </c>
      <c r="AV93" s="13" t="s">
        <v>81</v>
      </c>
      <c r="AW93" s="13" t="s">
        <v>33</v>
      </c>
      <c r="AX93" s="13" t="s">
        <v>71</v>
      </c>
      <c r="AY93" s="242" t="s">
        <v>154</v>
      </c>
    </row>
    <row r="94" s="13" customFormat="1">
      <c r="A94" s="13"/>
      <c r="B94" s="232"/>
      <c r="C94" s="233"/>
      <c r="D94" s="227" t="s">
        <v>166</v>
      </c>
      <c r="E94" s="234" t="s">
        <v>19</v>
      </c>
      <c r="F94" s="235" t="s">
        <v>235</v>
      </c>
      <c r="G94" s="233"/>
      <c r="H94" s="236">
        <v>8</v>
      </c>
      <c r="I94" s="237"/>
      <c r="J94" s="233"/>
      <c r="K94" s="233"/>
      <c r="L94" s="238"/>
      <c r="M94" s="239"/>
      <c r="N94" s="240"/>
      <c r="O94" s="240"/>
      <c r="P94" s="240"/>
      <c r="Q94" s="240"/>
      <c r="R94" s="240"/>
      <c r="S94" s="240"/>
      <c r="T94" s="241"/>
      <c r="U94" s="13"/>
      <c r="V94" s="13"/>
      <c r="W94" s="13"/>
      <c r="X94" s="13"/>
      <c r="Y94" s="13"/>
      <c r="Z94" s="13"/>
      <c r="AA94" s="13"/>
      <c r="AB94" s="13"/>
      <c r="AC94" s="13"/>
      <c r="AD94" s="13"/>
      <c r="AE94" s="13"/>
      <c r="AT94" s="242" t="s">
        <v>166</v>
      </c>
      <c r="AU94" s="242" t="s">
        <v>81</v>
      </c>
      <c r="AV94" s="13" t="s">
        <v>81</v>
      </c>
      <c r="AW94" s="13" t="s">
        <v>33</v>
      </c>
      <c r="AX94" s="13" t="s">
        <v>71</v>
      </c>
      <c r="AY94" s="242" t="s">
        <v>154</v>
      </c>
    </row>
    <row r="95" s="2" customFormat="1">
      <c r="A95" s="38"/>
      <c r="B95" s="39"/>
      <c r="C95" s="247" t="s">
        <v>81</v>
      </c>
      <c r="D95" s="247" t="s">
        <v>228</v>
      </c>
      <c r="E95" s="248" t="s">
        <v>236</v>
      </c>
      <c r="F95" s="249" t="s">
        <v>237</v>
      </c>
      <c r="G95" s="250" t="s">
        <v>238</v>
      </c>
      <c r="H95" s="251">
        <v>286.19999999999999</v>
      </c>
      <c r="I95" s="252"/>
      <c r="J95" s="253">
        <f>ROUND(I95*H95,2)</f>
        <v>0</v>
      </c>
      <c r="K95" s="249" t="s">
        <v>161</v>
      </c>
      <c r="L95" s="44"/>
      <c r="M95" s="254" t="s">
        <v>19</v>
      </c>
      <c r="N95" s="255" t="s">
        <v>42</v>
      </c>
      <c r="O95" s="84"/>
      <c r="P95" s="223">
        <f>O95*H95</f>
        <v>0</v>
      </c>
      <c r="Q95" s="223">
        <v>0</v>
      </c>
      <c r="R95" s="223">
        <f>Q95*H95</f>
        <v>0</v>
      </c>
      <c r="S95" s="223">
        <v>0</v>
      </c>
      <c r="T95" s="224">
        <f>S95*H95</f>
        <v>0</v>
      </c>
      <c r="U95" s="38"/>
      <c r="V95" s="38"/>
      <c r="W95" s="38"/>
      <c r="X95" s="38"/>
      <c r="Y95" s="38"/>
      <c r="Z95" s="38"/>
      <c r="AA95" s="38"/>
      <c r="AB95" s="38"/>
      <c r="AC95" s="38"/>
      <c r="AD95" s="38"/>
      <c r="AE95" s="38"/>
      <c r="AR95" s="225" t="s">
        <v>163</v>
      </c>
      <c r="AT95" s="225" t="s">
        <v>228</v>
      </c>
      <c r="AU95" s="225" t="s">
        <v>81</v>
      </c>
      <c r="AY95" s="17" t="s">
        <v>154</v>
      </c>
      <c r="BE95" s="226">
        <f>IF(N95="základní",J95,0)</f>
        <v>0</v>
      </c>
      <c r="BF95" s="226">
        <f>IF(N95="snížená",J95,0)</f>
        <v>0</v>
      </c>
      <c r="BG95" s="226">
        <f>IF(N95="zákl. přenesená",J95,0)</f>
        <v>0</v>
      </c>
      <c r="BH95" s="226">
        <f>IF(N95="sníž. přenesená",J95,0)</f>
        <v>0</v>
      </c>
      <c r="BI95" s="226">
        <f>IF(N95="nulová",J95,0)</f>
        <v>0</v>
      </c>
      <c r="BJ95" s="17" t="s">
        <v>79</v>
      </c>
      <c r="BK95" s="226">
        <f>ROUND(I95*H95,2)</f>
        <v>0</v>
      </c>
      <c r="BL95" s="17" t="s">
        <v>163</v>
      </c>
      <c r="BM95" s="225" t="s">
        <v>239</v>
      </c>
    </row>
    <row r="96" s="2" customFormat="1">
      <c r="A96" s="38"/>
      <c r="B96" s="39"/>
      <c r="C96" s="40"/>
      <c r="D96" s="227" t="s">
        <v>165</v>
      </c>
      <c r="E96" s="40"/>
      <c r="F96" s="228" t="s">
        <v>240</v>
      </c>
      <c r="G96" s="40"/>
      <c r="H96" s="40"/>
      <c r="I96" s="229"/>
      <c r="J96" s="40"/>
      <c r="K96" s="40"/>
      <c r="L96" s="44"/>
      <c r="M96" s="230"/>
      <c r="N96" s="231"/>
      <c r="O96" s="84"/>
      <c r="P96" s="84"/>
      <c r="Q96" s="84"/>
      <c r="R96" s="84"/>
      <c r="S96" s="84"/>
      <c r="T96" s="85"/>
      <c r="U96" s="38"/>
      <c r="V96" s="38"/>
      <c r="W96" s="38"/>
      <c r="X96" s="38"/>
      <c r="Y96" s="38"/>
      <c r="Z96" s="38"/>
      <c r="AA96" s="38"/>
      <c r="AB96" s="38"/>
      <c r="AC96" s="38"/>
      <c r="AD96" s="38"/>
      <c r="AE96" s="38"/>
      <c r="AT96" s="17" t="s">
        <v>165</v>
      </c>
      <c r="AU96" s="17" t="s">
        <v>81</v>
      </c>
    </row>
    <row r="97" s="13" customFormat="1">
      <c r="A97" s="13"/>
      <c r="B97" s="232"/>
      <c r="C97" s="233"/>
      <c r="D97" s="227" t="s">
        <v>166</v>
      </c>
      <c r="E97" s="234" t="s">
        <v>19</v>
      </c>
      <c r="F97" s="235" t="s">
        <v>241</v>
      </c>
      <c r="G97" s="233"/>
      <c r="H97" s="236">
        <v>286.19999999999999</v>
      </c>
      <c r="I97" s="237"/>
      <c r="J97" s="233"/>
      <c r="K97" s="233"/>
      <c r="L97" s="238"/>
      <c r="M97" s="239"/>
      <c r="N97" s="240"/>
      <c r="O97" s="240"/>
      <c r="P97" s="240"/>
      <c r="Q97" s="240"/>
      <c r="R97" s="240"/>
      <c r="S97" s="240"/>
      <c r="T97" s="241"/>
      <c r="U97" s="13"/>
      <c r="V97" s="13"/>
      <c r="W97" s="13"/>
      <c r="X97" s="13"/>
      <c r="Y97" s="13"/>
      <c r="Z97" s="13"/>
      <c r="AA97" s="13"/>
      <c r="AB97" s="13"/>
      <c r="AC97" s="13"/>
      <c r="AD97" s="13"/>
      <c r="AE97" s="13"/>
      <c r="AT97" s="242" t="s">
        <v>166</v>
      </c>
      <c r="AU97" s="242" t="s">
        <v>81</v>
      </c>
      <c r="AV97" s="13" t="s">
        <v>81</v>
      </c>
      <c r="AW97" s="13" t="s">
        <v>33</v>
      </c>
      <c r="AX97" s="13" t="s">
        <v>71</v>
      </c>
      <c r="AY97" s="242" t="s">
        <v>154</v>
      </c>
    </row>
    <row r="98" s="2" customFormat="1" ht="16.5" customHeight="1">
      <c r="A98" s="38"/>
      <c r="B98" s="39"/>
      <c r="C98" s="247" t="s">
        <v>175</v>
      </c>
      <c r="D98" s="247" t="s">
        <v>228</v>
      </c>
      <c r="E98" s="248" t="s">
        <v>242</v>
      </c>
      <c r="F98" s="249" t="s">
        <v>243</v>
      </c>
      <c r="G98" s="250" t="s">
        <v>238</v>
      </c>
      <c r="H98" s="251">
        <v>54</v>
      </c>
      <c r="I98" s="252"/>
      <c r="J98" s="253">
        <f>ROUND(I98*H98,2)</f>
        <v>0</v>
      </c>
      <c r="K98" s="249" t="s">
        <v>161</v>
      </c>
      <c r="L98" s="44"/>
      <c r="M98" s="254" t="s">
        <v>19</v>
      </c>
      <c r="N98" s="255" t="s">
        <v>42</v>
      </c>
      <c r="O98" s="84"/>
      <c r="P98" s="223">
        <f>O98*H98</f>
        <v>0</v>
      </c>
      <c r="Q98" s="223">
        <v>0</v>
      </c>
      <c r="R98" s="223">
        <f>Q98*H98</f>
        <v>0</v>
      </c>
      <c r="S98" s="223">
        <v>0</v>
      </c>
      <c r="T98" s="224">
        <f>S98*H98</f>
        <v>0</v>
      </c>
      <c r="U98" s="38"/>
      <c r="V98" s="38"/>
      <c r="W98" s="38"/>
      <c r="X98" s="38"/>
      <c r="Y98" s="38"/>
      <c r="Z98" s="38"/>
      <c r="AA98" s="38"/>
      <c r="AB98" s="38"/>
      <c r="AC98" s="38"/>
      <c r="AD98" s="38"/>
      <c r="AE98" s="38"/>
      <c r="AR98" s="225" t="s">
        <v>163</v>
      </c>
      <c r="AT98" s="225" t="s">
        <v>228</v>
      </c>
      <c r="AU98" s="225" t="s">
        <v>81</v>
      </c>
      <c r="AY98" s="17" t="s">
        <v>154</v>
      </c>
      <c r="BE98" s="226">
        <f>IF(N98="základní",J98,0)</f>
        <v>0</v>
      </c>
      <c r="BF98" s="226">
        <f>IF(N98="snížená",J98,0)</f>
        <v>0</v>
      </c>
      <c r="BG98" s="226">
        <f>IF(N98="zákl. přenesená",J98,0)</f>
        <v>0</v>
      </c>
      <c r="BH98" s="226">
        <f>IF(N98="sníž. přenesená",J98,0)</f>
        <v>0</v>
      </c>
      <c r="BI98" s="226">
        <f>IF(N98="nulová",J98,0)</f>
        <v>0</v>
      </c>
      <c r="BJ98" s="17" t="s">
        <v>79</v>
      </c>
      <c r="BK98" s="226">
        <f>ROUND(I98*H98,2)</f>
        <v>0</v>
      </c>
      <c r="BL98" s="17" t="s">
        <v>163</v>
      </c>
      <c r="BM98" s="225" t="s">
        <v>244</v>
      </c>
    </row>
    <row r="99" s="2" customFormat="1">
      <c r="A99" s="38"/>
      <c r="B99" s="39"/>
      <c r="C99" s="40"/>
      <c r="D99" s="227" t="s">
        <v>165</v>
      </c>
      <c r="E99" s="40"/>
      <c r="F99" s="228" t="s">
        <v>245</v>
      </c>
      <c r="G99" s="40"/>
      <c r="H99" s="40"/>
      <c r="I99" s="229"/>
      <c r="J99" s="40"/>
      <c r="K99" s="40"/>
      <c r="L99" s="44"/>
      <c r="M99" s="230"/>
      <c r="N99" s="231"/>
      <c r="O99" s="84"/>
      <c r="P99" s="84"/>
      <c r="Q99" s="84"/>
      <c r="R99" s="84"/>
      <c r="S99" s="84"/>
      <c r="T99" s="85"/>
      <c r="U99" s="38"/>
      <c r="V99" s="38"/>
      <c r="W99" s="38"/>
      <c r="X99" s="38"/>
      <c r="Y99" s="38"/>
      <c r="Z99" s="38"/>
      <c r="AA99" s="38"/>
      <c r="AB99" s="38"/>
      <c r="AC99" s="38"/>
      <c r="AD99" s="38"/>
      <c r="AE99" s="38"/>
      <c r="AT99" s="17" t="s">
        <v>165</v>
      </c>
      <c r="AU99" s="17" t="s">
        <v>81</v>
      </c>
    </row>
    <row r="100" s="14" customFormat="1">
      <c r="A100" s="14"/>
      <c r="B100" s="256"/>
      <c r="C100" s="257"/>
      <c r="D100" s="227" t="s">
        <v>166</v>
      </c>
      <c r="E100" s="258" t="s">
        <v>19</v>
      </c>
      <c r="F100" s="259" t="s">
        <v>246</v>
      </c>
      <c r="G100" s="257"/>
      <c r="H100" s="258" t="s">
        <v>19</v>
      </c>
      <c r="I100" s="260"/>
      <c r="J100" s="257"/>
      <c r="K100" s="257"/>
      <c r="L100" s="261"/>
      <c r="M100" s="262"/>
      <c r="N100" s="263"/>
      <c r="O100" s="263"/>
      <c r="P100" s="263"/>
      <c r="Q100" s="263"/>
      <c r="R100" s="263"/>
      <c r="S100" s="263"/>
      <c r="T100" s="264"/>
      <c r="U100" s="14"/>
      <c r="V100" s="14"/>
      <c r="W100" s="14"/>
      <c r="X100" s="14"/>
      <c r="Y100" s="14"/>
      <c r="Z100" s="14"/>
      <c r="AA100" s="14"/>
      <c r="AB100" s="14"/>
      <c r="AC100" s="14"/>
      <c r="AD100" s="14"/>
      <c r="AE100" s="14"/>
      <c r="AT100" s="265" t="s">
        <v>166</v>
      </c>
      <c r="AU100" s="265" t="s">
        <v>81</v>
      </c>
      <c r="AV100" s="14" t="s">
        <v>79</v>
      </c>
      <c r="AW100" s="14" t="s">
        <v>33</v>
      </c>
      <c r="AX100" s="14" t="s">
        <v>71</v>
      </c>
      <c r="AY100" s="265" t="s">
        <v>154</v>
      </c>
    </row>
    <row r="101" s="13" customFormat="1">
      <c r="A101" s="13"/>
      <c r="B101" s="232"/>
      <c r="C101" s="233"/>
      <c r="D101" s="227" t="s">
        <v>166</v>
      </c>
      <c r="E101" s="234" t="s">
        <v>19</v>
      </c>
      <c r="F101" s="235" t="s">
        <v>247</v>
      </c>
      <c r="G101" s="233"/>
      <c r="H101" s="236">
        <v>12</v>
      </c>
      <c r="I101" s="237"/>
      <c r="J101" s="233"/>
      <c r="K101" s="233"/>
      <c r="L101" s="238"/>
      <c r="M101" s="239"/>
      <c r="N101" s="240"/>
      <c r="O101" s="240"/>
      <c r="P101" s="240"/>
      <c r="Q101" s="240"/>
      <c r="R101" s="240"/>
      <c r="S101" s="240"/>
      <c r="T101" s="241"/>
      <c r="U101" s="13"/>
      <c r="V101" s="13"/>
      <c r="W101" s="13"/>
      <c r="X101" s="13"/>
      <c r="Y101" s="13"/>
      <c r="Z101" s="13"/>
      <c r="AA101" s="13"/>
      <c r="AB101" s="13"/>
      <c r="AC101" s="13"/>
      <c r="AD101" s="13"/>
      <c r="AE101" s="13"/>
      <c r="AT101" s="242" t="s">
        <v>166</v>
      </c>
      <c r="AU101" s="242" t="s">
        <v>81</v>
      </c>
      <c r="AV101" s="13" t="s">
        <v>81</v>
      </c>
      <c r="AW101" s="13" t="s">
        <v>33</v>
      </c>
      <c r="AX101" s="13" t="s">
        <v>71</v>
      </c>
      <c r="AY101" s="242" t="s">
        <v>154</v>
      </c>
    </row>
    <row r="102" s="13" customFormat="1">
      <c r="A102" s="13"/>
      <c r="B102" s="232"/>
      <c r="C102" s="233"/>
      <c r="D102" s="227" t="s">
        <v>166</v>
      </c>
      <c r="E102" s="234" t="s">
        <v>19</v>
      </c>
      <c r="F102" s="235" t="s">
        <v>248</v>
      </c>
      <c r="G102" s="233"/>
      <c r="H102" s="236">
        <v>12</v>
      </c>
      <c r="I102" s="237"/>
      <c r="J102" s="233"/>
      <c r="K102" s="233"/>
      <c r="L102" s="238"/>
      <c r="M102" s="239"/>
      <c r="N102" s="240"/>
      <c r="O102" s="240"/>
      <c r="P102" s="240"/>
      <c r="Q102" s="240"/>
      <c r="R102" s="240"/>
      <c r="S102" s="240"/>
      <c r="T102" s="241"/>
      <c r="U102" s="13"/>
      <c r="V102" s="13"/>
      <c r="W102" s="13"/>
      <c r="X102" s="13"/>
      <c r="Y102" s="13"/>
      <c r="Z102" s="13"/>
      <c r="AA102" s="13"/>
      <c r="AB102" s="13"/>
      <c r="AC102" s="13"/>
      <c r="AD102" s="13"/>
      <c r="AE102" s="13"/>
      <c r="AT102" s="242" t="s">
        <v>166</v>
      </c>
      <c r="AU102" s="242" t="s">
        <v>81</v>
      </c>
      <c r="AV102" s="13" t="s">
        <v>81</v>
      </c>
      <c r="AW102" s="13" t="s">
        <v>33</v>
      </c>
      <c r="AX102" s="13" t="s">
        <v>71</v>
      </c>
      <c r="AY102" s="242" t="s">
        <v>154</v>
      </c>
    </row>
    <row r="103" s="14" customFormat="1">
      <c r="A103" s="14"/>
      <c r="B103" s="256"/>
      <c r="C103" s="257"/>
      <c r="D103" s="227" t="s">
        <v>166</v>
      </c>
      <c r="E103" s="258" t="s">
        <v>19</v>
      </c>
      <c r="F103" s="259" t="s">
        <v>249</v>
      </c>
      <c r="G103" s="257"/>
      <c r="H103" s="258" t="s">
        <v>19</v>
      </c>
      <c r="I103" s="260"/>
      <c r="J103" s="257"/>
      <c r="K103" s="257"/>
      <c r="L103" s="261"/>
      <c r="M103" s="262"/>
      <c r="N103" s="263"/>
      <c r="O103" s="263"/>
      <c r="P103" s="263"/>
      <c r="Q103" s="263"/>
      <c r="R103" s="263"/>
      <c r="S103" s="263"/>
      <c r="T103" s="264"/>
      <c r="U103" s="14"/>
      <c r="V103" s="14"/>
      <c r="W103" s="14"/>
      <c r="X103" s="14"/>
      <c r="Y103" s="14"/>
      <c r="Z103" s="14"/>
      <c r="AA103" s="14"/>
      <c r="AB103" s="14"/>
      <c r="AC103" s="14"/>
      <c r="AD103" s="14"/>
      <c r="AE103" s="14"/>
      <c r="AT103" s="265" t="s">
        <v>166</v>
      </c>
      <c r="AU103" s="265" t="s">
        <v>81</v>
      </c>
      <c r="AV103" s="14" t="s">
        <v>79</v>
      </c>
      <c r="AW103" s="14" t="s">
        <v>33</v>
      </c>
      <c r="AX103" s="14" t="s">
        <v>71</v>
      </c>
      <c r="AY103" s="265" t="s">
        <v>154</v>
      </c>
    </row>
    <row r="104" s="13" customFormat="1">
      <c r="A104" s="13"/>
      <c r="B104" s="232"/>
      <c r="C104" s="233"/>
      <c r="D104" s="227" t="s">
        <v>166</v>
      </c>
      <c r="E104" s="234" t="s">
        <v>19</v>
      </c>
      <c r="F104" s="235" t="s">
        <v>250</v>
      </c>
      <c r="G104" s="233"/>
      <c r="H104" s="236">
        <v>30</v>
      </c>
      <c r="I104" s="237"/>
      <c r="J104" s="233"/>
      <c r="K104" s="233"/>
      <c r="L104" s="238"/>
      <c r="M104" s="239"/>
      <c r="N104" s="240"/>
      <c r="O104" s="240"/>
      <c r="P104" s="240"/>
      <c r="Q104" s="240"/>
      <c r="R104" s="240"/>
      <c r="S104" s="240"/>
      <c r="T104" s="241"/>
      <c r="U104" s="13"/>
      <c r="V104" s="13"/>
      <c r="W104" s="13"/>
      <c r="X104" s="13"/>
      <c r="Y104" s="13"/>
      <c r="Z104" s="13"/>
      <c r="AA104" s="13"/>
      <c r="AB104" s="13"/>
      <c r="AC104" s="13"/>
      <c r="AD104" s="13"/>
      <c r="AE104" s="13"/>
      <c r="AT104" s="242" t="s">
        <v>166</v>
      </c>
      <c r="AU104" s="242" t="s">
        <v>81</v>
      </c>
      <c r="AV104" s="13" t="s">
        <v>81</v>
      </c>
      <c r="AW104" s="13" t="s">
        <v>33</v>
      </c>
      <c r="AX104" s="13" t="s">
        <v>71</v>
      </c>
      <c r="AY104" s="242" t="s">
        <v>154</v>
      </c>
    </row>
    <row r="105" s="2" customFormat="1" ht="16.5" customHeight="1">
      <c r="A105" s="38"/>
      <c r="B105" s="39"/>
      <c r="C105" s="212" t="s">
        <v>163</v>
      </c>
      <c r="D105" s="212" t="s">
        <v>157</v>
      </c>
      <c r="E105" s="214" t="s">
        <v>251</v>
      </c>
      <c r="F105" s="215" t="s">
        <v>252</v>
      </c>
      <c r="G105" s="216" t="s">
        <v>253</v>
      </c>
      <c r="H105" s="217">
        <v>683.80200000000002</v>
      </c>
      <c r="I105" s="218"/>
      <c r="J105" s="219">
        <f>ROUND(I105*H105,2)</f>
        <v>0</v>
      </c>
      <c r="K105" s="215" t="s">
        <v>161</v>
      </c>
      <c r="L105" s="220"/>
      <c r="M105" s="221" t="s">
        <v>19</v>
      </c>
      <c r="N105" s="222" t="s">
        <v>42</v>
      </c>
      <c r="O105" s="84"/>
      <c r="P105" s="223">
        <f>O105*H105</f>
        <v>0</v>
      </c>
      <c r="Q105" s="223">
        <v>1</v>
      </c>
      <c r="R105" s="223">
        <f>Q105*H105</f>
        <v>683.80200000000002</v>
      </c>
      <c r="S105" s="223">
        <v>0</v>
      </c>
      <c r="T105" s="224">
        <f>S105*H105</f>
        <v>0</v>
      </c>
      <c r="U105" s="38"/>
      <c r="V105" s="38"/>
      <c r="W105" s="38"/>
      <c r="X105" s="38"/>
      <c r="Y105" s="38"/>
      <c r="Z105" s="38"/>
      <c r="AA105" s="38"/>
      <c r="AB105" s="38"/>
      <c r="AC105" s="38"/>
      <c r="AD105" s="38"/>
      <c r="AE105" s="38"/>
      <c r="AR105" s="225" t="s">
        <v>162</v>
      </c>
      <c r="AT105" s="225" t="s">
        <v>157</v>
      </c>
      <c r="AU105" s="225" t="s">
        <v>81</v>
      </c>
      <c r="AY105" s="17" t="s">
        <v>154</v>
      </c>
      <c r="BE105" s="226">
        <f>IF(N105="základní",J105,0)</f>
        <v>0</v>
      </c>
      <c r="BF105" s="226">
        <f>IF(N105="snížená",J105,0)</f>
        <v>0</v>
      </c>
      <c r="BG105" s="226">
        <f>IF(N105="zákl. přenesená",J105,0)</f>
        <v>0</v>
      </c>
      <c r="BH105" s="226">
        <f>IF(N105="sníž. přenesená",J105,0)</f>
        <v>0</v>
      </c>
      <c r="BI105" s="226">
        <f>IF(N105="nulová",J105,0)</f>
        <v>0</v>
      </c>
      <c r="BJ105" s="17" t="s">
        <v>79</v>
      </c>
      <c r="BK105" s="226">
        <f>ROUND(I105*H105,2)</f>
        <v>0</v>
      </c>
      <c r="BL105" s="17" t="s">
        <v>163</v>
      </c>
      <c r="BM105" s="225" t="s">
        <v>254</v>
      </c>
    </row>
    <row r="106" s="2" customFormat="1">
      <c r="A106" s="38"/>
      <c r="B106" s="39"/>
      <c r="C106" s="40"/>
      <c r="D106" s="227" t="s">
        <v>165</v>
      </c>
      <c r="E106" s="40"/>
      <c r="F106" s="228" t="s">
        <v>252</v>
      </c>
      <c r="G106" s="40"/>
      <c r="H106" s="40"/>
      <c r="I106" s="229"/>
      <c r="J106" s="40"/>
      <c r="K106" s="40"/>
      <c r="L106" s="44"/>
      <c r="M106" s="230"/>
      <c r="N106" s="231"/>
      <c r="O106" s="84"/>
      <c r="P106" s="84"/>
      <c r="Q106" s="84"/>
      <c r="R106" s="84"/>
      <c r="S106" s="84"/>
      <c r="T106" s="85"/>
      <c r="U106" s="38"/>
      <c r="V106" s="38"/>
      <c r="W106" s="38"/>
      <c r="X106" s="38"/>
      <c r="Y106" s="38"/>
      <c r="Z106" s="38"/>
      <c r="AA106" s="38"/>
      <c r="AB106" s="38"/>
      <c r="AC106" s="38"/>
      <c r="AD106" s="38"/>
      <c r="AE106" s="38"/>
      <c r="AT106" s="17" t="s">
        <v>165</v>
      </c>
      <c r="AU106" s="17" t="s">
        <v>81</v>
      </c>
    </row>
    <row r="107" s="13" customFormat="1">
      <c r="A107" s="13"/>
      <c r="B107" s="232"/>
      <c r="C107" s="233"/>
      <c r="D107" s="227" t="s">
        <v>166</v>
      </c>
      <c r="E107" s="234" t="s">
        <v>19</v>
      </c>
      <c r="F107" s="235" t="s">
        <v>255</v>
      </c>
      <c r="G107" s="233"/>
      <c r="H107" s="236">
        <v>108.54000000000001</v>
      </c>
      <c r="I107" s="237"/>
      <c r="J107" s="233"/>
      <c r="K107" s="233"/>
      <c r="L107" s="238"/>
      <c r="M107" s="239"/>
      <c r="N107" s="240"/>
      <c r="O107" s="240"/>
      <c r="P107" s="240"/>
      <c r="Q107" s="240"/>
      <c r="R107" s="240"/>
      <c r="S107" s="240"/>
      <c r="T107" s="241"/>
      <c r="U107" s="13"/>
      <c r="V107" s="13"/>
      <c r="W107" s="13"/>
      <c r="X107" s="13"/>
      <c r="Y107" s="13"/>
      <c r="Z107" s="13"/>
      <c r="AA107" s="13"/>
      <c r="AB107" s="13"/>
      <c r="AC107" s="13"/>
      <c r="AD107" s="13"/>
      <c r="AE107" s="13"/>
      <c r="AT107" s="242" t="s">
        <v>166</v>
      </c>
      <c r="AU107" s="242" t="s">
        <v>81</v>
      </c>
      <c r="AV107" s="13" t="s">
        <v>81</v>
      </c>
      <c r="AW107" s="13" t="s">
        <v>33</v>
      </c>
      <c r="AX107" s="13" t="s">
        <v>71</v>
      </c>
      <c r="AY107" s="242" t="s">
        <v>154</v>
      </c>
    </row>
    <row r="108" s="13" customFormat="1">
      <c r="A108" s="13"/>
      <c r="B108" s="232"/>
      <c r="C108" s="233"/>
      <c r="D108" s="227" t="s">
        <v>166</v>
      </c>
      <c r="E108" s="234" t="s">
        <v>19</v>
      </c>
      <c r="F108" s="235" t="s">
        <v>256</v>
      </c>
      <c r="G108" s="233"/>
      <c r="H108" s="236">
        <v>575.26199999999994</v>
      </c>
      <c r="I108" s="237"/>
      <c r="J108" s="233"/>
      <c r="K108" s="233"/>
      <c r="L108" s="238"/>
      <c r="M108" s="239"/>
      <c r="N108" s="240"/>
      <c r="O108" s="240"/>
      <c r="P108" s="240"/>
      <c r="Q108" s="240"/>
      <c r="R108" s="240"/>
      <c r="S108" s="240"/>
      <c r="T108" s="241"/>
      <c r="U108" s="13"/>
      <c r="V108" s="13"/>
      <c r="W108" s="13"/>
      <c r="X108" s="13"/>
      <c r="Y108" s="13"/>
      <c r="Z108" s="13"/>
      <c r="AA108" s="13"/>
      <c r="AB108" s="13"/>
      <c r="AC108" s="13"/>
      <c r="AD108" s="13"/>
      <c r="AE108" s="13"/>
      <c r="AT108" s="242" t="s">
        <v>166</v>
      </c>
      <c r="AU108" s="242" t="s">
        <v>81</v>
      </c>
      <c r="AV108" s="13" t="s">
        <v>81</v>
      </c>
      <c r="AW108" s="13" t="s">
        <v>33</v>
      </c>
      <c r="AX108" s="13" t="s">
        <v>71</v>
      </c>
      <c r="AY108" s="242" t="s">
        <v>154</v>
      </c>
    </row>
    <row r="109" s="2" customFormat="1" ht="33" customHeight="1">
      <c r="A109" s="38"/>
      <c r="B109" s="39"/>
      <c r="C109" s="247" t="s">
        <v>187</v>
      </c>
      <c r="D109" s="247" t="s">
        <v>228</v>
      </c>
      <c r="E109" s="248" t="s">
        <v>257</v>
      </c>
      <c r="F109" s="249" t="s">
        <v>258</v>
      </c>
      <c r="G109" s="250" t="s">
        <v>160</v>
      </c>
      <c r="H109" s="251">
        <v>223</v>
      </c>
      <c r="I109" s="252"/>
      <c r="J109" s="253">
        <f>ROUND(I109*H109,2)</f>
        <v>0</v>
      </c>
      <c r="K109" s="249" t="s">
        <v>161</v>
      </c>
      <c r="L109" s="44"/>
      <c r="M109" s="254" t="s">
        <v>19</v>
      </c>
      <c r="N109" s="255" t="s">
        <v>42</v>
      </c>
      <c r="O109" s="84"/>
      <c r="P109" s="223">
        <f>O109*H109</f>
        <v>0</v>
      </c>
      <c r="Q109" s="223">
        <v>0</v>
      </c>
      <c r="R109" s="223">
        <f>Q109*H109</f>
        <v>0</v>
      </c>
      <c r="S109" s="223">
        <v>0</v>
      </c>
      <c r="T109" s="224">
        <f>S109*H109</f>
        <v>0</v>
      </c>
      <c r="U109" s="38"/>
      <c r="V109" s="38"/>
      <c r="W109" s="38"/>
      <c r="X109" s="38"/>
      <c r="Y109" s="38"/>
      <c r="Z109" s="38"/>
      <c r="AA109" s="38"/>
      <c r="AB109" s="38"/>
      <c r="AC109" s="38"/>
      <c r="AD109" s="38"/>
      <c r="AE109" s="38"/>
      <c r="AR109" s="225" t="s">
        <v>163</v>
      </c>
      <c r="AT109" s="225" t="s">
        <v>228</v>
      </c>
      <c r="AU109" s="225" t="s">
        <v>81</v>
      </c>
      <c r="AY109" s="17" t="s">
        <v>154</v>
      </c>
      <c r="BE109" s="226">
        <f>IF(N109="základní",J109,0)</f>
        <v>0</v>
      </c>
      <c r="BF109" s="226">
        <f>IF(N109="snížená",J109,0)</f>
        <v>0</v>
      </c>
      <c r="BG109" s="226">
        <f>IF(N109="zákl. přenesená",J109,0)</f>
        <v>0</v>
      </c>
      <c r="BH109" s="226">
        <f>IF(N109="sníž. přenesená",J109,0)</f>
        <v>0</v>
      </c>
      <c r="BI109" s="226">
        <f>IF(N109="nulová",J109,0)</f>
        <v>0</v>
      </c>
      <c r="BJ109" s="17" t="s">
        <v>79</v>
      </c>
      <c r="BK109" s="226">
        <f>ROUND(I109*H109,2)</f>
        <v>0</v>
      </c>
      <c r="BL109" s="17" t="s">
        <v>163</v>
      </c>
      <c r="BM109" s="225" t="s">
        <v>259</v>
      </c>
    </row>
    <row r="110" s="2" customFormat="1">
      <c r="A110" s="38"/>
      <c r="B110" s="39"/>
      <c r="C110" s="40"/>
      <c r="D110" s="227" t="s">
        <v>165</v>
      </c>
      <c r="E110" s="40"/>
      <c r="F110" s="228" t="s">
        <v>260</v>
      </c>
      <c r="G110" s="40"/>
      <c r="H110" s="40"/>
      <c r="I110" s="229"/>
      <c r="J110" s="40"/>
      <c r="K110" s="40"/>
      <c r="L110" s="44"/>
      <c r="M110" s="230"/>
      <c r="N110" s="231"/>
      <c r="O110" s="84"/>
      <c r="P110" s="84"/>
      <c r="Q110" s="84"/>
      <c r="R110" s="84"/>
      <c r="S110" s="84"/>
      <c r="T110" s="85"/>
      <c r="U110" s="38"/>
      <c r="V110" s="38"/>
      <c r="W110" s="38"/>
      <c r="X110" s="38"/>
      <c r="Y110" s="38"/>
      <c r="Z110" s="38"/>
      <c r="AA110" s="38"/>
      <c r="AB110" s="38"/>
      <c r="AC110" s="38"/>
      <c r="AD110" s="38"/>
      <c r="AE110" s="38"/>
      <c r="AT110" s="17" t="s">
        <v>165</v>
      </c>
      <c r="AU110" s="17" t="s">
        <v>81</v>
      </c>
    </row>
    <row r="111" s="13" customFormat="1">
      <c r="A111" s="13"/>
      <c r="B111" s="232"/>
      <c r="C111" s="233"/>
      <c r="D111" s="227" t="s">
        <v>166</v>
      </c>
      <c r="E111" s="234" t="s">
        <v>19</v>
      </c>
      <c r="F111" s="235" t="s">
        <v>261</v>
      </c>
      <c r="G111" s="233"/>
      <c r="H111" s="236">
        <v>223</v>
      </c>
      <c r="I111" s="237"/>
      <c r="J111" s="233"/>
      <c r="K111" s="233"/>
      <c r="L111" s="238"/>
      <c r="M111" s="239"/>
      <c r="N111" s="240"/>
      <c r="O111" s="240"/>
      <c r="P111" s="240"/>
      <c r="Q111" s="240"/>
      <c r="R111" s="240"/>
      <c r="S111" s="240"/>
      <c r="T111" s="241"/>
      <c r="U111" s="13"/>
      <c r="V111" s="13"/>
      <c r="W111" s="13"/>
      <c r="X111" s="13"/>
      <c r="Y111" s="13"/>
      <c r="Z111" s="13"/>
      <c r="AA111" s="13"/>
      <c r="AB111" s="13"/>
      <c r="AC111" s="13"/>
      <c r="AD111" s="13"/>
      <c r="AE111" s="13"/>
      <c r="AT111" s="242" t="s">
        <v>166</v>
      </c>
      <c r="AU111" s="242" t="s">
        <v>81</v>
      </c>
      <c r="AV111" s="13" t="s">
        <v>81</v>
      </c>
      <c r="AW111" s="13" t="s">
        <v>33</v>
      </c>
      <c r="AX111" s="13" t="s">
        <v>71</v>
      </c>
      <c r="AY111" s="242" t="s">
        <v>154</v>
      </c>
    </row>
    <row r="112" s="2" customFormat="1">
      <c r="A112" s="38"/>
      <c r="B112" s="39"/>
      <c r="C112" s="212" t="s">
        <v>194</v>
      </c>
      <c r="D112" s="212" t="s">
        <v>157</v>
      </c>
      <c r="E112" s="214" t="s">
        <v>262</v>
      </c>
      <c r="F112" s="215" t="s">
        <v>263</v>
      </c>
      <c r="G112" s="216" t="s">
        <v>160</v>
      </c>
      <c r="H112" s="217">
        <v>56</v>
      </c>
      <c r="I112" s="218"/>
      <c r="J112" s="219">
        <f>ROUND(I112*H112,2)</f>
        <v>0</v>
      </c>
      <c r="K112" s="215" t="s">
        <v>161</v>
      </c>
      <c r="L112" s="220"/>
      <c r="M112" s="221" t="s">
        <v>19</v>
      </c>
      <c r="N112" s="222" t="s">
        <v>42</v>
      </c>
      <c r="O112" s="84"/>
      <c r="P112" s="223">
        <f>O112*H112</f>
        <v>0</v>
      </c>
      <c r="Q112" s="223">
        <v>0.00123</v>
      </c>
      <c r="R112" s="223">
        <f>Q112*H112</f>
        <v>0.068879999999999997</v>
      </c>
      <c r="S112" s="223">
        <v>0</v>
      </c>
      <c r="T112" s="224">
        <f>S112*H112</f>
        <v>0</v>
      </c>
      <c r="U112" s="38"/>
      <c r="V112" s="38"/>
      <c r="W112" s="38"/>
      <c r="X112" s="38"/>
      <c r="Y112" s="38"/>
      <c r="Z112" s="38"/>
      <c r="AA112" s="38"/>
      <c r="AB112" s="38"/>
      <c r="AC112" s="38"/>
      <c r="AD112" s="38"/>
      <c r="AE112" s="38"/>
      <c r="AR112" s="225" t="s">
        <v>162</v>
      </c>
      <c r="AT112" s="225" t="s">
        <v>157</v>
      </c>
      <c r="AU112" s="225" t="s">
        <v>81</v>
      </c>
      <c r="AY112" s="17" t="s">
        <v>154</v>
      </c>
      <c r="BE112" s="226">
        <f>IF(N112="základní",J112,0)</f>
        <v>0</v>
      </c>
      <c r="BF112" s="226">
        <f>IF(N112="snížená",J112,0)</f>
        <v>0</v>
      </c>
      <c r="BG112" s="226">
        <f>IF(N112="zákl. přenesená",J112,0)</f>
        <v>0</v>
      </c>
      <c r="BH112" s="226">
        <f>IF(N112="sníž. přenesená",J112,0)</f>
        <v>0</v>
      </c>
      <c r="BI112" s="226">
        <f>IF(N112="nulová",J112,0)</f>
        <v>0</v>
      </c>
      <c r="BJ112" s="17" t="s">
        <v>79</v>
      </c>
      <c r="BK112" s="226">
        <f>ROUND(I112*H112,2)</f>
        <v>0</v>
      </c>
      <c r="BL112" s="17" t="s">
        <v>163</v>
      </c>
      <c r="BM112" s="225" t="s">
        <v>264</v>
      </c>
    </row>
    <row r="113" s="2" customFormat="1">
      <c r="A113" s="38"/>
      <c r="B113" s="39"/>
      <c r="C113" s="40"/>
      <c r="D113" s="227" t="s">
        <v>165</v>
      </c>
      <c r="E113" s="40"/>
      <c r="F113" s="228" t="s">
        <v>263</v>
      </c>
      <c r="G113" s="40"/>
      <c r="H113" s="40"/>
      <c r="I113" s="229"/>
      <c r="J113" s="40"/>
      <c r="K113" s="40"/>
      <c r="L113" s="44"/>
      <c r="M113" s="230"/>
      <c r="N113" s="231"/>
      <c r="O113" s="84"/>
      <c r="P113" s="84"/>
      <c r="Q113" s="84"/>
      <c r="R113" s="84"/>
      <c r="S113" s="84"/>
      <c r="T113" s="85"/>
      <c r="U113" s="38"/>
      <c r="V113" s="38"/>
      <c r="W113" s="38"/>
      <c r="X113" s="38"/>
      <c r="Y113" s="38"/>
      <c r="Z113" s="38"/>
      <c r="AA113" s="38"/>
      <c r="AB113" s="38"/>
      <c r="AC113" s="38"/>
      <c r="AD113" s="38"/>
      <c r="AE113" s="38"/>
      <c r="AT113" s="17" t="s">
        <v>165</v>
      </c>
      <c r="AU113" s="17" t="s">
        <v>81</v>
      </c>
    </row>
    <row r="114" s="13" customFormat="1">
      <c r="A114" s="13"/>
      <c r="B114" s="232"/>
      <c r="C114" s="233"/>
      <c r="D114" s="227" t="s">
        <v>166</v>
      </c>
      <c r="E114" s="234" t="s">
        <v>19</v>
      </c>
      <c r="F114" s="235" t="s">
        <v>265</v>
      </c>
      <c r="G114" s="233"/>
      <c r="H114" s="236">
        <v>56</v>
      </c>
      <c r="I114" s="237"/>
      <c r="J114" s="233"/>
      <c r="K114" s="233"/>
      <c r="L114" s="238"/>
      <c r="M114" s="239"/>
      <c r="N114" s="240"/>
      <c r="O114" s="240"/>
      <c r="P114" s="240"/>
      <c r="Q114" s="240"/>
      <c r="R114" s="240"/>
      <c r="S114" s="240"/>
      <c r="T114" s="241"/>
      <c r="U114" s="13"/>
      <c r="V114" s="13"/>
      <c r="W114" s="13"/>
      <c r="X114" s="13"/>
      <c r="Y114" s="13"/>
      <c r="Z114" s="13"/>
      <c r="AA114" s="13"/>
      <c r="AB114" s="13"/>
      <c r="AC114" s="13"/>
      <c r="AD114" s="13"/>
      <c r="AE114" s="13"/>
      <c r="AT114" s="242" t="s">
        <v>166</v>
      </c>
      <c r="AU114" s="242" t="s">
        <v>81</v>
      </c>
      <c r="AV114" s="13" t="s">
        <v>81</v>
      </c>
      <c r="AW114" s="13" t="s">
        <v>33</v>
      </c>
      <c r="AX114" s="13" t="s">
        <v>71</v>
      </c>
      <c r="AY114" s="242" t="s">
        <v>154</v>
      </c>
    </row>
    <row r="115" s="2" customFormat="1" ht="21.75" customHeight="1">
      <c r="A115" s="38"/>
      <c r="B115" s="39"/>
      <c r="C115" s="212" t="s">
        <v>196</v>
      </c>
      <c r="D115" s="212" t="s">
        <v>157</v>
      </c>
      <c r="E115" s="214" t="s">
        <v>266</v>
      </c>
      <c r="F115" s="215" t="s">
        <v>267</v>
      </c>
      <c r="G115" s="216" t="s">
        <v>160</v>
      </c>
      <c r="H115" s="217">
        <v>28</v>
      </c>
      <c r="I115" s="218"/>
      <c r="J115" s="219">
        <f>ROUND(I115*H115,2)</f>
        <v>0</v>
      </c>
      <c r="K115" s="215" t="s">
        <v>161</v>
      </c>
      <c r="L115" s="220"/>
      <c r="M115" s="221" t="s">
        <v>19</v>
      </c>
      <c r="N115" s="222" t="s">
        <v>42</v>
      </c>
      <c r="O115" s="84"/>
      <c r="P115" s="223">
        <f>O115*H115</f>
        <v>0</v>
      </c>
      <c r="Q115" s="223">
        <v>0.00018000000000000001</v>
      </c>
      <c r="R115" s="223">
        <f>Q115*H115</f>
        <v>0.0050400000000000002</v>
      </c>
      <c r="S115" s="223">
        <v>0</v>
      </c>
      <c r="T115" s="224">
        <f>S115*H115</f>
        <v>0</v>
      </c>
      <c r="U115" s="38"/>
      <c r="V115" s="38"/>
      <c r="W115" s="38"/>
      <c r="X115" s="38"/>
      <c r="Y115" s="38"/>
      <c r="Z115" s="38"/>
      <c r="AA115" s="38"/>
      <c r="AB115" s="38"/>
      <c r="AC115" s="38"/>
      <c r="AD115" s="38"/>
      <c r="AE115" s="38"/>
      <c r="AR115" s="225" t="s">
        <v>162</v>
      </c>
      <c r="AT115" s="225" t="s">
        <v>157</v>
      </c>
      <c r="AU115" s="225" t="s">
        <v>81</v>
      </c>
      <c r="AY115" s="17" t="s">
        <v>154</v>
      </c>
      <c r="BE115" s="226">
        <f>IF(N115="základní",J115,0)</f>
        <v>0</v>
      </c>
      <c r="BF115" s="226">
        <f>IF(N115="snížená",J115,0)</f>
        <v>0</v>
      </c>
      <c r="BG115" s="226">
        <f>IF(N115="zákl. přenesená",J115,0)</f>
        <v>0</v>
      </c>
      <c r="BH115" s="226">
        <f>IF(N115="sníž. přenesená",J115,0)</f>
        <v>0</v>
      </c>
      <c r="BI115" s="226">
        <f>IF(N115="nulová",J115,0)</f>
        <v>0</v>
      </c>
      <c r="BJ115" s="17" t="s">
        <v>79</v>
      </c>
      <c r="BK115" s="226">
        <f>ROUND(I115*H115,2)</f>
        <v>0</v>
      </c>
      <c r="BL115" s="17" t="s">
        <v>163</v>
      </c>
      <c r="BM115" s="225" t="s">
        <v>268</v>
      </c>
    </row>
    <row r="116" s="2" customFormat="1">
      <c r="A116" s="38"/>
      <c r="B116" s="39"/>
      <c r="C116" s="40"/>
      <c r="D116" s="227" t="s">
        <v>165</v>
      </c>
      <c r="E116" s="40"/>
      <c r="F116" s="228" t="s">
        <v>267</v>
      </c>
      <c r="G116" s="40"/>
      <c r="H116" s="40"/>
      <c r="I116" s="229"/>
      <c r="J116" s="40"/>
      <c r="K116" s="40"/>
      <c r="L116" s="44"/>
      <c r="M116" s="230"/>
      <c r="N116" s="231"/>
      <c r="O116" s="84"/>
      <c r="P116" s="84"/>
      <c r="Q116" s="84"/>
      <c r="R116" s="84"/>
      <c r="S116" s="84"/>
      <c r="T116" s="85"/>
      <c r="U116" s="38"/>
      <c r="V116" s="38"/>
      <c r="W116" s="38"/>
      <c r="X116" s="38"/>
      <c r="Y116" s="38"/>
      <c r="Z116" s="38"/>
      <c r="AA116" s="38"/>
      <c r="AB116" s="38"/>
      <c r="AC116" s="38"/>
      <c r="AD116" s="38"/>
      <c r="AE116" s="38"/>
      <c r="AT116" s="17" t="s">
        <v>165</v>
      </c>
      <c r="AU116" s="17" t="s">
        <v>81</v>
      </c>
    </row>
    <row r="117" s="13" customFormat="1">
      <c r="A117" s="13"/>
      <c r="B117" s="232"/>
      <c r="C117" s="233"/>
      <c r="D117" s="227" t="s">
        <v>166</v>
      </c>
      <c r="E117" s="234" t="s">
        <v>19</v>
      </c>
      <c r="F117" s="235" t="s">
        <v>269</v>
      </c>
      <c r="G117" s="233"/>
      <c r="H117" s="236">
        <v>28</v>
      </c>
      <c r="I117" s="237"/>
      <c r="J117" s="233"/>
      <c r="K117" s="233"/>
      <c r="L117" s="238"/>
      <c r="M117" s="239"/>
      <c r="N117" s="240"/>
      <c r="O117" s="240"/>
      <c r="P117" s="240"/>
      <c r="Q117" s="240"/>
      <c r="R117" s="240"/>
      <c r="S117" s="240"/>
      <c r="T117" s="241"/>
      <c r="U117" s="13"/>
      <c r="V117" s="13"/>
      <c r="W117" s="13"/>
      <c r="X117" s="13"/>
      <c r="Y117" s="13"/>
      <c r="Z117" s="13"/>
      <c r="AA117" s="13"/>
      <c r="AB117" s="13"/>
      <c r="AC117" s="13"/>
      <c r="AD117" s="13"/>
      <c r="AE117" s="13"/>
      <c r="AT117" s="242" t="s">
        <v>166</v>
      </c>
      <c r="AU117" s="242" t="s">
        <v>81</v>
      </c>
      <c r="AV117" s="13" t="s">
        <v>81</v>
      </c>
      <c r="AW117" s="13" t="s">
        <v>33</v>
      </c>
      <c r="AX117" s="13" t="s">
        <v>71</v>
      </c>
      <c r="AY117" s="242" t="s">
        <v>154</v>
      </c>
    </row>
    <row r="118" s="2" customFormat="1" ht="16.5" customHeight="1">
      <c r="A118" s="38"/>
      <c r="B118" s="39"/>
      <c r="C118" s="247" t="s">
        <v>162</v>
      </c>
      <c r="D118" s="247" t="s">
        <v>228</v>
      </c>
      <c r="E118" s="248" t="s">
        <v>270</v>
      </c>
      <c r="F118" s="249" t="s">
        <v>271</v>
      </c>
      <c r="G118" s="250" t="s">
        <v>160</v>
      </c>
      <c r="H118" s="251">
        <v>60</v>
      </c>
      <c r="I118" s="252"/>
      <c r="J118" s="253">
        <f>ROUND(I118*H118,2)</f>
        <v>0</v>
      </c>
      <c r="K118" s="249" t="s">
        <v>161</v>
      </c>
      <c r="L118" s="44"/>
      <c r="M118" s="254" t="s">
        <v>19</v>
      </c>
      <c r="N118" s="255" t="s">
        <v>42</v>
      </c>
      <c r="O118" s="84"/>
      <c r="P118" s="223">
        <f>O118*H118</f>
        <v>0</v>
      </c>
      <c r="Q118" s="223">
        <v>0</v>
      </c>
      <c r="R118" s="223">
        <f>Q118*H118</f>
        <v>0</v>
      </c>
      <c r="S118" s="223">
        <v>0</v>
      </c>
      <c r="T118" s="224">
        <f>S118*H118</f>
        <v>0</v>
      </c>
      <c r="U118" s="38"/>
      <c r="V118" s="38"/>
      <c r="W118" s="38"/>
      <c r="X118" s="38"/>
      <c r="Y118" s="38"/>
      <c r="Z118" s="38"/>
      <c r="AA118" s="38"/>
      <c r="AB118" s="38"/>
      <c r="AC118" s="38"/>
      <c r="AD118" s="38"/>
      <c r="AE118" s="38"/>
      <c r="AR118" s="225" t="s">
        <v>163</v>
      </c>
      <c r="AT118" s="225" t="s">
        <v>228</v>
      </c>
      <c r="AU118" s="225" t="s">
        <v>81</v>
      </c>
      <c r="AY118" s="17" t="s">
        <v>154</v>
      </c>
      <c r="BE118" s="226">
        <f>IF(N118="základní",J118,0)</f>
        <v>0</v>
      </c>
      <c r="BF118" s="226">
        <f>IF(N118="snížená",J118,0)</f>
        <v>0</v>
      </c>
      <c r="BG118" s="226">
        <f>IF(N118="zákl. přenesená",J118,0)</f>
        <v>0</v>
      </c>
      <c r="BH118" s="226">
        <f>IF(N118="sníž. přenesená",J118,0)</f>
        <v>0</v>
      </c>
      <c r="BI118" s="226">
        <f>IF(N118="nulová",J118,0)</f>
        <v>0</v>
      </c>
      <c r="BJ118" s="17" t="s">
        <v>79</v>
      </c>
      <c r="BK118" s="226">
        <f>ROUND(I118*H118,2)</f>
        <v>0</v>
      </c>
      <c r="BL118" s="17" t="s">
        <v>163</v>
      </c>
      <c r="BM118" s="225" t="s">
        <v>272</v>
      </c>
    </row>
    <row r="119" s="2" customFormat="1">
      <c r="A119" s="38"/>
      <c r="B119" s="39"/>
      <c r="C119" s="40"/>
      <c r="D119" s="227" t="s">
        <v>165</v>
      </c>
      <c r="E119" s="40"/>
      <c r="F119" s="228" t="s">
        <v>273</v>
      </c>
      <c r="G119" s="40"/>
      <c r="H119" s="40"/>
      <c r="I119" s="229"/>
      <c r="J119" s="40"/>
      <c r="K119" s="40"/>
      <c r="L119" s="44"/>
      <c r="M119" s="230"/>
      <c r="N119" s="231"/>
      <c r="O119" s="84"/>
      <c r="P119" s="84"/>
      <c r="Q119" s="84"/>
      <c r="R119" s="84"/>
      <c r="S119" s="84"/>
      <c r="T119" s="85"/>
      <c r="U119" s="38"/>
      <c r="V119" s="38"/>
      <c r="W119" s="38"/>
      <c r="X119" s="38"/>
      <c r="Y119" s="38"/>
      <c r="Z119" s="38"/>
      <c r="AA119" s="38"/>
      <c r="AB119" s="38"/>
      <c r="AC119" s="38"/>
      <c r="AD119" s="38"/>
      <c r="AE119" s="38"/>
      <c r="AT119" s="17" t="s">
        <v>165</v>
      </c>
      <c r="AU119" s="17" t="s">
        <v>81</v>
      </c>
    </row>
    <row r="120" s="13" customFormat="1">
      <c r="A120" s="13"/>
      <c r="B120" s="232"/>
      <c r="C120" s="233"/>
      <c r="D120" s="227" t="s">
        <v>166</v>
      </c>
      <c r="E120" s="234" t="s">
        <v>19</v>
      </c>
      <c r="F120" s="235" t="s">
        <v>274</v>
      </c>
      <c r="G120" s="233"/>
      <c r="H120" s="236">
        <v>60</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166</v>
      </c>
      <c r="AU120" s="242" t="s">
        <v>81</v>
      </c>
      <c r="AV120" s="13" t="s">
        <v>81</v>
      </c>
      <c r="AW120" s="13" t="s">
        <v>33</v>
      </c>
      <c r="AX120" s="13" t="s">
        <v>71</v>
      </c>
      <c r="AY120" s="242" t="s">
        <v>154</v>
      </c>
    </row>
    <row r="121" s="2" customFormat="1" ht="16.5" customHeight="1">
      <c r="A121" s="38"/>
      <c r="B121" s="39"/>
      <c r="C121" s="247" t="s">
        <v>205</v>
      </c>
      <c r="D121" s="247" t="s">
        <v>228</v>
      </c>
      <c r="E121" s="248" t="s">
        <v>275</v>
      </c>
      <c r="F121" s="249" t="s">
        <v>276</v>
      </c>
      <c r="G121" s="250" t="s">
        <v>160</v>
      </c>
      <c r="H121" s="251">
        <v>163</v>
      </c>
      <c r="I121" s="252"/>
      <c r="J121" s="253">
        <f>ROUND(I121*H121,2)</f>
        <v>0</v>
      </c>
      <c r="K121" s="249" t="s">
        <v>161</v>
      </c>
      <c r="L121" s="44"/>
      <c r="M121" s="254" t="s">
        <v>19</v>
      </c>
      <c r="N121" s="255" t="s">
        <v>42</v>
      </c>
      <c r="O121" s="84"/>
      <c r="P121" s="223">
        <f>O121*H121</f>
        <v>0</v>
      </c>
      <c r="Q121" s="223">
        <v>0</v>
      </c>
      <c r="R121" s="223">
        <f>Q121*H121</f>
        <v>0</v>
      </c>
      <c r="S121" s="223">
        <v>0</v>
      </c>
      <c r="T121" s="224">
        <f>S121*H121</f>
        <v>0</v>
      </c>
      <c r="U121" s="38"/>
      <c r="V121" s="38"/>
      <c r="W121" s="38"/>
      <c r="X121" s="38"/>
      <c r="Y121" s="38"/>
      <c r="Z121" s="38"/>
      <c r="AA121" s="38"/>
      <c r="AB121" s="38"/>
      <c r="AC121" s="38"/>
      <c r="AD121" s="38"/>
      <c r="AE121" s="38"/>
      <c r="AR121" s="225" t="s">
        <v>163</v>
      </c>
      <c r="AT121" s="225" t="s">
        <v>228</v>
      </c>
      <c r="AU121" s="225" t="s">
        <v>81</v>
      </c>
      <c r="AY121" s="17" t="s">
        <v>154</v>
      </c>
      <c r="BE121" s="226">
        <f>IF(N121="základní",J121,0)</f>
        <v>0</v>
      </c>
      <c r="BF121" s="226">
        <f>IF(N121="snížená",J121,0)</f>
        <v>0</v>
      </c>
      <c r="BG121" s="226">
        <f>IF(N121="zákl. přenesená",J121,0)</f>
        <v>0</v>
      </c>
      <c r="BH121" s="226">
        <f>IF(N121="sníž. přenesená",J121,0)</f>
        <v>0</v>
      </c>
      <c r="BI121" s="226">
        <f>IF(N121="nulová",J121,0)</f>
        <v>0</v>
      </c>
      <c r="BJ121" s="17" t="s">
        <v>79</v>
      </c>
      <c r="BK121" s="226">
        <f>ROUND(I121*H121,2)</f>
        <v>0</v>
      </c>
      <c r="BL121" s="17" t="s">
        <v>163</v>
      </c>
      <c r="BM121" s="225" t="s">
        <v>277</v>
      </c>
    </row>
    <row r="122" s="2" customFormat="1">
      <c r="A122" s="38"/>
      <c r="B122" s="39"/>
      <c r="C122" s="40"/>
      <c r="D122" s="227" t="s">
        <v>165</v>
      </c>
      <c r="E122" s="40"/>
      <c r="F122" s="228" t="s">
        <v>278</v>
      </c>
      <c r="G122" s="40"/>
      <c r="H122" s="40"/>
      <c r="I122" s="229"/>
      <c r="J122" s="40"/>
      <c r="K122" s="40"/>
      <c r="L122" s="44"/>
      <c r="M122" s="230"/>
      <c r="N122" s="231"/>
      <c r="O122" s="84"/>
      <c r="P122" s="84"/>
      <c r="Q122" s="84"/>
      <c r="R122" s="84"/>
      <c r="S122" s="84"/>
      <c r="T122" s="85"/>
      <c r="U122" s="38"/>
      <c r="V122" s="38"/>
      <c r="W122" s="38"/>
      <c r="X122" s="38"/>
      <c r="Y122" s="38"/>
      <c r="Z122" s="38"/>
      <c r="AA122" s="38"/>
      <c r="AB122" s="38"/>
      <c r="AC122" s="38"/>
      <c r="AD122" s="38"/>
      <c r="AE122" s="38"/>
      <c r="AT122" s="17" t="s">
        <v>165</v>
      </c>
      <c r="AU122" s="17" t="s">
        <v>81</v>
      </c>
    </row>
    <row r="123" s="13" customFormat="1">
      <c r="A123" s="13"/>
      <c r="B123" s="232"/>
      <c r="C123" s="233"/>
      <c r="D123" s="227" t="s">
        <v>166</v>
      </c>
      <c r="E123" s="234" t="s">
        <v>19</v>
      </c>
      <c r="F123" s="235" t="s">
        <v>279</v>
      </c>
      <c r="G123" s="233"/>
      <c r="H123" s="236">
        <v>163</v>
      </c>
      <c r="I123" s="237"/>
      <c r="J123" s="233"/>
      <c r="K123" s="233"/>
      <c r="L123" s="238"/>
      <c r="M123" s="239"/>
      <c r="N123" s="240"/>
      <c r="O123" s="240"/>
      <c r="P123" s="240"/>
      <c r="Q123" s="240"/>
      <c r="R123" s="240"/>
      <c r="S123" s="240"/>
      <c r="T123" s="241"/>
      <c r="U123" s="13"/>
      <c r="V123" s="13"/>
      <c r="W123" s="13"/>
      <c r="X123" s="13"/>
      <c r="Y123" s="13"/>
      <c r="Z123" s="13"/>
      <c r="AA123" s="13"/>
      <c r="AB123" s="13"/>
      <c r="AC123" s="13"/>
      <c r="AD123" s="13"/>
      <c r="AE123" s="13"/>
      <c r="AT123" s="242" t="s">
        <v>166</v>
      </c>
      <c r="AU123" s="242" t="s">
        <v>81</v>
      </c>
      <c r="AV123" s="13" t="s">
        <v>81</v>
      </c>
      <c r="AW123" s="13" t="s">
        <v>33</v>
      </c>
      <c r="AX123" s="13" t="s">
        <v>71</v>
      </c>
      <c r="AY123" s="242" t="s">
        <v>154</v>
      </c>
    </row>
    <row r="124" s="2" customFormat="1">
      <c r="A124" s="38"/>
      <c r="B124" s="39"/>
      <c r="C124" s="247" t="s">
        <v>213</v>
      </c>
      <c r="D124" s="247" t="s">
        <v>228</v>
      </c>
      <c r="E124" s="248" t="s">
        <v>280</v>
      </c>
      <c r="F124" s="249" t="s">
        <v>281</v>
      </c>
      <c r="G124" s="250" t="s">
        <v>170</v>
      </c>
      <c r="H124" s="251">
        <v>300</v>
      </c>
      <c r="I124" s="252"/>
      <c r="J124" s="253">
        <f>ROUND(I124*H124,2)</f>
        <v>0</v>
      </c>
      <c r="K124" s="249" t="s">
        <v>161</v>
      </c>
      <c r="L124" s="44"/>
      <c r="M124" s="254" t="s">
        <v>19</v>
      </c>
      <c r="N124" s="255" t="s">
        <v>42</v>
      </c>
      <c r="O124" s="84"/>
      <c r="P124" s="223">
        <f>O124*H124</f>
        <v>0</v>
      </c>
      <c r="Q124" s="223">
        <v>0</v>
      </c>
      <c r="R124" s="223">
        <f>Q124*H124</f>
        <v>0</v>
      </c>
      <c r="S124" s="223">
        <v>0</v>
      </c>
      <c r="T124" s="224">
        <f>S124*H124</f>
        <v>0</v>
      </c>
      <c r="U124" s="38"/>
      <c r="V124" s="38"/>
      <c r="W124" s="38"/>
      <c r="X124" s="38"/>
      <c r="Y124" s="38"/>
      <c r="Z124" s="38"/>
      <c r="AA124" s="38"/>
      <c r="AB124" s="38"/>
      <c r="AC124" s="38"/>
      <c r="AD124" s="38"/>
      <c r="AE124" s="38"/>
      <c r="AR124" s="225" t="s">
        <v>163</v>
      </c>
      <c r="AT124" s="225" t="s">
        <v>228</v>
      </c>
      <c r="AU124" s="225" t="s">
        <v>81</v>
      </c>
      <c r="AY124" s="17" t="s">
        <v>154</v>
      </c>
      <c r="BE124" s="226">
        <f>IF(N124="základní",J124,0)</f>
        <v>0</v>
      </c>
      <c r="BF124" s="226">
        <f>IF(N124="snížená",J124,0)</f>
        <v>0</v>
      </c>
      <c r="BG124" s="226">
        <f>IF(N124="zákl. přenesená",J124,0)</f>
        <v>0</v>
      </c>
      <c r="BH124" s="226">
        <f>IF(N124="sníž. přenesená",J124,0)</f>
        <v>0</v>
      </c>
      <c r="BI124" s="226">
        <f>IF(N124="nulová",J124,0)</f>
        <v>0</v>
      </c>
      <c r="BJ124" s="17" t="s">
        <v>79</v>
      </c>
      <c r="BK124" s="226">
        <f>ROUND(I124*H124,2)</f>
        <v>0</v>
      </c>
      <c r="BL124" s="17" t="s">
        <v>163</v>
      </c>
      <c r="BM124" s="225" t="s">
        <v>282</v>
      </c>
    </row>
    <row r="125" s="2" customFormat="1">
      <c r="A125" s="38"/>
      <c r="B125" s="39"/>
      <c r="C125" s="40"/>
      <c r="D125" s="227" t="s">
        <v>165</v>
      </c>
      <c r="E125" s="40"/>
      <c r="F125" s="228" t="s">
        <v>283</v>
      </c>
      <c r="G125" s="40"/>
      <c r="H125" s="40"/>
      <c r="I125" s="229"/>
      <c r="J125" s="40"/>
      <c r="K125" s="40"/>
      <c r="L125" s="44"/>
      <c r="M125" s="230"/>
      <c r="N125" s="231"/>
      <c r="O125" s="84"/>
      <c r="P125" s="84"/>
      <c r="Q125" s="84"/>
      <c r="R125" s="84"/>
      <c r="S125" s="84"/>
      <c r="T125" s="85"/>
      <c r="U125" s="38"/>
      <c r="V125" s="38"/>
      <c r="W125" s="38"/>
      <c r="X125" s="38"/>
      <c r="Y125" s="38"/>
      <c r="Z125" s="38"/>
      <c r="AA125" s="38"/>
      <c r="AB125" s="38"/>
      <c r="AC125" s="38"/>
      <c r="AD125" s="38"/>
      <c r="AE125" s="38"/>
      <c r="AT125" s="17" t="s">
        <v>165</v>
      </c>
      <c r="AU125" s="17" t="s">
        <v>81</v>
      </c>
    </row>
    <row r="126" s="13" customFormat="1">
      <c r="A126" s="13"/>
      <c r="B126" s="232"/>
      <c r="C126" s="233"/>
      <c r="D126" s="227" t="s">
        <v>166</v>
      </c>
      <c r="E126" s="234" t="s">
        <v>19</v>
      </c>
      <c r="F126" s="235" t="s">
        <v>172</v>
      </c>
      <c r="G126" s="233"/>
      <c r="H126" s="236">
        <v>300</v>
      </c>
      <c r="I126" s="237"/>
      <c r="J126" s="233"/>
      <c r="K126" s="233"/>
      <c r="L126" s="238"/>
      <c r="M126" s="239"/>
      <c r="N126" s="240"/>
      <c r="O126" s="240"/>
      <c r="P126" s="240"/>
      <c r="Q126" s="240"/>
      <c r="R126" s="240"/>
      <c r="S126" s="240"/>
      <c r="T126" s="241"/>
      <c r="U126" s="13"/>
      <c r="V126" s="13"/>
      <c r="W126" s="13"/>
      <c r="X126" s="13"/>
      <c r="Y126" s="13"/>
      <c r="Z126" s="13"/>
      <c r="AA126" s="13"/>
      <c r="AB126" s="13"/>
      <c r="AC126" s="13"/>
      <c r="AD126" s="13"/>
      <c r="AE126" s="13"/>
      <c r="AT126" s="242" t="s">
        <v>166</v>
      </c>
      <c r="AU126" s="242" t="s">
        <v>81</v>
      </c>
      <c r="AV126" s="13" t="s">
        <v>81</v>
      </c>
      <c r="AW126" s="13" t="s">
        <v>33</v>
      </c>
      <c r="AX126" s="13" t="s">
        <v>71</v>
      </c>
      <c r="AY126" s="242" t="s">
        <v>154</v>
      </c>
    </row>
    <row r="127" s="2" customFormat="1">
      <c r="A127" s="38"/>
      <c r="B127" s="39"/>
      <c r="C127" s="247" t="s">
        <v>217</v>
      </c>
      <c r="D127" s="247" t="s">
        <v>228</v>
      </c>
      <c r="E127" s="248" t="s">
        <v>284</v>
      </c>
      <c r="F127" s="249" t="s">
        <v>285</v>
      </c>
      <c r="G127" s="250" t="s">
        <v>286</v>
      </c>
      <c r="H127" s="251">
        <v>0.27000000000000002</v>
      </c>
      <c r="I127" s="252"/>
      <c r="J127" s="253">
        <f>ROUND(I127*H127,2)</f>
        <v>0</v>
      </c>
      <c r="K127" s="249" t="s">
        <v>161</v>
      </c>
      <c r="L127" s="44"/>
      <c r="M127" s="254" t="s">
        <v>19</v>
      </c>
      <c r="N127" s="255" t="s">
        <v>42</v>
      </c>
      <c r="O127" s="84"/>
      <c r="P127" s="223">
        <f>O127*H127</f>
        <v>0</v>
      </c>
      <c r="Q127" s="223">
        <v>0</v>
      </c>
      <c r="R127" s="223">
        <f>Q127*H127</f>
        <v>0</v>
      </c>
      <c r="S127" s="223">
        <v>0</v>
      </c>
      <c r="T127" s="224">
        <f>S127*H127</f>
        <v>0</v>
      </c>
      <c r="U127" s="38"/>
      <c r="V127" s="38"/>
      <c r="W127" s="38"/>
      <c r="X127" s="38"/>
      <c r="Y127" s="38"/>
      <c r="Z127" s="38"/>
      <c r="AA127" s="38"/>
      <c r="AB127" s="38"/>
      <c r="AC127" s="38"/>
      <c r="AD127" s="38"/>
      <c r="AE127" s="38"/>
      <c r="AR127" s="225" t="s">
        <v>163</v>
      </c>
      <c r="AT127" s="225" t="s">
        <v>228</v>
      </c>
      <c r="AU127" s="225" t="s">
        <v>81</v>
      </c>
      <c r="AY127" s="17" t="s">
        <v>154</v>
      </c>
      <c r="BE127" s="226">
        <f>IF(N127="základní",J127,0)</f>
        <v>0</v>
      </c>
      <c r="BF127" s="226">
        <f>IF(N127="snížená",J127,0)</f>
        <v>0</v>
      </c>
      <c r="BG127" s="226">
        <f>IF(N127="zákl. přenesená",J127,0)</f>
        <v>0</v>
      </c>
      <c r="BH127" s="226">
        <f>IF(N127="sníž. přenesená",J127,0)</f>
        <v>0</v>
      </c>
      <c r="BI127" s="226">
        <f>IF(N127="nulová",J127,0)</f>
        <v>0</v>
      </c>
      <c r="BJ127" s="17" t="s">
        <v>79</v>
      </c>
      <c r="BK127" s="226">
        <f>ROUND(I127*H127,2)</f>
        <v>0</v>
      </c>
      <c r="BL127" s="17" t="s">
        <v>163</v>
      </c>
      <c r="BM127" s="225" t="s">
        <v>287</v>
      </c>
    </row>
    <row r="128" s="2" customFormat="1">
      <c r="A128" s="38"/>
      <c r="B128" s="39"/>
      <c r="C128" s="40"/>
      <c r="D128" s="227" t="s">
        <v>165</v>
      </c>
      <c r="E128" s="40"/>
      <c r="F128" s="228" t="s">
        <v>288</v>
      </c>
      <c r="G128" s="40"/>
      <c r="H128" s="40"/>
      <c r="I128" s="229"/>
      <c r="J128" s="40"/>
      <c r="K128" s="40"/>
      <c r="L128" s="44"/>
      <c r="M128" s="230"/>
      <c r="N128" s="231"/>
      <c r="O128" s="84"/>
      <c r="P128" s="84"/>
      <c r="Q128" s="84"/>
      <c r="R128" s="84"/>
      <c r="S128" s="84"/>
      <c r="T128" s="85"/>
      <c r="U128" s="38"/>
      <c r="V128" s="38"/>
      <c r="W128" s="38"/>
      <c r="X128" s="38"/>
      <c r="Y128" s="38"/>
      <c r="Z128" s="38"/>
      <c r="AA128" s="38"/>
      <c r="AB128" s="38"/>
      <c r="AC128" s="38"/>
      <c r="AD128" s="38"/>
      <c r="AE128" s="38"/>
      <c r="AT128" s="17" t="s">
        <v>165</v>
      </c>
      <c r="AU128" s="17" t="s">
        <v>81</v>
      </c>
    </row>
    <row r="129" s="14" customFormat="1">
      <c r="A129" s="14"/>
      <c r="B129" s="256"/>
      <c r="C129" s="257"/>
      <c r="D129" s="227" t="s">
        <v>166</v>
      </c>
      <c r="E129" s="258" t="s">
        <v>19</v>
      </c>
      <c r="F129" s="259" t="s">
        <v>289</v>
      </c>
      <c r="G129" s="257"/>
      <c r="H129" s="258" t="s">
        <v>19</v>
      </c>
      <c r="I129" s="260"/>
      <c r="J129" s="257"/>
      <c r="K129" s="257"/>
      <c r="L129" s="261"/>
      <c r="M129" s="262"/>
      <c r="N129" s="263"/>
      <c r="O129" s="263"/>
      <c r="P129" s="263"/>
      <c r="Q129" s="263"/>
      <c r="R129" s="263"/>
      <c r="S129" s="263"/>
      <c r="T129" s="264"/>
      <c r="U129" s="14"/>
      <c r="V129" s="14"/>
      <c r="W129" s="14"/>
      <c r="X129" s="14"/>
      <c r="Y129" s="14"/>
      <c r="Z129" s="14"/>
      <c r="AA129" s="14"/>
      <c r="AB129" s="14"/>
      <c r="AC129" s="14"/>
      <c r="AD129" s="14"/>
      <c r="AE129" s="14"/>
      <c r="AT129" s="265" t="s">
        <v>166</v>
      </c>
      <c r="AU129" s="265" t="s">
        <v>81</v>
      </c>
      <c r="AV129" s="14" t="s">
        <v>79</v>
      </c>
      <c r="AW129" s="14" t="s">
        <v>33</v>
      </c>
      <c r="AX129" s="14" t="s">
        <v>71</v>
      </c>
      <c r="AY129" s="265" t="s">
        <v>154</v>
      </c>
    </row>
    <row r="130" s="13" customFormat="1">
      <c r="A130" s="13"/>
      <c r="B130" s="232"/>
      <c r="C130" s="233"/>
      <c r="D130" s="227" t="s">
        <v>166</v>
      </c>
      <c r="E130" s="234" t="s">
        <v>19</v>
      </c>
      <c r="F130" s="235" t="s">
        <v>290</v>
      </c>
      <c r="G130" s="233"/>
      <c r="H130" s="236">
        <v>0.12</v>
      </c>
      <c r="I130" s="237"/>
      <c r="J130" s="233"/>
      <c r="K130" s="233"/>
      <c r="L130" s="238"/>
      <c r="M130" s="239"/>
      <c r="N130" s="240"/>
      <c r="O130" s="240"/>
      <c r="P130" s="240"/>
      <c r="Q130" s="240"/>
      <c r="R130" s="240"/>
      <c r="S130" s="240"/>
      <c r="T130" s="241"/>
      <c r="U130" s="13"/>
      <c r="V130" s="13"/>
      <c r="W130" s="13"/>
      <c r="X130" s="13"/>
      <c r="Y130" s="13"/>
      <c r="Z130" s="13"/>
      <c r="AA130" s="13"/>
      <c r="AB130" s="13"/>
      <c r="AC130" s="13"/>
      <c r="AD130" s="13"/>
      <c r="AE130" s="13"/>
      <c r="AT130" s="242" t="s">
        <v>166</v>
      </c>
      <c r="AU130" s="242" t="s">
        <v>81</v>
      </c>
      <c r="AV130" s="13" t="s">
        <v>81</v>
      </c>
      <c r="AW130" s="13" t="s">
        <v>33</v>
      </c>
      <c r="AX130" s="13" t="s">
        <v>71</v>
      </c>
      <c r="AY130" s="242" t="s">
        <v>154</v>
      </c>
    </row>
    <row r="131" s="14" customFormat="1">
      <c r="A131" s="14"/>
      <c r="B131" s="256"/>
      <c r="C131" s="257"/>
      <c r="D131" s="227" t="s">
        <v>166</v>
      </c>
      <c r="E131" s="258" t="s">
        <v>19</v>
      </c>
      <c r="F131" s="259" t="s">
        <v>291</v>
      </c>
      <c r="G131" s="257"/>
      <c r="H131" s="258" t="s">
        <v>19</v>
      </c>
      <c r="I131" s="260"/>
      <c r="J131" s="257"/>
      <c r="K131" s="257"/>
      <c r="L131" s="261"/>
      <c r="M131" s="262"/>
      <c r="N131" s="263"/>
      <c r="O131" s="263"/>
      <c r="P131" s="263"/>
      <c r="Q131" s="263"/>
      <c r="R131" s="263"/>
      <c r="S131" s="263"/>
      <c r="T131" s="264"/>
      <c r="U131" s="14"/>
      <c r="V131" s="14"/>
      <c r="W131" s="14"/>
      <c r="X131" s="14"/>
      <c r="Y131" s="14"/>
      <c r="Z131" s="14"/>
      <c r="AA131" s="14"/>
      <c r="AB131" s="14"/>
      <c r="AC131" s="14"/>
      <c r="AD131" s="14"/>
      <c r="AE131" s="14"/>
      <c r="AT131" s="265" t="s">
        <v>166</v>
      </c>
      <c r="AU131" s="265" t="s">
        <v>81</v>
      </c>
      <c r="AV131" s="14" t="s">
        <v>79</v>
      </c>
      <c r="AW131" s="14" t="s">
        <v>33</v>
      </c>
      <c r="AX131" s="14" t="s">
        <v>71</v>
      </c>
      <c r="AY131" s="265" t="s">
        <v>154</v>
      </c>
    </row>
    <row r="132" s="13" customFormat="1">
      <c r="A132" s="13"/>
      <c r="B132" s="232"/>
      <c r="C132" s="233"/>
      <c r="D132" s="227" t="s">
        <v>166</v>
      </c>
      <c r="E132" s="234" t="s">
        <v>19</v>
      </c>
      <c r="F132" s="235" t="s">
        <v>292</v>
      </c>
      <c r="G132" s="233"/>
      <c r="H132" s="236">
        <v>0.14999999999999999</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166</v>
      </c>
      <c r="AU132" s="242" t="s">
        <v>81</v>
      </c>
      <c r="AV132" s="13" t="s">
        <v>81</v>
      </c>
      <c r="AW132" s="13" t="s">
        <v>33</v>
      </c>
      <c r="AX132" s="13" t="s">
        <v>71</v>
      </c>
      <c r="AY132" s="242" t="s">
        <v>154</v>
      </c>
    </row>
    <row r="133" s="2" customFormat="1">
      <c r="A133" s="38"/>
      <c r="B133" s="39"/>
      <c r="C133" s="247" t="s">
        <v>293</v>
      </c>
      <c r="D133" s="247" t="s">
        <v>228</v>
      </c>
      <c r="E133" s="248" t="s">
        <v>294</v>
      </c>
      <c r="F133" s="249" t="s">
        <v>295</v>
      </c>
      <c r="G133" s="250" t="s">
        <v>296</v>
      </c>
      <c r="H133" s="251">
        <v>10</v>
      </c>
      <c r="I133" s="252"/>
      <c r="J133" s="253">
        <f>ROUND(I133*H133,2)</f>
        <v>0</v>
      </c>
      <c r="K133" s="249" t="s">
        <v>161</v>
      </c>
      <c r="L133" s="44"/>
      <c r="M133" s="254" t="s">
        <v>19</v>
      </c>
      <c r="N133" s="255" t="s">
        <v>42</v>
      </c>
      <c r="O133" s="84"/>
      <c r="P133" s="223">
        <f>O133*H133</f>
        <v>0</v>
      </c>
      <c r="Q133" s="223">
        <v>0</v>
      </c>
      <c r="R133" s="223">
        <f>Q133*H133</f>
        <v>0</v>
      </c>
      <c r="S133" s="223">
        <v>0</v>
      </c>
      <c r="T133" s="224">
        <f>S133*H133</f>
        <v>0</v>
      </c>
      <c r="U133" s="38"/>
      <c r="V133" s="38"/>
      <c r="W133" s="38"/>
      <c r="X133" s="38"/>
      <c r="Y133" s="38"/>
      <c r="Z133" s="38"/>
      <c r="AA133" s="38"/>
      <c r="AB133" s="38"/>
      <c r="AC133" s="38"/>
      <c r="AD133" s="38"/>
      <c r="AE133" s="38"/>
      <c r="AR133" s="225" t="s">
        <v>163</v>
      </c>
      <c r="AT133" s="225" t="s">
        <v>228</v>
      </c>
      <c r="AU133" s="225" t="s">
        <v>81</v>
      </c>
      <c r="AY133" s="17" t="s">
        <v>154</v>
      </c>
      <c r="BE133" s="226">
        <f>IF(N133="základní",J133,0)</f>
        <v>0</v>
      </c>
      <c r="BF133" s="226">
        <f>IF(N133="snížená",J133,0)</f>
        <v>0</v>
      </c>
      <c r="BG133" s="226">
        <f>IF(N133="zákl. přenesená",J133,0)</f>
        <v>0</v>
      </c>
      <c r="BH133" s="226">
        <f>IF(N133="sníž. přenesená",J133,0)</f>
        <v>0</v>
      </c>
      <c r="BI133" s="226">
        <f>IF(N133="nulová",J133,0)</f>
        <v>0</v>
      </c>
      <c r="BJ133" s="17" t="s">
        <v>79</v>
      </c>
      <c r="BK133" s="226">
        <f>ROUND(I133*H133,2)</f>
        <v>0</v>
      </c>
      <c r="BL133" s="17" t="s">
        <v>163</v>
      </c>
      <c r="BM133" s="225" t="s">
        <v>297</v>
      </c>
    </row>
    <row r="134" s="2" customFormat="1">
      <c r="A134" s="38"/>
      <c r="B134" s="39"/>
      <c r="C134" s="40"/>
      <c r="D134" s="227" t="s">
        <v>165</v>
      </c>
      <c r="E134" s="40"/>
      <c r="F134" s="228" t="s">
        <v>298</v>
      </c>
      <c r="G134" s="40"/>
      <c r="H134" s="40"/>
      <c r="I134" s="229"/>
      <c r="J134" s="40"/>
      <c r="K134" s="40"/>
      <c r="L134" s="44"/>
      <c r="M134" s="230"/>
      <c r="N134" s="231"/>
      <c r="O134" s="84"/>
      <c r="P134" s="84"/>
      <c r="Q134" s="84"/>
      <c r="R134" s="84"/>
      <c r="S134" s="84"/>
      <c r="T134" s="85"/>
      <c r="U134" s="38"/>
      <c r="V134" s="38"/>
      <c r="W134" s="38"/>
      <c r="X134" s="38"/>
      <c r="Y134" s="38"/>
      <c r="Z134" s="38"/>
      <c r="AA134" s="38"/>
      <c r="AB134" s="38"/>
      <c r="AC134" s="38"/>
      <c r="AD134" s="38"/>
      <c r="AE134" s="38"/>
      <c r="AT134" s="17" t="s">
        <v>165</v>
      </c>
      <c r="AU134" s="17" t="s">
        <v>81</v>
      </c>
    </row>
    <row r="135" s="13" customFormat="1">
      <c r="A135" s="13"/>
      <c r="B135" s="232"/>
      <c r="C135" s="233"/>
      <c r="D135" s="227" t="s">
        <v>166</v>
      </c>
      <c r="E135" s="234" t="s">
        <v>19</v>
      </c>
      <c r="F135" s="235" t="s">
        <v>299</v>
      </c>
      <c r="G135" s="233"/>
      <c r="H135" s="236">
        <v>10</v>
      </c>
      <c r="I135" s="237"/>
      <c r="J135" s="233"/>
      <c r="K135" s="233"/>
      <c r="L135" s="238"/>
      <c r="M135" s="239"/>
      <c r="N135" s="240"/>
      <c r="O135" s="240"/>
      <c r="P135" s="240"/>
      <c r="Q135" s="240"/>
      <c r="R135" s="240"/>
      <c r="S135" s="240"/>
      <c r="T135" s="241"/>
      <c r="U135" s="13"/>
      <c r="V135" s="13"/>
      <c r="W135" s="13"/>
      <c r="X135" s="13"/>
      <c r="Y135" s="13"/>
      <c r="Z135" s="13"/>
      <c r="AA135" s="13"/>
      <c r="AB135" s="13"/>
      <c r="AC135" s="13"/>
      <c r="AD135" s="13"/>
      <c r="AE135" s="13"/>
      <c r="AT135" s="242" t="s">
        <v>166</v>
      </c>
      <c r="AU135" s="242" t="s">
        <v>81</v>
      </c>
      <c r="AV135" s="13" t="s">
        <v>81</v>
      </c>
      <c r="AW135" s="13" t="s">
        <v>33</v>
      </c>
      <c r="AX135" s="13" t="s">
        <v>71</v>
      </c>
      <c r="AY135" s="242" t="s">
        <v>154</v>
      </c>
    </row>
    <row r="136" s="2" customFormat="1">
      <c r="A136" s="38"/>
      <c r="B136" s="39"/>
      <c r="C136" s="247" t="s">
        <v>300</v>
      </c>
      <c r="D136" s="247" t="s">
        <v>228</v>
      </c>
      <c r="E136" s="248" t="s">
        <v>301</v>
      </c>
      <c r="F136" s="249" t="s">
        <v>302</v>
      </c>
      <c r="G136" s="250" t="s">
        <v>296</v>
      </c>
      <c r="H136" s="251">
        <v>4</v>
      </c>
      <c r="I136" s="252"/>
      <c r="J136" s="253">
        <f>ROUND(I136*H136,2)</f>
        <v>0</v>
      </c>
      <c r="K136" s="249" t="s">
        <v>161</v>
      </c>
      <c r="L136" s="44"/>
      <c r="M136" s="254" t="s">
        <v>19</v>
      </c>
      <c r="N136" s="255" t="s">
        <v>42</v>
      </c>
      <c r="O136" s="84"/>
      <c r="P136" s="223">
        <f>O136*H136</f>
        <v>0</v>
      </c>
      <c r="Q136" s="223">
        <v>0</v>
      </c>
      <c r="R136" s="223">
        <f>Q136*H136</f>
        <v>0</v>
      </c>
      <c r="S136" s="223">
        <v>0</v>
      </c>
      <c r="T136" s="224">
        <f>S136*H136</f>
        <v>0</v>
      </c>
      <c r="U136" s="38"/>
      <c r="V136" s="38"/>
      <c r="W136" s="38"/>
      <c r="X136" s="38"/>
      <c r="Y136" s="38"/>
      <c r="Z136" s="38"/>
      <c r="AA136" s="38"/>
      <c r="AB136" s="38"/>
      <c r="AC136" s="38"/>
      <c r="AD136" s="38"/>
      <c r="AE136" s="38"/>
      <c r="AR136" s="225" t="s">
        <v>163</v>
      </c>
      <c r="AT136" s="225" t="s">
        <v>228</v>
      </c>
      <c r="AU136" s="225" t="s">
        <v>81</v>
      </c>
      <c r="AY136" s="17" t="s">
        <v>154</v>
      </c>
      <c r="BE136" s="226">
        <f>IF(N136="základní",J136,0)</f>
        <v>0</v>
      </c>
      <c r="BF136" s="226">
        <f>IF(N136="snížená",J136,0)</f>
        <v>0</v>
      </c>
      <c r="BG136" s="226">
        <f>IF(N136="zákl. přenesená",J136,0)</f>
        <v>0</v>
      </c>
      <c r="BH136" s="226">
        <f>IF(N136="sníž. přenesená",J136,0)</f>
        <v>0</v>
      </c>
      <c r="BI136" s="226">
        <f>IF(N136="nulová",J136,0)</f>
        <v>0</v>
      </c>
      <c r="BJ136" s="17" t="s">
        <v>79</v>
      </c>
      <c r="BK136" s="226">
        <f>ROUND(I136*H136,2)</f>
        <v>0</v>
      </c>
      <c r="BL136" s="17" t="s">
        <v>163</v>
      </c>
      <c r="BM136" s="225" t="s">
        <v>303</v>
      </c>
    </row>
    <row r="137" s="2" customFormat="1">
      <c r="A137" s="38"/>
      <c r="B137" s="39"/>
      <c r="C137" s="40"/>
      <c r="D137" s="227" t="s">
        <v>165</v>
      </c>
      <c r="E137" s="40"/>
      <c r="F137" s="228" t="s">
        <v>304</v>
      </c>
      <c r="G137" s="40"/>
      <c r="H137" s="40"/>
      <c r="I137" s="229"/>
      <c r="J137" s="40"/>
      <c r="K137" s="40"/>
      <c r="L137" s="44"/>
      <c r="M137" s="230"/>
      <c r="N137" s="231"/>
      <c r="O137" s="84"/>
      <c r="P137" s="84"/>
      <c r="Q137" s="84"/>
      <c r="R137" s="84"/>
      <c r="S137" s="84"/>
      <c r="T137" s="85"/>
      <c r="U137" s="38"/>
      <c r="V137" s="38"/>
      <c r="W137" s="38"/>
      <c r="X137" s="38"/>
      <c r="Y137" s="38"/>
      <c r="Z137" s="38"/>
      <c r="AA137" s="38"/>
      <c r="AB137" s="38"/>
      <c r="AC137" s="38"/>
      <c r="AD137" s="38"/>
      <c r="AE137" s="38"/>
      <c r="AT137" s="17" t="s">
        <v>165</v>
      </c>
      <c r="AU137" s="17" t="s">
        <v>81</v>
      </c>
    </row>
    <row r="138" s="2" customFormat="1">
      <c r="A138" s="38"/>
      <c r="B138" s="39"/>
      <c r="C138" s="247" t="s">
        <v>305</v>
      </c>
      <c r="D138" s="247" t="s">
        <v>228</v>
      </c>
      <c r="E138" s="248" t="s">
        <v>306</v>
      </c>
      <c r="F138" s="249" t="s">
        <v>307</v>
      </c>
      <c r="G138" s="250" t="s">
        <v>296</v>
      </c>
      <c r="H138" s="251">
        <v>4</v>
      </c>
      <c r="I138" s="252"/>
      <c r="J138" s="253">
        <f>ROUND(I138*H138,2)</f>
        <v>0</v>
      </c>
      <c r="K138" s="249" t="s">
        <v>161</v>
      </c>
      <c r="L138" s="44"/>
      <c r="M138" s="254" t="s">
        <v>19</v>
      </c>
      <c r="N138" s="255" t="s">
        <v>42</v>
      </c>
      <c r="O138" s="84"/>
      <c r="P138" s="223">
        <f>O138*H138</f>
        <v>0</v>
      </c>
      <c r="Q138" s="223">
        <v>0</v>
      </c>
      <c r="R138" s="223">
        <f>Q138*H138</f>
        <v>0</v>
      </c>
      <c r="S138" s="223">
        <v>0</v>
      </c>
      <c r="T138" s="224">
        <f>S138*H138</f>
        <v>0</v>
      </c>
      <c r="U138" s="38"/>
      <c r="V138" s="38"/>
      <c r="W138" s="38"/>
      <c r="X138" s="38"/>
      <c r="Y138" s="38"/>
      <c r="Z138" s="38"/>
      <c r="AA138" s="38"/>
      <c r="AB138" s="38"/>
      <c r="AC138" s="38"/>
      <c r="AD138" s="38"/>
      <c r="AE138" s="38"/>
      <c r="AR138" s="225" t="s">
        <v>163</v>
      </c>
      <c r="AT138" s="225" t="s">
        <v>228</v>
      </c>
      <c r="AU138" s="225" t="s">
        <v>81</v>
      </c>
      <c r="AY138" s="17" t="s">
        <v>154</v>
      </c>
      <c r="BE138" s="226">
        <f>IF(N138="základní",J138,0)</f>
        <v>0</v>
      </c>
      <c r="BF138" s="226">
        <f>IF(N138="snížená",J138,0)</f>
        <v>0</v>
      </c>
      <c r="BG138" s="226">
        <f>IF(N138="zákl. přenesená",J138,0)</f>
        <v>0</v>
      </c>
      <c r="BH138" s="226">
        <f>IF(N138="sníž. přenesená",J138,0)</f>
        <v>0</v>
      </c>
      <c r="BI138" s="226">
        <f>IF(N138="nulová",J138,0)</f>
        <v>0</v>
      </c>
      <c r="BJ138" s="17" t="s">
        <v>79</v>
      </c>
      <c r="BK138" s="226">
        <f>ROUND(I138*H138,2)</f>
        <v>0</v>
      </c>
      <c r="BL138" s="17" t="s">
        <v>163</v>
      </c>
      <c r="BM138" s="225" t="s">
        <v>308</v>
      </c>
    </row>
    <row r="139" s="2" customFormat="1">
      <c r="A139" s="38"/>
      <c r="B139" s="39"/>
      <c r="C139" s="40"/>
      <c r="D139" s="227" t="s">
        <v>165</v>
      </c>
      <c r="E139" s="40"/>
      <c r="F139" s="228" t="s">
        <v>309</v>
      </c>
      <c r="G139" s="40"/>
      <c r="H139" s="40"/>
      <c r="I139" s="229"/>
      <c r="J139" s="40"/>
      <c r="K139" s="40"/>
      <c r="L139" s="44"/>
      <c r="M139" s="230"/>
      <c r="N139" s="231"/>
      <c r="O139" s="84"/>
      <c r="P139" s="84"/>
      <c r="Q139" s="84"/>
      <c r="R139" s="84"/>
      <c r="S139" s="84"/>
      <c r="T139" s="85"/>
      <c r="U139" s="38"/>
      <c r="V139" s="38"/>
      <c r="W139" s="38"/>
      <c r="X139" s="38"/>
      <c r="Y139" s="38"/>
      <c r="Z139" s="38"/>
      <c r="AA139" s="38"/>
      <c r="AB139" s="38"/>
      <c r="AC139" s="38"/>
      <c r="AD139" s="38"/>
      <c r="AE139" s="38"/>
      <c r="AT139" s="17" t="s">
        <v>165</v>
      </c>
      <c r="AU139" s="17" t="s">
        <v>81</v>
      </c>
    </row>
    <row r="140" s="2" customFormat="1">
      <c r="A140" s="38"/>
      <c r="B140" s="39"/>
      <c r="C140" s="247" t="s">
        <v>8</v>
      </c>
      <c r="D140" s="247" t="s">
        <v>228</v>
      </c>
      <c r="E140" s="248" t="s">
        <v>310</v>
      </c>
      <c r="F140" s="249" t="s">
        <v>311</v>
      </c>
      <c r="G140" s="250" t="s">
        <v>170</v>
      </c>
      <c r="H140" s="251">
        <v>350</v>
      </c>
      <c r="I140" s="252"/>
      <c r="J140" s="253">
        <f>ROUND(I140*H140,2)</f>
        <v>0</v>
      </c>
      <c r="K140" s="249" t="s">
        <v>161</v>
      </c>
      <c r="L140" s="44"/>
      <c r="M140" s="254" t="s">
        <v>19</v>
      </c>
      <c r="N140" s="255" t="s">
        <v>42</v>
      </c>
      <c r="O140" s="84"/>
      <c r="P140" s="223">
        <f>O140*H140</f>
        <v>0</v>
      </c>
      <c r="Q140" s="223">
        <v>0</v>
      </c>
      <c r="R140" s="223">
        <f>Q140*H140</f>
        <v>0</v>
      </c>
      <c r="S140" s="223">
        <v>0</v>
      </c>
      <c r="T140" s="224">
        <f>S140*H140</f>
        <v>0</v>
      </c>
      <c r="U140" s="38"/>
      <c r="V140" s="38"/>
      <c r="W140" s="38"/>
      <c r="X140" s="38"/>
      <c r="Y140" s="38"/>
      <c r="Z140" s="38"/>
      <c r="AA140" s="38"/>
      <c r="AB140" s="38"/>
      <c r="AC140" s="38"/>
      <c r="AD140" s="38"/>
      <c r="AE140" s="38"/>
      <c r="AR140" s="225" t="s">
        <v>163</v>
      </c>
      <c r="AT140" s="225" t="s">
        <v>228</v>
      </c>
      <c r="AU140" s="225" t="s">
        <v>81</v>
      </c>
      <c r="AY140" s="17" t="s">
        <v>154</v>
      </c>
      <c r="BE140" s="226">
        <f>IF(N140="základní",J140,0)</f>
        <v>0</v>
      </c>
      <c r="BF140" s="226">
        <f>IF(N140="snížená",J140,0)</f>
        <v>0</v>
      </c>
      <c r="BG140" s="226">
        <f>IF(N140="zákl. přenesená",J140,0)</f>
        <v>0</v>
      </c>
      <c r="BH140" s="226">
        <f>IF(N140="sníž. přenesená",J140,0)</f>
        <v>0</v>
      </c>
      <c r="BI140" s="226">
        <f>IF(N140="nulová",J140,0)</f>
        <v>0</v>
      </c>
      <c r="BJ140" s="17" t="s">
        <v>79</v>
      </c>
      <c r="BK140" s="226">
        <f>ROUND(I140*H140,2)</f>
        <v>0</v>
      </c>
      <c r="BL140" s="17" t="s">
        <v>163</v>
      </c>
      <c r="BM140" s="225" t="s">
        <v>312</v>
      </c>
    </row>
    <row r="141" s="2" customFormat="1">
      <c r="A141" s="38"/>
      <c r="B141" s="39"/>
      <c r="C141" s="40"/>
      <c r="D141" s="227" t="s">
        <v>165</v>
      </c>
      <c r="E141" s="40"/>
      <c r="F141" s="228" t="s">
        <v>313</v>
      </c>
      <c r="G141" s="40"/>
      <c r="H141" s="40"/>
      <c r="I141" s="229"/>
      <c r="J141" s="40"/>
      <c r="K141" s="40"/>
      <c r="L141" s="44"/>
      <c r="M141" s="230"/>
      <c r="N141" s="231"/>
      <c r="O141" s="84"/>
      <c r="P141" s="84"/>
      <c r="Q141" s="84"/>
      <c r="R141" s="84"/>
      <c r="S141" s="84"/>
      <c r="T141" s="85"/>
      <c r="U141" s="38"/>
      <c r="V141" s="38"/>
      <c r="W141" s="38"/>
      <c r="X141" s="38"/>
      <c r="Y141" s="38"/>
      <c r="Z141" s="38"/>
      <c r="AA141" s="38"/>
      <c r="AB141" s="38"/>
      <c r="AC141" s="38"/>
      <c r="AD141" s="38"/>
      <c r="AE141" s="38"/>
      <c r="AT141" s="17" t="s">
        <v>165</v>
      </c>
      <c r="AU141" s="17" t="s">
        <v>81</v>
      </c>
    </row>
    <row r="142" s="13" customFormat="1">
      <c r="A142" s="13"/>
      <c r="B142" s="232"/>
      <c r="C142" s="233"/>
      <c r="D142" s="227" t="s">
        <v>166</v>
      </c>
      <c r="E142" s="234" t="s">
        <v>19</v>
      </c>
      <c r="F142" s="235" t="s">
        <v>314</v>
      </c>
      <c r="G142" s="233"/>
      <c r="H142" s="236">
        <v>350</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166</v>
      </c>
      <c r="AU142" s="242" t="s">
        <v>81</v>
      </c>
      <c r="AV142" s="13" t="s">
        <v>81</v>
      </c>
      <c r="AW142" s="13" t="s">
        <v>33</v>
      </c>
      <c r="AX142" s="13" t="s">
        <v>71</v>
      </c>
      <c r="AY142" s="242" t="s">
        <v>154</v>
      </c>
    </row>
    <row r="143" s="2" customFormat="1">
      <c r="A143" s="38"/>
      <c r="B143" s="39"/>
      <c r="C143" s="247" t="s">
        <v>315</v>
      </c>
      <c r="D143" s="247" t="s">
        <v>228</v>
      </c>
      <c r="E143" s="248" t="s">
        <v>316</v>
      </c>
      <c r="F143" s="249" t="s">
        <v>317</v>
      </c>
      <c r="G143" s="250" t="s">
        <v>170</v>
      </c>
      <c r="H143" s="251">
        <v>350</v>
      </c>
      <c r="I143" s="252"/>
      <c r="J143" s="253">
        <f>ROUND(I143*H143,2)</f>
        <v>0</v>
      </c>
      <c r="K143" s="249" t="s">
        <v>161</v>
      </c>
      <c r="L143" s="44"/>
      <c r="M143" s="254" t="s">
        <v>19</v>
      </c>
      <c r="N143" s="255" t="s">
        <v>42</v>
      </c>
      <c r="O143" s="84"/>
      <c r="P143" s="223">
        <f>O143*H143</f>
        <v>0</v>
      </c>
      <c r="Q143" s="223">
        <v>0</v>
      </c>
      <c r="R143" s="223">
        <f>Q143*H143</f>
        <v>0</v>
      </c>
      <c r="S143" s="223">
        <v>0</v>
      </c>
      <c r="T143" s="224">
        <f>S143*H143</f>
        <v>0</v>
      </c>
      <c r="U143" s="38"/>
      <c r="V143" s="38"/>
      <c r="W143" s="38"/>
      <c r="X143" s="38"/>
      <c r="Y143" s="38"/>
      <c r="Z143" s="38"/>
      <c r="AA143" s="38"/>
      <c r="AB143" s="38"/>
      <c r="AC143" s="38"/>
      <c r="AD143" s="38"/>
      <c r="AE143" s="38"/>
      <c r="AR143" s="225" t="s">
        <v>163</v>
      </c>
      <c r="AT143" s="225" t="s">
        <v>228</v>
      </c>
      <c r="AU143" s="225" t="s">
        <v>81</v>
      </c>
      <c r="AY143" s="17" t="s">
        <v>154</v>
      </c>
      <c r="BE143" s="226">
        <f>IF(N143="základní",J143,0)</f>
        <v>0</v>
      </c>
      <c r="BF143" s="226">
        <f>IF(N143="snížená",J143,0)</f>
        <v>0</v>
      </c>
      <c r="BG143" s="226">
        <f>IF(N143="zákl. přenesená",J143,0)</f>
        <v>0</v>
      </c>
      <c r="BH143" s="226">
        <f>IF(N143="sníž. přenesená",J143,0)</f>
        <v>0</v>
      </c>
      <c r="BI143" s="226">
        <f>IF(N143="nulová",J143,0)</f>
        <v>0</v>
      </c>
      <c r="BJ143" s="17" t="s">
        <v>79</v>
      </c>
      <c r="BK143" s="226">
        <f>ROUND(I143*H143,2)</f>
        <v>0</v>
      </c>
      <c r="BL143" s="17" t="s">
        <v>163</v>
      </c>
      <c r="BM143" s="225" t="s">
        <v>318</v>
      </c>
    </row>
    <row r="144" s="2" customFormat="1">
      <c r="A144" s="38"/>
      <c r="B144" s="39"/>
      <c r="C144" s="40"/>
      <c r="D144" s="227" t="s">
        <v>165</v>
      </c>
      <c r="E144" s="40"/>
      <c r="F144" s="228" t="s">
        <v>319</v>
      </c>
      <c r="G144" s="40"/>
      <c r="H144" s="40"/>
      <c r="I144" s="229"/>
      <c r="J144" s="40"/>
      <c r="K144" s="40"/>
      <c r="L144" s="44"/>
      <c r="M144" s="230"/>
      <c r="N144" s="231"/>
      <c r="O144" s="84"/>
      <c r="P144" s="84"/>
      <c r="Q144" s="84"/>
      <c r="R144" s="84"/>
      <c r="S144" s="84"/>
      <c r="T144" s="85"/>
      <c r="U144" s="38"/>
      <c r="V144" s="38"/>
      <c r="W144" s="38"/>
      <c r="X144" s="38"/>
      <c r="Y144" s="38"/>
      <c r="Z144" s="38"/>
      <c r="AA144" s="38"/>
      <c r="AB144" s="38"/>
      <c r="AC144" s="38"/>
      <c r="AD144" s="38"/>
      <c r="AE144" s="38"/>
      <c r="AT144" s="17" t="s">
        <v>165</v>
      </c>
      <c r="AU144" s="17" t="s">
        <v>81</v>
      </c>
    </row>
    <row r="145" s="2" customFormat="1">
      <c r="A145" s="38"/>
      <c r="B145" s="39"/>
      <c r="C145" s="247" t="s">
        <v>320</v>
      </c>
      <c r="D145" s="247" t="s">
        <v>228</v>
      </c>
      <c r="E145" s="248" t="s">
        <v>321</v>
      </c>
      <c r="F145" s="249" t="s">
        <v>322</v>
      </c>
      <c r="G145" s="250" t="s">
        <v>170</v>
      </c>
      <c r="H145" s="251">
        <v>94</v>
      </c>
      <c r="I145" s="252"/>
      <c r="J145" s="253">
        <f>ROUND(I145*H145,2)</f>
        <v>0</v>
      </c>
      <c r="K145" s="249" t="s">
        <v>161</v>
      </c>
      <c r="L145" s="44"/>
      <c r="M145" s="254" t="s">
        <v>19</v>
      </c>
      <c r="N145" s="255" t="s">
        <v>42</v>
      </c>
      <c r="O145" s="84"/>
      <c r="P145" s="223">
        <f>O145*H145</f>
        <v>0</v>
      </c>
      <c r="Q145" s="223">
        <v>0</v>
      </c>
      <c r="R145" s="223">
        <f>Q145*H145</f>
        <v>0</v>
      </c>
      <c r="S145" s="223">
        <v>0</v>
      </c>
      <c r="T145" s="224">
        <f>S145*H145</f>
        <v>0</v>
      </c>
      <c r="U145" s="38"/>
      <c r="V145" s="38"/>
      <c r="W145" s="38"/>
      <c r="X145" s="38"/>
      <c r="Y145" s="38"/>
      <c r="Z145" s="38"/>
      <c r="AA145" s="38"/>
      <c r="AB145" s="38"/>
      <c r="AC145" s="38"/>
      <c r="AD145" s="38"/>
      <c r="AE145" s="38"/>
      <c r="AR145" s="225" t="s">
        <v>163</v>
      </c>
      <c r="AT145" s="225" t="s">
        <v>228</v>
      </c>
      <c r="AU145" s="225" t="s">
        <v>81</v>
      </c>
      <c r="AY145" s="17" t="s">
        <v>154</v>
      </c>
      <c r="BE145" s="226">
        <f>IF(N145="základní",J145,0)</f>
        <v>0</v>
      </c>
      <c r="BF145" s="226">
        <f>IF(N145="snížená",J145,0)</f>
        <v>0</v>
      </c>
      <c r="BG145" s="226">
        <f>IF(N145="zákl. přenesená",J145,0)</f>
        <v>0</v>
      </c>
      <c r="BH145" s="226">
        <f>IF(N145="sníž. přenesená",J145,0)</f>
        <v>0</v>
      </c>
      <c r="BI145" s="226">
        <f>IF(N145="nulová",J145,0)</f>
        <v>0</v>
      </c>
      <c r="BJ145" s="17" t="s">
        <v>79</v>
      </c>
      <c r="BK145" s="226">
        <f>ROUND(I145*H145,2)</f>
        <v>0</v>
      </c>
      <c r="BL145" s="17" t="s">
        <v>163</v>
      </c>
      <c r="BM145" s="225" t="s">
        <v>323</v>
      </c>
    </row>
    <row r="146" s="2" customFormat="1">
      <c r="A146" s="38"/>
      <c r="B146" s="39"/>
      <c r="C146" s="40"/>
      <c r="D146" s="227" t="s">
        <v>165</v>
      </c>
      <c r="E146" s="40"/>
      <c r="F146" s="228" t="s">
        <v>324</v>
      </c>
      <c r="G146" s="40"/>
      <c r="H146" s="40"/>
      <c r="I146" s="229"/>
      <c r="J146" s="40"/>
      <c r="K146" s="40"/>
      <c r="L146" s="44"/>
      <c r="M146" s="230"/>
      <c r="N146" s="231"/>
      <c r="O146" s="84"/>
      <c r="P146" s="84"/>
      <c r="Q146" s="84"/>
      <c r="R146" s="84"/>
      <c r="S146" s="84"/>
      <c r="T146" s="85"/>
      <c r="U146" s="38"/>
      <c r="V146" s="38"/>
      <c r="W146" s="38"/>
      <c r="X146" s="38"/>
      <c r="Y146" s="38"/>
      <c r="Z146" s="38"/>
      <c r="AA146" s="38"/>
      <c r="AB146" s="38"/>
      <c r="AC146" s="38"/>
      <c r="AD146" s="38"/>
      <c r="AE146" s="38"/>
      <c r="AT146" s="17" t="s">
        <v>165</v>
      </c>
      <c r="AU146" s="17" t="s">
        <v>81</v>
      </c>
    </row>
    <row r="147" s="13" customFormat="1">
      <c r="A147" s="13"/>
      <c r="B147" s="232"/>
      <c r="C147" s="233"/>
      <c r="D147" s="227" t="s">
        <v>166</v>
      </c>
      <c r="E147" s="234" t="s">
        <v>19</v>
      </c>
      <c r="F147" s="235" t="s">
        <v>325</v>
      </c>
      <c r="G147" s="233"/>
      <c r="H147" s="236">
        <v>94</v>
      </c>
      <c r="I147" s="237"/>
      <c r="J147" s="233"/>
      <c r="K147" s="233"/>
      <c r="L147" s="238"/>
      <c r="M147" s="239"/>
      <c r="N147" s="240"/>
      <c r="O147" s="240"/>
      <c r="P147" s="240"/>
      <c r="Q147" s="240"/>
      <c r="R147" s="240"/>
      <c r="S147" s="240"/>
      <c r="T147" s="241"/>
      <c r="U147" s="13"/>
      <c r="V147" s="13"/>
      <c r="W147" s="13"/>
      <c r="X147" s="13"/>
      <c r="Y147" s="13"/>
      <c r="Z147" s="13"/>
      <c r="AA147" s="13"/>
      <c r="AB147" s="13"/>
      <c r="AC147" s="13"/>
      <c r="AD147" s="13"/>
      <c r="AE147" s="13"/>
      <c r="AT147" s="242" t="s">
        <v>166</v>
      </c>
      <c r="AU147" s="242" t="s">
        <v>81</v>
      </c>
      <c r="AV147" s="13" t="s">
        <v>81</v>
      </c>
      <c r="AW147" s="13" t="s">
        <v>33</v>
      </c>
      <c r="AX147" s="13" t="s">
        <v>71</v>
      </c>
      <c r="AY147" s="242" t="s">
        <v>154</v>
      </c>
    </row>
    <row r="148" s="2" customFormat="1" ht="21.75" customHeight="1">
      <c r="A148" s="38"/>
      <c r="B148" s="39"/>
      <c r="C148" s="247" t="s">
        <v>326</v>
      </c>
      <c r="D148" s="247" t="s">
        <v>228</v>
      </c>
      <c r="E148" s="248" t="s">
        <v>327</v>
      </c>
      <c r="F148" s="249" t="s">
        <v>328</v>
      </c>
      <c r="G148" s="250" t="s">
        <v>160</v>
      </c>
      <c r="H148" s="251">
        <v>2</v>
      </c>
      <c r="I148" s="252"/>
      <c r="J148" s="253">
        <f>ROUND(I148*H148,2)</f>
        <v>0</v>
      </c>
      <c r="K148" s="249" t="s">
        <v>161</v>
      </c>
      <c r="L148" s="44"/>
      <c r="M148" s="254" t="s">
        <v>19</v>
      </c>
      <c r="N148" s="255" t="s">
        <v>42</v>
      </c>
      <c r="O148" s="84"/>
      <c r="P148" s="223">
        <f>O148*H148</f>
        <v>0</v>
      </c>
      <c r="Q148" s="223">
        <v>0</v>
      </c>
      <c r="R148" s="223">
        <f>Q148*H148</f>
        <v>0</v>
      </c>
      <c r="S148" s="223">
        <v>0</v>
      </c>
      <c r="T148" s="224">
        <f>S148*H148</f>
        <v>0</v>
      </c>
      <c r="U148" s="38"/>
      <c r="V148" s="38"/>
      <c r="W148" s="38"/>
      <c r="X148" s="38"/>
      <c r="Y148" s="38"/>
      <c r="Z148" s="38"/>
      <c r="AA148" s="38"/>
      <c r="AB148" s="38"/>
      <c r="AC148" s="38"/>
      <c r="AD148" s="38"/>
      <c r="AE148" s="38"/>
      <c r="AR148" s="225" t="s">
        <v>163</v>
      </c>
      <c r="AT148" s="225" t="s">
        <v>228</v>
      </c>
      <c r="AU148" s="225" t="s">
        <v>81</v>
      </c>
      <c r="AY148" s="17" t="s">
        <v>154</v>
      </c>
      <c r="BE148" s="226">
        <f>IF(N148="základní",J148,0)</f>
        <v>0</v>
      </c>
      <c r="BF148" s="226">
        <f>IF(N148="snížená",J148,0)</f>
        <v>0</v>
      </c>
      <c r="BG148" s="226">
        <f>IF(N148="zákl. přenesená",J148,0)</f>
        <v>0</v>
      </c>
      <c r="BH148" s="226">
        <f>IF(N148="sníž. přenesená",J148,0)</f>
        <v>0</v>
      </c>
      <c r="BI148" s="226">
        <f>IF(N148="nulová",J148,0)</f>
        <v>0</v>
      </c>
      <c r="BJ148" s="17" t="s">
        <v>79</v>
      </c>
      <c r="BK148" s="226">
        <f>ROUND(I148*H148,2)</f>
        <v>0</v>
      </c>
      <c r="BL148" s="17" t="s">
        <v>163</v>
      </c>
      <c r="BM148" s="225" t="s">
        <v>329</v>
      </c>
    </row>
    <row r="149" s="2" customFormat="1">
      <c r="A149" s="38"/>
      <c r="B149" s="39"/>
      <c r="C149" s="40"/>
      <c r="D149" s="227" t="s">
        <v>165</v>
      </c>
      <c r="E149" s="40"/>
      <c r="F149" s="228" t="s">
        <v>330</v>
      </c>
      <c r="G149" s="40"/>
      <c r="H149" s="40"/>
      <c r="I149" s="229"/>
      <c r="J149" s="40"/>
      <c r="K149" s="40"/>
      <c r="L149" s="44"/>
      <c r="M149" s="230"/>
      <c r="N149" s="231"/>
      <c r="O149" s="84"/>
      <c r="P149" s="84"/>
      <c r="Q149" s="84"/>
      <c r="R149" s="84"/>
      <c r="S149" s="84"/>
      <c r="T149" s="85"/>
      <c r="U149" s="38"/>
      <c r="V149" s="38"/>
      <c r="W149" s="38"/>
      <c r="X149" s="38"/>
      <c r="Y149" s="38"/>
      <c r="Z149" s="38"/>
      <c r="AA149" s="38"/>
      <c r="AB149" s="38"/>
      <c r="AC149" s="38"/>
      <c r="AD149" s="38"/>
      <c r="AE149" s="38"/>
      <c r="AT149" s="17" t="s">
        <v>165</v>
      </c>
      <c r="AU149" s="17" t="s">
        <v>81</v>
      </c>
    </row>
    <row r="150" s="13" customFormat="1">
      <c r="A150" s="13"/>
      <c r="B150" s="232"/>
      <c r="C150" s="233"/>
      <c r="D150" s="227" t="s">
        <v>166</v>
      </c>
      <c r="E150" s="234" t="s">
        <v>19</v>
      </c>
      <c r="F150" s="235" t="s">
        <v>331</v>
      </c>
      <c r="G150" s="233"/>
      <c r="H150" s="236">
        <v>2</v>
      </c>
      <c r="I150" s="237"/>
      <c r="J150" s="233"/>
      <c r="K150" s="233"/>
      <c r="L150" s="238"/>
      <c r="M150" s="239"/>
      <c r="N150" s="240"/>
      <c r="O150" s="240"/>
      <c r="P150" s="240"/>
      <c r="Q150" s="240"/>
      <c r="R150" s="240"/>
      <c r="S150" s="240"/>
      <c r="T150" s="241"/>
      <c r="U150" s="13"/>
      <c r="V150" s="13"/>
      <c r="W150" s="13"/>
      <c r="X150" s="13"/>
      <c r="Y150" s="13"/>
      <c r="Z150" s="13"/>
      <c r="AA150" s="13"/>
      <c r="AB150" s="13"/>
      <c r="AC150" s="13"/>
      <c r="AD150" s="13"/>
      <c r="AE150" s="13"/>
      <c r="AT150" s="242" t="s">
        <v>166</v>
      </c>
      <c r="AU150" s="242" t="s">
        <v>81</v>
      </c>
      <c r="AV150" s="13" t="s">
        <v>81</v>
      </c>
      <c r="AW150" s="13" t="s">
        <v>33</v>
      </c>
      <c r="AX150" s="13" t="s">
        <v>71</v>
      </c>
      <c r="AY150" s="242" t="s">
        <v>154</v>
      </c>
    </row>
    <row r="151" s="2" customFormat="1">
      <c r="A151" s="38"/>
      <c r="B151" s="39"/>
      <c r="C151" s="247" t="s">
        <v>332</v>
      </c>
      <c r="D151" s="247" t="s">
        <v>228</v>
      </c>
      <c r="E151" s="248" t="s">
        <v>333</v>
      </c>
      <c r="F151" s="249" t="s">
        <v>334</v>
      </c>
      <c r="G151" s="250" t="s">
        <v>160</v>
      </c>
      <c r="H151" s="251">
        <v>2</v>
      </c>
      <c r="I151" s="252"/>
      <c r="J151" s="253">
        <f>ROUND(I151*H151,2)</f>
        <v>0</v>
      </c>
      <c r="K151" s="249" t="s">
        <v>161</v>
      </c>
      <c r="L151" s="44"/>
      <c r="M151" s="254" t="s">
        <v>19</v>
      </c>
      <c r="N151" s="255" t="s">
        <v>42</v>
      </c>
      <c r="O151" s="84"/>
      <c r="P151" s="223">
        <f>O151*H151</f>
        <v>0</v>
      </c>
      <c r="Q151" s="223">
        <v>0</v>
      </c>
      <c r="R151" s="223">
        <f>Q151*H151</f>
        <v>0</v>
      </c>
      <c r="S151" s="223">
        <v>0</v>
      </c>
      <c r="T151" s="224">
        <f>S151*H151</f>
        <v>0</v>
      </c>
      <c r="U151" s="38"/>
      <c r="V151" s="38"/>
      <c r="W151" s="38"/>
      <c r="X151" s="38"/>
      <c r="Y151" s="38"/>
      <c r="Z151" s="38"/>
      <c r="AA151" s="38"/>
      <c r="AB151" s="38"/>
      <c r="AC151" s="38"/>
      <c r="AD151" s="38"/>
      <c r="AE151" s="38"/>
      <c r="AR151" s="225" t="s">
        <v>163</v>
      </c>
      <c r="AT151" s="225" t="s">
        <v>228</v>
      </c>
      <c r="AU151" s="225" t="s">
        <v>81</v>
      </c>
      <c r="AY151" s="17" t="s">
        <v>154</v>
      </c>
      <c r="BE151" s="226">
        <f>IF(N151="základní",J151,0)</f>
        <v>0</v>
      </c>
      <c r="BF151" s="226">
        <f>IF(N151="snížená",J151,0)</f>
        <v>0</v>
      </c>
      <c r="BG151" s="226">
        <f>IF(N151="zákl. přenesená",J151,0)</f>
        <v>0</v>
      </c>
      <c r="BH151" s="226">
        <f>IF(N151="sníž. přenesená",J151,0)</f>
        <v>0</v>
      </c>
      <c r="BI151" s="226">
        <f>IF(N151="nulová",J151,0)</f>
        <v>0</v>
      </c>
      <c r="BJ151" s="17" t="s">
        <v>79</v>
      </c>
      <c r="BK151" s="226">
        <f>ROUND(I151*H151,2)</f>
        <v>0</v>
      </c>
      <c r="BL151" s="17" t="s">
        <v>163</v>
      </c>
      <c r="BM151" s="225" t="s">
        <v>335</v>
      </c>
    </row>
    <row r="152" s="2" customFormat="1">
      <c r="A152" s="38"/>
      <c r="B152" s="39"/>
      <c r="C152" s="40"/>
      <c r="D152" s="227" t="s">
        <v>165</v>
      </c>
      <c r="E152" s="40"/>
      <c r="F152" s="228" t="s">
        <v>336</v>
      </c>
      <c r="G152" s="40"/>
      <c r="H152" s="40"/>
      <c r="I152" s="229"/>
      <c r="J152" s="40"/>
      <c r="K152" s="40"/>
      <c r="L152" s="44"/>
      <c r="M152" s="230"/>
      <c r="N152" s="231"/>
      <c r="O152" s="84"/>
      <c r="P152" s="84"/>
      <c r="Q152" s="84"/>
      <c r="R152" s="84"/>
      <c r="S152" s="84"/>
      <c r="T152" s="85"/>
      <c r="U152" s="38"/>
      <c r="V152" s="38"/>
      <c r="W152" s="38"/>
      <c r="X152" s="38"/>
      <c r="Y152" s="38"/>
      <c r="Z152" s="38"/>
      <c r="AA152" s="38"/>
      <c r="AB152" s="38"/>
      <c r="AC152" s="38"/>
      <c r="AD152" s="38"/>
      <c r="AE152" s="38"/>
      <c r="AT152" s="17" t="s">
        <v>165</v>
      </c>
      <c r="AU152" s="17" t="s">
        <v>81</v>
      </c>
    </row>
    <row r="153" s="2" customFormat="1" ht="16.5" customHeight="1">
      <c r="A153" s="38"/>
      <c r="B153" s="39"/>
      <c r="C153" s="212" t="s">
        <v>337</v>
      </c>
      <c r="D153" s="212" t="s">
        <v>157</v>
      </c>
      <c r="E153" s="214" t="s">
        <v>338</v>
      </c>
      <c r="F153" s="215" t="s">
        <v>339</v>
      </c>
      <c r="G153" s="216" t="s">
        <v>160</v>
      </c>
      <c r="H153" s="217">
        <v>2</v>
      </c>
      <c r="I153" s="218"/>
      <c r="J153" s="219">
        <f>ROUND(I153*H153,2)</f>
        <v>0</v>
      </c>
      <c r="K153" s="215" t="s">
        <v>161</v>
      </c>
      <c r="L153" s="220"/>
      <c r="M153" s="221" t="s">
        <v>19</v>
      </c>
      <c r="N153" s="222" t="s">
        <v>42</v>
      </c>
      <c r="O153" s="84"/>
      <c r="P153" s="223">
        <f>O153*H153</f>
        <v>0</v>
      </c>
      <c r="Q153" s="223">
        <v>0.0030000000000000001</v>
      </c>
      <c r="R153" s="223">
        <f>Q153*H153</f>
        <v>0.0060000000000000001</v>
      </c>
      <c r="S153" s="223">
        <v>0</v>
      </c>
      <c r="T153" s="224">
        <f>S153*H153</f>
        <v>0</v>
      </c>
      <c r="U153" s="38"/>
      <c r="V153" s="38"/>
      <c r="W153" s="38"/>
      <c r="X153" s="38"/>
      <c r="Y153" s="38"/>
      <c r="Z153" s="38"/>
      <c r="AA153" s="38"/>
      <c r="AB153" s="38"/>
      <c r="AC153" s="38"/>
      <c r="AD153" s="38"/>
      <c r="AE153" s="38"/>
      <c r="AR153" s="225" t="s">
        <v>162</v>
      </c>
      <c r="AT153" s="225" t="s">
        <v>157</v>
      </c>
      <c r="AU153" s="225" t="s">
        <v>81</v>
      </c>
      <c r="AY153" s="17" t="s">
        <v>154</v>
      </c>
      <c r="BE153" s="226">
        <f>IF(N153="základní",J153,0)</f>
        <v>0</v>
      </c>
      <c r="BF153" s="226">
        <f>IF(N153="snížená",J153,0)</f>
        <v>0</v>
      </c>
      <c r="BG153" s="226">
        <f>IF(N153="zákl. přenesená",J153,0)</f>
        <v>0</v>
      </c>
      <c r="BH153" s="226">
        <f>IF(N153="sníž. přenesená",J153,0)</f>
        <v>0</v>
      </c>
      <c r="BI153" s="226">
        <f>IF(N153="nulová",J153,0)</f>
        <v>0</v>
      </c>
      <c r="BJ153" s="17" t="s">
        <v>79</v>
      </c>
      <c r="BK153" s="226">
        <f>ROUND(I153*H153,2)</f>
        <v>0</v>
      </c>
      <c r="BL153" s="17" t="s">
        <v>163</v>
      </c>
      <c r="BM153" s="225" t="s">
        <v>340</v>
      </c>
    </row>
    <row r="154" s="2" customFormat="1">
      <c r="A154" s="38"/>
      <c r="B154" s="39"/>
      <c r="C154" s="40"/>
      <c r="D154" s="227" t="s">
        <v>165</v>
      </c>
      <c r="E154" s="40"/>
      <c r="F154" s="228" t="s">
        <v>339</v>
      </c>
      <c r="G154" s="40"/>
      <c r="H154" s="40"/>
      <c r="I154" s="229"/>
      <c r="J154" s="40"/>
      <c r="K154" s="40"/>
      <c r="L154" s="44"/>
      <c r="M154" s="230"/>
      <c r="N154" s="231"/>
      <c r="O154" s="84"/>
      <c r="P154" s="84"/>
      <c r="Q154" s="84"/>
      <c r="R154" s="84"/>
      <c r="S154" s="84"/>
      <c r="T154" s="85"/>
      <c r="U154" s="38"/>
      <c r="V154" s="38"/>
      <c r="W154" s="38"/>
      <c r="X154" s="38"/>
      <c r="Y154" s="38"/>
      <c r="Z154" s="38"/>
      <c r="AA154" s="38"/>
      <c r="AB154" s="38"/>
      <c r="AC154" s="38"/>
      <c r="AD154" s="38"/>
      <c r="AE154" s="38"/>
      <c r="AT154" s="17" t="s">
        <v>165</v>
      </c>
      <c r="AU154" s="17" t="s">
        <v>81</v>
      </c>
    </row>
    <row r="155" s="13" customFormat="1">
      <c r="A155" s="13"/>
      <c r="B155" s="232"/>
      <c r="C155" s="233"/>
      <c r="D155" s="227" t="s">
        <v>166</v>
      </c>
      <c r="E155" s="234" t="s">
        <v>19</v>
      </c>
      <c r="F155" s="235" t="s">
        <v>341</v>
      </c>
      <c r="G155" s="233"/>
      <c r="H155" s="236">
        <v>2</v>
      </c>
      <c r="I155" s="237"/>
      <c r="J155" s="233"/>
      <c r="K155" s="233"/>
      <c r="L155" s="238"/>
      <c r="M155" s="239"/>
      <c r="N155" s="240"/>
      <c r="O155" s="240"/>
      <c r="P155" s="240"/>
      <c r="Q155" s="240"/>
      <c r="R155" s="240"/>
      <c r="S155" s="240"/>
      <c r="T155" s="241"/>
      <c r="U155" s="13"/>
      <c r="V155" s="13"/>
      <c r="W155" s="13"/>
      <c r="X155" s="13"/>
      <c r="Y155" s="13"/>
      <c r="Z155" s="13"/>
      <c r="AA155" s="13"/>
      <c r="AB155" s="13"/>
      <c r="AC155" s="13"/>
      <c r="AD155" s="13"/>
      <c r="AE155" s="13"/>
      <c r="AT155" s="242" t="s">
        <v>166</v>
      </c>
      <c r="AU155" s="242" t="s">
        <v>81</v>
      </c>
      <c r="AV155" s="13" t="s">
        <v>81</v>
      </c>
      <c r="AW155" s="13" t="s">
        <v>33</v>
      </c>
      <c r="AX155" s="13" t="s">
        <v>71</v>
      </c>
      <c r="AY155" s="242" t="s">
        <v>154</v>
      </c>
    </row>
    <row r="156" s="2" customFormat="1" ht="16.5" customHeight="1">
      <c r="A156" s="38"/>
      <c r="B156" s="39"/>
      <c r="C156" s="212" t="s">
        <v>7</v>
      </c>
      <c r="D156" s="212" t="s">
        <v>157</v>
      </c>
      <c r="E156" s="214" t="s">
        <v>342</v>
      </c>
      <c r="F156" s="215" t="s">
        <v>343</v>
      </c>
      <c r="G156" s="216" t="s">
        <v>160</v>
      </c>
      <c r="H156" s="217">
        <v>2</v>
      </c>
      <c r="I156" s="218"/>
      <c r="J156" s="219">
        <f>ROUND(I156*H156,2)</f>
        <v>0</v>
      </c>
      <c r="K156" s="215" t="s">
        <v>161</v>
      </c>
      <c r="L156" s="220"/>
      <c r="M156" s="221" t="s">
        <v>19</v>
      </c>
      <c r="N156" s="222" t="s">
        <v>42</v>
      </c>
      <c r="O156" s="84"/>
      <c r="P156" s="223">
        <f>O156*H156</f>
        <v>0</v>
      </c>
      <c r="Q156" s="223">
        <v>0.0030000000000000001</v>
      </c>
      <c r="R156" s="223">
        <f>Q156*H156</f>
        <v>0.0060000000000000001</v>
      </c>
      <c r="S156" s="223">
        <v>0</v>
      </c>
      <c r="T156" s="224">
        <f>S156*H156</f>
        <v>0</v>
      </c>
      <c r="U156" s="38"/>
      <c r="V156" s="38"/>
      <c r="W156" s="38"/>
      <c r="X156" s="38"/>
      <c r="Y156" s="38"/>
      <c r="Z156" s="38"/>
      <c r="AA156" s="38"/>
      <c r="AB156" s="38"/>
      <c r="AC156" s="38"/>
      <c r="AD156" s="38"/>
      <c r="AE156" s="38"/>
      <c r="AR156" s="225" t="s">
        <v>162</v>
      </c>
      <c r="AT156" s="225" t="s">
        <v>157</v>
      </c>
      <c r="AU156" s="225" t="s">
        <v>81</v>
      </c>
      <c r="AY156" s="17" t="s">
        <v>154</v>
      </c>
      <c r="BE156" s="226">
        <f>IF(N156="základní",J156,0)</f>
        <v>0</v>
      </c>
      <c r="BF156" s="226">
        <f>IF(N156="snížená",J156,0)</f>
        <v>0</v>
      </c>
      <c r="BG156" s="226">
        <f>IF(N156="zákl. přenesená",J156,0)</f>
        <v>0</v>
      </c>
      <c r="BH156" s="226">
        <f>IF(N156="sníž. přenesená",J156,0)</f>
        <v>0</v>
      </c>
      <c r="BI156" s="226">
        <f>IF(N156="nulová",J156,0)</f>
        <v>0</v>
      </c>
      <c r="BJ156" s="17" t="s">
        <v>79</v>
      </c>
      <c r="BK156" s="226">
        <f>ROUND(I156*H156,2)</f>
        <v>0</v>
      </c>
      <c r="BL156" s="17" t="s">
        <v>163</v>
      </c>
      <c r="BM156" s="225" t="s">
        <v>344</v>
      </c>
    </row>
    <row r="157" s="2" customFormat="1">
      <c r="A157" s="38"/>
      <c r="B157" s="39"/>
      <c r="C157" s="40"/>
      <c r="D157" s="227" t="s">
        <v>165</v>
      </c>
      <c r="E157" s="40"/>
      <c r="F157" s="228" t="s">
        <v>343</v>
      </c>
      <c r="G157" s="40"/>
      <c r="H157" s="40"/>
      <c r="I157" s="229"/>
      <c r="J157" s="40"/>
      <c r="K157" s="40"/>
      <c r="L157" s="44"/>
      <c r="M157" s="230"/>
      <c r="N157" s="231"/>
      <c r="O157" s="84"/>
      <c r="P157" s="84"/>
      <c r="Q157" s="84"/>
      <c r="R157" s="84"/>
      <c r="S157" s="84"/>
      <c r="T157" s="85"/>
      <c r="U157" s="38"/>
      <c r="V157" s="38"/>
      <c r="W157" s="38"/>
      <c r="X157" s="38"/>
      <c r="Y157" s="38"/>
      <c r="Z157" s="38"/>
      <c r="AA157" s="38"/>
      <c r="AB157" s="38"/>
      <c r="AC157" s="38"/>
      <c r="AD157" s="38"/>
      <c r="AE157" s="38"/>
      <c r="AT157" s="17" t="s">
        <v>165</v>
      </c>
      <c r="AU157" s="17" t="s">
        <v>81</v>
      </c>
    </row>
    <row r="158" s="2" customFormat="1" ht="16.5" customHeight="1">
      <c r="A158" s="38"/>
      <c r="B158" s="39"/>
      <c r="C158" s="212" t="s">
        <v>345</v>
      </c>
      <c r="D158" s="212" t="s">
        <v>157</v>
      </c>
      <c r="E158" s="214" t="s">
        <v>346</v>
      </c>
      <c r="F158" s="215" t="s">
        <v>347</v>
      </c>
      <c r="G158" s="216" t="s">
        <v>160</v>
      </c>
      <c r="H158" s="217">
        <v>4</v>
      </c>
      <c r="I158" s="218"/>
      <c r="J158" s="219">
        <f>ROUND(I158*H158,2)</f>
        <v>0</v>
      </c>
      <c r="K158" s="215" t="s">
        <v>161</v>
      </c>
      <c r="L158" s="220"/>
      <c r="M158" s="221" t="s">
        <v>19</v>
      </c>
      <c r="N158" s="222" t="s">
        <v>42</v>
      </c>
      <c r="O158" s="84"/>
      <c r="P158" s="223">
        <f>O158*H158</f>
        <v>0</v>
      </c>
      <c r="Q158" s="223">
        <v>0</v>
      </c>
      <c r="R158" s="223">
        <f>Q158*H158</f>
        <v>0</v>
      </c>
      <c r="S158" s="223">
        <v>0</v>
      </c>
      <c r="T158" s="224">
        <f>S158*H158</f>
        <v>0</v>
      </c>
      <c r="U158" s="38"/>
      <c r="V158" s="38"/>
      <c r="W158" s="38"/>
      <c r="X158" s="38"/>
      <c r="Y158" s="38"/>
      <c r="Z158" s="38"/>
      <c r="AA158" s="38"/>
      <c r="AB158" s="38"/>
      <c r="AC158" s="38"/>
      <c r="AD158" s="38"/>
      <c r="AE158" s="38"/>
      <c r="AR158" s="225" t="s">
        <v>162</v>
      </c>
      <c r="AT158" s="225" t="s">
        <v>157</v>
      </c>
      <c r="AU158" s="225" t="s">
        <v>81</v>
      </c>
      <c r="AY158" s="17" t="s">
        <v>154</v>
      </c>
      <c r="BE158" s="226">
        <f>IF(N158="základní",J158,0)</f>
        <v>0</v>
      </c>
      <c r="BF158" s="226">
        <f>IF(N158="snížená",J158,0)</f>
        <v>0</v>
      </c>
      <c r="BG158" s="226">
        <f>IF(N158="zákl. přenesená",J158,0)</f>
        <v>0</v>
      </c>
      <c r="BH158" s="226">
        <f>IF(N158="sníž. přenesená",J158,0)</f>
        <v>0</v>
      </c>
      <c r="BI158" s="226">
        <f>IF(N158="nulová",J158,0)</f>
        <v>0</v>
      </c>
      <c r="BJ158" s="17" t="s">
        <v>79</v>
      </c>
      <c r="BK158" s="226">
        <f>ROUND(I158*H158,2)</f>
        <v>0</v>
      </c>
      <c r="BL158" s="17" t="s">
        <v>163</v>
      </c>
      <c r="BM158" s="225" t="s">
        <v>348</v>
      </c>
    </row>
    <row r="159" s="2" customFormat="1">
      <c r="A159" s="38"/>
      <c r="B159" s="39"/>
      <c r="C159" s="40"/>
      <c r="D159" s="227" t="s">
        <v>165</v>
      </c>
      <c r="E159" s="40"/>
      <c r="F159" s="228" t="s">
        <v>347</v>
      </c>
      <c r="G159" s="40"/>
      <c r="H159" s="40"/>
      <c r="I159" s="229"/>
      <c r="J159" s="40"/>
      <c r="K159" s="40"/>
      <c r="L159" s="44"/>
      <c r="M159" s="230"/>
      <c r="N159" s="231"/>
      <c r="O159" s="84"/>
      <c r="P159" s="84"/>
      <c r="Q159" s="84"/>
      <c r="R159" s="84"/>
      <c r="S159" s="84"/>
      <c r="T159" s="85"/>
      <c r="U159" s="38"/>
      <c r="V159" s="38"/>
      <c r="W159" s="38"/>
      <c r="X159" s="38"/>
      <c r="Y159" s="38"/>
      <c r="Z159" s="38"/>
      <c r="AA159" s="38"/>
      <c r="AB159" s="38"/>
      <c r="AC159" s="38"/>
      <c r="AD159" s="38"/>
      <c r="AE159" s="38"/>
      <c r="AT159" s="17" t="s">
        <v>165</v>
      </c>
      <c r="AU159" s="17" t="s">
        <v>81</v>
      </c>
    </row>
    <row r="160" s="13" customFormat="1">
      <c r="A160" s="13"/>
      <c r="B160" s="232"/>
      <c r="C160" s="233"/>
      <c r="D160" s="227" t="s">
        <v>166</v>
      </c>
      <c r="E160" s="234" t="s">
        <v>19</v>
      </c>
      <c r="F160" s="235" t="s">
        <v>349</v>
      </c>
      <c r="G160" s="233"/>
      <c r="H160" s="236">
        <v>2</v>
      </c>
      <c r="I160" s="237"/>
      <c r="J160" s="233"/>
      <c r="K160" s="233"/>
      <c r="L160" s="238"/>
      <c r="M160" s="239"/>
      <c r="N160" s="240"/>
      <c r="O160" s="240"/>
      <c r="P160" s="240"/>
      <c r="Q160" s="240"/>
      <c r="R160" s="240"/>
      <c r="S160" s="240"/>
      <c r="T160" s="241"/>
      <c r="U160" s="13"/>
      <c r="V160" s="13"/>
      <c r="W160" s="13"/>
      <c r="X160" s="13"/>
      <c r="Y160" s="13"/>
      <c r="Z160" s="13"/>
      <c r="AA160" s="13"/>
      <c r="AB160" s="13"/>
      <c r="AC160" s="13"/>
      <c r="AD160" s="13"/>
      <c r="AE160" s="13"/>
      <c r="AT160" s="242" t="s">
        <v>166</v>
      </c>
      <c r="AU160" s="242" t="s">
        <v>81</v>
      </c>
      <c r="AV160" s="13" t="s">
        <v>81</v>
      </c>
      <c r="AW160" s="13" t="s">
        <v>33</v>
      </c>
      <c r="AX160" s="13" t="s">
        <v>71</v>
      </c>
      <c r="AY160" s="242" t="s">
        <v>154</v>
      </c>
    </row>
    <row r="161" s="13" customFormat="1">
      <c r="A161" s="13"/>
      <c r="B161" s="232"/>
      <c r="C161" s="233"/>
      <c r="D161" s="227" t="s">
        <v>166</v>
      </c>
      <c r="E161" s="234" t="s">
        <v>19</v>
      </c>
      <c r="F161" s="235" t="s">
        <v>350</v>
      </c>
      <c r="G161" s="233"/>
      <c r="H161" s="236">
        <v>2</v>
      </c>
      <c r="I161" s="237"/>
      <c r="J161" s="233"/>
      <c r="K161" s="233"/>
      <c r="L161" s="238"/>
      <c r="M161" s="239"/>
      <c r="N161" s="240"/>
      <c r="O161" s="240"/>
      <c r="P161" s="240"/>
      <c r="Q161" s="240"/>
      <c r="R161" s="240"/>
      <c r="S161" s="240"/>
      <c r="T161" s="241"/>
      <c r="U161" s="13"/>
      <c r="V161" s="13"/>
      <c r="W161" s="13"/>
      <c r="X161" s="13"/>
      <c r="Y161" s="13"/>
      <c r="Z161" s="13"/>
      <c r="AA161" s="13"/>
      <c r="AB161" s="13"/>
      <c r="AC161" s="13"/>
      <c r="AD161" s="13"/>
      <c r="AE161" s="13"/>
      <c r="AT161" s="242" t="s">
        <v>166</v>
      </c>
      <c r="AU161" s="242" t="s">
        <v>81</v>
      </c>
      <c r="AV161" s="13" t="s">
        <v>81</v>
      </c>
      <c r="AW161" s="13" t="s">
        <v>33</v>
      </c>
      <c r="AX161" s="13" t="s">
        <v>71</v>
      </c>
      <c r="AY161" s="242" t="s">
        <v>154</v>
      </c>
    </row>
    <row r="162" s="2" customFormat="1" ht="21.75" customHeight="1">
      <c r="A162" s="38"/>
      <c r="B162" s="39"/>
      <c r="C162" s="212" t="s">
        <v>351</v>
      </c>
      <c r="D162" s="212" t="s">
        <v>157</v>
      </c>
      <c r="E162" s="214" t="s">
        <v>352</v>
      </c>
      <c r="F162" s="215" t="s">
        <v>353</v>
      </c>
      <c r="G162" s="216" t="s">
        <v>160</v>
      </c>
      <c r="H162" s="217">
        <v>8</v>
      </c>
      <c r="I162" s="218"/>
      <c r="J162" s="219">
        <f>ROUND(I162*H162,2)</f>
        <v>0</v>
      </c>
      <c r="K162" s="215" t="s">
        <v>161</v>
      </c>
      <c r="L162" s="220"/>
      <c r="M162" s="221" t="s">
        <v>19</v>
      </c>
      <c r="N162" s="222" t="s">
        <v>42</v>
      </c>
      <c r="O162" s="84"/>
      <c r="P162" s="223">
        <f>O162*H162</f>
        <v>0</v>
      </c>
      <c r="Q162" s="223">
        <v>0.00014999999999999999</v>
      </c>
      <c r="R162" s="223">
        <f>Q162*H162</f>
        <v>0.0011999999999999999</v>
      </c>
      <c r="S162" s="223">
        <v>0</v>
      </c>
      <c r="T162" s="224">
        <f>S162*H162</f>
        <v>0</v>
      </c>
      <c r="U162" s="38"/>
      <c r="V162" s="38"/>
      <c r="W162" s="38"/>
      <c r="X162" s="38"/>
      <c r="Y162" s="38"/>
      <c r="Z162" s="38"/>
      <c r="AA162" s="38"/>
      <c r="AB162" s="38"/>
      <c r="AC162" s="38"/>
      <c r="AD162" s="38"/>
      <c r="AE162" s="38"/>
      <c r="AR162" s="225" t="s">
        <v>162</v>
      </c>
      <c r="AT162" s="225" t="s">
        <v>157</v>
      </c>
      <c r="AU162" s="225" t="s">
        <v>81</v>
      </c>
      <c r="AY162" s="17" t="s">
        <v>154</v>
      </c>
      <c r="BE162" s="226">
        <f>IF(N162="základní",J162,0)</f>
        <v>0</v>
      </c>
      <c r="BF162" s="226">
        <f>IF(N162="snížená",J162,0)</f>
        <v>0</v>
      </c>
      <c r="BG162" s="226">
        <f>IF(N162="zákl. přenesená",J162,0)</f>
        <v>0</v>
      </c>
      <c r="BH162" s="226">
        <f>IF(N162="sníž. přenesená",J162,0)</f>
        <v>0</v>
      </c>
      <c r="BI162" s="226">
        <f>IF(N162="nulová",J162,0)</f>
        <v>0</v>
      </c>
      <c r="BJ162" s="17" t="s">
        <v>79</v>
      </c>
      <c r="BK162" s="226">
        <f>ROUND(I162*H162,2)</f>
        <v>0</v>
      </c>
      <c r="BL162" s="17" t="s">
        <v>163</v>
      </c>
      <c r="BM162" s="225" t="s">
        <v>354</v>
      </c>
    </row>
    <row r="163" s="2" customFormat="1">
      <c r="A163" s="38"/>
      <c r="B163" s="39"/>
      <c r="C163" s="40"/>
      <c r="D163" s="227" t="s">
        <v>165</v>
      </c>
      <c r="E163" s="40"/>
      <c r="F163" s="228" t="s">
        <v>353</v>
      </c>
      <c r="G163" s="40"/>
      <c r="H163" s="40"/>
      <c r="I163" s="229"/>
      <c r="J163" s="40"/>
      <c r="K163" s="40"/>
      <c r="L163" s="44"/>
      <c r="M163" s="230"/>
      <c r="N163" s="231"/>
      <c r="O163" s="84"/>
      <c r="P163" s="84"/>
      <c r="Q163" s="84"/>
      <c r="R163" s="84"/>
      <c r="S163" s="84"/>
      <c r="T163" s="85"/>
      <c r="U163" s="38"/>
      <c r="V163" s="38"/>
      <c r="W163" s="38"/>
      <c r="X163" s="38"/>
      <c r="Y163" s="38"/>
      <c r="Z163" s="38"/>
      <c r="AA163" s="38"/>
      <c r="AB163" s="38"/>
      <c r="AC163" s="38"/>
      <c r="AD163" s="38"/>
      <c r="AE163" s="38"/>
      <c r="AT163" s="17" t="s">
        <v>165</v>
      </c>
      <c r="AU163" s="17" t="s">
        <v>81</v>
      </c>
    </row>
    <row r="164" s="2" customFormat="1" ht="16.5" customHeight="1">
      <c r="A164" s="38"/>
      <c r="B164" s="39"/>
      <c r="C164" s="212" t="s">
        <v>355</v>
      </c>
      <c r="D164" s="212" t="s">
        <v>157</v>
      </c>
      <c r="E164" s="214" t="s">
        <v>356</v>
      </c>
      <c r="F164" s="215" t="s">
        <v>357</v>
      </c>
      <c r="G164" s="216" t="s">
        <v>160</v>
      </c>
      <c r="H164" s="217">
        <v>4</v>
      </c>
      <c r="I164" s="218"/>
      <c r="J164" s="219">
        <f>ROUND(I164*H164,2)</f>
        <v>0</v>
      </c>
      <c r="K164" s="215" t="s">
        <v>161</v>
      </c>
      <c r="L164" s="220"/>
      <c r="M164" s="221" t="s">
        <v>19</v>
      </c>
      <c r="N164" s="222" t="s">
        <v>42</v>
      </c>
      <c r="O164" s="84"/>
      <c r="P164" s="223">
        <f>O164*H164</f>
        <v>0</v>
      </c>
      <c r="Q164" s="223">
        <v>0</v>
      </c>
      <c r="R164" s="223">
        <f>Q164*H164</f>
        <v>0</v>
      </c>
      <c r="S164" s="223">
        <v>0</v>
      </c>
      <c r="T164" s="224">
        <f>S164*H164</f>
        <v>0</v>
      </c>
      <c r="U164" s="38"/>
      <c r="V164" s="38"/>
      <c r="W164" s="38"/>
      <c r="X164" s="38"/>
      <c r="Y164" s="38"/>
      <c r="Z164" s="38"/>
      <c r="AA164" s="38"/>
      <c r="AB164" s="38"/>
      <c r="AC164" s="38"/>
      <c r="AD164" s="38"/>
      <c r="AE164" s="38"/>
      <c r="AR164" s="225" t="s">
        <v>162</v>
      </c>
      <c r="AT164" s="225" t="s">
        <v>157</v>
      </c>
      <c r="AU164" s="225" t="s">
        <v>81</v>
      </c>
      <c r="AY164" s="17" t="s">
        <v>154</v>
      </c>
      <c r="BE164" s="226">
        <f>IF(N164="základní",J164,0)</f>
        <v>0</v>
      </c>
      <c r="BF164" s="226">
        <f>IF(N164="snížená",J164,0)</f>
        <v>0</v>
      </c>
      <c r="BG164" s="226">
        <f>IF(N164="zákl. přenesená",J164,0)</f>
        <v>0</v>
      </c>
      <c r="BH164" s="226">
        <f>IF(N164="sníž. přenesená",J164,0)</f>
        <v>0</v>
      </c>
      <c r="BI164" s="226">
        <f>IF(N164="nulová",J164,0)</f>
        <v>0</v>
      </c>
      <c r="BJ164" s="17" t="s">
        <v>79</v>
      </c>
      <c r="BK164" s="226">
        <f>ROUND(I164*H164,2)</f>
        <v>0</v>
      </c>
      <c r="BL164" s="17" t="s">
        <v>163</v>
      </c>
      <c r="BM164" s="225" t="s">
        <v>358</v>
      </c>
    </row>
    <row r="165" s="2" customFormat="1">
      <c r="A165" s="38"/>
      <c r="B165" s="39"/>
      <c r="C165" s="40"/>
      <c r="D165" s="227" t="s">
        <v>165</v>
      </c>
      <c r="E165" s="40"/>
      <c r="F165" s="228" t="s">
        <v>357</v>
      </c>
      <c r="G165" s="40"/>
      <c r="H165" s="40"/>
      <c r="I165" s="229"/>
      <c r="J165" s="40"/>
      <c r="K165" s="40"/>
      <c r="L165" s="44"/>
      <c r="M165" s="230"/>
      <c r="N165" s="231"/>
      <c r="O165" s="84"/>
      <c r="P165" s="84"/>
      <c r="Q165" s="84"/>
      <c r="R165" s="84"/>
      <c r="S165" s="84"/>
      <c r="T165" s="85"/>
      <c r="U165" s="38"/>
      <c r="V165" s="38"/>
      <c r="W165" s="38"/>
      <c r="X165" s="38"/>
      <c r="Y165" s="38"/>
      <c r="Z165" s="38"/>
      <c r="AA165" s="38"/>
      <c r="AB165" s="38"/>
      <c r="AC165" s="38"/>
      <c r="AD165" s="38"/>
      <c r="AE165" s="38"/>
      <c r="AT165" s="17" t="s">
        <v>165</v>
      </c>
      <c r="AU165" s="17" t="s">
        <v>81</v>
      </c>
    </row>
    <row r="166" s="13" customFormat="1">
      <c r="A166" s="13"/>
      <c r="B166" s="232"/>
      <c r="C166" s="233"/>
      <c r="D166" s="227" t="s">
        <v>166</v>
      </c>
      <c r="E166" s="234" t="s">
        <v>19</v>
      </c>
      <c r="F166" s="235" t="s">
        <v>163</v>
      </c>
      <c r="G166" s="233"/>
      <c r="H166" s="236">
        <v>4</v>
      </c>
      <c r="I166" s="237"/>
      <c r="J166" s="233"/>
      <c r="K166" s="233"/>
      <c r="L166" s="238"/>
      <c r="M166" s="239"/>
      <c r="N166" s="240"/>
      <c r="O166" s="240"/>
      <c r="P166" s="240"/>
      <c r="Q166" s="240"/>
      <c r="R166" s="240"/>
      <c r="S166" s="240"/>
      <c r="T166" s="241"/>
      <c r="U166" s="13"/>
      <c r="V166" s="13"/>
      <c r="W166" s="13"/>
      <c r="X166" s="13"/>
      <c r="Y166" s="13"/>
      <c r="Z166" s="13"/>
      <c r="AA166" s="13"/>
      <c r="AB166" s="13"/>
      <c r="AC166" s="13"/>
      <c r="AD166" s="13"/>
      <c r="AE166" s="13"/>
      <c r="AT166" s="242" t="s">
        <v>166</v>
      </c>
      <c r="AU166" s="242" t="s">
        <v>81</v>
      </c>
      <c r="AV166" s="13" t="s">
        <v>81</v>
      </c>
      <c r="AW166" s="13" t="s">
        <v>33</v>
      </c>
      <c r="AX166" s="13" t="s">
        <v>71</v>
      </c>
      <c r="AY166" s="242" t="s">
        <v>154</v>
      </c>
    </row>
    <row r="167" s="2" customFormat="1" ht="16.5" customHeight="1">
      <c r="A167" s="38"/>
      <c r="B167" s="39"/>
      <c r="C167" s="212" t="s">
        <v>359</v>
      </c>
      <c r="D167" s="212" t="s">
        <v>157</v>
      </c>
      <c r="E167" s="214" t="s">
        <v>360</v>
      </c>
      <c r="F167" s="215" t="s">
        <v>361</v>
      </c>
      <c r="G167" s="216" t="s">
        <v>160</v>
      </c>
      <c r="H167" s="217">
        <v>4</v>
      </c>
      <c r="I167" s="218"/>
      <c r="J167" s="219">
        <f>ROUND(I167*H167,2)</f>
        <v>0</v>
      </c>
      <c r="K167" s="215" t="s">
        <v>161</v>
      </c>
      <c r="L167" s="220"/>
      <c r="M167" s="221" t="s">
        <v>19</v>
      </c>
      <c r="N167" s="222" t="s">
        <v>42</v>
      </c>
      <c r="O167" s="84"/>
      <c r="P167" s="223">
        <f>O167*H167</f>
        <v>0</v>
      </c>
      <c r="Q167" s="223">
        <v>0.00265</v>
      </c>
      <c r="R167" s="223">
        <f>Q167*H167</f>
        <v>0.0106</v>
      </c>
      <c r="S167" s="223">
        <v>0</v>
      </c>
      <c r="T167" s="224">
        <f>S167*H167</f>
        <v>0</v>
      </c>
      <c r="U167" s="38"/>
      <c r="V167" s="38"/>
      <c r="W167" s="38"/>
      <c r="X167" s="38"/>
      <c r="Y167" s="38"/>
      <c r="Z167" s="38"/>
      <c r="AA167" s="38"/>
      <c r="AB167" s="38"/>
      <c r="AC167" s="38"/>
      <c r="AD167" s="38"/>
      <c r="AE167" s="38"/>
      <c r="AR167" s="225" t="s">
        <v>162</v>
      </c>
      <c r="AT167" s="225" t="s">
        <v>157</v>
      </c>
      <c r="AU167" s="225" t="s">
        <v>81</v>
      </c>
      <c r="AY167" s="17" t="s">
        <v>154</v>
      </c>
      <c r="BE167" s="226">
        <f>IF(N167="základní",J167,0)</f>
        <v>0</v>
      </c>
      <c r="BF167" s="226">
        <f>IF(N167="snížená",J167,0)</f>
        <v>0</v>
      </c>
      <c r="BG167" s="226">
        <f>IF(N167="zákl. přenesená",J167,0)</f>
        <v>0</v>
      </c>
      <c r="BH167" s="226">
        <f>IF(N167="sníž. přenesená",J167,0)</f>
        <v>0</v>
      </c>
      <c r="BI167" s="226">
        <f>IF(N167="nulová",J167,0)</f>
        <v>0</v>
      </c>
      <c r="BJ167" s="17" t="s">
        <v>79</v>
      </c>
      <c r="BK167" s="226">
        <f>ROUND(I167*H167,2)</f>
        <v>0</v>
      </c>
      <c r="BL167" s="17" t="s">
        <v>163</v>
      </c>
      <c r="BM167" s="225" t="s">
        <v>362</v>
      </c>
    </row>
    <row r="168" s="2" customFormat="1">
      <c r="A168" s="38"/>
      <c r="B168" s="39"/>
      <c r="C168" s="40"/>
      <c r="D168" s="227" t="s">
        <v>165</v>
      </c>
      <c r="E168" s="40"/>
      <c r="F168" s="228" t="s">
        <v>361</v>
      </c>
      <c r="G168" s="40"/>
      <c r="H168" s="40"/>
      <c r="I168" s="229"/>
      <c r="J168" s="40"/>
      <c r="K168" s="40"/>
      <c r="L168" s="44"/>
      <c r="M168" s="230"/>
      <c r="N168" s="231"/>
      <c r="O168" s="84"/>
      <c r="P168" s="84"/>
      <c r="Q168" s="84"/>
      <c r="R168" s="84"/>
      <c r="S168" s="84"/>
      <c r="T168" s="85"/>
      <c r="U168" s="38"/>
      <c r="V168" s="38"/>
      <c r="W168" s="38"/>
      <c r="X168" s="38"/>
      <c r="Y168" s="38"/>
      <c r="Z168" s="38"/>
      <c r="AA168" s="38"/>
      <c r="AB168" s="38"/>
      <c r="AC168" s="38"/>
      <c r="AD168" s="38"/>
      <c r="AE168" s="38"/>
      <c r="AT168" s="17" t="s">
        <v>165</v>
      </c>
      <c r="AU168" s="17" t="s">
        <v>81</v>
      </c>
    </row>
    <row r="169" s="2" customFormat="1" ht="21.75" customHeight="1">
      <c r="A169" s="38"/>
      <c r="B169" s="39"/>
      <c r="C169" s="247" t="s">
        <v>363</v>
      </c>
      <c r="D169" s="247" t="s">
        <v>228</v>
      </c>
      <c r="E169" s="248" t="s">
        <v>364</v>
      </c>
      <c r="F169" s="249" t="s">
        <v>365</v>
      </c>
      <c r="G169" s="250" t="s">
        <v>160</v>
      </c>
      <c r="H169" s="251">
        <v>10</v>
      </c>
      <c r="I169" s="252"/>
      <c r="J169" s="253">
        <f>ROUND(I169*H169,2)</f>
        <v>0</v>
      </c>
      <c r="K169" s="249" t="s">
        <v>161</v>
      </c>
      <c r="L169" s="44"/>
      <c r="M169" s="254" t="s">
        <v>19</v>
      </c>
      <c r="N169" s="255" t="s">
        <v>42</v>
      </c>
      <c r="O169" s="84"/>
      <c r="P169" s="223">
        <f>O169*H169</f>
        <v>0</v>
      </c>
      <c r="Q169" s="223">
        <v>0</v>
      </c>
      <c r="R169" s="223">
        <f>Q169*H169</f>
        <v>0</v>
      </c>
      <c r="S169" s="223">
        <v>0</v>
      </c>
      <c r="T169" s="224">
        <f>S169*H169</f>
        <v>0</v>
      </c>
      <c r="U169" s="38"/>
      <c r="V169" s="38"/>
      <c r="W169" s="38"/>
      <c r="X169" s="38"/>
      <c r="Y169" s="38"/>
      <c r="Z169" s="38"/>
      <c r="AA169" s="38"/>
      <c r="AB169" s="38"/>
      <c r="AC169" s="38"/>
      <c r="AD169" s="38"/>
      <c r="AE169" s="38"/>
      <c r="AR169" s="225" t="s">
        <v>163</v>
      </c>
      <c r="AT169" s="225" t="s">
        <v>228</v>
      </c>
      <c r="AU169" s="225" t="s">
        <v>81</v>
      </c>
      <c r="AY169" s="17" t="s">
        <v>154</v>
      </c>
      <c r="BE169" s="226">
        <f>IF(N169="základní",J169,0)</f>
        <v>0</v>
      </c>
      <c r="BF169" s="226">
        <f>IF(N169="snížená",J169,0)</f>
        <v>0</v>
      </c>
      <c r="BG169" s="226">
        <f>IF(N169="zákl. přenesená",J169,0)</f>
        <v>0</v>
      </c>
      <c r="BH169" s="226">
        <f>IF(N169="sníž. přenesená",J169,0)</f>
        <v>0</v>
      </c>
      <c r="BI169" s="226">
        <f>IF(N169="nulová",J169,0)</f>
        <v>0</v>
      </c>
      <c r="BJ169" s="17" t="s">
        <v>79</v>
      </c>
      <c r="BK169" s="226">
        <f>ROUND(I169*H169,2)</f>
        <v>0</v>
      </c>
      <c r="BL169" s="17" t="s">
        <v>163</v>
      </c>
      <c r="BM169" s="225" t="s">
        <v>366</v>
      </c>
    </row>
    <row r="170" s="2" customFormat="1">
      <c r="A170" s="38"/>
      <c r="B170" s="39"/>
      <c r="C170" s="40"/>
      <c r="D170" s="227" t="s">
        <v>165</v>
      </c>
      <c r="E170" s="40"/>
      <c r="F170" s="228" t="s">
        <v>367</v>
      </c>
      <c r="G170" s="40"/>
      <c r="H170" s="40"/>
      <c r="I170" s="229"/>
      <c r="J170" s="40"/>
      <c r="K170" s="40"/>
      <c r="L170" s="44"/>
      <c r="M170" s="230"/>
      <c r="N170" s="231"/>
      <c r="O170" s="84"/>
      <c r="P170" s="84"/>
      <c r="Q170" s="84"/>
      <c r="R170" s="84"/>
      <c r="S170" s="84"/>
      <c r="T170" s="85"/>
      <c r="U170" s="38"/>
      <c r="V170" s="38"/>
      <c r="W170" s="38"/>
      <c r="X170" s="38"/>
      <c r="Y170" s="38"/>
      <c r="Z170" s="38"/>
      <c r="AA170" s="38"/>
      <c r="AB170" s="38"/>
      <c r="AC170" s="38"/>
      <c r="AD170" s="38"/>
      <c r="AE170" s="38"/>
      <c r="AT170" s="17" t="s">
        <v>165</v>
      </c>
      <c r="AU170" s="17" t="s">
        <v>81</v>
      </c>
    </row>
    <row r="171" s="13" customFormat="1">
      <c r="A171" s="13"/>
      <c r="B171" s="232"/>
      <c r="C171" s="233"/>
      <c r="D171" s="227" t="s">
        <v>166</v>
      </c>
      <c r="E171" s="234" t="s">
        <v>19</v>
      </c>
      <c r="F171" s="235" t="s">
        <v>213</v>
      </c>
      <c r="G171" s="233"/>
      <c r="H171" s="236">
        <v>10</v>
      </c>
      <c r="I171" s="237"/>
      <c r="J171" s="233"/>
      <c r="K171" s="233"/>
      <c r="L171" s="238"/>
      <c r="M171" s="239"/>
      <c r="N171" s="240"/>
      <c r="O171" s="240"/>
      <c r="P171" s="240"/>
      <c r="Q171" s="240"/>
      <c r="R171" s="240"/>
      <c r="S171" s="240"/>
      <c r="T171" s="241"/>
      <c r="U171" s="13"/>
      <c r="V171" s="13"/>
      <c r="W171" s="13"/>
      <c r="X171" s="13"/>
      <c r="Y171" s="13"/>
      <c r="Z171" s="13"/>
      <c r="AA171" s="13"/>
      <c r="AB171" s="13"/>
      <c r="AC171" s="13"/>
      <c r="AD171" s="13"/>
      <c r="AE171" s="13"/>
      <c r="AT171" s="242" t="s">
        <v>166</v>
      </c>
      <c r="AU171" s="242" t="s">
        <v>81</v>
      </c>
      <c r="AV171" s="13" t="s">
        <v>81</v>
      </c>
      <c r="AW171" s="13" t="s">
        <v>33</v>
      </c>
      <c r="AX171" s="13" t="s">
        <v>71</v>
      </c>
      <c r="AY171" s="242" t="s">
        <v>154</v>
      </c>
    </row>
    <row r="172" s="2" customFormat="1">
      <c r="A172" s="38"/>
      <c r="B172" s="39"/>
      <c r="C172" s="247" t="s">
        <v>368</v>
      </c>
      <c r="D172" s="247" t="s">
        <v>228</v>
      </c>
      <c r="E172" s="248" t="s">
        <v>369</v>
      </c>
      <c r="F172" s="249" t="s">
        <v>370</v>
      </c>
      <c r="G172" s="250" t="s">
        <v>160</v>
      </c>
      <c r="H172" s="251">
        <v>4</v>
      </c>
      <c r="I172" s="252"/>
      <c r="J172" s="253">
        <f>ROUND(I172*H172,2)</f>
        <v>0</v>
      </c>
      <c r="K172" s="249" t="s">
        <v>161</v>
      </c>
      <c r="L172" s="44"/>
      <c r="M172" s="254" t="s">
        <v>19</v>
      </c>
      <c r="N172" s="255" t="s">
        <v>42</v>
      </c>
      <c r="O172" s="84"/>
      <c r="P172" s="223">
        <f>O172*H172</f>
        <v>0</v>
      </c>
      <c r="Q172" s="223">
        <v>0</v>
      </c>
      <c r="R172" s="223">
        <f>Q172*H172</f>
        <v>0</v>
      </c>
      <c r="S172" s="223">
        <v>0</v>
      </c>
      <c r="T172" s="224">
        <f>S172*H172</f>
        <v>0</v>
      </c>
      <c r="U172" s="38"/>
      <c r="V172" s="38"/>
      <c r="W172" s="38"/>
      <c r="X172" s="38"/>
      <c r="Y172" s="38"/>
      <c r="Z172" s="38"/>
      <c r="AA172" s="38"/>
      <c r="AB172" s="38"/>
      <c r="AC172" s="38"/>
      <c r="AD172" s="38"/>
      <c r="AE172" s="38"/>
      <c r="AR172" s="225" t="s">
        <v>163</v>
      </c>
      <c r="AT172" s="225" t="s">
        <v>228</v>
      </c>
      <c r="AU172" s="225" t="s">
        <v>81</v>
      </c>
      <c r="AY172" s="17" t="s">
        <v>154</v>
      </c>
      <c r="BE172" s="226">
        <f>IF(N172="základní",J172,0)</f>
        <v>0</v>
      </c>
      <c r="BF172" s="226">
        <f>IF(N172="snížená",J172,0)</f>
        <v>0</v>
      </c>
      <c r="BG172" s="226">
        <f>IF(N172="zákl. přenesená",J172,0)</f>
        <v>0</v>
      </c>
      <c r="BH172" s="226">
        <f>IF(N172="sníž. přenesená",J172,0)</f>
        <v>0</v>
      </c>
      <c r="BI172" s="226">
        <f>IF(N172="nulová",J172,0)</f>
        <v>0</v>
      </c>
      <c r="BJ172" s="17" t="s">
        <v>79</v>
      </c>
      <c r="BK172" s="226">
        <f>ROUND(I172*H172,2)</f>
        <v>0</v>
      </c>
      <c r="BL172" s="17" t="s">
        <v>163</v>
      </c>
      <c r="BM172" s="225" t="s">
        <v>371</v>
      </c>
    </row>
    <row r="173" s="2" customFormat="1">
      <c r="A173" s="38"/>
      <c r="B173" s="39"/>
      <c r="C173" s="40"/>
      <c r="D173" s="227" t="s">
        <v>165</v>
      </c>
      <c r="E173" s="40"/>
      <c r="F173" s="228" t="s">
        <v>372</v>
      </c>
      <c r="G173" s="40"/>
      <c r="H173" s="40"/>
      <c r="I173" s="229"/>
      <c r="J173" s="40"/>
      <c r="K173" s="40"/>
      <c r="L173" s="44"/>
      <c r="M173" s="230"/>
      <c r="N173" s="231"/>
      <c r="O173" s="84"/>
      <c r="P173" s="84"/>
      <c r="Q173" s="84"/>
      <c r="R173" s="84"/>
      <c r="S173" s="84"/>
      <c r="T173" s="85"/>
      <c r="U173" s="38"/>
      <c r="V173" s="38"/>
      <c r="W173" s="38"/>
      <c r="X173" s="38"/>
      <c r="Y173" s="38"/>
      <c r="Z173" s="38"/>
      <c r="AA173" s="38"/>
      <c r="AB173" s="38"/>
      <c r="AC173" s="38"/>
      <c r="AD173" s="38"/>
      <c r="AE173" s="38"/>
      <c r="AT173" s="17" t="s">
        <v>165</v>
      </c>
      <c r="AU173" s="17" t="s">
        <v>81</v>
      </c>
    </row>
    <row r="174" s="2" customFormat="1" ht="16.5" customHeight="1">
      <c r="A174" s="38"/>
      <c r="B174" s="39"/>
      <c r="C174" s="212" t="s">
        <v>373</v>
      </c>
      <c r="D174" s="212" t="s">
        <v>157</v>
      </c>
      <c r="E174" s="214" t="s">
        <v>374</v>
      </c>
      <c r="F174" s="215" t="s">
        <v>375</v>
      </c>
      <c r="G174" s="216" t="s">
        <v>160</v>
      </c>
      <c r="H174" s="217">
        <v>4</v>
      </c>
      <c r="I174" s="218"/>
      <c r="J174" s="219">
        <f>ROUND(I174*H174,2)</f>
        <v>0</v>
      </c>
      <c r="K174" s="215" t="s">
        <v>161</v>
      </c>
      <c r="L174" s="220"/>
      <c r="M174" s="221" t="s">
        <v>19</v>
      </c>
      <c r="N174" s="222" t="s">
        <v>42</v>
      </c>
      <c r="O174" s="84"/>
      <c r="P174" s="223">
        <f>O174*H174</f>
        <v>0</v>
      </c>
      <c r="Q174" s="223">
        <v>0</v>
      </c>
      <c r="R174" s="223">
        <f>Q174*H174</f>
        <v>0</v>
      </c>
      <c r="S174" s="223">
        <v>0</v>
      </c>
      <c r="T174" s="224">
        <f>S174*H174</f>
        <v>0</v>
      </c>
      <c r="U174" s="38"/>
      <c r="V174" s="38"/>
      <c r="W174" s="38"/>
      <c r="X174" s="38"/>
      <c r="Y174" s="38"/>
      <c r="Z174" s="38"/>
      <c r="AA174" s="38"/>
      <c r="AB174" s="38"/>
      <c r="AC174" s="38"/>
      <c r="AD174" s="38"/>
      <c r="AE174" s="38"/>
      <c r="AR174" s="225" t="s">
        <v>162</v>
      </c>
      <c r="AT174" s="225" t="s">
        <v>157</v>
      </c>
      <c r="AU174" s="225" t="s">
        <v>81</v>
      </c>
      <c r="AY174" s="17" t="s">
        <v>154</v>
      </c>
      <c r="BE174" s="226">
        <f>IF(N174="základní",J174,0)</f>
        <v>0</v>
      </c>
      <c r="BF174" s="226">
        <f>IF(N174="snížená",J174,0)</f>
        <v>0</v>
      </c>
      <c r="BG174" s="226">
        <f>IF(N174="zákl. přenesená",J174,0)</f>
        <v>0</v>
      </c>
      <c r="BH174" s="226">
        <f>IF(N174="sníž. přenesená",J174,0)</f>
        <v>0</v>
      </c>
      <c r="BI174" s="226">
        <f>IF(N174="nulová",J174,0)</f>
        <v>0</v>
      </c>
      <c r="BJ174" s="17" t="s">
        <v>79</v>
      </c>
      <c r="BK174" s="226">
        <f>ROUND(I174*H174,2)</f>
        <v>0</v>
      </c>
      <c r="BL174" s="17" t="s">
        <v>163</v>
      </c>
      <c r="BM174" s="225" t="s">
        <v>376</v>
      </c>
    </row>
    <row r="175" s="2" customFormat="1">
      <c r="A175" s="38"/>
      <c r="B175" s="39"/>
      <c r="C175" s="40"/>
      <c r="D175" s="227" t="s">
        <v>165</v>
      </c>
      <c r="E175" s="40"/>
      <c r="F175" s="228" t="s">
        <v>375</v>
      </c>
      <c r="G175" s="40"/>
      <c r="H175" s="40"/>
      <c r="I175" s="229"/>
      <c r="J175" s="40"/>
      <c r="K175" s="40"/>
      <c r="L175" s="44"/>
      <c r="M175" s="230"/>
      <c r="N175" s="231"/>
      <c r="O175" s="84"/>
      <c r="P175" s="84"/>
      <c r="Q175" s="84"/>
      <c r="R175" s="84"/>
      <c r="S175" s="84"/>
      <c r="T175" s="85"/>
      <c r="U175" s="38"/>
      <c r="V175" s="38"/>
      <c r="W175" s="38"/>
      <c r="X175" s="38"/>
      <c r="Y175" s="38"/>
      <c r="Z175" s="38"/>
      <c r="AA175" s="38"/>
      <c r="AB175" s="38"/>
      <c r="AC175" s="38"/>
      <c r="AD175" s="38"/>
      <c r="AE175" s="38"/>
      <c r="AT175" s="17" t="s">
        <v>165</v>
      </c>
      <c r="AU175" s="17" t="s">
        <v>81</v>
      </c>
    </row>
    <row r="176" s="2" customFormat="1" ht="16.5" customHeight="1">
      <c r="A176" s="38"/>
      <c r="B176" s="39"/>
      <c r="C176" s="212" t="s">
        <v>377</v>
      </c>
      <c r="D176" s="212" t="s">
        <v>157</v>
      </c>
      <c r="E176" s="214" t="s">
        <v>378</v>
      </c>
      <c r="F176" s="215" t="s">
        <v>379</v>
      </c>
      <c r="G176" s="216" t="s">
        <v>160</v>
      </c>
      <c r="H176" s="217">
        <v>4</v>
      </c>
      <c r="I176" s="218"/>
      <c r="J176" s="219">
        <f>ROUND(I176*H176,2)</f>
        <v>0</v>
      </c>
      <c r="K176" s="215" t="s">
        <v>161</v>
      </c>
      <c r="L176" s="220"/>
      <c r="M176" s="221" t="s">
        <v>19</v>
      </c>
      <c r="N176" s="222" t="s">
        <v>42</v>
      </c>
      <c r="O176" s="84"/>
      <c r="P176" s="223">
        <f>O176*H176</f>
        <v>0</v>
      </c>
      <c r="Q176" s="223">
        <v>0</v>
      </c>
      <c r="R176" s="223">
        <f>Q176*H176</f>
        <v>0</v>
      </c>
      <c r="S176" s="223">
        <v>0</v>
      </c>
      <c r="T176" s="224">
        <f>S176*H176</f>
        <v>0</v>
      </c>
      <c r="U176" s="38"/>
      <c r="V176" s="38"/>
      <c r="W176" s="38"/>
      <c r="X176" s="38"/>
      <c r="Y176" s="38"/>
      <c r="Z176" s="38"/>
      <c r="AA176" s="38"/>
      <c r="AB176" s="38"/>
      <c r="AC176" s="38"/>
      <c r="AD176" s="38"/>
      <c r="AE176" s="38"/>
      <c r="AR176" s="225" t="s">
        <v>162</v>
      </c>
      <c r="AT176" s="225" t="s">
        <v>157</v>
      </c>
      <c r="AU176" s="225" t="s">
        <v>81</v>
      </c>
      <c r="AY176" s="17" t="s">
        <v>154</v>
      </c>
      <c r="BE176" s="226">
        <f>IF(N176="základní",J176,0)</f>
        <v>0</v>
      </c>
      <c r="BF176" s="226">
        <f>IF(N176="snížená",J176,0)</f>
        <v>0</v>
      </c>
      <c r="BG176" s="226">
        <f>IF(N176="zákl. přenesená",J176,0)</f>
        <v>0</v>
      </c>
      <c r="BH176" s="226">
        <f>IF(N176="sníž. přenesená",J176,0)</f>
        <v>0</v>
      </c>
      <c r="BI176" s="226">
        <f>IF(N176="nulová",J176,0)</f>
        <v>0</v>
      </c>
      <c r="BJ176" s="17" t="s">
        <v>79</v>
      </c>
      <c r="BK176" s="226">
        <f>ROUND(I176*H176,2)</f>
        <v>0</v>
      </c>
      <c r="BL176" s="17" t="s">
        <v>163</v>
      </c>
      <c r="BM176" s="225" t="s">
        <v>380</v>
      </c>
    </row>
    <row r="177" s="2" customFormat="1">
      <c r="A177" s="38"/>
      <c r="B177" s="39"/>
      <c r="C177" s="40"/>
      <c r="D177" s="227" t="s">
        <v>165</v>
      </c>
      <c r="E177" s="40"/>
      <c r="F177" s="228" t="s">
        <v>379</v>
      </c>
      <c r="G177" s="40"/>
      <c r="H177" s="40"/>
      <c r="I177" s="229"/>
      <c r="J177" s="40"/>
      <c r="K177" s="40"/>
      <c r="L177" s="44"/>
      <c r="M177" s="230"/>
      <c r="N177" s="231"/>
      <c r="O177" s="84"/>
      <c r="P177" s="84"/>
      <c r="Q177" s="84"/>
      <c r="R177" s="84"/>
      <c r="S177" s="84"/>
      <c r="T177" s="85"/>
      <c r="U177" s="38"/>
      <c r="V177" s="38"/>
      <c r="W177" s="38"/>
      <c r="X177" s="38"/>
      <c r="Y177" s="38"/>
      <c r="Z177" s="38"/>
      <c r="AA177" s="38"/>
      <c r="AB177" s="38"/>
      <c r="AC177" s="38"/>
      <c r="AD177" s="38"/>
      <c r="AE177" s="38"/>
      <c r="AT177" s="17" t="s">
        <v>165</v>
      </c>
      <c r="AU177" s="17" t="s">
        <v>81</v>
      </c>
    </row>
    <row r="178" s="2" customFormat="1" ht="16.5" customHeight="1">
      <c r="A178" s="38"/>
      <c r="B178" s="39"/>
      <c r="C178" s="247" t="s">
        <v>381</v>
      </c>
      <c r="D178" s="247" t="s">
        <v>228</v>
      </c>
      <c r="E178" s="248" t="s">
        <v>382</v>
      </c>
      <c r="F178" s="249" t="s">
        <v>383</v>
      </c>
      <c r="G178" s="250" t="s">
        <v>253</v>
      </c>
      <c r="H178" s="251">
        <v>1.097</v>
      </c>
      <c r="I178" s="252"/>
      <c r="J178" s="253">
        <f>ROUND(I178*H178,2)</f>
        <v>0</v>
      </c>
      <c r="K178" s="249" t="s">
        <v>161</v>
      </c>
      <c r="L178" s="44"/>
      <c r="M178" s="254" t="s">
        <v>19</v>
      </c>
      <c r="N178" s="255" t="s">
        <v>42</v>
      </c>
      <c r="O178" s="84"/>
      <c r="P178" s="223">
        <f>O178*H178</f>
        <v>0</v>
      </c>
      <c r="Q178" s="223">
        <v>0</v>
      </c>
      <c r="R178" s="223">
        <f>Q178*H178</f>
        <v>0</v>
      </c>
      <c r="S178" s="223">
        <v>0</v>
      </c>
      <c r="T178" s="224">
        <f>S178*H178</f>
        <v>0</v>
      </c>
      <c r="U178" s="38"/>
      <c r="V178" s="38"/>
      <c r="W178" s="38"/>
      <c r="X178" s="38"/>
      <c r="Y178" s="38"/>
      <c r="Z178" s="38"/>
      <c r="AA178" s="38"/>
      <c r="AB178" s="38"/>
      <c r="AC178" s="38"/>
      <c r="AD178" s="38"/>
      <c r="AE178" s="38"/>
      <c r="AR178" s="225" t="s">
        <v>163</v>
      </c>
      <c r="AT178" s="225" t="s">
        <v>228</v>
      </c>
      <c r="AU178" s="225" t="s">
        <v>81</v>
      </c>
      <c r="AY178" s="17" t="s">
        <v>154</v>
      </c>
      <c r="BE178" s="226">
        <f>IF(N178="základní",J178,0)</f>
        <v>0</v>
      </c>
      <c r="BF178" s="226">
        <f>IF(N178="snížená",J178,0)</f>
        <v>0</v>
      </c>
      <c r="BG178" s="226">
        <f>IF(N178="zákl. přenesená",J178,0)</f>
        <v>0</v>
      </c>
      <c r="BH178" s="226">
        <f>IF(N178="sníž. přenesená",J178,0)</f>
        <v>0</v>
      </c>
      <c r="BI178" s="226">
        <f>IF(N178="nulová",J178,0)</f>
        <v>0</v>
      </c>
      <c r="BJ178" s="17" t="s">
        <v>79</v>
      </c>
      <c r="BK178" s="226">
        <f>ROUND(I178*H178,2)</f>
        <v>0</v>
      </c>
      <c r="BL178" s="17" t="s">
        <v>163</v>
      </c>
      <c r="BM178" s="225" t="s">
        <v>384</v>
      </c>
    </row>
    <row r="179" s="2" customFormat="1">
      <c r="A179" s="38"/>
      <c r="B179" s="39"/>
      <c r="C179" s="40"/>
      <c r="D179" s="227" t="s">
        <v>165</v>
      </c>
      <c r="E179" s="40"/>
      <c r="F179" s="228" t="s">
        <v>385</v>
      </c>
      <c r="G179" s="40"/>
      <c r="H179" s="40"/>
      <c r="I179" s="229"/>
      <c r="J179" s="40"/>
      <c r="K179" s="40"/>
      <c r="L179" s="44"/>
      <c r="M179" s="230"/>
      <c r="N179" s="231"/>
      <c r="O179" s="84"/>
      <c r="P179" s="84"/>
      <c r="Q179" s="84"/>
      <c r="R179" s="84"/>
      <c r="S179" s="84"/>
      <c r="T179" s="85"/>
      <c r="U179" s="38"/>
      <c r="V179" s="38"/>
      <c r="W179" s="38"/>
      <c r="X179" s="38"/>
      <c r="Y179" s="38"/>
      <c r="Z179" s="38"/>
      <c r="AA179" s="38"/>
      <c r="AB179" s="38"/>
      <c r="AC179" s="38"/>
      <c r="AD179" s="38"/>
      <c r="AE179" s="38"/>
      <c r="AT179" s="17" t="s">
        <v>165</v>
      </c>
      <c r="AU179" s="17" t="s">
        <v>81</v>
      </c>
    </row>
    <row r="180" s="13" customFormat="1">
      <c r="A180" s="13"/>
      <c r="B180" s="232"/>
      <c r="C180" s="233"/>
      <c r="D180" s="227" t="s">
        <v>166</v>
      </c>
      <c r="E180" s="234" t="s">
        <v>19</v>
      </c>
      <c r="F180" s="235" t="s">
        <v>386</v>
      </c>
      <c r="G180" s="233"/>
      <c r="H180" s="236">
        <v>1.097</v>
      </c>
      <c r="I180" s="237"/>
      <c r="J180" s="233"/>
      <c r="K180" s="233"/>
      <c r="L180" s="238"/>
      <c r="M180" s="239"/>
      <c r="N180" s="240"/>
      <c r="O180" s="240"/>
      <c r="P180" s="240"/>
      <c r="Q180" s="240"/>
      <c r="R180" s="240"/>
      <c r="S180" s="240"/>
      <c r="T180" s="241"/>
      <c r="U180" s="13"/>
      <c r="V180" s="13"/>
      <c r="W180" s="13"/>
      <c r="X180" s="13"/>
      <c r="Y180" s="13"/>
      <c r="Z180" s="13"/>
      <c r="AA180" s="13"/>
      <c r="AB180" s="13"/>
      <c r="AC180" s="13"/>
      <c r="AD180" s="13"/>
      <c r="AE180" s="13"/>
      <c r="AT180" s="242" t="s">
        <v>166</v>
      </c>
      <c r="AU180" s="242" t="s">
        <v>81</v>
      </c>
      <c r="AV180" s="13" t="s">
        <v>81</v>
      </c>
      <c r="AW180" s="13" t="s">
        <v>33</v>
      </c>
      <c r="AX180" s="13" t="s">
        <v>71</v>
      </c>
      <c r="AY180" s="242" t="s">
        <v>154</v>
      </c>
    </row>
    <row r="181" s="2" customFormat="1" ht="16.5" customHeight="1">
      <c r="A181" s="38"/>
      <c r="B181" s="39"/>
      <c r="C181" s="247" t="s">
        <v>387</v>
      </c>
      <c r="D181" s="247" t="s">
        <v>228</v>
      </c>
      <c r="E181" s="248" t="s">
        <v>388</v>
      </c>
      <c r="F181" s="249" t="s">
        <v>389</v>
      </c>
      <c r="G181" s="250" t="s">
        <v>253</v>
      </c>
      <c r="H181" s="251">
        <v>14.817</v>
      </c>
      <c r="I181" s="252"/>
      <c r="J181" s="253">
        <f>ROUND(I181*H181,2)</f>
        <v>0</v>
      </c>
      <c r="K181" s="249" t="s">
        <v>161</v>
      </c>
      <c r="L181" s="44"/>
      <c r="M181" s="254" t="s">
        <v>19</v>
      </c>
      <c r="N181" s="255" t="s">
        <v>42</v>
      </c>
      <c r="O181" s="84"/>
      <c r="P181" s="223">
        <f>O181*H181</f>
        <v>0</v>
      </c>
      <c r="Q181" s="223">
        <v>0</v>
      </c>
      <c r="R181" s="223">
        <f>Q181*H181</f>
        <v>0</v>
      </c>
      <c r="S181" s="223">
        <v>0</v>
      </c>
      <c r="T181" s="224">
        <f>S181*H181</f>
        <v>0</v>
      </c>
      <c r="U181" s="38"/>
      <c r="V181" s="38"/>
      <c r="W181" s="38"/>
      <c r="X181" s="38"/>
      <c r="Y181" s="38"/>
      <c r="Z181" s="38"/>
      <c r="AA181" s="38"/>
      <c r="AB181" s="38"/>
      <c r="AC181" s="38"/>
      <c r="AD181" s="38"/>
      <c r="AE181" s="38"/>
      <c r="AR181" s="225" t="s">
        <v>163</v>
      </c>
      <c r="AT181" s="225" t="s">
        <v>228</v>
      </c>
      <c r="AU181" s="225" t="s">
        <v>81</v>
      </c>
      <c r="AY181" s="17" t="s">
        <v>154</v>
      </c>
      <c r="BE181" s="226">
        <f>IF(N181="základní",J181,0)</f>
        <v>0</v>
      </c>
      <c r="BF181" s="226">
        <f>IF(N181="snížená",J181,0)</f>
        <v>0</v>
      </c>
      <c r="BG181" s="226">
        <f>IF(N181="zákl. přenesená",J181,0)</f>
        <v>0</v>
      </c>
      <c r="BH181" s="226">
        <f>IF(N181="sníž. přenesená",J181,0)</f>
        <v>0</v>
      </c>
      <c r="BI181" s="226">
        <f>IF(N181="nulová",J181,0)</f>
        <v>0</v>
      </c>
      <c r="BJ181" s="17" t="s">
        <v>79</v>
      </c>
      <c r="BK181" s="226">
        <f>ROUND(I181*H181,2)</f>
        <v>0</v>
      </c>
      <c r="BL181" s="17" t="s">
        <v>163</v>
      </c>
      <c r="BM181" s="225" t="s">
        <v>390</v>
      </c>
    </row>
    <row r="182" s="2" customFormat="1">
      <c r="A182" s="38"/>
      <c r="B182" s="39"/>
      <c r="C182" s="40"/>
      <c r="D182" s="227" t="s">
        <v>165</v>
      </c>
      <c r="E182" s="40"/>
      <c r="F182" s="228" t="s">
        <v>391</v>
      </c>
      <c r="G182" s="40"/>
      <c r="H182" s="40"/>
      <c r="I182" s="229"/>
      <c r="J182" s="40"/>
      <c r="K182" s="40"/>
      <c r="L182" s="44"/>
      <c r="M182" s="230"/>
      <c r="N182" s="231"/>
      <c r="O182" s="84"/>
      <c r="P182" s="84"/>
      <c r="Q182" s="84"/>
      <c r="R182" s="84"/>
      <c r="S182" s="84"/>
      <c r="T182" s="85"/>
      <c r="U182" s="38"/>
      <c r="V182" s="38"/>
      <c r="W182" s="38"/>
      <c r="X182" s="38"/>
      <c r="Y182" s="38"/>
      <c r="Z182" s="38"/>
      <c r="AA182" s="38"/>
      <c r="AB182" s="38"/>
      <c r="AC182" s="38"/>
      <c r="AD182" s="38"/>
      <c r="AE182" s="38"/>
      <c r="AT182" s="17" t="s">
        <v>165</v>
      </c>
      <c r="AU182" s="17" t="s">
        <v>81</v>
      </c>
    </row>
    <row r="183" s="13" customFormat="1">
      <c r="A183" s="13"/>
      <c r="B183" s="232"/>
      <c r="C183" s="233"/>
      <c r="D183" s="227" t="s">
        <v>166</v>
      </c>
      <c r="E183" s="234" t="s">
        <v>19</v>
      </c>
      <c r="F183" s="235" t="s">
        <v>392</v>
      </c>
      <c r="G183" s="233"/>
      <c r="H183" s="236">
        <v>14.817</v>
      </c>
      <c r="I183" s="237"/>
      <c r="J183" s="233"/>
      <c r="K183" s="233"/>
      <c r="L183" s="238"/>
      <c r="M183" s="239"/>
      <c r="N183" s="240"/>
      <c r="O183" s="240"/>
      <c r="P183" s="240"/>
      <c r="Q183" s="240"/>
      <c r="R183" s="240"/>
      <c r="S183" s="240"/>
      <c r="T183" s="241"/>
      <c r="U183" s="13"/>
      <c r="V183" s="13"/>
      <c r="W183" s="13"/>
      <c r="X183" s="13"/>
      <c r="Y183" s="13"/>
      <c r="Z183" s="13"/>
      <c r="AA183" s="13"/>
      <c r="AB183" s="13"/>
      <c r="AC183" s="13"/>
      <c r="AD183" s="13"/>
      <c r="AE183" s="13"/>
      <c r="AT183" s="242" t="s">
        <v>166</v>
      </c>
      <c r="AU183" s="242" t="s">
        <v>81</v>
      </c>
      <c r="AV183" s="13" t="s">
        <v>81</v>
      </c>
      <c r="AW183" s="13" t="s">
        <v>33</v>
      </c>
      <c r="AX183" s="13" t="s">
        <v>71</v>
      </c>
      <c r="AY183" s="242" t="s">
        <v>154</v>
      </c>
    </row>
    <row r="184" s="2" customFormat="1">
      <c r="A184" s="38"/>
      <c r="B184" s="39"/>
      <c r="C184" s="247" t="s">
        <v>393</v>
      </c>
      <c r="D184" s="247" t="s">
        <v>228</v>
      </c>
      <c r="E184" s="248" t="s">
        <v>394</v>
      </c>
      <c r="F184" s="249" t="s">
        <v>395</v>
      </c>
      <c r="G184" s="250" t="s">
        <v>160</v>
      </c>
      <c r="H184" s="251">
        <v>12</v>
      </c>
      <c r="I184" s="252"/>
      <c r="J184" s="253">
        <f>ROUND(I184*H184,2)</f>
        <v>0</v>
      </c>
      <c r="K184" s="249" t="s">
        <v>161</v>
      </c>
      <c r="L184" s="44"/>
      <c r="M184" s="254" t="s">
        <v>19</v>
      </c>
      <c r="N184" s="255" t="s">
        <v>42</v>
      </c>
      <c r="O184" s="84"/>
      <c r="P184" s="223">
        <f>O184*H184</f>
        <v>0</v>
      </c>
      <c r="Q184" s="223">
        <v>0</v>
      </c>
      <c r="R184" s="223">
        <f>Q184*H184</f>
        <v>0</v>
      </c>
      <c r="S184" s="223">
        <v>0</v>
      </c>
      <c r="T184" s="224">
        <f>S184*H184</f>
        <v>0</v>
      </c>
      <c r="U184" s="38"/>
      <c r="V184" s="38"/>
      <c r="W184" s="38"/>
      <c r="X184" s="38"/>
      <c r="Y184" s="38"/>
      <c r="Z184" s="38"/>
      <c r="AA184" s="38"/>
      <c r="AB184" s="38"/>
      <c r="AC184" s="38"/>
      <c r="AD184" s="38"/>
      <c r="AE184" s="38"/>
      <c r="AR184" s="225" t="s">
        <v>163</v>
      </c>
      <c r="AT184" s="225" t="s">
        <v>228</v>
      </c>
      <c r="AU184" s="225" t="s">
        <v>81</v>
      </c>
      <c r="AY184" s="17" t="s">
        <v>154</v>
      </c>
      <c r="BE184" s="226">
        <f>IF(N184="základní",J184,0)</f>
        <v>0</v>
      </c>
      <c r="BF184" s="226">
        <f>IF(N184="snížená",J184,0)</f>
        <v>0</v>
      </c>
      <c r="BG184" s="226">
        <f>IF(N184="zákl. přenesená",J184,0)</f>
        <v>0</v>
      </c>
      <c r="BH184" s="226">
        <f>IF(N184="sníž. přenesená",J184,0)</f>
        <v>0</v>
      </c>
      <c r="BI184" s="226">
        <f>IF(N184="nulová",J184,0)</f>
        <v>0</v>
      </c>
      <c r="BJ184" s="17" t="s">
        <v>79</v>
      </c>
      <c r="BK184" s="226">
        <f>ROUND(I184*H184,2)</f>
        <v>0</v>
      </c>
      <c r="BL184" s="17" t="s">
        <v>163</v>
      </c>
      <c r="BM184" s="225" t="s">
        <v>396</v>
      </c>
    </row>
    <row r="185" s="2" customFormat="1">
      <c r="A185" s="38"/>
      <c r="B185" s="39"/>
      <c r="C185" s="40"/>
      <c r="D185" s="227" t="s">
        <v>165</v>
      </c>
      <c r="E185" s="40"/>
      <c r="F185" s="228" t="s">
        <v>397</v>
      </c>
      <c r="G185" s="40"/>
      <c r="H185" s="40"/>
      <c r="I185" s="229"/>
      <c r="J185" s="40"/>
      <c r="K185" s="40"/>
      <c r="L185" s="44"/>
      <c r="M185" s="230"/>
      <c r="N185" s="231"/>
      <c r="O185" s="84"/>
      <c r="P185" s="84"/>
      <c r="Q185" s="84"/>
      <c r="R185" s="84"/>
      <c r="S185" s="84"/>
      <c r="T185" s="85"/>
      <c r="U185" s="38"/>
      <c r="V185" s="38"/>
      <c r="W185" s="38"/>
      <c r="X185" s="38"/>
      <c r="Y185" s="38"/>
      <c r="Z185" s="38"/>
      <c r="AA185" s="38"/>
      <c r="AB185" s="38"/>
      <c r="AC185" s="38"/>
      <c r="AD185" s="38"/>
      <c r="AE185" s="38"/>
      <c r="AT185" s="17" t="s">
        <v>165</v>
      </c>
      <c r="AU185" s="17" t="s">
        <v>81</v>
      </c>
    </row>
    <row r="186" s="12" customFormat="1" ht="25.92" customHeight="1">
      <c r="A186" s="12"/>
      <c r="B186" s="196"/>
      <c r="C186" s="197"/>
      <c r="D186" s="198" t="s">
        <v>70</v>
      </c>
      <c r="E186" s="199" t="s">
        <v>398</v>
      </c>
      <c r="F186" s="199" t="s">
        <v>399</v>
      </c>
      <c r="G186" s="197"/>
      <c r="H186" s="197"/>
      <c r="I186" s="200"/>
      <c r="J186" s="201">
        <f>BK186</f>
        <v>0</v>
      </c>
      <c r="K186" s="197"/>
      <c r="L186" s="202"/>
      <c r="M186" s="203"/>
      <c r="N186" s="204"/>
      <c r="O186" s="204"/>
      <c r="P186" s="205">
        <f>SUM(P187:P239)</f>
        <v>0</v>
      </c>
      <c r="Q186" s="204"/>
      <c r="R186" s="205">
        <f>SUM(R187:R239)</f>
        <v>0</v>
      </c>
      <c r="S186" s="204"/>
      <c r="T186" s="206">
        <f>SUM(T187:T239)</f>
        <v>0</v>
      </c>
      <c r="U186" s="12"/>
      <c r="V186" s="12"/>
      <c r="W186" s="12"/>
      <c r="X186" s="12"/>
      <c r="Y186" s="12"/>
      <c r="Z186" s="12"/>
      <c r="AA186" s="12"/>
      <c r="AB186" s="12"/>
      <c r="AC186" s="12"/>
      <c r="AD186" s="12"/>
      <c r="AE186" s="12"/>
      <c r="AR186" s="207" t="s">
        <v>163</v>
      </c>
      <c r="AT186" s="208" t="s">
        <v>70</v>
      </c>
      <c r="AU186" s="208" t="s">
        <v>71</v>
      </c>
      <c r="AY186" s="207" t="s">
        <v>154</v>
      </c>
      <c r="BK186" s="209">
        <f>SUM(BK187:BK239)</f>
        <v>0</v>
      </c>
    </row>
    <row r="187" s="2" customFormat="1">
      <c r="A187" s="38"/>
      <c r="B187" s="39"/>
      <c r="C187" s="247" t="s">
        <v>400</v>
      </c>
      <c r="D187" s="247" t="s">
        <v>228</v>
      </c>
      <c r="E187" s="248" t="s">
        <v>401</v>
      </c>
      <c r="F187" s="249" t="s">
        <v>402</v>
      </c>
      <c r="G187" s="250" t="s">
        <v>160</v>
      </c>
      <c r="H187" s="251">
        <v>1</v>
      </c>
      <c r="I187" s="252"/>
      <c r="J187" s="253">
        <f>ROUND(I187*H187,2)</f>
        <v>0</v>
      </c>
      <c r="K187" s="249" t="s">
        <v>161</v>
      </c>
      <c r="L187" s="44"/>
      <c r="M187" s="254" t="s">
        <v>19</v>
      </c>
      <c r="N187" s="255" t="s">
        <v>42</v>
      </c>
      <c r="O187" s="84"/>
      <c r="P187" s="223">
        <f>O187*H187</f>
        <v>0</v>
      </c>
      <c r="Q187" s="223">
        <v>0</v>
      </c>
      <c r="R187" s="223">
        <f>Q187*H187</f>
        <v>0</v>
      </c>
      <c r="S187" s="223">
        <v>0</v>
      </c>
      <c r="T187" s="224">
        <f>S187*H187</f>
        <v>0</v>
      </c>
      <c r="U187" s="38"/>
      <c r="V187" s="38"/>
      <c r="W187" s="38"/>
      <c r="X187" s="38"/>
      <c r="Y187" s="38"/>
      <c r="Z187" s="38"/>
      <c r="AA187" s="38"/>
      <c r="AB187" s="38"/>
      <c r="AC187" s="38"/>
      <c r="AD187" s="38"/>
      <c r="AE187" s="38"/>
      <c r="AR187" s="225" t="s">
        <v>403</v>
      </c>
      <c r="AT187" s="225" t="s">
        <v>228</v>
      </c>
      <c r="AU187" s="225" t="s">
        <v>79</v>
      </c>
      <c r="AY187" s="17" t="s">
        <v>154</v>
      </c>
      <c r="BE187" s="226">
        <f>IF(N187="základní",J187,0)</f>
        <v>0</v>
      </c>
      <c r="BF187" s="226">
        <f>IF(N187="snížená",J187,0)</f>
        <v>0</v>
      </c>
      <c r="BG187" s="226">
        <f>IF(N187="zákl. přenesená",J187,0)</f>
        <v>0</v>
      </c>
      <c r="BH187" s="226">
        <f>IF(N187="sníž. přenesená",J187,0)</f>
        <v>0</v>
      </c>
      <c r="BI187" s="226">
        <f>IF(N187="nulová",J187,0)</f>
        <v>0</v>
      </c>
      <c r="BJ187" s="17" t="s">
        <v>79</v>
      </c>
      <c r="BK187" s="226">
        <f>ROUND(I187*H187,2)</f>
        <v>0</v>
      </c>
      <c r="BL187" s="17" t="s">
        <v>403</v>
      </c>
      <c r="BM187" s="225" t="s">
        <v>404</v>
      </c>
    </row>
    <row r="188" s="2" customFormat="1">
      <c r="A188" s="38"/>
      <c r="B188" s="39"/>
      <c r="C188" s="40"/>
      <c r="D188" s="227" t="s">
        <v>165</v>
      </c>
      <c r="E188" s="40"/>
      <c r="F188" s="228" t="s">
        <v>405</v>
      </c>
      <c r="G188" s="40"/>
      <c r="H188" s="40"/>
      <c r="I188" s="229"/>
      <c r="J188" s="40"/>
      <c r="K188" s="40"/>
      <c r="L188" s="44"/>
      <c r="M188" s="230"/>
      <c r="N188" s="231"/>
      <c r="O188" s="84"/>
      <c r="P188" s="84"/>
      <c r="Q188" s="84"/>
      <c r="R188" s="84"/>
      <c r="S188" s="84"/>
      <c r="T188" s="85"/>
      <c r="U188" s="38"/>
      <c r="V188" s="38"/>
      <c r="W188" s="38"/>
      <c r="X188" s="38"/>
      <c r="Y188" s="38"/>
      <c r="Z188" s="38"/>
      <c r="AA188" s="38"/>
      <c r="AB188" s="38"/>
      <c r="AC188" s="38"/>
      <c r="AD188" s="38"/>
      <c r="AE188" s="38"/>
      <c r="AT188" s="17" t="s">
        <v>165</v>
      </c>
      <c r="AU188" s="17" t="s">
        <v>79</v>
      </c>
    </row>
    <row r="189" s="13" customFormat="1">
      <c r="A189" s="13"/>
      <c r="B189" s="232"/>
      <c r="C189" s="233"/>
      <c r="D189" s="227" t="s">
        <v>166</v>
      </c>
      <c r="E189" s="234" t="s">
        <v>19</v>
      </c>
      <c r="F189" s="235" t="s">
        <v>406</v>
      </c>
      <c r="G189" s="233"/>
      <c r="H189" s="236">
        <v>1</v>
      </c>
      <c r="I189" s="237"/>
      <c r="J189" s="233"/>
      <c r="K189" s="233"/>
      <c r="L189" s="238"/>
      <c r="M189" s="239"/>
      <c r="N189" s="240"/>
      <c r="O189" s="240"/>
      <c r="P189" s="240"/>
      <c r="Q189" s="240"/>
      <c r="R189" s="240"/>
      <c r="S189" s="240"/>
      <c r="T189" s="241"/>
      <c r="U189" s="13"/>
      <c r="V189" s="13"/>
      <c r="W189" s="13"/>
      <c r="X189" s="13"/>
      <c r="Y189" s="13"/>
      <c r="Z189" s="13"/>
      <c r="AA189" s="13"/>
      <c r="AB189" s="13"/>
      <c r="AC189" s="13"/>
      <c r="AD189" s="13"/>
      <c r="AE189" s="13"/>
      <c r="AT189" s="242" t="s">
        <v>166</v>
      </c>
      <c r="AU189" s="242" t="s">
        <v>79</v>
      </c>
      <c r="AV189" s="13" t="s">
        <v>81</v>
      </c>
      <c r="AW189" s="13" t="s">
        <v>33</v>
      </c>
      <c r="AX189" s="13" t="s">
        <v>71</v>
      </c>
      <c r="AY189" s="242" t="s">
        <v>154</v>
      </c>
    </row>
    <row r="190" s="2" customFormat="1">
      <c r="A190" s="38"/>
      <c r="B190" s="39"/>
      <c r="C190" s="247" t="s">
        <v>407</v>
      </c>
      <c r="D190" s="247" t="s">
        <v>228</v>
      </c>
      <c r="E190" s="248" t="s">
        <v>408</v>
      </c>
      <c r="F190" s="249" t="s">
        <v>409</v>
      </c>
      <c r="G190" s="250" t="s">
        <v>160</v>
      </c>
      <c r="H190" s="251">
        <v>1</v>
      </c>
      <c r="I190" s="252"/>
      <c r="J190" s="253">
        <f>ROUND(I190*H190,2)</f>
        <v>0</v>
      </c>
      <c r="K190" s="249" t="s">
        <v>161</v>
      </c>
      <c r="L190" s="44"/>
      <c r="M190" s="254" t="s">
        <v>19</v>
      </c>
      <c r="N190" s="255" t="s">
        <v>42</v>
      </c>
      <c r="O190" s="84"/>
      <c r="P190" s="223">
        <f>O190*H190</f>
        <v>0</v>
      </c>
      <c r="Q190" s="223">
        <v>0</v>
      </c>
      <c r="R190" s="223">
        <f>Q190*H190</f>
        <v>0</v>
      </c>
      <c r="S190" s="223">
        <v>0</v>
      </c>
      <c r="T190" s="224">
        <f>S190*H190</f>
        <v>0</v>
      </c>
      <c r="U190" s="38"/>
      <c r="V190" s="38"/>
      <c r="W190" s="38"/>
      <c r="X190" s="38"/>
      <c r="Y190" s="38"/>
      <c r="Z190" s="38"/>
      <c r="AA190" s="38"/>
      <c r="AB190" s="38"/>
      <c r="AC190" s="38"/>
      <c r="AD190" s="38"/>
      <c r="AE190" s="38"/>
      <c r="AR190" s="225" t="s">
        <v>403</v>
      </c>
      <c r="AT190" s="225" t="s">
        <v>228</v>
      </c>
      <c r="AU190" s="225" t="s">
        <v>79</v>
      </c>
      <c r="AY190" s="17" t="s">
        <v>154</v>
      </c>
      <c r="BE190" s="226">
        <f>IF(N190="základní",J190,0)</f>
        <v>0</v>
      </c>
      <c r="BF190" s="226">
        <f>IF(N190="snížená",J190,0)</f>
        <v>0</v>
      </c>
      <c r="BG190" s="226">
        <f>IF(N190="zákl. přenesená",J190,0)</f>
        <v>0</v>
      </c>
      <c r="BH190" s="226">
        <f>IF(N190="sníž. přenesená",J190,0)</f>
        <v>0</v>
      </c>
      <c r="BI190" s="226">
        <f>IF(N190="nulová",J190,0)</f>
        <v>0</v>
      </c>
      <c r="BJ190" s="17" t="s">
        <v>79</v>
      </c>
      <c r="BK190" s="226">
        <f>ROUND(I190*H190,2)</f>
        <v>0</v>
      </c>
      <c r="BL190" s="17" t="s">
        <v>403</v>
      </c>
      <c r="BM190" s="225" t="s">
        <v>410</v>
      </c>
    </row>
    <row r="191" s="2" customFormat="1">
      <c r="A191" s="38"/>
      <c r="B191" s="39"/>
      <c r="C191" s="40"/>
      <c r="D191" s="227" t="s">
        <v>165</v>
      </c>
      <c r="E191" s="40"/>
      <c r="F191" s="228" t="s">
        <v>411</v>
      </c>
      <c r="G191" s="40"/>
      <c r="H191" s="40"/>
      <c r="I191" s="229"/>
      <c r="J191" s="40"/>
      <c r="K191" s="40"/>
      <c r="L191" s="44"/>
      <c r="M191" s="230"/>
      <c r="N191" s="231"/>
      <c r="O191" s="84"/>
      <c r="P191" s="84"/>
      <c r="Q191" s="84"/>
      <c r="R191" s="84"/>
      <c r="S191" s="84"/>
      <c r="T191" s="85"/>
      <c r="U191" s="38"/>
      <c r="V191" s="38"/>
      <c r="W191" s="38"/>
      <c r="X191" s="38"/>
      <c r="Y191" s="38"/>
      <c r="Z191" s="38"/>
      <c r="AA191" s="38"/>
      <c r="AB191" s="38"/>
      <c r="AC191" s="38"/>
      <c r="AD191" s="38"/>
      <c r="AE191" s="38"/>
      <c r="AT191" s="17" t="s">
        <v>165</v>
      </c>
      <c r="AU191" s="17" t="s">
        <v>79</v>
      </c>
    </row>
    <row r="192" s="14" customFormat="1">
      <c r="A192" s="14"/>
      <c r="B192" s="256"/>
      <c r="C192" s="257"/>
      <c r="D192" s="227" t="s">
        <v>166</v>
      </c>
      <c r="E192" s="258" t="s">
        <v>19</v>
      </c>
      <c r="F192" s="259" t="s">
        <v>412</v>
      </c>
      <c r="G192" s="257"/>
      <c r="H192" s="258" t="s">
        <v>19</v>
      </c>
      <c r="I192" s="260"/>
      <c r="J192" s="257"/>
      <c r="K192" s="257"/>
      <c r="L192" s="261"/>
      <c r="M192" s="262"/>
      <c r="N192" s="263"/>
      <c r="O192" s="263"/>
      <c r="P192" s="263"/>
      <c r="Q192" s="263"/>
      <c r="R192" s="263"/>
      <c r="S192" s="263"/>
      <c r="T192" s="264"/>
      <c r="U192" s="14"/>
      <c r="V192" s="14"/>
      <c r="W192" s="14"/>
      <c r="X192" s="14"/>
      <c r="Y192" s="14"/>
      <c r="Z192" s="14"/>
      <c r="AA192" s="14"/>
      <c r="AB192" s="14"/>
      <c r="AC192" s="14"/>
      <c r="AD192" s="14"/>
      <c r="AE192" s="14"/>
      <c r="AT192" s="265" t="s">
        <v>166</v>
      </c>
      <c r="AU192" s="265" t="s">
        <v>79</v>
      </c>
      <c r="AV192" s="14" t="s">
        <v>79</v>
      </c>
      <c r="AW192" s="14" t="s">
        <v>33</v>
      </c>
      <c r="AX192" s="14" t="s">
        <v>71</v>
      </c>
      <c r="AY192" s="265" t="s">
        <v>154</v>
      </c>
    </row>
    <row r="193" s="13" customFormat="1">
      <c r="A193" s="13"/>
      <c r="B193" s="232"/>
      <c r="C193" s="233"/>
      <c r="D193" s="227" t="s">
        <v>166</v>
      </c>
      <c r="E193" s="234" t="s">
        <v>19</v>
      </c>
      <c r="F193" s="235" t="s">
        <v>413</v>
      </c>
      <c r="G193" s="233"/>
      <c r="H193" s="236">
        <v>1</v>
      </c>
      <c r="I193" s="237"/>
      <c r="J193" s="233"/>
      <c r="K193" s="233"/>
      <c r="L193" s="238"/>
      <c r="M193" s="239"/>
      <c r="N193" s="240"/>
      <c r="O193" s="240"/>
      <c r="P193" s="240"/>
      <c r="Q193" s="240"/>
      <c r="R193" s="240"/>
      <c r="S193" s="240"/>
      <c r="T193" s="241"/>
      <c r="U193" s="13"/>
      <c r="V193" s="13"/>
      <c r="W193" s="13"/>
      <c r="X193" s="13"/>
      <c r="Y193" s="13"/>
      <c r="Z193" s="13"/>
      <c r="AA193" s="13"/>
      <c r="AB193" s="13"/>
      <c r="AC193" s="13"/>
      <c r="AD193" s="13"/>
      <c r="AE193" s="13"/>
      <c r="AT193" s="242" t="s">
        <v>166</v>
      </c>
      <c r="AU193" s="242" t="s">
        <v>79</v>
      </c>
      <c r="AV193" s="13" t="s">
        <v>81</v>
      </c>
      <c r="AW193" s="13" t="s">
        <v>33</v>
      </c>
      <c r="AX193" s="13" t="s">
        <v>71</v>
      </c>
      <c r="AY193" s="242" t="s">
        <v>154</v>
      </c>
    </row>
    <row r="194" s="2" customFormat="1" ht="66.75" customHeight="1">
      <c r="A194" s="38"/>
      <c r="B194" s="39"/>
      <c r="C194" s="247" t="s">
        <v>414</v>
      </c>
      <c r="D194" s="247" t="s">
        <v>228</v>
      </c>
      <c r="E194" s="248" t="s">
        <v>415</v>
      </c>
      <c r="F194" s="249" t="s">
        <v>416</v>
      </c>
      <c r="G194" s="250" t="s">
        <v>253</v>
      </c>
      <c r="H194" s="251">
        <v>83.159999999999997</v>
      </c>
      <c r="I194" s="252"/>
      <c r="J194" s="253">
        <f>ROUND(I194*H194,2)</f>
        <v>0</v>
      </c>
      <c r="K194" s="249" t="s">
        <v>161</v>
      </c>
      <c r="L194" s="44"/>
      <c r="M194" s="254" t="s">
        <v>19</v>
      </c>
      <c r="N194" s="255" t="s">
        <v>42</v>
      </c>
      <c r="O194" s="84"/>
      <c r="P194" s="223">
        <f>O194*H194</f>
        <v>0</v>
      </c>
      <c r="Q194" s="223">
        <v>0</v>
      </c>
      <c r="R194" s="223">
        <f>Q194*H194</f>
        <v>0</v>
      </c>
      <c r="S194" s="223">
        <v>0</v>
      </c>
      <c r="T194" s="224">
        <f>S194*H194</f>
        <v>0</v>
      </c>
      <c r="U194" s="38"/>
      <c r="V194" s="38"/>
      <c r="W194" s="38"/>
      <c r="X194" s="38"/>
      <c r="Y194" s="38"/>
      <c r="Z194" s="38"/>
      <c r="AA194" s="38"/>
      <c r="AB194" s="38"/>
      <c r="AC194" s="38"/>
      <c r="AD194" s="38"/>
      <c r="AE194" s="38"/>
      <c r="AR194" s="225" t="s">
        <v>403</v>
      </c>
      <c r="AT194" s="225" t="s">
        <v>228</v>
      </c>
      <c r="AU194" s="225" t="s">
        <v>79</v>
      </c>
      <c r="AY194" s="17" t="s">
        <v>154</v>
      </c>
      <c r="BE194" s="226">
        <f>IF(N194="základní",J194,0)</f>
        <v>0</v>
      </c>
      <c r="BF194" s="226">
        <f>IF(N194="snížená",J194,0)</f>
        <v>0</v>
      </c>
      <c r="BG194" s="226">
        <f>IF(N194="zákl. přenesená",J194,0)</f>
        <v>0</v>
      </c>
      <c r="BH194" s="226">
        <f>IF(N194="sníž. přenesená",J194,0)</f>
        <v>0</v>
      </c>
      <c r="BI194" s="226">
        <f>IF(N194="nulová",J194,0)</f>
        <v>0</v>
      </c>
      <c r="BJ194" s="17" t="s">
        <v>79</v>
      </c>
      <c r="BK194" s="226">
        <f>ROUND(I194*H194,2)</f>
        <v>0</v>
      </c>
      <c r="BL194" s="17" t="s">
        <v>403</v>
      </c>
      <c r="BM194" s="225" t="s">
        <v>417</v>
      </c>
    </row>
    <row r="195" s="2" customFormat="1">
      <c r="A195" s="38"/>
      <c r="B195" s="39"/>
      <c r="C195" s="40"/>
      <c r="D195" s="227" t="s">
        <v>165</v>
      </c>
      <c r="E195" s="40"/>
      <c r="F195" s="228" t="s">
        <v>418</v>
      </c>
      <c r="G195" s="40"/>
      <c r="H195" s="40"/>
      <c r="I195" s="229"/>
      <c r="J195" s="40"/>
      <c r="K195" s="40"/>
      <c r="L195" s="44"/>
      <c r="M195" s="230"/>
      <c r="N195" s="231"/>
      <c r="O195" s="84"/>
      <c r="P195" s="84"/>
      <c r="Q195" s="84"/>
      <c r="R195" s="84"/>
      <c r="S195" s="84"/>
      <c r="T195" s="85"/>
      <c r="U195" s="38"/>
      <c r="V195" s="38"/>
      <c r="W195" s="38"/>
      <c r="X195" s="38"/>
      <c r="Y195" s="38"/>
      <c r="Z195" s="38"/>
      <c r="AA195" s="38"/>
      <c r="AB195" s="38"/>
      <c r="AC195" s="38"/>
      <c r="AD195" s="38"/>
      <c r="AE195" s="38"/>
      <c r="AT195" s="17" t="s">
        <v>165</v>
      </c>
      <c r="AU195" s="17" t="s">
        <v>79</v>
      </c>
    </row>
    <row r="196" s="13" customFormat="1">
      <c r="A196" s="13"/>
      <c r="B196" s="232"/>
      <c r="C196" s="233"/>
      <c r="D196" s="227" t="s">
        <v>166</v>
      </c>
      <c r="E196" s="234" t="s">
        <v>19</v>
      </c>
      <c r="F196" s="235" t="s">
        <v>419</v>
      </c>
      <c r="G196" s="233"/>
      <c r="H196" s="236">
        <v>68.343000000000004</v>
      </c>
      <c r="I196" s="237"/>
      <c r="J196" s="233"/>
      <c r="K196" s="233"/>
      <c r="L196" s="238"/>
      <c r="M196" s="239"/>
      <c r="N196" s="240"/>
      <c r="O196" s="240"/>
      <c r="P196" s="240"/>
      <c r="Q196" s="240"/>
      <c r="R196" s="240"/>
      <c r="S196" s="240"/>
      <c r="T196" s="241"/>
      <c r="U196" s="13"/>
      <c r="V196" s="13"/>
      <c r="W196" s="13"/>
      <c r="X196" s="13"/>
      <c r="Y196" s="13"/>
      <c r="Z196" s="13"/>
      <c r="AA196" s="13"/>
      <c r="AB196" s="13"/>
      <c r="AC196" s="13"/>
      <c r="AD196" s="13"/>
      <c r="AE196" s="13"/>
      <c r="AT196" s="242" t="s">
        <v>166</v>
      </c>
      <c r="AU196" s="242" t="s">
        <v>79</v>
      </c>
      <c r="AV196" s="13" t="s">
        <v>81</v>
      </c>
      <c r="AW196" s="13" t="s">
        <v>33</v>
      </c>
      <c r="AX196" s="13" t="s">
        <v>71</v>
      </c>
      <c r="AY196" s="242" t="s">
        <v>154</v>
      </c>
    </row>
    <row r="197" s="13" customFormat="1">
      <c r="A197" s="13"/>
      <c r="B197" s="232"/>
      <c r="C197" s="233"/>
      <c r="D197" s="227" t="s">
        <v>166</v>
      </c>
      <c r="E197" s="234" t="s">
        <v>19</v>
      </c>
      <c r="F197" s="235" t="s">
        <v>420</v>
      </c>
      <c r="G197" s="233"/>
      <c r="H197" s="236">
        <v>14.817</v>
      </c>
      <c r="I197" s="237"/>
      <c r="J197" s="233"/>
      <c r="K197" s="233"/>
      <c r="L197" s="238"/>
      <c r="M197" s="239"/>
      <c r="N197" s="240"/>
      <c r="O197" s="240"/>
      <c r="P197" s="240"/>
      <c r="Q197" s="240"/>
      <c r="R197" s="240"/>
      <c r="S197" s="240"/>
      <c r="T197" s="241"/>
      <c r="U197" s="13"/>
      <c r="V197" s="13"/>
      <c r="W197" s="13"/>
      <c r="X197" s="13"/>
      <c r="Y197" s="13"/>
      <c r="Z197" s="13"/>
      <c r="AA197" s="13"/>
      <c r="AB197" s="13"/>
      <c r="AC197" s="13"/>
      <c r="AD197" s="13"/>
      <c r="AE197" s="13"/>
      <c r="AT197" s="242" t="s">
        <v>166</v>
      </c>
      <c r="AU197" s="242" t="s">
        <v>79</v>
      </c>
      <c r="AV197" s="13" t="s">
        <v>81</v>
      </c>
      <c r="AW197" s="13" t="s">
        <v>33</v>
      </c>
      <c r="AX197" s="13" t="s">
        <v>71</v>
      </c>
      <c r="AY197" s="242" t="s">
        <v>154</v>
      </c>
    </row>
    <row r="198" s="2" customFormat="1" ht="66.75" customHeight="1">
      <c r="A198" s="38"/>
      <c r="B198" s="39"/>
      <c r="C198" s="247" t="s">
        <v>421</v>
      </c>
      <c r="D198" s="247" t="s">
        <v>228</v>
      </c>
      <c r="E198" s="248" t="s">
        <v>422</v>
      </c>
      <c r="F198" s="249" t="s">
        <v>423</v>
      </c>
      <c r="G198" s="250" t="s">
        <v>253</v>
      </c>
      <c r="H198" s="251">
        <v>473.60399999999998</v>
      </c>
      <c r="I198" s="252"/>
      <c r="J198" s="253">
        <f>ROUND(I198*H198,2)</f>
        <v>0</v>
      </c>
      <c r="K198" s="249" t="s">
        <v>161</v>
      </c>
      <c r="L198" s="44"/>
      <c r="M198" s="254" t="s">
        <v>19</v>
      </c>
      <c r="N198" s="255" t="s">
        <v>42</v>
      </c>
      <c r="O198" s="84"/>
      <c r="P198" s="223">
        <f>O198*H198</f>
        <v>0</v>
      </c>
      <c r="Q198" s="223">
        <v>0</v>
      </c>
      <c r="R198" s="223">
        <f>Q198*H198</f>
        <v>0</v>
      </c>
      <c r="S198" s="223">
        <v>0</v>
      </c>
      <c r="T198" s="224">
        <f>S198*H198</f>
        <v>0</v>
      </c>
      <c r="U198" s="38"/>
      <c r="V198" s="38"/>
      <c r="W198" s="38"/>
      <c r="X198" s="38"/>
      <c r="Y198" s="38"/>
      <c r="Z198" s="38"/>
      <c r="AA198" s="38"/>
      <c r="AB198" s="38"/>
      <c r="AC198" s="38"/>
      <c r="AD198" s="38"/>
      <c r="AE198" s="38"/>
      <c r="AR198" s="225" t="s">
        <v>403</v>
      </c>
      <c r="AT198" s="225" t="s">
        <v>228</v>
      </c>
      <c r="AU198" s="225" t="s">
        <v>79</v>
      </c>
      <c r="AY198" s="17" t="s">
        <v>154</v>
      </c>
      <c r="BE198" s="226">
        <f>IF(N198="základní",J198,0)</f>
        <v>0</v>
      </c>
      <c r="BF198" s="226">
        <f>IF(N198="snížená",J198,0)</f>
        <v>0</v>
      </c>
      <c r="BG198" s="226">
        <f>IF(N198="zákl. přenesená",J198,0)</f>
        <v>0</v>
      </c>
      <c r="BH198" s="226">
        <f>IF(N198="sníž. přenesená",J198,0)</f>
        <v>0</v>
      </c>
      <c r="BI198" s="226">
        <f>IF(N198="nulová",J198,0)</f>
        <v>0</v>
      </c>
      <c r="BJ198" s="17" t="s">
        <v>79</v>
      </c>
      <c r="BK198" s="226">
        <f>ROUND(I198*H198,2)</f>
        <v>0</v>
      </c>
      <c r="BL198" s="17" t="s">
        <v>403</v>
      </c>
      <c r="BM198" s="225" t="s">
        <v>424</v>
      </c>
    </row>
    <row r="199" s="2" customFormat="1">
      <c r="A199" s="38"/>
      <c r="B199" s="39"/>
      <c r="C199" s="40"/>
      <c r="D199" s="227" t="s">
        <v>165</v>
      </c>
      <c r="E199" s="40"/>
      <c r="F199" s="228" t="s">
        <v>425</v>
      </c>
      <c r="G199" s="40"/>
      <c r="H199" s="40"/>
      <c r="I199" s="229"/>
      <c r="J199" s="40"/>
      <c r="K199" s="40"/>
      <c r="L199" s="44"/>
      <c r="M199" s="230"/>
      <c r="N199" s="231"/>
      <c r="O199" s="84"/>
      <c r="P199" s="84"/>
      <c r="Q199" s="84"/>
      <c r="R199" s="84"/>
      <c r="S199" s="84"/>
      <c r="T199" s="85"/>
      <c r="U199" s="38"/>
      <c r="V199" s="38"/>
      <c r="W199" s="38"/>
      <c r="X199" s="38"/>
      <c r="Y199" s="38"/>
      <c r="Z199" s="38"/>
      <c r="AA199" s="38"/>
      <c r="AB199" s="38"/>
      <c r="AC199" s="38"/>
      <c r="AD199" s="38"/>
      <c r="AE199" s="38"/>
      <c r="AT199" s="17" t="s">
        <v>165</v>
      </c>
      <c r="AU199" s="17" t="s">
        <v>79</v>
      </c>
    </row>
    <row r="200" s="14" customFormat="1">
      <c r="A200" s="14"/>
      <c r="B200" s="256"/>
      <c r="C200" s="257"/>
      <c r="D200" s="227" t="s">
        <v>166</v>
      </c>
      <c r="E200" s="258" t="s">
        <v>19</v>
      </c>
      <c r="F200" s="259" t="s">
        <v>426</v>
      </c>
      <c r="G200" s="257"/>
      <c r="H200" s="258" t="s">
        <v>19</v>
      </c>
      <c r="I200" s="260"/>
      <c r="J200" s="257"/>
      <c r="K200" s="257"/>
      <c r="L200" s="261"/>
      <c r="M200" s="262"/>
      <c r="N200" s="263"/>
      <c r="O200" s="263"/>
      <c r="P200" s="263"/>
      <c r="Q200" s="263"/>
      <c r="R200" s="263"/>
      <c r="S200" s="263"/>
      <c r="T200" s="264"/>
      <c r="U200" s="14"/>
      <c r="V200" s="14"/>
      <c r="W200" s="14"/>
      <c r="X200" s="14"/>
      <c r="Y200" s="14"/>
      <c r="Z200" s="14"/>
      <c r="AA200" s="14"/>
      <c r="AB200" s="14"/>
      <c r="AC200" s="14"/>
      <c r="AD200" s="14"/>
      <c r="AE200" s="14"/>
      <c r="AT200" s="265" t="s">
        <v>166</v>
      </c>
      <c r="AU200" s="265" t="s">
        <v>79</v>
      </c>
      <c r="AV200" s="14" t="s">
        <v>79</v>
      </c>
      <c r="AW200" s="14" t="s">
        <v>33</v>
      </c>
      <c r="AX200" s="14" t="s">
        <v>71</v>
      </c>
      <c r="AY200" s="265" t="s">
        <v>154</v>
      </c>
    </row>
    <row r="201" s="13" customFormat="1">
      <c r="A201" s="13"/>
      <c r="B201" s="232"/>
      <c r="C201" s="233"/>
      <c r="D201" s="227" t="s">
        <v>166</v>
      </c>
      <c r="E201" s="234" t="s">
        <v>19</v>
      </c>
      <c r="F201" s="235" t="s">
        <v>427</v>
      </c>
      <c r="G201" s="233"/>
      <c r="H201" s="236">
        <v>4.4509999999999996</v>
      </c>
      <c r="I201" s="237"/>
      <c r="J201" s="233"/>
      <c r="K201" s="233"/>
      <c r="L201" s="238"/>
      <c r="M201" s="239"/>
      <c r="N201" s="240"/>
      <c r="O201" s="240"/>
      <c r="P201" s="240"/>
      <c r="Q201" s="240"/>
      <c r="R201" s="240"/>
      <c r="S201" s="240"/>
      <c r="T201" s="241"/>
      <c r="U201" s="13"/>
      <c r="V201" s="13"/>
      <c r="W201" s="13"/>
      <c r="X201" s="13"/>
      <c r="Y201" s="13"/>
      <c r="Z201" s="13"/>
      <c r="AA201" s="13"/>
      <c r="AB201" s="13"/>
      <c r="AC201" s="13"/>
      <c r="AD201" s="13"/>
      <c r="AE201" s="13"/>
      <c r="AT201" s="242" t="s">
        <v>166</v>
      </c>
      <c r="AU201" s="242" t="s">
        <v>79</v>
      </c>
      <c r="AV201" s="13" t="s">
        <v>81</v>
      </c>
      <c r="AW201" s="13" t="s">
        <v>33</v>
      </c>
      <c r="AX201" s="13" t="s">
        <v>71</v>
      </c>
      <c r="AY201" s="242" t="s">
        <v>154</v>
      </c>
    </row>
    <row r="202" s="13" customFormat="1">
      <c r="A202" s="13"/>
      <c r="B202" s="232"/>
      <c r="C202" s="233"/>
      <c r="D202" s="227" t="s">
        <v>166</v>
      </c>
      <c r="E202" s="234" t="s">
        <v>19</v>
      </c>
      <c r="F202" s="235" t="s">
        <v>428</v>
      </c>
      <c r="G202" s="233"/>
      <c r="H202" s="236">
        <v>43.249000000000002</v>
      </c>
      <c r="I202" s="237"/>
      <c r="J202" s="233"/>
      <c r="K202" s="233"/>
      <c r="L202" s="238"/>
      <c r="M202" s="239"/>
      <c r="N202" s="240"/>
      <c r="O202" s="240"/>
      <c r="P202" s="240"/>
      <c r="Q202" s="240"/>
      <c r="R202" s="240"/>
      <c r="S202" s="240"/>
      <c r="T202" s="241"/>
      <c r="U202" s="13"/>
      <c r="V202" s="13"/>
      <c r="W202" s="13"/>
      <c r="X202" s="13"/>
      <c r="Y202" s="13"/>
      <c r="Z202" s="13"/>
      <c r="AA202" s="13"/>
      <c r="AB202" s="13"/>
      <c r="AC202" s="13"/>
      <c r="AD202" s="13"/>
      <c r="AE202" s="13"/>
      <c r="AT202" s="242" t="s">
        <v>166</v>
      </c>
      <c r="AU202" s="242" t="s">
        <v>79</v>
      </c>
      <c r="AV202" s="13" t="s">
        <v>81</v>
      </c>
      <c r="AW202" s="13" t="s">
        <v>33</v>
      </c>
      <c r="AX202" s="13" t="s">
        <v>71</v>
      </c>
      <c r="AY202" s="242" t="s">
        <v>154</v>
      </c>
    </row>
    <row r="203" s="13" customFormat="1">
      <c r="A203" s="13"/>
      <c r="B203" s="232"/>
      <c r="C203" s="233"/>
      <c r="D203" s="227" t="s">
        <v>166</v>
      </c>
      <c r="E203" s="234" t="s">
        <v>19</v>
      </c>
      <c r="F203" s="235" t="s">
        <v>429</v>
      </c>
      <c r="G203" s="233"/>
      <c r="H203" s="236">
        <v>0.124</v>
      </c>
      <c r="I203" s="237"/>
      <c r="J203" s="233"/>
      <c r="K203" s="233"/>
      <c r="L203" s="238"/>
      <c r="M203" s="239"/>
      <c r="N203" s="240"/>
      <c r="O203" s="240"/>
      <c r="P203" s="240"/>
      <c r="Q203" s="240"/>
      <c r="R203" s="240"/>
      <c r="S203" s="240"/>
      <c r="T203" s="241"/>
      <c r="U203" s="13"/>
      <c r="V203" s="13"/>
      <c r="W203" s="13"/>
      <c r="X203" s="13"/>
      <c r="Y203" s="13"/>
      <c r="Z203" s="13"/>
      <c r="AA203" s="13"/>
      <c r="AB203" s="13"/>
      <c r="AC203" s="13"/>
      <c r="AD203" s="13"/>
      <c r="AE203" s="13"/>
      <c r="AT203" s="242" t="s">
        <v>166</v>
      </c>
      <c r="AU203" s="242" t="s">
        <v>79</v>
      </c>
      <c r="AV203" s="13" t="s">
        <v>81</v>
      </c>
      <c r="AW203" s="13" t="s">
        <v>33</v>
      </c>
      <c r="AX203" s="13" t="s">
        <v>71</v>
      </c>
      <c r="AY203" s="242" t="s">
        <v>154</v>
      </c>
    </row>
    <row r="204" s="13" customFormat="1">
      <c r="A204" s="13"/>
      <c r="B204" s="232"/>
      <c r="C204" s="233"/>
      <c r="D204" s="227" t="s">
        <v>166</v>
      </c>
      <c r="E204" s="234" t="s">
        <v>19</v>
      </c>
      <c r="F204" s="235" t="s">
        <v>430</v>
      </c>
      <c r="G204" s="233"/>
      <c r="H204" s="236">
        <v>0.75</v>
      </c>
      <c r="I204" s="237"/>
      <c r="J204" s="233"/>
      <c r="K204" s="233"/>
      <c r="L204" s="238"/>
      <c r="M204" s="239"/>
      <c r="N204" s="240"/>
      <c r="O204" s="240"/>
      <c r="P204" s="240"/>
      <c r="Q204" s="240"/>
      <c r="R204" s="240"/>
      <c r="S204" s="240"/>
      <c r="T204" s="241"/>
      <c r="U204" s="13"/>
      <c r="V204" s="13"/>
      <c r="W204" s="13"/>
      <c r="X204" s="13"/>
      <c r="Y204" s="13"/>
      <c r="Z204" s="13"/>
      <c r="AA204" s="13"/>
      <c r="AB204" s="13"/>
      <c r="AC204" s="13"/>
      <c r="AD204" s="13"/>
      <c r="AE204" s="13"/>
      <c r="AT204" s="242" t="s">
        <v>166</v>
      </c>
      <c r="AU204" s="242" t="s">
        <v>79</v>
      </c>
      <c r="AV204" s="13" t="s">
        <v>81</v>
      </c>
      <c r="AW204" s="13" t="s">
        <v>33</v>
      </c>
      <c r="AX204" s="13" t="s">
        <v>71</v>
      </c>
      <c r="AY204" s="242" t="s">
        <v>154</v>
      </c>
    </row>
    <row r="205" s="14" customFormat="1">
      <c r="A205" s="14"/>
      <c r="B205" s="256"/>
      <c r="C205" s="257"/>
      <c r="D205" s="227" t="s">
        <v>166</v>
      </c>
      <c r="E205" s="258" t="s">
        <v>19</v>
      </c>
      <c r="F205" s="259" t="s">
        <v>431</v>
      </c>
      <c r="G205" s="257"/>
      <c r="H205" s="258" t="s">
        <v>19</v>
      </c>
      <c r="I205" s="260"/>
      <c r="J205" s="257"/>
      <c r="K205" s="257"/>
      <c r="L205" s="261"/>
      <c r="M205" s="262"/>
      <c r="N205" s="263"/>
      <c r="O205" s="263"/>
      <c r="P205" s="263"/>
      <c r="Q205" s="263"/>
      <c r="R205" s="263"/>
      <c r="S205" s="263"/>
      <c r="T205" s="264"/>
      <c r="U205" s="14"/>
      <c r="V205" s="14"/>
      <c r="W205" s="14"/>
      <c r="X205" s="14"/>
      <c r="Y205" s="14"/>
      <c r="Z205" s="14"/>
      <c r="AA205" s="14"/>
      <c r="AB205" s="14"/>
      <c r="AC205" s="14"/>
      <c r="AD205" s="14"/>
      <c r="AE205" s="14"/>
      <c r="AT205" s="265" t="s">
        <v>166</v>
      </c>
      <c r="AU205" s="265" t="s">
        <v>79</v>
      </c>
      <c r="AV205" s="14" t="s">
        <v>79</v>
      </c>
      <c r="AW205" s="14" t="s">
        <v>33</v>
      </c>
      <c r="AX205" s="14" t="s">
        <v>71</v>
      </c>
      <c r="AY205" s="265" t="s">
        <v>154</v>
      </c>
    </row>
    <row r="206" s="13" customFormat="1">
      <c r="A206" s="13"/>
      <c r="B206" s="232"/>
      <c r="C206" s="233"/>
      <c r="D206" s="227" t="s">
        <v>166</v>
      </c>
      <c r="E206" s="234" t="s">
        <v>19</v>
      </c>
      <c r="F206" s="235" t="s">
        <v>432</v>
      </c>
      <c r="G206" s="233"/>
      <c r="H206" s="236">
        <v>425.02999999999997</v>
      </c>
      <c r="I206" s="237"/>
      <c r="J206" s="233"/>
      <c r="K206" s="233"/>
      <c r="L206" s="238"/>
      <c r="M206" s="239"/>
      <c r="N206" s="240"/>
      <c r="O206" s="240"/>
      <c r="P206" s="240"/>
      <c r="Q206" s="240"/>
      <c r="R206" s="240"/>
      <c r="S206" s="240"/>
      <c r="T206" s="241"/>
      <c r="U206" s="13"/>
      <c r="V206" s="13"/>
      <c r="W206" s="13"/>
      <c r="X206" s="13"/>
      <c r="Y206" s="13"/>
      <c r="Z206" s="13"/>
      <c r="AA206" s="13"/>
      <c r="AB206" s="13"/>
      <c r="AC206" s="13"/>
      <c r="AD206" s="13"/>
      <c r="AE206" s="13"/>
      <c r="AT206" s="242" t="s">
        <v>166</v>
      </c>
      <c r="AU206" s="242" t="s">
        <v>79</v>
      </c>
      <c r="AV206" s="13" t="s">
        <v>81</v>
      </c>
      <c r="AW206" s="13" t="s">
        <v>33</v>
      </c>
      <c r="AX206" s="13" t="s">
        <v>71</v>
      </c>
      <c r="AY206" s="242" t="s">
        <v>154</v>
      </c>
    </row>
    <row r="207" s="2" customFormat="1" ht="66.75" customHeight="1">
      <c r="A207" s="38"/>
      <c r="B207" s="39"/>
      <c r="C207" s="247" t="s">
        <v>433</v>
      </c>
      <c r="D207" s="247" t="s">
        <v>228</v>
      </c>
      <c r="E207" s="248" t="s">
        <v>434</v>
      </c>
      <c r="F207" s="249" t="s">
        <v>435</v>
      </c>
      <c r="G207" s="250" t="s">
        <v>253</v>
      </c>
      <c r="H207" s="251">
        <v>14.817</v>
      </c>
      <c r="I207" s="252"/>
      <c r="J207" s="253">
        <f>ROUND(I207*H207,2)</f>
        <v>0</v>
      </c>
      <c r="K207" s="249" t="s">
        <v>161</v>
      </c>
      <c r="L207" s="44"/>
      <c r="M207" s="254" t="s">
        <v>19</v>
      </c>
      <c r="N207" s="255" t="s">
        <v>42</v>
      </c>
      <c r="O207" s="84"/>
      <c r="P207" s="223">
        <f>O207*H207</f>
        <v>0</v>
      </c>
      <c r="Q207" s="223">
        <v>0</v>
      </c>
      <c r="R207" s="223">
        <f>Q207*H207</f>
        <v>0</v>
      </c>
      <c r="S207" s="223">
        <v>0</v>
      </c>
      <c r="T207" s="224">
        <f>S207*H207</f>
        <v>0</v>
      </c>
      <c r="U207" s="38"/>
      <c r="V207" s="38"/>
      <c r="W207" s="38"/>
      <c r="X207" s="38"/>
      <c r="Y207" s="38"/>
      <c r="Z207" s="38"/>
      <c r="AA207" s="38"/>
      <c r="AB207" s="38"/>
      <c r="AC207" s="38"/>
      <c r="AD207" s="38"/>
      <c r="AE207" s="38"/>
      <c r="AR207" s="225" t="s">
        <v>403</v>
      </c>
      <c r="AT207" s="225" t="s">
        <v>228</v>
      </c>
      <c r="AU207" s="225" t="s">
        <v>79</v>
      </c>
      <c r="AY207" s="17" t="s">
        <v>154</v>
      </c>
      <c r="BE207" s="226">
        <f>IF(N207="základní",J207,0)</f>
        <v>0</v>
      </c>
      <c r="BF207" s="226">
        <f>IF(N207="snížená",J207,0)</f>
        <v>0</v>
      </c>
      <c r="BG207" s="226">
        <f>IF(N207="zákl. přenesená",J207,0)</f>
        <v>0</v>
      </c>
      <c r="BH207" s="226">
        <f>IF(N207="sníž. přenesená",J207,0)</f>
        <v>0</v>
      </c>
      <c r="BI207" s="226">
        <f>IF(N207="nulová",J207,0)</f>
        <v>0</v>
      </c>
      <c r="BJ207" s="17" t="s">
        <v>79</v>
      </c>
      <c r="BK207" s="226">
        <f>ROUND(I207*H207,2)</f>
        <v>0</v>
      </c>
      <c r="BL207" s="17" t="s">
        <v>403</v>
      </c>
      <c r="BM207" s="225" t="s">
        <v>436</v>
      </c>
    </row>
    <row r="208" s="2" customFormat="1">
      <c r="A208" s="38"/>
      <c r="B208" s="39"/>
      <c r="C208" s="40"/>
      <c r="D208" s="227" t="s">
        <v>165</v>
      </c>
      <c r="E208" s="40"/>
      <c r="F208" s="228" t="s">
        <v>437</v>
      </c>
      <c r="G208" s="40"/>
      <c r="H208" s="40"/>
      <c r="I208" s="229"/>
      <c r="J208" s="40"/>
      <c r="K208" s="40"/>
      <c r="L208" s="44"/>
      <c r="M208" s="230"/>
      <c r="N208" s="231"/>
      <c r="O208" s="84"/>
      <c r="P208" s="84"/>
      <c r="Q208" s="84"/>
      <c r="R208" s="84"/>
      <c r="S208" s="84"/>
      <c r="T208" s="85"/>
      <c r="U208" s="38"/>
      <c r="V208" s="38"/>
      <c r="W208" s="38"/>
      <c r="X208" s="38"/>
      <c r="Y208" s="38"/>
      <c r="Z208" s="38"/>
      <c r="AA208" s="38"/>
      <c r="AB208" s="38"/>
      <c r="AC208" s="38"/>
      <c r="AD208" s="38"/>
      <c r="AE208" s="38"/>
      <c r="AT208" s="17" t="s">
        <v>165</v>
      </c>
      <c r="AU208" s="17" t="s">
        <v>79</v>
      </c>
    </row>
    <row r="209" s="13" customFormat="1">
      <c r="A209" s="13"/>
      <c r="B209" s="232"/>
      <c r="C209" s="233"/>
      <c r="D209" s="227" t="s">
        <v>166</v>
      </c>
      <c r="E209" s="234" t="s">
        <v>19</v>
      </c>
      <c r="F209" s="235" t="s">
        <v>438</v>
      </c>
      <c r="G209" s="233"/>
      <c r="H209" s="236">
        <v>14.817</v>
      </c>
      <c r="I209" s="237"/>
      <c r="J209" s="233"/>
      <c r="K209" s="233"/>
      <c r="L209" s="238"/>
      <c r="M209" s="239"/>
      <c r="N209" s="240"/>
      <c r="O209" s="240"/>
      <c r="P209" s="240"/>
      <c r="Q209" s="240"/>
      <c r="R209" s="240"/>
      <c r="S209" s="240"/>
      <c r="T209" s="241"/>
      <c r="U209" s="13"/>
      <c r="V209" s="13"/>
      <c r="W209" s="13"/>
      <c r="X209" s="13"/>
      <c r="Y209" s="13"/>
      <c r="Z209" s="13"/>
      <c r="AA209" s="13"/>
      <c r="AB209" s="13"/>
      <c r="AC209" s="13"/>
      <c r="AD209" s="13"/>
      <c r="AE209" s="13"/>
      <c r="AT209" s="242" t="s">
        <v>166</v>
      </c>
      <c r="AU209" s="242" t="s">
        <v>79</v>
      </c>
      <c r="AV209" s="13" t="s">
        <v>81</v>
      </c>
      <c r="AW209" s="13" t="s">
        <v>33</v>
      </c>
      <c r="AX209" s="13" t="s">
        <v>71</v>
      </c>
      <c r="AY209" s="242" t="s">
        <v>154</v>
      </c>
    </row>
    <row r="210" s="2" customFormat="1" ht="66.75" customHeight="1">
      <c r="A210" s="38"/>
      <c r="B210" s="39"/>
      <c r="C210" s="247" t="s">
        <v>439</v>
      </c>
      <c r="D210" s="247" t="s">
        <v>228</v>
      </c>
      <c r="E210" s="248" t="s">
        <v>440</v>
      </c>
      <c r="F210" s="249" t="s">
        <v>441</v>
      </c>
      <c r="G210" s="250" t="s">
        <v>253</v>
      </c>
      <c r="H210" s="251">
        <v>4.032</v>
      </c>
      <c r="I210" s="252"/>
      <c r="J210" s="253">
        <f>ROUND(I210*H210,2)</f>
        <v>0</v>
      </c>
      <c r="K210" s="249" t="s">
        <v>161</v>
      </c>
      <c r="L210" s="44"/>
      <c r="M210" s="254" t="s">
        <v>19</v>
      </c>
      <c r="N210" s="255" t="s">
        <v>42</v>
      </c>
      <c r="O210" s="84"/>
      <c r="P210" s="223">
        <f>O210*H210</f>
        <v>0</v>
      </c>
      <c r="Q210" s="223">
        <v>0</v>
      </c>
      <c r="R210" s="223">
        <f>Q210*H210</f>
        <v>0</v>
      </c>
      <c r="S210" s="223">
        <v>0</v>
      </c>
      <c r="T210" s="224">
        <f>S210*H210</f>
        <v>0</v>
      </c>
      <c r="U210" s="38"/>
      <c r="V210" s="38"/>
      <c r="W210" s="38"/>
      <c r="X210" s="38"/>
      <c r="Y210" s="38"/>
      <c r="Z210" s="38"/>
      <c r="AA210" s="38"/>
      <c r="AB210" s="38"/>
      <c r="AC210" s="38"/>
      <c r="AD210" s="38"/>
      <c r="AE210" s="38"/>
      <c r="AR210" s="225" t="s">
        <v>403</v>
      </c>
      <c r="AT210" s="225" t="s">
        <v>228</v>
      </c>
      <c r="AU210" s="225" t="s">
        <v>79</v>
      </c>
      <c r="AY210" s="17" t="s">
        <v>154</v>
      </c>
      <c r="BE210" s="226">
        <f>IF(N210="základní",J210,0)</f>
        <v>0</v>
      </c>
      <c r="BF210" s="226">
        <f>IF(N210="snížená",J210,0)</f>
        <v>0</v>
      </c>
      <c r="BG210" s="226">
        <f>IF(N210="zákl. přenesená",J210,0)</f>
        <v>0</v>
      </c>
      <c r="BH210" s="226">
        <f>IF(N210="sníž. přenesená",J210,0)</f>
        <v>0</v>
      </c>
      <c r="BI210" s="226">
        <f>IF(N210="nulová",J210,0)</f>
        <v>0</v>
      </c>
      <c r="BJ210" s="17" t="s">
        <v>79</v>
      </c>
      <c r="BK210" s="226">
        <f>ROUND(I210*H210,2)</f>
        <v>0</v>
      </c>
      <c r="BL210" s="17" t="s">
        <v>403</v>
      </c>
      <c r="BM210" s="225" t="s">
        <v>442</v>
      </c>
    </row>
    <row r="211" s="2" customFormat="1">
      <c r="A211" s="38"/>
      <c r="B211" s="39"/>
      <c r="C211" s="40"/>
      <c r="D211" s="227" t="s">
        <v>165</v>
      </c>
      <c r="E211" s="40"/>
      <c r="F211" s="228" t="s">
        <v>443</v>
      </c>
      <c r="G211" s="40"/>
      <c r="H211" s="40"/>
      <c r="I211" s="229"/>
      <c r="J211" s="40"/>
      <c r="K211" s="40"/>
      <c r="L211" s="44"/>
      <c r="M211" s="230"/>
      <c r="N211" s="231"/>
      <c r="O211" s="84"/>
      <c r="P211" s="84"/>
      <c r="Q211" s="84"/>
      <c r="R211" s="84"/>
      <c r="S211" s="84"/>
      <c r="T211" s="85"/>
      <c r="U211" s="38"/>
      <c r="V211" s="38"/>
      <c r="W211" s="38"/>
      <c r="X211" s="38"/>
      <c r="Y211" s="38"/>
      <c r="Z211" s="38"/>
      <c r="AA211" s="38"/>
      <c r="AB211" s="38"/>
      <c r="AC211" s="38"/>
      <c r="AD211" s="38"/>
      <c r="AE211" s="38"/>
      <c r="AT211" s="17" t="s">
        <v>165</v>
      </c>
      <c r="AU211" s="17" t="s">
        <v>79</v>
      </c>
    </row>
    <row r="212" s="13" customFormat="1">
      <c r="A212" s="13"/>
      <c r="B212" s="232"/>
      <c r="C212" s="233"/>
      <c r="D212" s="227" t="s">
        <v>166</v>
      </c>
      <c r="E212" s="234" t="s">
        <v>19</v>
      </c>
      <c r="F212" s="235" t="s">
        <v>444</v>
      </c>
      <c r="G212" s="233"/>
      <c r="H212" s="236">
        <v>4.032</v>
      </c>
      <c r="I212" s="237"/>
      <c r="J212" s="233"/>
      <c r="K212" s="233"/>
      <c r="L212" s="238"/>
      <c r="M212" s="239"/>
      <c r="N212" s="240"/>
      <c r="O212" s="240"/>
      <c r="P212" s="240"/>
      <c r="Q212" s="240"/>
      <c r="R212" s="240"/>
      <c r="S212" s="240"/>
      <c r="T212" s="241"/>
      <c r="U212" s="13"/>
      <c r="V212" s="13"/>
      <c r="W212" s="13"/>
      <c r="X212" s="13"/>
      <c r="Y212" s="13"/>
      <c r="Z212" s="13"/>
      <c r="AA212" s="13"/>
      <c r="AB212" s="13"/>
      <c r="AC212" s="13"/>
      <c r="AD212" s="13"/>
      <c r="AE212" s="13"/>
      <c r="AT212" s="242" t="s">
        <v>166</v>
      </c>
      <c r="AU212" s="242" t="s">
        <v>79</v>
      </c>
      <c r="AV212" s="13" t="s">
        <v>81</v>
      </c>
      <c r="AW212" s="13" t="s">
        <v>33</v>
      </c>
      <c r="AX212" s="13" t="s">
        <v>71</v>
      </c>
      <c r="AY212" s="242" t="s">
        <v>154</v>
      </c>
    </row>
    <row r="213" s="2" customFormat="1">
      <c r="A213" s="38"/>
      <c r="B213" s="39"/>
      <c r="C213" s="247" t="s">
        <v>445</v>
      </c>
      <c r="D213" s="247" t="s">
        <v>228</v>
      </c>
      <c r="E213" s="248" t="s">
        <v>446</v>
      </c>
      <c r="F213" s="249" t="s">
        <v>447</v>
      </c>
      <c r="G213" s="250" t="s">
        <v>253</v>
      </c>
      <c r="H213" s="251">
        <v>683.80200000000002</v>
      </c>
      <c r="I213" s="252"/>
      <c r="J213" s="253">
        <f>ROUND(I213*H213,2)</f>
        <v>0</v>
      </c>
      <c r="K213" s="249" t="s">
        <v>161</v>
      </c>
      <c r="L213" s="44"/>
      <c r="M213" s="254" t="s">
        <v>19</v>
      </c>
      <c r="N213" s="255" t="s">
        <v>42</v>
      </c>
      <c r="O213" s="84"/>
      <c r="P213" s="223">
        <f>O213*H213</f>
        <v>0</v>
      </c>
      <c r="Q213" s="223">
        <v>0</v>
      </c>
      <c r="R213" s="223">
        <f>Q213*H213</f>
        <v>0</v>
      </c>
      <c r="S213" s="223">
        <v>0</v>
      </c>
      <c r="T213" s="224">
        <f>S213*H213</f>
        <v>0</v>
      </c>
      <c r="U213" s="38"/>
      <c r="V213" s="38"/>
      <c r="W213" s="38"/>
      <c r="X213" s="38"/>
      <c r="Y213" s="38"/>
      <c r="Z213" s="38"/>
      <c r="AA213" s="38"/>
      <c r="AB213" s="38"/>
      <c r="AC213" s="38"/>
      <c r="AD213" s="38"/>
      <c r="AE213" s="38"/>
      <c r="AR213" s="225" t="s">
        <v>403</v>
      </c>
      <c r="AT213" s="225" t="s">
        <v>228</v>
      </c>
      <c r="AU213" s="225" t="s">
        <v>79</v>
      </c>
      <c r="AY213" s="17" t="s">
        <v>154</v>
      </c>
      <c r="BE213" s="226">
        <f>IF(N213="základní",J213,0)</f>
        <v>0</v>
      </c>
      <c r="BF213" s="226">
        <f>IF(N213="snížená",J213,0)</f>
        <v>0</v>
      </c>
      <c r="BG213" s="226">
        <f>IF(N213="zákl. přenesená",J213,0)</f>
        <v>0</v>
      </c>
      <c r="BH213" s="226">
        <f>IF(N213="sníž. přenesená",J213,0)</f>
        <v>0</v>
      </c>
      <c r="BI213" s="226">
        <f>IF(N213="nulová",J213,0)</f>
        <v>0</v>
      </c>
      <c r="BJ213" s="17" t="s">
        <v>79</v>
      </c>
      <c r="BK213" s="226">
        <f>ROUND(I213*H213,2)</f>
        <v>0</v>
      </c>
      <c r="BL213" s="17" t="s">
        <v>403</v>
      </c>
      <c r="BM213" s="225" t="s">
        <v>448</v>
      </c>
    </row>
    <row r="214" s="2" customFormat="1">
      <c r="A214" s="38"/>
      <c r="B214" s="39"/>
      <c r="C214" s="40"/>
      <c r="D214" s="227" t="s">
        <v>165</v>
      </c>
      <c r="E214" s="40"/>
      <c r="F214" s="228" t="s">
        <v>449</v>
      </c>
      <c r="G214" s="40"/>
      <c r="H214" s="40"/>
      <c r="I214" s="229"/>
      <c r="J214" s="40"/>
      <c r="K214" s="40"/>
      <c r="L214" s="44"/>
      <c r="M214" s="230"/>
      <c r="N214" s="231"/>
      <c r="O214" s="84"/>
      <c r="P214" s="84"/>
      <c r="Q214" s="84"/>
      <c r="R214" s="84"/>
      <c r="S214" s="84"/>
      <c r="T214" s="85"/>
      <c r="U214" s="38"/>
      <c r="V214" s="38"/>
      <c r="W214" s="38"/>
      <c r="X214" s="38"/>
      <c r="Y214" s="38"/>
      <c r="Z214" s="38"/>
      <c r="AA214" s="38"/>
      <c r="AB214" s="38"/>
      <c r="AC214" s="38"/>
      <c r="AD214" s="38"/>
      <c r="AE214" s="38"/>
      <c r="AT214" s="17" t="s">
        <v>165</v>
      </c>
      <c r="AU214" s="17" t="s">
        <v>79</v>
      </c>
    </row>
    <row r="215" s="14" customFormat="1">
      <c r="A215" s="14"/>
      <c r="B215" s="256"/>
      <c r="C215" s="257"/>
      <c r="D215" s="227" t="s">
        <v>166</v>
      </c>
      <c r="E215" s="258" t="s">
        <v>19</v>
      </c>
      <c r="F215" s="259" t="s">
        <v>450</v>
      </c>
      <c r="G215" s="257"/>
      <c r="H215" s="258" t="s">
        <v>19</v>
      </c>
      <c r="I215" s="260"/>
      <c r="J215" s="257"/>
      <c r="K215" s="257"/>
      <c r="L215" s="261"/>
      <c r="M215" s="262"/>
      <c r="N215" s="263"/>
      <c r="O215" s="263"/>
      <c r="P215" s="263"/>
      <c r="Q215" s="263"/>
      <c r="R215" s="263"/>
      <c r="S215" s="263"/>
      <c r="T215" s="264"/>
      <c r="U215" s="14"/>
      <c r="V215" s="14"/>
      <c r="W215" s="14"/>
      <c r="X215" s="14"/>
      <c r="Y215" s="14"/>
      <c r="Z215" s="14"/>
      <c r="AA215" s="14"/>
      <c r="AB215" s="14"/>
      <c r="AC215" s="14"/>
      <c r="AD215" s="14"/>
      <c r="AE215" s="14"/>
      <c r="AT215" s="265" t="s">
        <v>166</v>
      </c>
      <c r="AU215" s="265" t="s">
        <v>79</v>
      </c>
      <c r="AV215" s="14" t="s">
        <v>79</v>
      </c>
      <c r="AW215" s="14" t="s">
        <v>33</v>
      </c>
      <c r="AX215" s="14" t="s">
        <v>71</v>
      </c>
      <c r="AY215" s="265" t="s">
        <v>154</v>
      </c>
    </row>
    <row r="216" s="13" customFormat="1">
      <c r="A216" s="13"/>
      <c r="B216" s="232"/>
      <c r="C216" s="233"/>
      <c r="D216" s="227" t="s">
        <v>166</v>
      </c>
      <c r="E216" s="234" t="s">
        <v>19</v>
      </c>
      <c r="F216" s="235" t="s">
        <v>255</v>
      </c>
      <c r="G216" s="233"/>
      <c r="H216" s="236">
        <v>108.54000000000001</v>
      </c>
      <c r="I216" s="237"/>
      <c r="J216" s="233"/>
      <c r="K216" s="233"/>
      <c r="L216" s="238"/>
      <c r="M216" s="239"/>
      <c r="N216" s="240"/>
      <c r="O216" s="240"/>
      <c r="P216" s="240"/>
      <c r="Q216" s="240"/>
      <c r="R216" s="240"/>
      <c r="S216" s="240"/>
      <c r="T216" s="241"/>
      <c r="U216" s="13"/>
      <c r="V216" s="13"/>
      <c r="W216" s="13"/>
      <c r="X216" s="13"/>
      <c r="Y216" s="13"/>
      <c r="Z216" s="13"/>
      <c r="AA216" s="13"/>
      <c r="AB216" s="13"/>
      <c r="AC216" s="13"/>
      <c r="AD216" s="13"/>
      <c r="AE216" s="13"/>
      <c r="AT216" s="242" t="s">
        <v>166</v>
      </c>
      <c r="AU216" s="242" t="s">
        <v>79</v>
      </c>
      <c r="AV216" s="13" t="s">
        <v>81</v>
      </c>
      <c r="AW216" s="13" t="s">
        <v>33</v>
      </c>
      <c r="AX216" s="13" t="s">
        <v>71</v>
      </c>
      <c r="AY216" s="242" t="s">
        <v>154</v>
      </c>
    </row>
    <row r="217" s="13" customFormat="1">
      <c r="A217" s="13"/>
      <c r="B217" s="232"/>
      <c r="C217" s="233"/>
      <c r="D217" s="227" t="s">
        <v>166</v>
      </c>
      <c r="E217" s="234" t="s">
        <v>19</v>
      </c>
      <c r="F217" s="235" t="s">
        <v>256</v>
      </c>
      <c r="G217" s="233"/>
      <c r="H217" s="236">
        <v>575.26199999999994</v>
      </c>
      <c r="I217" s="237"/>
      <c r="J217" s="233"/>
      <c r="K217" s="233"/>
      <c r="L217" s="238"/>
      <c r="M217" s="239"/>
      <c r="N217" s="240"/>
      <c r="O217" s="240"/>
      <c r="P217" s="240"/>
      <c r="Q217" s="240"/>
      <c r="R217" s="240"/>
      <c r="S217" s="240"/>
      <c r="T217" s="241"/>
      <c r="U217" s="13"/>
      <c r="V217" s="13"/>
      <c r="W217" s="13"/>
      <c r="X217" s="13"/>
      <c r="Y217" s="13"/>
      <c r="Z217" s="13"/>
      <c r="AA217" s="13"/>
      <c r="AB217" s="13"/>
      <c r="AC217" s="13"/>
      <c r="AD217" s="13"/>
      <c r="AE217" s="13"/>
      <c r="AT217" s="242" t="s">
        <v>166</v>
      </c>
      <c r="AU217" s="242" t="s">
        <v>79</v>
      </c>
      <c r="AV217" s="13" t="s">
        <v>81</v>
      </c>
      <c r="AW217" s="13" t="s">
        <v>33</v>
      </c>
      <c r="AX217" s="13" t="s">
        <v>71</v>
      </c>
      <c r="AY217" s="242" t="s">
        <v>154</v>
      </c>
    </row>
    <row r="218" s="2" customFormat="1">
      <c r="A218" s="38"/>
      <c r="B218" s="39"/>
      <c r="C218" s="247" t="s">
        <v>451</v>
      </c>
      <c r="D218" s="247" t="s">
        <v>228</v>
      </c>
      <c r="E218" s="248" t="s">
        <v>452</v>
      </c>
      <c r="F218" s="249" t="s">
        <v>453</v>
      </c>
      <c r="G218" s="250" t="s">
        <v>253</v>
      </c>
      <c r="H218" s="251">
        <v>2.6600000000000001</v>
      </c>
      <c r="I218" s="252"/>
      <c r="J218" s="253">
        <f>ROUND(I218*H218,2)</f>
        <v>0</v>
      </c>
      <c r="K218" s="249" t="s">
        <v>161</v>
      </c>
      <c r="L218" s="44"/>
      <c r="M218" s="254" t="s">
        <v>19</v>
      </c>
      <c r="N218" s="255" t="s">
        <v>42</v>
      </c>
      <c r="O218" s="84"/>
      <c r="P218" s="223">
        <f>O218*H218</f>
        <v>0</v>
      </c>
      <c r="Q218" s="223">
        <v>0</v>
      </c>
      <c r="R218" s="223">
        <f>Q218*H218</f>
        <v>0</v>
      </c>
      <c r="S218" s="223">
        <v>0</v>
      </c>
      <c r="T218" s="224">
        <f>S218*H218</f>
        <v>0</v>
      </c>
      <c r="U218" s="38"/>
      <c r="V218" s="38"/>
      <c r="W218" s="38"/>
      <c r="X218" s="38"/>
      <c r="Y218" s="38"/>
      <c r="Z218" s="38"/>
      <c r="AA218" s="38"/>
      <c r="AB218" s="38"/>
      <c r="AC218" s="38"/>
      <c r="AD218" s="38"/>
      <c r="AE218" s="38"/>
      <c r="AR218" s="225" t="s">
        <v>403</v>
      </c>
      <c r="AT218" s="225" t="s">
        <v>228</v>
      </c>
      <c r="AU218" s="225" t="s">
        <v>79</v>
      </c>
      <c r="AY218" s="17" t="s">
        <v>154</v>
      </c>
      <c r="BE218" s="226">
        <f>IF(N218="základní",J218,0)</f>
        <v>0</v>
      </c>
      <c r="BF218" s="226">
        <f>IF(N218="snížená",J218,0)</f>
        <v>0</v>
      </c>
      <c r="BG218" s="226">
        <f>IF(N218="zákl. přenesená",J218,0)</f>
        <v>0</v>
      </c>
      <c r="BH218" s="226">
        <f>IF(N218="sníž. přenesená",J218,0)</f>
        <v>0</v>
      </c>
      <c r="BI218" s="226">
        <f>IF(N218="nulová",J218,0)</f>
        <v>0</v>
      </c>
      <c r="BJ218" s="17" t="s">
        <v>79</v>
      </c>
      <c r="BK218" s="226">
        <f>ROUND(I218*H218,2)</f>
        <v>0</v>
      </c>
      <c r="BL218" s="17" t="s">
        <v>403</v>
      </c>
      <c r="BM218" s="225" t="s">
        <v>454</v>
      </c>
    </row>
    <row r="219" s="2" customFormat="1">
      <c r="A219" s="38"/>
      <c r="B219" s="39"/>
      <c r="C219" s="40"/>
      <c r="D219" s="227" t="s">
        <v>165</v>
      </c>
      <c r="E219" s="40"/>
      <c r="F219" s="228" t="s">
        <v>455</v>
      </c>
      <c r="G219" s="40"/>
      <c r="H219" s="40"/>
      <c r="I219" s="229"/>
      <c r="J219" s="40"/>
      <c r="K219" s="40"/>
      <c r="L219" s="44"/>
      <c r="M219" s="230"/>
      <c r="N219" s="231"/>
      <c r="O219" s="84"/>
      <c r="P219" s="84"/>
      <c r="Q219" s="84"/>
      <c r="R219" s="84"/>
      <c r="S219" s="84"/>
      <c r="T219" s="85"/>
      <c r="U219" s="38"/>
      <c r="V219" s="38"/>
      <c r="W219" s="38"/>
      <c r="X219" s="38"/>
      <c r="Y219" s="38"/>
      <c r="Z219" s="38"/>
      <c r="AA219" s="38"/>
      <c r="AB219" s="38"/>
      <c r="AC219" s="38"/>
      <c r="AD219" s="38"/>
      <c r="AE219" s="38"/>
      <c r="AT219" s="17" t="s">
        <v>165</v>
      </c>
      <c r="AU219" s="17" t="s">
        <v>79</v>
      </c>
    </row>
    <row r="220" s="13" customFormat="1">
      <c r="A220" s="13"/>
      <c r="B220" s="232"/>
      <c r="C220" s="233"/>
      <c r="D220" s="227" t="s">
        <v>166</v>
      </c>
      <c r="E220" s="234" t="s">
        <v>19</v>
      </c>
      <c r="F220" s="235" t="s">
        <v>456</v>
      </c>
      <c r="G220" s="233"/>
      <c r="H220" s="236">
        <v>1.0720000000000001</v>
      </c>
      <c r="I220" s="237"/>
      <c r="J220" s="233"/>
      <c r="K220" s="233"/>
      <c r="L220" s="238"/>
      <c r="M220" s="239"/>
      <c r="N220" s="240"/>
      <c r="O220" s="240"/>
      <c r="P220" s="240"/>
      <c r="Q220" s="240"/>
      <c r="R220" s="240"/>
      <c r="S220" s="240"/>
      <c r="T220" s="241"/>
      <c r="U220" s="13"/>
      <c r="V220" s="13"/>
      <c r="W220" s="13"/>
      <c r="X220" s="13"/>
      <c r="Y220" s="13"/>
      <c r="Z220" s="13"/>
      <c r="AA220" s="13"/>
      <c r="AB220" s="13"/>
      <c r="AC220" s="13"/>
      <c r="AD220" s="13"/>
      <c r="AE220" s="13"/>
      <c r="AT220" s="242" t="s">
        <v>166</v>
      </c>
      <c r="AU220" s="242" t="s">
        <v>79</v>
      </c>
      <c r="AV220" s="13" t="s">
        <v>81</v>
      </c>
      <c r="AW220" s="13" t="s">
        <v>33</v>
      </c>
      <c r="AX220" s="13" t="s">
        <v>71</v>
      </c>
      <c r="AY220" s="242" t="s">
        <v>154</v>
      </c>
    </row>
    <row r="221" s="13" customFormat="1">
      <c r="A221" s="13"/>
      <c r="B221" s="232"/>
      <c r="C221" s="233"/>
      <c r="D221" s="227" t="s">
        <v>166</v>
      </c>
      <c r="E221" s="234" t="s">
        <v>19</v>
      </c>
      <c r="F221" s="235" t="s">
        <v>457</v>
      </c>
      <c r="G221" s="233"/>
      <c r="H221" s="236">
        <v>1.5880000000000001</v>
      </c>
      <c r="I221" s="237"/>
      <c r="J221" s="233"/>
      <c r="K221" s="233"/>
      <c r="L221" s="238"/>
      <c r="M221" s="239"/>
      <c r="N221" s="240"/>
      <c r="O221" s="240"/>
      <c r="P221" s="240"/>
      <c r="Q221" s="240"/>
      <c r="R221" s="240"/>
      <c r="S221" s="240"/>
      <c r="T221" s="241"/>
      <c r="U221" s="13"/>
      <c r="V221" s="13"/>
      <c r="W221" s="13"/>
      <c r="X221" s="13"/>
      <c r="Y221" s="13"/>
      <c r="Z221" s="13"/>
      <c r="AA221" s="13"/>
      <c r="AB221" s="13"/>
      <c r="AC221" s="13"/>
      <c r="AD221" s="13"/>
      <c r="AE221" s="13"/>
      <c r="AT221" s="242" t="s">
        <v>166</v>
      </c>
      <c r="AU221" s="242" t="s">
        <v>79</v>
      </c>
      <c r="AV221" s="13" t="s">
        <v>81</v>
      </c>
      <c r="AW221" s="13" t="s">
        <v>33</v>
      </c>
      <c r="AX221" s="13" t="s">
        <v>71</v>
      </c>
      <c r="AY221" s="242" t="s">
        <v>154</v>
      </c>
    </row>
    <row r="222" s="2" customFormat="1">
      <c r="A222" s="38"/>
      <c r="B222" s="39"/>
      <c r="C222" s="247" t="s">
        <v>458</v>
      </c>
      <c r="D222" s="247" t="s">
        <v>228</v>
      </c>
      <c r="E222" s="248" t="s">
        <v>459</v>
      </c>
      <c r="F222" s="249" t="s">
        <v>460</v>
      </c>
      <c r="G222" s="250" t="s">
        <v>253</v>
      </c>
      <c r="H222" s="251">
        <v>18.849</v>
      </c>
      <c r="I222" s="252"/>
      <c r="J222" s="253">
        <f>ROUND(I222*H222,2)</f>
        <v>0</v>
      </c>
      <c r="K222" s="249" t="s">
        <v>161</v>
      </c>
      <c r="L222" s="44"/>
      <c r="M222" s="254" t="s">
        <v>19</v>
      </c>
      <c r="N222" s="255" t="s">
        <v>42</v>
      </c>
      <c r="O222" s="84"/>
      <c r="P222" s="223">
        <f>O222*H222</f>
        <v>0</v>
      </c>
      <c r="Q222" s="223">
        <v>0</v>
      </c>
      <c r="R222" s="223">
        <f>Q222*H222</f>
        <v>0</v>
      </c>
      <c r="S222" s="223">
        <v>0</v>
      </c>
      <c r="T222" s="224">
        <f>S222*H222</f>
        <v>0</v>
      </c>
      <c r="U222" s="38"/>
      <c r="V222" s="38"/>
      <c r="W222" s="38"/>
      <c r="X222" s="38"/>
      <c r="Y222" s="38"/>
      <c r="Z222" s="38"/>
      <c r="AA222" s="38"/>
      <c r="AB222" s="38"/>
      <c r="AC222" s="38"/>
      <c r="AD222" s="38"/>
      <c r="AE222" s="38"/>
      <c r="AR222" s="225" t="s">
        <v>403</v>
      </c>
      <c r="AT222" s="225" t="s">
        <v>228</v>
      </c>
      <c r="AU222" s="225" t="s">
        <v>79</v>
      </c>
      <c r="AY222" s="17" t="s">
        <v>154</v>
      </c>
      <c r="BE222" s="226">
        <f>IF(N222="základní",J222,0)</f>
        <v>0</v>
      </c>
      <c r="BF222" s="226">
        <f>IF(N222="snížená",J222,0)</f>
        <v>0</v>
      </c>
      <c r="BG222" s="226">
        <f>IF(N222="zákl. přenesená",J222,0)</f>
        <v>0</v>
      </c>
      <c r="BH222" s="226">
        <f>IF(N222="sníž. přenesená",J222,0)</f>
        <v>0</v>
      </c>
      <c r="BI222" s="226">
        <f>IF(N222="nulová",J222,0)</f>
        <v>0</v>
      </c>
      <c r="BJ222" s="17" t="s">
        <v>79</v>
      </c>
      <c r="BK222" s="226">
        <f>ROUND(I222*H222,2)</f>
        <v>0</v>
      </c>
      <c r="BL222" s="17" t="s">
        <v>403</v>
      </c>
      <c r="BM222" s="225" t="s">
        <v>461</v>
      </c>
    </row>
    <row r="223" s="2" customFormat="1">
      <c r="A223" s="38"/>
      <c r="B223" s="39"/>
      <c r="C223" s="40"/>
      <c r="D223" s="227" t="s">
        <v>165</v>
      </c>
      <c r="E223" s="40"/>
      <c r="F223" s="228" t="s">
        <v>462</v>
      </c>
      <c r="G223" s="40"/>
      <c r="H223" s="40"/>
      <c r="I223" s="229"/>
      <c r="J223" s="40"/>
      <c r="K223" s="40"/>
      <c r="L223" s="44"/>
      <c r="M223" s="230"/>
      <c r="N223" s="231"/>
      <c r="O223" s="84"/>
      <c r="P223" s="84"/>
      <c r="Q223" s="84"/>
      <c r="R223" s="84"/>
      <c r="S223" s="84"/>
      <c r="T223" s="85"/>
      <c r="U223" s="38"/>
      <c r="V223" s="38"/>
      <c r="W223" s="38"/>
      <c r="X223" s="38"/>
      <c r="Y223" s="38"/>
      <c r="Z223" s="38"/>
      <c r="AA223" s="38"/>
      <c r="AB223" s="38"/>
      <c r="AC223" s="38"/>
      <c r="AD223" s="38"/>
      <c r="AE223" s="38"/>
      <c r="AT223" s="17" t="s">
        <v>165</v>
      </c>
      <c r="AU223" s="17" t="s">
        <v>79</v>
      </c>
    </row>
    <row r="224" s="13" customFormat="1">
      <c r="A224" s="13"/>
      <c r="B224" s="232"/>
      <c r="C224" s="233"/>
      <c r="D224" s="227" t="s">
        <v>166</v>
      </c>
      <c r="E224" s="234" t="s">
        <v>19</v>
      </c>
      <c r="F224" s="235" t="s">
        <v>463</v>
      </c>
      <c r="G224" s="233"/>
      <c r="H224" s="236">
        <v>14.817</v>
      </c>
      <c r="I224" s="237"/>
      <c r="J224" s="233"/>
      <c r="K224" s="233"/>
      <c r="L224" s="238"/>
      <c r="M224" s="239"/>
      <c r="N224" s="240"/>
      <c r="O224" s="240"/>
      <c r="P224" s="240"/>
      <c r="Q224" s="240"/>
      <c r="R224" s="240"/>
      <c r="S224" s="240"/>
      <c r="T224" s="241"/>
      <c r="U224" s="13"/>
      <c r="V224" s="13"/>
      <c r="W224" s="13"/>
      <c r="X224" s="13"/>
      <c r="Y224" s="13"/>
      <c r="Z224" s="13"/>
      <c r="AA224" s="13"/>
      <c r="AB224" s="13"/>
      <c r="AC224" s="13"/>
      <c r="AD224" s="13"/>
      <c r="AE224" s="13"/>
      <c r="AT224" s="242" t="s">
        <v>166</v>
      </c>
      <c r="AU224" s="242" t="s">
        <v>79</v>
      </c>
      <c r="AV224" s="13" t="s">
        <v>81</v>
      </c>
      <c r="AW224" s="13" t="s">
        <v>33</v>
      </c>
      <c r="AX224" s="13" t="s">
        <v>71</v>
      </c>
      <c r="AY224" s="242" t="s">
        <v>154</v>
      </c>
    </row>
    <row r="225" s="13" customFormat="1">
      <c r="A225" s="13"/>
      <c r="B225" s="232"/>
      <c r="C225" s="233"/>
      <c r="D225" s="227" t="s">
        <v>166</v>
      </c>
      <c r="E225" s="234" t="s">
        <v>19</v>
      </c>
      <c r="F225" s="235" t="s">
        <v>464</v>
      </c>
      <c r="G225" s="233"/>
      <c r="H225" s="236">
        <v>4.032</v>
      </c>
      <c r="I225" s="237"/>
      <c r="J225" s="233"/>
      <c r="K225" s="233"/>
      <c r="L225" s="238"/>
      <c r="M225" s="239"/>
      <c r="N225" s="240"/>
      <c r="O225" s="240"/>
      <c r="P225" s="240"/>
      <c r="Q225" s="240"/>
      <c r="R225" s="240"/>
      <c r="S225" s="240"/>
      <c r="T225" s="241"/>
      <c r="U225" s="13"/>
      <c r="V225" s="13"/>
      <c r="W225" s="13"/>
      <c r="X225" s="13"/>
      <c r="Y225" s="13"/>
      <c r="Z225" s="13"/>
      <c r="AA225" s="13"/>
      <c r="AB225" s="13"/>
      <c r="AC225" s="13"/>
      <c r="AD225" s="13"/>
      <c r="AE225" s="13"/>
      <c r="AT225" s="242" t="s">
        <v>166</v>
      </c>
      <c r="AU225" s="242" t="s">
        <v>79</v>
      </c>
      <c r="AV225" s="13" t="s">
        <v>81</v>
      </c>
      <c r="AW225" s="13" t="s">
        <v>33</v>
      </c>
      <c r="AX225" s="13" t="s">
        <v>71</v>
      </c>
      <c r="AY225" s="242" t="s">
        <v>154</v>
      </c>
    </row>
    <row r="226" s="2" customFormat="1" ht="21.75" customHeight="1">
      <c r="A226" s="38"/>
      <c r="B226" s="39"/>
      <c r="C226" s="247" t="s">
        <v>465</v>
      </c>
      <c r="D226" s="247" t="s">
        <v>228</v>
      </c>
      <c r="E226" s="248" t="s">
        <v>466</v>
      </c>
      <c r="F226" s="249" t="s">
        <v>467</v>
      </c>
      <c r="G226" s="250" t="s">
        <v>253</v>
      </c>
      <c r="H226" s="251">
        <v>425.02999999999997</v>
      </c>
      <c r="I226" s="252"/>
      <c r="J226" s="253">
        <f>ROUND(I226*H226,2)</f>
        <v>0</v>
      </c>
      <c r="K226" s="249" t="s">
        <v>161</v>
      </c>
      <c r="L226" s="44"/>
      <c r="M226" s="254" t="s">
        <v>19</v>
      </c>
      <c r="N226" s="255" t="s">
        <v>42</v>
      </c>
      <c r="O226" s="84"/>
      <c r="P226" s="223">
        <f>O226*H226</f>
        <v>0</v>
      </c>
      <c r="Q226" s="223">
        <v>0</v>
      </c>
      <c r="R226" s="223">
        <f>Q226*H226</f>
        <v>0</v>
      </c>
      <c r="S226" s="223">
        <v>0</v>
      </c>
      <c r="T226" s="224">
        <f>S226*H226</f>
        <v>0</v>
      </c>
      <c r="U226" s="38"/>
      <c r="V226" s="38"/>
      <c r="W226" s="38"/>
      <c r="X226" s="38"/>
      <c r="Y226" s="38"/>
      <c r="Z226" s="38"/>
      <c r="AA226" s="38"/>
      <c r="AB226" s="38"/>
      <c r="AC226" s="38"/>
      <c r="AD226" s="38"/>
      <c r="AE226" s="38"/>
      <c r="AR226" s="225" t="s">
        <v>403</v>
      </c>
      <c r="AT226" s="225" t="s">
        <v>228</v>
      </c>
      <c r="AU226" s="225" t="s">
        <v>79</v>
      </c>
      <c r="AY226" s="17" t="s">
        <v>154</v>
      </c>
      <c r="BE226" s="226">
        <f>IF(N226="základní",J226,0)</f>
        <v>0</v>
      </c>
      <c r="BF226" s="226">
        <f>IF(N226="snížená",J226,0)</f>
        <v>0</v>
      </c>
      <c r="BG226" s="226">
        <f>IF(N226="zákl. přenesená",J226,0)</f>
        <v>0</v>
      </c>
      <c r="BH226" s="226">
        <f>IF(N226="sníž. přenesená",J226,0)</f>
        <v>0</v>
      </c>
      <c r="BI226" s="226">
        <f>IF(N226="nulová",J226,0)</f>
        <v>0</v>
      </c>
      <c r="BJ226" s="17" t="s">
        <v>79</v>
      </c>
      <c r="BK226" s="226">
        <f>ROUND(I226*H226,2)</f>
        <v>0</v>
      </c>
      <c r="BL226" s="17" t="s">
        <v>403</v>
      </c>
      <c r="BM226" s="225" t="s">
        <v>468</v>
      </c>
    </row>
    <row r="227" s="2" customFormat="1">
      <c r="A227" s="38"/>
      <c r="B227" s="39"/>
      <c r="C227" s="40"/>
      <c r="D227" s="227" t="s">
        <v>165</v>
      </c>
      <c r="E227" s="40"/>
      <c r="F227" s="228" t="s">
        <v>469</v>
      </c>
      <c r="G227" s="40"/>
      <c r="H227" s="40"/>
      <c r="I227" s="229"/>
      <c r="J227" s="40"/>
      <c r="K227" s="40"/>
      <c r="L227" s="44"/>
      <c r="M227" s="230"/>
      <c r="N227" s="231"/>
      <c r="O227" s="84"/>
      <c r="P227" s="84"/>
      <c r="Q227" s="84"/>
      <c r="R227" s="84"/>
      <c r="S227" s="84"/>
      <c r="T227" s="85"/>
      <c r="U227" s="38"/>
      <c r="V227" s="38"/>
      <c r="W227" s="38"/>
      <c r="X227" s="38"/>
      <c r="Y227" s="38"/>
      <c r="Z227" s="38"/>
      <c r="AA227" s="38"/>
      <c r="AB227" s="38"/>
      <c r="AC227" s="38"/>
      <c r="AD227" s="38"/>
      <c r="AE227" s="38"/>
      <c r="AT227" s="17" t="s">
        <v>165</v>
      </c>
      <c r="AU227" s="17" t="s">
        <v>79</v>
      </c>
    </row>
    <row r="228" s="13" customFormat="1">
      <c r="A228" s="13"/>
      <c r="B228" s="232"/>
      <c r="C228" s="233"/>
      <c r="D228" s="227" t="s">
        <v>166</v>
      </c>
      <c r="E228" s="234" t="s">
        <v>19</v>
      </c>
      <c r="F228" s="235" t="s">
        <v>432</v>
      </c>
      <c r="G228" s="233"/>
      <c r="H228" s="236">
        <v>425.02999999999997</v>
      </c>
      <c r="I228" s="237"/>
      <c r="J228" s="233"/>
      <c r="K228" s="233"/>
      <c r="L228" s="238"/>
      <c r="M228" s="239"/>
      <c r="N228" s="240"/>
      <c r="O228" s="240"/>
      <c r="P228" s="240"/>
      <c r="Q228" s="240"/>
      <c r="R228" s="240"/>
      <c r="S228" s="240"/>
      <c r="T228" s="241"/>
      <c r="U228" s="13"/>
      <c r="V228" s="13"/>
      <c r="W228" s="13"/>
      <c r="X228" s="13"/>
      <c r="Y228" s="13"/>
      <c r="Z228" s="13"/>
      <c r="AA228" s="13"/>
      <c r="AB228" s="13"/>
      <c r="AC228" s="13"/>
      <c r="AD228" s="13"/>
      <c r="AE228" s="13"/>
      <c r="AT228" s="242" t="s">
        <v>166</v>
      </c>
      <c r="AU228" s="242" t="s">
        <v>79</v>
      </c>
      <c r="AV228" s="13" t="s">
        <v>81</v>
      </c>
      <c r="AW228" s="13" t="s">
        <v>33</v>
      </c>
      <c r="AX228" s="13" t="s">
        <v>71</v>
      </c>
      <c r="AY228" s="242" t="s">
        <v>154</v>
      </c>
    </row>
    <row r="229" s="2" customFormat="1" ht="21.75" customHeight="1">
      <c r="A229" s="38"/>
      <c r="B229" s="39"/>
      <c r="C229" s="247" t="s">
        <v>470</v>
      </c>
      <c r="D229" s="247" t="s">
        <v>228</v>
      </c>
      <c r="E229" s="248" t="s">
        <v>471</v>
      </c>
      <c r="F229" s="249" t="s">
        <v>472</v>
      </c>
      <c r="G229" s="250" t="s">
        <v>253</v>
      </c>
      <c r="H229" s="251">
        <v>4.4509999999999996</v>
      </c>
      <c r="I229" s="252"/>
      <c r="J229" s="253">
        <f>ROUND(I229*H229,2)</f>
        <v>0</v>
      </c>
      <c r="K229" s="249" t="s">
        <v>161</v>
      </c>
      <c r="L229" s="44"/>
      <c r="M229" s="254" t="s">
        <v>19</v>
      </c>
      <c r="N229" s="255" t="s">
        <v>42</v>
      </c>
      <c r="O229" s="84"/>
      <c r="P229" s="223">
        <f>O229*H229</f>
        <v>0</v>
      </c>
      <c r="Q229" s="223">
        <v>0</v>
      </c>
      <c r="R229" s="223">
        <f>Q229*H229</f>
        <v>0</v>
      </c>
      <c r="S229" s="223">
        <v>0</v>
      </c>
      <c r="T229" s="224">
        <f>S229*H229</f>
        <v>0</v>
      </c>
      <c r="U229" s="38"/>
      <c r="V229" s="38"/>
      <c r="W229" s="38"/>
      <c r="X229" s="38"/>
      <c r="Y229" s="38"/>
      <c r="Z229" s="38"/>
      <c r="AA229" s="38"/>
      <c r="AB229" s="38"/>
      <c r="AC229" s="38"/>
      <c r="AD229" s="38"/>
      <c r="AE229" s="38"/>
      <c r="AR229" s="225" t="s">
        <v>403</v>
      </c>
      <c r="AT229" s="225" t="s">
        <v>228</v>
      </c>
      <c r="AU229" s="225" t="s">
        <v>79</v>
      </c>
      <c r="AY229" s="17" t="s">
        <v>154</v>
      </c>
      <c r="BE229" s="226">
        <f>IF(N229="základní",J229,0)</f>
        <v>0</v>
      </c>
      <c r="BF229" s="226">
        <f>IF(N229="snížená",J229,0)</f>
        <v>0</v>
      </c>
      <c r="BG229" s="226">
        <f>IF(N229="zákl. přenesená",J229,0)</f>
        <v>0</v>
      </c>
      <c r="BH229" s="226">
        <f>IF(N229="sníž. přenesená",J229,0)</f>
        <v>0</v>
      </c>
      <c r="BI229" s="226">
        <f>IF(N229="nulová",J229,0)</f>
        <v>0</v>
      </c>
      <c r="BJ229" s="17" t="s">
        <v>79</v>
      </c>
      <c r="BK229" s="226">
        <f>ROUND(I229*H229,2)</f>
        <v>0</v>
      </c>
      <c r="BL229" s="17" t="s">
        <v>403</v>
      </c>
      <c r="BM229" s="225" t="s">
        <v>473</v>
      </c>
    </row>
    <row r="230" s="2" customFormat="1">
      <c r="A230" s="38"/>
      <c r="B230" s="39"/>
      <c r="C230" s="40"/>
      <c r="D230" s="227" t="s">
        <v>165</v>
      </c>
      <c r="E230" s="40"/>
      <c r="F230" s="228" t="s">
        <v>474</v>
      </c>
      <c r="G230" s="40"/>
      <c r="H230" s="40"/>
      <c r="I230" s="229"/>
      <c r="J230" s="40"/>
      <c r="K230" s="40"/>
      <c r="L230" s="44"/>
      <c r="M230" s="230"/>
      <c r="N230" s="231"/>
      <c r="O230" s="84"/>
      <c r="P230" s="84"/>
      <c r="Q230" s="84"/>
      <c r="R230" s="84"/>
      <c r="S230" s="84"/>
      <c r="T230" s="85"/>
      <c r="U230" s="38"/>
      <c r="V230" s="38"/>
      <c r="W230" s="38"/>
      <c r="X230" s="38"/>
      <c r="Y230" s="38"/>
      <c r="Z230" s="38"/>
      <c r="AA230" s="38"/>
      <c r="AB230" s="38"/>
      <c r="AC230" s="38"/>
      <c r="AD230" s="38"/>
      <c r="AE230" s="38"/>
      <c r="AT230" s="17" t="s">
        <v>165</v>
      </c>
      <c r="AU230" s="17" t="s">
        <v>79</v>
      </c>
    </row>
    <row r="231" s="13" customFormat="1">
      <c r="A231" s="13"/>
      <c r="B231" s="232"/>
      <c r="C231" s="233"/>
      <c r="D231" s="227" t="s">
        <v>166</v>
      </c>
      <c r="E231" s="234" t="s">
        <v>19</v>
      </c>
      <c r="F231" s="235" t="s">
        <v>427</v>
      </c>
      <c r="G231" s="233"/>
      <c r="H231" s="236">
        <v>4.4509999999999996</v>
      </c>
      <c r="I231" s="237"/>
      <c r="J231" s="233"/>
      <c r="K231" s="233"/>
      <c r="L231" s="238"/>
      <c r="M231" s="239"/>
      <c r="N231" s="240"/>
      <c r="O231" s="240"/>
      <c r="P231" s="240"/>
      <c r="Q231" s="240"/>
      <c r="R231" s="240"/>
      <c r="S231" s="240"/>
      <c r="T231" s="241"/>
      <c r="U231" s="13"/>
      <c r="V231" s="13"/>
      <c r="W231" s="13"/>
      <c r="X231" s="13"/>
      <c r="Y231" s="13"/>
      <c r="Z231" s="13"/>
      <c r="AA231" s="13"/>
      <c r="AB231" s="13"/>
      <c r="AC231" s="13"/>
      <c r="AD231" s="13"/>
      <c r="AE231" s="13"/>
      <c r="AT231" s="242" t="s">
        <v>166</v>
      </c>
      <c r="AU231" s="242" t="s">
        <v>79</v>
      </c>
      <c r="AV231" s="13" t="s">
        <v>81</v>
      </c>
      <c r="AW231" s="13" t="s">
        <v>33</v>
      </c>
      <c r="AX231" s="13" t="s">
        <v>71</v>
      </c>
      <c r="AY231" s="242" t="s">
        <v>154</v>
      </c>
    </row>
    <row r="232" s="2" customFormat="1" ht="16.5" customHeight="1">
      <c r="A232" s="38"/>
      <c r="B232" s="39"/>
      <c r="C232" s="247" t="s">
        <v>475</v>
      </c>
      <c r="D232" s="247" t="s">
        <v>228</v>
      </c>
      <c r="E232" s="248" t="s">
        <v>476</v>
      </c>
      <c r="F232" s="249" t="s">
        <v>477</v>
      </c>
      <c r="G232" s="250" t="s">
        <v>253</v>
      </c>
      <c r="H232" s="251">
        <v>0.081000000000000003</v>
      </c>
      <c r="I232" s="252"/>
      <c r="J232" s="253">
        <f>ROUND(I232*H232,2)</f>
        <v>0</v>
      </c>
      <c r="K232" s="249" t="s">
        <v>161</v>
      </c>
      <c r="L232" s="44"/>
      <c r="M232" s="254" t="s">
        <v>19</v>
      </c>
      <c r="N232" s="255" t="s">
        <v>42</v>
      </c>
      <c r="O232" s="84"/>
      <c r="P232" s="223">
        <f>O232*H232</f>
        <v>0</v>
      </c>
      <c r="Q232" s="223">
        <v>0</v>
      </c>
      <c r="R232" s="223">
        <f>Q232*H232</f>
        <v>0</v>
      </c>
      <c r="S232" s="223">
        <v>0</v>
      </c>
      <c r="T232" s="224">
        <f>S232*H232</f>
        <v>0</v>
      </c>
      <c r="U232" s="38"/>
      <c r="V232" s="38"/>
      <c r="W232" s="38"/>
      <c r="X232" s="38"/>
      <c r="Y232" s="38"/>
      <c r="Z232" s="38"/>
      <c r="AA232" s="38"/>
      <c r="AB232" s="38"/>
      <c r="AC232" s="38"/>
      <c r="AD232" s="38"/>
      <c r="AE232" s="38"/>
      <c r="AR232" s="225" t="s">
        <v>403</v>
      </c>
      <c r="AT232" s="225" t="s">
        <v>228</v>
      </c>
      <c r="AU232" s="225" t="s">
        <v>79</v>
      </c>
      <c r="AY232" s="17" t="s">
        <v>154</v>
      </c>
      <c r="BE232" s="226">
        <f>IF(N232="základní",J232,0)</f>
        <v>0</v>
      </c>
      <c r="BF232" s="226">
        <f>IF(N232="snížená",J232,0)</f>
        <v>0</v>
      </c>
      <c r="BG232" s="226">
        <f>IF(N232="zákl. přenesená",J232,0)</f>
        <v>0</v>
      </c>
      <c r="BH232" s="226">
        <f>IF(N232="sníž. přenesená",J232,0)</f>
        <v>0</v>
      </c>
      <c r="BI232" s="226">
        <f>IF(N232="nulová",J232,0)</f>
        <v>0</v>
      </c>
      <c r="BJ232" s="17" t="s">
        <v>79</v>
      </c>
      <c r="BK232" s="226">
        <f>ROUND(I232*H232,2)</f>
        <v>0</v>
      </c>
      <c r="BL232" s="17" t="s">
        <v>403</v>
      </c>
      <c r="BM232" s="225" t="s">
        <v>478</v>
      </c>
    </row>
    <row r="233" s="2" customFormat="1">
      <c r="A233" s="38"/>
      <c r="B233" s="39"/>
      <c r="C233" s="40"/>
      <c r="D233" s="227" t="s">
        <v>165</v>
      </c>
      <c r="E233" s="40"/>
      <c r="F233" s="228" t="s">
        <v>479</v>
      </c>
      <c r="G233" s="40"/>
      <c r="H233" s="40"/>
      <c r="I233" s="229"/>
      <c r="J233" s="40"/>
      <c r="K233" s="40"/>
      <c r="L233" s="44"/>
      <c r="M233" s="230"/>
      <c r="N233" s="231"/>
      <c r="O233" s="84"/>
      <c r="P233" s="84"/>
      <c r="Q233" s="84"/>
      <c r="R233" s="84"/>
      <c r="S233" s="84"/>
      <c r="T233" s="85"/>
      <c r="U233" s="38"/>
      <c r="V233" s="38"/>
      <c r="W233" s="38"/>
      <c r="X233" s="38"/>
      <c r="Y233" s="38"/>
      <c r="Z233" s="38"/>
      <c r="AA233" s="38"/>
      <c r="AB233" s="38"/>
      <c r="AC233" s="38"/>
      <c r="AD233" s="38"/>
      <c r="AE233" s="38"/>
      <c r="AT233" s="17" t="s">
        <v>165</v>
      </c>
      <c r="AU233" s="17" t="s">
        <v>79</v>
      </c>
    </row>
    <row r="234" s="13" customFormat="1">
      <c r="A234" s="13"/>
      <c r="B234" s="232"/>
      <c r="C234" s="233"/>
      <c r="D234" s="227" t="s">
        <v>166</v>
      </c>
      <c r="E234" s="234" t="s">
        <v>19</v>
      </c>
      <c r="F234" s="235" t="s">
        <v>480</v>
      </c>
      <c r="G234" s="233"/>
      <c r="H234" s="236">
        <v>0.081000000000000003</v>
      </c>
      <c r="I234" s="237"/>
      <c r="J234" s="233"/>
      <c r="K234" s="233"/>
      <c r="L234" s="238"/>
      <c r="M234" s="239"/>
      <c r="N234" s="240"/>
      <c r="O234" s="240"/>
      <c r="P234" s="240"/>
      <c r="Q234" s="240"/>
      <c r="R234" s="240"/>
      <c r="S234" s="240"/>
      <c r="T234" s="241"/>
      <c r="U234" s="13"/>
      <c r="V234" s="13"/>
      <c r="W234" s="13"/>
      <c r="X234" s="13"/>
      <c r="Y234" s="13"/>
      <c r="Z234" s="13"/>
      <c r="AA234" s="13"/>
      <c r="AB234" s="13"/>
      <c r="AC234" s="13"/>
      <c r="AD234" s="13"/>
      <c r="AE234" s="13"/>
      <c r="AT234" s="242" t="s">
        <v>166</v>
      </c>
      <c r="AU234" s="242" t="s">
        <v>79</v>
      </c>
      <c r="AV234" s="13" t="s">
        <v>81</v>
      </c>
      <c r="AW234" s="13" t="s">
        <v>33</v>
      </c>
      <c r="AX234" s="13" t="s">
        <v>71</v>
      </c>
      <c r="AY234" s="242" t="s">
        <v>154</v>
      </c>
    </row>
    <row r="235" s="2" customFormat="1" ht="16.5" customHeight="1">
      <c r="A235" s="38"/>
      <c r="B235" s="39"/>
      <c r="C235" s="247" t="s">
        <v>481</v>
      </c>
      <c r="D235" s="247" t="s">
        <v>228</v>
      </c>
      <c r="E235" s="248" t="s">
        <v>482</v>
      </c>
      <c r="F235" s="249" t="s">
        <v>483</v>
      </c>
      <c r="G235" s="250" t="s">
        <v>253</v>
      </c>
      <c r="H235" s="251">
        <v>44.247</v>
      </c>
      <c r="I235" s="252"/>
      <c r="J235" s="253">
        <f>ROUND(I235*H235,2)</f>
        <v>0</v>
      </c>
      <c r="K235" s="249" t="s">
        <v>161</v>
      </c>
      <c r="L235" s="44"/>
      <c r="M235" s="254" t="s">
        <v>19</v>
      </c>
      <c r="N235" s="255" t="s">
        <v>42</v>
      </c>
      <c r="O235" s="84"/>
      <c r="P235" s="223">
        <f>O235*H235</f>
        <v>0</v>
      </c>
      <c r="Q235" s="223">
        <v>0</v>
      </c>
      <c r="R235" s="223">
        <f>Q235*H235</f>
        <v>0</v>
      </c>
      <c r="S235" s="223">
        <v>0</v>
      </c>
      <c r="T235" s="224">
        <f>S235*H235</f>
        <v>0</v>
      </c>
      <c r="U235" s="38"/>
      <c r="V235" s="38"/>
      <c r="W235" s="38"/>
      <c r="X235" s="38"/>
      <c r="Y235" s="38"/>
      <c r="Z235" s="38"/>
      <c r="AA235" s="38"/>
      <c r="AB235" s="38"/>
      <c r="AC235" s="38"/>
      <c r="AD235" s="38"/>
      <c r="AE235" s="38"/>
      <c r="AR235" s="225" t="s">
        <v>403</v>
      </c>
      <c r="AT235" s="225" t="s">
        <v>228</v>
      </c>
      <c r="AU235" s="225" t="s">
        <v>79</v>
      </c>
      <c r="AY235" s="17" t="s">
        <v>154</v>
      </c>
      <c r="BE235" s="226">
        <f>IF(N235="základní",J235,0)</f>
        <v>0</v>
      </c>
      <c r="BF235" s="226">
        <f>IF(N235="snížená",J235,0)</f>
        <v>0</v>
      </c>
      <c r="BG235" s="226">
        <f>IF(N235="zákl. přenesená",J235,0)</f>
        <v>0</v>
      </c>
      <c r="BH235" s="226">
        <f>IF(N235="sníž. přenesená",J235,0)</f>
        <v>0</v>
      </c>
      <c r="BI235" s="226">
        <f>IF(N235="nulová",J235,0)</f>
        <v>0</v>
      </c>
      <c r="BJ235" s="17" t="s">
        <v>79</v>
      </c>
      <c r="BK235" s="226">
        <f>ROUND(I235*H235,2)</f>
        <v>0</v>
      </c>
      <c r="BL235" s="17" t="s">
        <v>403</v>
      </c>
      <c r="BM235" s="225" t="s">
        <v>484</v>
      </c>
    </row>
    <row r="236" s="2" customFormat="1">
      <c r="A236" s="38"/>
      <c r="B236" s="39"/>
      <c r="C236" s="40"/>
      <c r="D236" s="227" t="s">
        <v>165</v>
      </c>
      <c r="E236" s="40"/>
      <c r="F236" s="228" t="s">
        <v>485</v>
      </c>
      <c r="G236" s="40"/>
      <c r="H236" s="40"/>
      <c r="I236" s="229"/>
      <c r="J236" s="40"/>
      <c r="K236" s="40"/>
      <c r="L236" s="44"/>
      <c r="M236" s="230"/>
      <c r="N236" s="231"/>
      <c r="O236" s="84"/>
      <c r="P236" s="84"/>
      <c r="Q236" s="84"/>
      <c r="R236" s="84"/>
      <c r="S236" s="84"/>
      <c r="T236" s="85"/>
      <c r="U236" s="38"/>
      <c r="V236" s="38"/>
      <c r="W236" s="38"/>
      <c r="X236" s="38"/>
      <c r="Y236" s="38"/>
      <c r="Z236" s="38"/>
      <c r="AA236" s="38"/>
      <c r="AB236" s="38"/>
      <c r="AC236" s="38"/>
      <c r="AD236" s="38"/>
      <c r="AE236" s="38"/>
      <c r="AT236" s="17" t="s">
        <v>165</v>
      </c>
      <c r="AU236" s="17" t="s">
        <v>79</v>
      </c>
    </row>
    <row r="237" s="13" customFormat="1">
      <c r="A237" s="13"/>
      <c r="B237" s="232"/>
      <c r="C237" s="233"/>
      <c r="D237" s="227" t="s">
        <v>166</v>
      </c>
      <c r="E237" s="234" t="s">
        <v>19</v>
      </c>
      <c r="F237" s="235" t="s">
        <v>486</v>
      </c>
      <c r="G237" s="233"/>
      <c r="H237" s="236">
        <v>43.249000000000002</v>
      </c>
      <c r="I237" s="237"/>
      <c r="J237" s="233"/>
      <c r="K237" s="233"/>
      <c r="L237" s="238"/>
      <c r="M237" s="239"/>
      <c r="N237" s="240"/>
      <c r="O237" s="240"/>
      <c r="P237" s="240"/>
      <c r="Q237" s="240"/>
      <c r="R237" s="240"/>
      <c r="S237" s="240"/>
      <c r="T237" s="241"/>
      <c r="U237" s="13"/>
      <c r="V237" s="13"/>
      <c r="W237" s="13"/>
      <c r="X237" s="13"/>
      <c r="Y237" s="13"/>
      <c r="Z237" s="13"/>
      <c r="AA237" s="13"/>
      <c r="AB237" s="13"/>
      <c r="AC237" s="13"/>
      <c r="AD237" s="13"/>
      <c r="AE237" s="13"/>
      <c r="AT237" s="242" t="s">
        <v>166</v>
      </c>
      <c r="AU237" s="242" t="s">
        <v>79</v>
      </c>
      <c r="AV237" s="13" t="s">
        <v>81</v>
      </c>
      <c r="AW237" s="13" t="s">
        <v>33</v>
      </c>
      <c r="AX237" s="13" t="s">
        <v>71</v>
      </c>
      <c r="AY237" s="242" t="s">
        <v>154</v>
      </c>
    </row>
    <row r="238" s="13" customFormat="1">
      <c r="A238" s="13"/>
      <c r="B238" s="232"/>
      <c r="C238" s="233"/>
      <c r="D238" s="227" t="s">
        <v>166</v>
      </c>
      <c r="E238" s="234" t="s">
        <v>19</v>
      </c>
      <c r="F238" s="235" t="s">
        <v>430</v>
      </c>
      <c r="G238" s="233"/>
      <c r="H238" s="236">
        <v>0.75</v>
      </c>
      <c r="I238" s="237"/>
      <c r="J238" s="233"/>
      <c r="K238" s="233"/>
      <c r="L238" s="238"/>
      <c r="M238" s="239"/>
      <c r="N238" s="240"/>
      <c r="O238" s="240"/>
      <c r="P238" s="240"/>
      <c r="Q238" s="240"/>
      <c r="R238" s="240"/>
      <c r="S238" s="240"/>
      <c r="T238" s="241"/>
      <c r="U238" s="13"/>
      <c r="V238" s="13"/>
      <c r="W238" s="13"/>
      <c r="X238" s="13"/>
      <c r="Y238" s="13"/>
      <c r="Z238" s="13"/>
      <c r="AA238" s="13"/>
      <c r="AB238" s="13"/>
      <c r="AC238" s="13"/>
      <c r="AD238" s="13"/>
      <c r="AE238" s="13"/>
      <c r="AT238" s="242" t="s">
        <v>166</v>
      </c>
      <c r="AU238" s="242" t="s">
        <v>79</v>
      </c>
      <c r="AV238" s="13" t="s">
        <v>81</v>
      </c>
      <c r="AW238" s="13" t="s">
        <v>33</v>
      </c>
      <c r="AX238" s="13" t="s">
        <v>71</v>
      </c>
      <c r="AY238" s="242" t="s">
        <v>154</v>
      </c>
    </row>
    <row r="239" s="13" customFormat="1">
      <c r="A239" s="13"/>
      <c r="B239" s="232"/>
      <c r="C239" s="233"/>
      <c r="D239" s="227" t="s">
        <v>166</v>
      </c>
      <c r="E239" s="234" t="s">
        <v>19</v>
      </c>
      <c r="F239" s="235" t="s">
        <v>487</v>
      </c>
      <c r="G239" s="233"/>
      <c r="H239" s="236">
        <v>0.248</v>
      </c>
      <c r="I239" s="237"/>
      <c r="J239" s="233"/>
      <c r="K239" s="233"/>
      <c r="L239" s="238"/>
      <c r="M239" s="266"/>
      <c r="N239" s="267"/>
      <c r="O239" s="267"/>
      <c r="P239" s="267"/>
      <c r="Q239" s="267"/>
      <c r="R239" s="267"/>
      <c r="S239" s="267"/>
      <c r="T239" s="268"/>
      <c r="U239" s="13"/>
      <c r="V239" s="13"/>
      <c r="W239" s="13"/>
      <c r="X239" s="13"/>
      <c r="Y239" s="13"/>
      <c r="Z239" s="13"/>
      <c r="AA239" s="13"/>
      <c r="AB239" s="13"/>
      <c r="AC239" s="13"/>
      <c r="AD239" s="13"/>
      <c r="AE239" s="13"/>
      <c r="AT239" s="242" t="s">
        <v>166</v>
      </c>
      <c r="AU239" s="242" t="s">
        <v>79</v>
      </c>
      <c r="AV239" s="13" t="s">
        <v>81</v>
      </c>
      <c r="AW239" s="13" t="s">
        <v>33</v>
      </c>
      <c r="AX239" s="13" t="s">
        <v>71</v>
      </c>
      <c r="AY239" s="242" t="s">
        <v>154</v>
      </c>
    </row>
    <row r="240" s="2" customFormat="1" ht="6.96" customHeight="1">
      <c r="A240" s="38"/>
      <c r="B240" s="59"/>
      <c r="C240" s="60"/>
      <c r="D240" s="60"/>
      <c r="E240" s="60"/>
      <c r="F240" s="60"/>
      <c r="G240" s="60"/>
      <c r="H240" s="60"/>
      <c r="I240" s="60"/>
      <c r="J240" s="60"/>
      <c r="K240" s="60"/>
      <c r="L240" s="44"/>
      <c r="M240" s="38"/>
      <c r="O240" s="38"/>
      <c r="P240" s="38"/>
      <c r="Q240" s="38"/>
      <c r="R240" s="38"/>
      <c r="S240" s="38"/>
      <c r="T240" s="38"/>
      <c r="U240" s="38"/>
      <c r="V240" s="38"/>
      <c r="W240" s="38"/>
      <c r="X240" s="38"/>
      <c r="Y240" s="38"/>
      <c r="Z240" s="38"/>
      <c r="AA240" s="38"/>
      <c r="AB240" s="38"/>
      <c r="AC240" s="38"/>
      <c r="AD240" s="38"/>
      <c r="AE240" s="38"/>
    </row>
  </sheetData>
  <sheetProtection sheet="1" autoFilter="0" formatColumns="0" formatRows="0" objects="1" scenarios="1" spinCount="100000" saltValue="GeILcOcrgTzDm8HoqomIE4xBizxM50uXCLqeeekEJjLqULrjlmud3APMXUPq8QeA4oiNTCYKzOrX4JPAA4eBoA==" hashValue="tV4B3auFaFn8DXON0mH0MZcnXxycqjKAP3Xghl/SSxHCNJrsg3x4QwlNaR1oSUEpJ+hqCDoioWuPbLqhuUcBBg==" algorithmName="SHA-512" password="CC35"/>
  <autoFilter ref="C87:K23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1" customFormat="1" ht="12" customHeight="1">
      <c r="B8" s="20"/>
      <c r="D8" s="142" t="s">
        <v>123</v>
      </c>
      <c r="L8" s="20"/>
    </row>
    <row r="9" hidden="1" s="2" customFormat="1" ht="16.5" customHeight="1">
      <c r="A9" s="38"/>
      <c r="B9" s="44"/>
      <c r="C9" s="38"/>
      <c r="D9" s="38"/>
      <c r="E9" s="143" t="s">
        <v>219</v>
      </c>
      <c r="F9" s="38"/>
      <c r="G9" s="38"/>
      <c r="H9" s="38"/>
      <c r="I9" s="38"/>
      <c r="J9" s="38"/>
      <c r="K9" s="38"/>
      <c r="L9" s="144"/>
      <c r="S9" s="38"/>
      <c r="T9" s="38"/>
      <c r="U9" s="38"/>
      <c r="V9" s="38"/>
      <c r="W9" s="38"/>
      <c r="X9" s="38"/>
      <c r="Y9" s="38"/>
      <c r="Z9" s="38"/>
      <c r="AA9" s="38"/>
      <c r="AB9" s="38"/>
      <c r="AC9" s="38"/>
      <c r="AD9" s="38"/>
      <c r="AE9" s="38"/>
    </row>
    <row r="10" hidden="1" s="2" customFormat="1" ht="12" customHeight="1">
      <c r="A10" s="38"/>
      <c r="B10" s="44"/>
      <c r="C10" s="38"/>
      <c r="D10" s="142" t="s">
        <v>220</v>
      </c>
      <c r="E10" s="38"/>
      <c r="F10" s="38"/>
      <c r="G10" s="38"/>
      <c r="H10" s="38"/>
      <c r="I10" s="38"/>
      <c r="J10" s="38"/>
      <c r="K10" s="38"/>
      <c r="L10" s="144"/>
      <c r="S10" s="38"/>
      <c r="T10" s="38"/>
      <c r="U10" s="38"/>
      <c r="V10" s="38"/>
      <c r="W10" s="38"/>
      <c r="X10" s="38"/>
      <c r="Y10" s="38"/>
      <c r="Z10" s="38"/>
      <c r="AA10" s="38"/>
      <c r="AB10" s="38"/>
      <c r="AC10" s="38"/>
      <c r="AD10" s="38"/>
      <c r="AE10" s="38"/>
    </row>
    <row r="11" hidden="1" s="2" customFormat="1" ht="16.5" customHeight="1">
      <c r="A11" s="38"/>
      <c r="B11" s="44"/>
      <c r="C11" s="38"/>
      <c r="D11" s="38"/>
      <c r="E11" s="145" t="s">
        <v>488</v>
      </c>
      <c r="F11" s="38"/>
      <c r="G11" s="38"/>
      <c r="H11" s="38"/>
      <c r="I11" s="38"/>
      <c r="J11" s="38"/>
      <c r="K11" s="38"/>
      <c r="L11" s="144"/>
      <c r="S11" s="38"/>
      <c r="T11" s="38"/>
      <c r="U11" s="38"/>
      <c r="V11" s="38"/>
      <c r="W11" s="38"/>
      <c r="X11" s="38"/>
      <c r="Y11" s="38"/>
      <c r="Z11" s="38"/>
      <c r="AA11" s="38"/>
      <c r="AB11" s="38"/>
      <c r="AC11" s="38"/>
      <c r="AD11" s="38"/>
      <c r="AE11" s="38"/>
    </row>
    <row r="12" hidden="1"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hidden="1"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hidden="1" s="2" customFormat="1" ht="12" customHeight="1">
      <c r="A14" s="38"/>
      <c r="B14" s="44"/>
      <c r="C14" s="38"/>
      <c r="D14" s="142" t="s">
        <v>21</v>
      </c>
      <c r="E14" s="38"/>
      <c r="F14" s="133" t="s">
        <v>22</v>
      </c>
      <c r="G14" s="38"/>
      <c r="H14" s="38"/>
      <c r="I14" s="142" t="s">
        <v>23</v>
      </c>
      <c r="J14" s="146" t="str">
        <f>'Rekapitulace zakázky'!AN8</f>
        <v>1. 3. 2021</v>
      </c>
      <c r="K14" s="38"/>
      <c r="L14" s="144"/>
      <c r="S14" s="38"/>
      <c r="T14" s="38"/>
      <c r="U14" s="38"/>
      <c r="V14" s="38"/>
      <c r="W14" s="38"/>
      <c r="X14" s="38"/>
      <c r="Y14" s="38"/>
      <c r="Z14" s="38"/>
      <c r="AA14" s="38"/>
      <c r="AB14" s="38"/>
      <c r="AC14" s="38"/>
      <c r="AD14" s="38"/>
      <c r="AE14" s="38"/>
    </row>
    <row r="15" hidden="1"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hidden="1" s="2" customFormat="1" ht="12" customHeight="1">
      <c r="A16" s="38"/>
      <c r="B16" s="44"/>
      <c r="C16" s="38"/>
      <c r="D16" s="142" t="s">
        <v>25</v>
      </c>
      <c r="E16" s="38"/>
      <c r="F16" s="38"/>
      <c r="G16" s="38"/>
      <c r="H16" s="38"/>
      <c r="I16" s="142" t="s">
        <v>26</v>
      </c>
      <c r="J16" s="133" t="s">
        <v>19</v>
      </c>
      <c r="K16" s="38"/>
      <c r="L16" s="144"/>
      <c r="S16" s="38"/>
      <c r="T16" s="38"/>
      <c r="U16" s="38"/>
      <c r="V16" s="38"/>
      <c r="W16" s="38"/>
      <c r="X16" s="38"/>
      <c r="Y16" s="38"/>
      <c r="Z16" s="38"/>
      <c r="AA16" s="38"/>
      <c r="AB16" s="38"/>
      <c r="AC16" s="38"/>
      <c r="AD16" s="38"/>
      <c r="AE16" s="38"/>
    </row>
    <row r="17" hidden="1" s="2" customFormat="1" ht="18" customHeight="1">
      <c r="A17" s="38"/>
      <c r="B17" s="44"/>
      <c r="C17" s="38"/>
      <c r="D17" s="38"/>
      <c r="E17" s="133" t="s">
        <v>27</v>
      </c>
      <c r="F17" s="38"/>
      <c r="G17" s="38"/>
      <c r="H17" s="38"/>
      <c r="I17" s="142" t="s">
        <v>28</v>
      </c>
      <c r="J17" s="133" t="s">
        <v>19</v>
      </c>
      <c r="K17" s="38"/>
      <c r="L17" s="144"/>
      <c r="S17" s="38"/>
      <c r="T17" s="38"/>
      <c r="U17" s="38"/>
      <c r="V17" s="38"/>
      <c r="W17" s="38"/>
      <c r="X17" s="38"/>
      <c r="Y17" s="38"/>
      <c r="Z17" s="38"/>
      <c r="AA17" s="38"/>
      <c r="AB17" s="38"/>
      <c r="AC17" s="38"/>
      <c r="AD17" s="38"/>
      <c r="AE17" s="38"/>
    </row>
    <row r="18" hidden="1"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hidden="1" s="2" customFormat="1" ht="12" customHeight="1">
      <c r="A19" s="38"/>
      <c r="B19" s="44"/>
      <c r="C19" s="38"/>
      <c r="D19" s="142" t="s">
        <v>29</v>
      </c>
      <c r="E19" s="38"/>
      <c r="F19" s="38"/>
      <c r="G19" s="38"/>
      <c r="H19" s="38"/>
      <c r="I19" s="142" t="s">
        <v>26</v>
      </c>
      <c r="J19" s="33" t="str">
        <f>'Rekapitulace zakázky'!AN13</f>
        <v>Vyplň údaj</v>
      </c>
      <c r="K19" s="38"/>
      <c r="L19" s="144"/>
      <c r="S19" s="38"/>
      <c r="T19" s="38"/>
      <c r="U19" s="38"/>
      <c r="V19" s="38"/>
      <c r="W19" s="38"/>
      <c r="X19" s="38"/>
      <c r="Y19" s="38"/>
      <c r="Z19" s="38"/>
      <c r="AA19" s="38"/>
      <c r="AB19" s="38"/>
      <c r="AC19" s="38"/>
      <c r="AD19" s="38"/>
      <c r="AE19" s="38"/>
    </row>
    <row r="20" hidden="1" s="2" customFormat="1" ht="18" customHeight="1">
      <c r="A20" s="38"/>
      <c r="B20" s="44"/>
      <c r="C20" s="38"/>
      <c r="D20" s="38"/>
      <c r="E20" s="33" t="str">
        <f>'Rekapitulace zakázky'!E14</f>
        <v>Vyplň údaj</v>
      </c>
      <c r="F20" s="133"/>
      <c r="G20" s="133"/>
      <c r="H20" s="133"/>
      <c r="I20" s="142" t="s">
        <v>28</v>
      </c>
      <c r="J20" s="33" t="str">
        <f>'Rekapitulace zakázky'!AN14</f>
        <v>Vyplň údaj</v>
      </c>
      <c r="K20" s="38"/>
      <c r="L20" s="144"/>
      <c r="S20" s="38"/>
      <c r="T20" s="38"/>
      <c r="U20" s="38"/>
      <c r="V20" s="38"/>
      <c r="W20" s="38"/>
      <c r="X20" s="38"/>
      <c r="Y20" s="38"/>
      <c r="Z20" s="38"/>
      <c r="AA20" s="38"/>
      <c r="AB20" s="38"/>
      <c r="AC20" s="38"/>
      <c r="AD20" s="38"/>
      <c r="AE20" s="38"/>
    </row>
    <row r="21" hidden="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hidden="1" s="2" customFormat="1" ht="12" customHeight="1">
      <c r="A22" s="38"/>
      <c r="B22" s="44"/>
      <c r="C22" s="38"/>
      <c r="D22" s="142" t="s">
        <v>31</v>
      </c>
      <c r="E22" s="38"/>
      <c r="F22" s="38"/>
      <c r="G22" s="38"/>
      <c r="H22" s="38"/>
      <c r="I22" s="142" t="s">
        <v>26</v>
      </c>
      <c r="J22" s="133" t="str">
        <f>IF('Rekapitulace zakázky'!AN16="","",'Rekapitulace zakázky'!AN16)</f>
        <v/>
      </c>
      <c r="K22" s="38"/>
      <c r="L22" s="144"/>
      <c r="S22" s="38"/>
      <c r="T22" s="38"/>
      <c r="U22" s="38"/>
      <c r="V22" s="38"/>
      <c r="W22" s="38"/>
      <c r="X22" s="38"/>
      <c r="Y22" s="38"/>
      <c r="Z22" s="38"/>
      <c r="AA22" s="38"/>
      <c r="AB22" s="38"/>
      <c r="AC22" s="38"/>
      <c r="AD22" s="38"/>
      <c r="AE22" s="38"/>
    </row>
    <row r="23" hidden="1" s="2" customFormat="1" ht="18" customHeight="1">
      <c r="A23" s="38"/>
      <c r="B23" s="44"/>
      <c r="C23" s="38"/>
      <c r="D23" s="38"/>
      <c r="E23" s="133" t="str">
        <f>IF('Rekapitulace zakázky'!E17="","",'Rekapitulace zakázky'!E17)</f>
        <v xml:space="preserve"> </v>
      </c>
      <c r="F23" s="38"/>
      <c r="G23" s="38"/>
      <c r="H23" s="38"/>
      <c r="I23" s="142" t="s">
        <v>28</v>
      </c>
      <c r="J23" s="133" t="str">
        <f>IF('Rekapitulace zakázky'!AN17="","",'Rekapitulace zakázky'!AN17)</f>
        <v/>
      </c>
      <c r="K23" s="38"/>
      <c r="L23" s="144"/>
      <c r="S23" s="38"/>
      <c r="T23" s="38"/>
      <c r="U23" s="38"/>
      <c r="V23" s="38"/>
      <c r="W23" s="38"/>
      <c r="X23" s="38"/>
      <c r="Y23" s="38"/>
      <c r="Z23" s="38"/>
      <c r="AA23" s="38"/>
      <c r="AB23" s="38"/>
      <c r="AC23" s="38"/>
      <c r="AD23" s="38"/>
      <c r="AE23" s="38"/>
    </row>
    <row r="24" hidden="1"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hidden="1" s="2" customFormat="1" ht="12" customHeight="1">
      <c r="A25" s="38"/>
      <c r="B25" s="44"/>
      <c r="C25" s="38"/>
      <c r="D25" s="142" t="s">
        <v>34</v>
      </c>
      <c r="E25" s="38"/>
      <c r="F25" s="38"/>
      <c r="G25" s="38"/>
      <c r="H25" s="38"/>
      <c r="I25" s="142" t="s">
        <v>26</v>
      </c>
      <c r="J25" s="133" t="s">
        <v>19</v>
      </c>
      <c r="K25" s="38"/>
      <c r="L25" s="144"/>
      <c r="S25" s="38"/>
      <c r="T25" s="38"/>
      <c r="U25" s="38"/>
      <c r="V25" s="38"/>
      <c r="W25" s="38"/>
      <c r="X25" s="38"/>
      <c r="Y25" s="38"/>
      <c r="Z25" s="38"/>
      <c r="AA25" s="38"/>
      <c r="AB25" s="38"/>
      <c r="AC25" s="38"/>
      <c r="AD25" s="38"/>
      <c r="AE25" s="38"/>
    </row>
    <row r="26" hidden="1" s="2" customFormat="1" ht="18" customHeight="1">
      <c r="A26" s="38"/>
      <c r="B26" s="44"/>
      <c r="C26" s="38"/>
      <c r="D26" s="38"/>
      <c r="E26" s="133" t="s">
        <v>27</v>
      </c>
      <c r="F26" s="38"/>
      <c r="G26" s="38"/>
      <c r="H26" s="38"/>
      <c r="I26" s="142" t="s">
        <v>28</v>
      </c>
      <c r="J26" s="133" t="s">
        <v>19</v>
      </c>
      <c r="K26" s="38"/>
      <c r="L26" s="144"/>
      <c r="S26" s="38"/>
      <c r="T26" s="38"/>
      <c r="U26" s="38"/>
      <c r="V26" s="38"/>
      <c r="W26" s="38"/>
      <c r="X26" s="38"/>
      <c r="Y26" s="38"/>
      <c r="Z26" s="38"/>
      <c r="AA26" s="38"/>
      <c r="AB26" s="38"/>
      <c r="AC26" s="38"/>
      <c r="AD26" s="38"/>
      <c r="AE26" s="38"/>
    </row>
    <row r="27" hidden="1"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hidden="1" s="2" customFormat="1" ht="12" customHeight="1">
      <c r="A28" s="38"/>
      <c r="B28" s="44"/>
      <c r="C28" s="38"/>
      <c r="D28" s="142" t="s">
        <v>35</v>
      </c>
      <c r="E28" s="38"/>
      <c r="F28" s="38"/>
      <c r="G28" s="38"/>
      <c r="H28" s="38"/>
      <c r="I28" s="38"/>
      <c r="J28" s="38"/>
      <c r="K28" s="38"/>
      <c r="L28" s="144"/>
      <c r="S28" s="38"/>
      <c r="T28" s="38"/>
      <c r="U28" s="38"/>
      <c r="V28" s="38"/>
      <c r="W28" s="38"/>
      <c r="X28" s="38"/>
      <c r="Y28" s="38"/>
      <c r="Z28" s="38"/>
      <c r="AA28" s="38"/>
      <c r="AB28" s="38"/>
      <c r="AC28" s="38"/>
      <c r="AD28" s="38"/>
      <c r="AE28" s="38"/>
    </row>
    <row r="29" hidden="1"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hidden="1"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25.44" customHeight="1">
      <c r="A32" s="38"/>
      <c r="B32" s="44"/>
      <c r="C32" s="38"/>
      <c r="D32" s="152" t="s">
        <v>37</v>
      </c>
      <c r="E32" s="38"/>
      <c r="F32" s="38"/>
      <c r="G32" s="38"/>
      <c r="H32" s="38"/>
      <c r="I32" s="38"/>
      <c r="J32" s="153">
        <f>ROUND(J88, 2)</f>
        <v>0</v>
      </c>
      <c r="K32" s="38"/>
      <c r="L32" s="144"/>
      <c r="S32" s="38"/>
      <c r="T32" s="38"/>
      <c r="U32" s="38"/>
      <c r="V32" s="38"/>
      <c r="W32" s="38"/>
      <c r="X32" s="38"/>
      <c r="Y32" s="38"/>
      <c r="Z32" s="38"/>
      <c r="AA32" s="38"/>
      <c r="AB32" s="38"/>
      <c r="AC32" s="38"/>
      <c r="AD32" s="38"/>
      <c r="AE32" s="38"/>
    </row>
    <row r="33" hidden="1"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hidden="1" s="2" customFormat="1" ht="14.4" customHeight="1">
      <c r="A34" s="38"/>
      <c r="B34" s="44"/>
      <c r="C34" s="38"/>
      <c r="D34" s="38"/>
      <c r="E34" s="38"/>
      <c r="F34" s="154" t="s">
        <v>39</v>
      </c>
      <c r="G34" s="38"/>
      <c r="H34" s="38"/>
      <c r="I34" s="154" t="s">
        <v>38</v>
      </c>
      <c r="J34" s="154" t="s">
        <v>40</v>
      </c>
      <c r="K34" s="38"/>
      <c r="L34" s="144"/>
      <c r="S34" s="38"/>
      <c r="T34" s="38"/>
      <c r="U34" s="38"/>
      <c r="V34" s="38"/>
      <c r="W34" s="38"/>
      <c r="X34" s="38"/>
      <c r="Y34" s="38"/>
      <c r="Z34" s="38"/>
      <c r="AA34" s="38"/>
      <c r="AB34" s="38"/>
      <c r="AC34" s="38"/>
      <c r="AD34" s="38"/>
      <c r="AE34" s="38"/>
    </row>
    <row r="35" hidden="1" s="2" customFormat="1" ht="14.4" customHeight="1">
      <c r="A35" s="38"/>
      <c r="B35" s="44"/>
      <c r="C35" s="38"/>
      <c r="D35" s="155" t="s">
        <v>41</v>
      </c>
      <c r="E35" s="142" t="s">
        <v>42</v>
      </c>
      <c r="F35" s="156">
        <f>ROUND((SUM(BE88:BE274)),  2)</f>
        <v>0</v>
      </c>
      <c r="G35" s="38"/>
      <c r="H35" s="38"/>
      <c r="I35" s="157">
        <v>0.20999999999999999</v>
      </c>
      <c r="J35" s="156">
        <f>ROUND(((SUM(BE88:BE274))*I35),  2)</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ROUND((SUM(BF88:BF274)),  2)</f>
        <v>0</v>
      </c>
      <c r="G36" s="38"/>
      <c r="H36" s="38"/>
      <c r="I36" s="157">
        <v>0.14999999999999999</v>
      </c>
      <c r="J36" s="156">
        <f>ROUND(((SUM(BF88:BF274))*I36),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ROUND((SUM(BG88:BG274)),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45</v>
      </c>
      <c r="F38" s="156">
        <f>ROUND((SUM(BH88:BH274)),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46</v>
      </c>
      <c r="F39" s="156">
        <f>ROUND((SUM(BI88:BI274)),  2)</f>
        <v>0</v>
      </c>
      <c r="G39" s="38"/>
      <c r="H39" s="38"/>
      <c r="I39" s="157">
        <v>0</v>
      </c>
      <c r="J39" s="156">
        <f>0</f>
        <v>0</v>
      </c>
      <c r="K39" s="38"/>
      <c r="L39" s="144"/>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hidden="1" s="2" customFormat="1" ht="25.44" customHeight="1">
      <c r="A41" s="38"/>
      <c r="B41" s="44"/>
      <c r="C41" s="158"/>
      <c r="D41" s="159" t="s">
        <v>47</v>
      </c>
      <c r="E41" s="160"/>
      <c r="F41" s="160"/>
      <c r="G41" s="161" t="s">
        <v>48</v>
      </c>
      <c r="H41" s="162" t="s">
        <v>49</v>
      </c>
      <c r="I41" s="160"/>
      <c r="J41" s="163">
        <f>SUM(J32:J39)</f>
        <v>0</v>
      </c>
      <c r="K41" s="164"/>
      <c r="L41" s="144"/>
      <c r="S41" s="38"/>
      <c r="T41" s="38"/>
      <c r="U41" s="38"/>
      <c r="V41" s="38"/>
      <c r="W41" s="38"/>
      <c r="X41" s="38"/>
      <c r="Y41" s="38"/>
      <c r="Z41" s="38"/>
      <c r="AA41" s="38"/>
      <c r="AB41" s="38"/>
      <c r="AC41" s="38"/>
      <c r="AD41" s="38"/>
      <c r="AE41" s="38"/>
    </row>
    <row r="42" hidden="1"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3" hidden="1"/>
    <row r="44" hidden="1"/>
    <row r="45" hidden="1"/>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125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Oprava trati v úseku Kopidlno - Jičín</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123</v>
      </c>
      <c r="D51" s="22"/>
      <c r="E51" s="22"/>
      <c r="F51" s="22"/>
      <c r="G51" s="22"/>
      <c r="H51" s="22"/>
      <c r="I51" s="22"/>
      <c r="J51" s="22"/>
      <c r="K51" s="22"/>
      <c r="L51" s="20"/>
    </row>
    <row r="52" s="2" customFormat="1" ht="16.5" customHeight="1">
      <c r="A52" s="38"/>
      <c r="B52" s="39"/>
      <c r="C52" s="40"/>
      <c r="D52" s="40"/>
      <c r="E52" s="169" t="s">
        <v>219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220</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01.2 - Železniční svršek 36,470 - 38,865</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TÚ Kopidlno - Jičín</v>
      </c>
      <c r="G56" s="40"/>
      <c r="H56" s="40"/>
      <c r="I56" s="32" t="s">
        <v>23</v>
      </c>
      <c r="J56" s="72" t="str">
        <f>IF(J14="","",J14)</f>
        <v>1. 3. 2021</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Správa železnic, s.o.</v>
      </c>
      <c r="G58" s="40"/>
      <c r="H58" s="40"/>
      <c r="I58" s="32" t="s">
        <v>31</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29</v>
      </c>
      <c r="D59" s="40"/>
      <c r="E59" s="40"/>
      <c r="F59" s="27" t="str">
        <f>IF(E20="","",E20)</f>
        <v>Vyplň údaj</v>
      </c>
      <c r="G59" s="40"/>
      <c r="H59" s="40"/>
      <c r="I59" s="32" t="s">
        <v>34</v>
      </c>
      <c r="J59" s="36" t="str">
        <f>E26</f>
        <v>Správa železnic, s.o.</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126</v>
      </c>
      <c r="D61" s="171"/>
      <c r="E61" s="171"/>
      <c r="F61" s="171"/>
      <c r="G61" s="171"/>
      <c r="H61" s="171"/>
      <c r="I61" s="171"/>
      <c r="J61" s="172" t="s">
        <v>127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69</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128</v>
      </c>
    </row>
    <row r="64" s="9" customFormat="1" ht="24.96" customHeight="1">
      <c r="A64" s="9"/>
      <c r="B64" s="174"/>
      <c r="C64" s="175"/>
      <c r="D64" s="176" t="s">
        <v>222</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223</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224</v>
      </c>
      <c r="E66" s="177"/>
      <c r="F66" s="177"/>
      <c r="G66" s="177"/>
      <c r="H66" s="177"/>
      <c r="I66" s="177"/>
      <c r="J66" s="178">
        <f>J215</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139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Oprava trati v úseku Kopidlno - Jičín</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123</v>
      </c>
      <c r="D77" s="22"/>
      <c r="E77" s="22"/>
      <c r="F77" s="22"/>
      <c r="G77" s="22"/>
      <c r="H77" s="22"/>
      <c r="I77" s="22"/>
      <c r="J77" s="22"/>
      <c r="K77" s="22"/>
      <c r="L77" s="20"/>
    </row>
    <row r="78" s="2" customFormat="1" ht="16.5" customHeight="1">
      <c r="A78" s="38"/>
      <c r="B78" s="39"/>
      <c r="C78" s="40"/>
      <c r="D78" s="40"/>
      <c r="E78" s="169" t="s">
        <v>219</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220</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SO 01.2 - Železniční svršek 36,470 - 38,865</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TÚ Kopidlno - Jičín</v>
      </c>
      <c r="G82" s="40"/>
      <c r="H82" s="40"/>
      <c r="I82" s="32" t="s">
        <v>23</v>
      </c>
      <c r="J82" s="72" t="str">
        <f>IF(J14="","",J14)</f>
        <v>1. 3. 2021</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Správa železnic, s.o.</v>
      </c>
      <c r="G84" s="40"/>
      <c r="H84" s="40"/>
      <c r="I84" s="32" t="s">
        <v>31</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29</v>
      </c>
      <c r="D85" s="40"/>
      <c r="E85" s="40"/>
      <c r="F85" s="27" t="str">
        <f>IF(E20="","",E20)</f>
        <v>Vyplň údaj</v>
      </c>
      <c r="G85" s="40"/>
      <c r="H85" s="40"/>
      <c r="I85" s="32" t="s">
        <v>34</v>
      </c>
      <c r="J85" s="36" t="str">
        <f>E26</f>
        <v>Správa železnic, s.o.</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140</v>
      </c>
      <c r="D87" s="188" t="s">
        <v>56</v>
      </c>
      <c r="E87" s="188" t="s">
        <v>52</v>
      </c>
      <c r="F87" s="188" t="s">
        <v>53</v>
      </c>
      <c r="G87" s="188" t="s">
        <v>141</v>
      </c>
      <c r="H87" s="188" t="s">
        <v>142</v>
      </c>
      <c r="I87" s="188" t="s">
        <v>143</v>
      </c>
      <c r="J87" s="188" t="s">
        <v>127</v>
      </c>
      <c r="K87" s="189" t="s">
        <v>144</v>
      </c>
      <c r="L87" s="190"/>
      <c r="M87" s="92" t="s">
        <v>19</v>
      </c>
      <c r="N87" s="93" t="s">
        <v>41</v>
      </c>
      <c r="O87" s="93" t="s">
        <v>145</v>
      </c>
      <c r="P87" s="93" t="s">
        <v>146</v>
      </c>
      <c r="Q87" s="93" t="s">
        <v>147</v>
      </c>
      <c r="R87" s="93" t="s">
        <v>148</v>
      </c>
      <c r="S87" s="93" t="s">
        <v>149</v>
      </c>
      <c r="T87" s="94" t="s">
        <v>150</v>
      </c>
      <c r="U87" s="185"/>
      <c r="V87" s="185"/>
      <c r="W87" s="185"/>
      <c r="X87" s="185"/>
      <c r="Y87" s="185"/>
      <c r="Z87" s="185"/>
      <c r="AA87" s="185"/>
      <c r="AB87" s="185"/>
      <c r="AC87" s="185"/>
      <c r="AD87" s="185"/>
      <c r="AE87" s="185"/>
    </row>
    <row r="88" s="2" customFormat="1" ht="22.8" customHeight="1">
      <c r="A88" s="38"/>
      <c r="B88" s="39"/>
      <c r="C88" s="99" t="s">
        <v>151</v>
      </c>
      <c r="D88" s="40"/>
      <c r="E88" s="40"/>
      <c r="F88" s="40"/>
      <c r="G88" s="40"/>
      <c r="H88" s="40"/>
      <c r="I88" s="40"/>
      <c r="J88" s="191">
        <f>BK88</f>
        <v>0</v>
      </c>
      <c r="K88" s="40"/>
      <c r="L88" s="44"/>
      <c r="M88" s="95"/>
      <c r="N88" s="192"/>
      <c r="O88" s="96"/>
      <c r="P88" s="193">
        <f>P89+P215</f>
        <v>0</v>
      </c>
      <c r="Q88" s="96"/>
      <c r="R88" s="193">
        <f>R89+R215</f>
        <v>2751.3801800000006</v>
      </c>
      <c r="S88" s="96"/>
      <c r="T88" s="194">
        <f>T89+T215</f>
        <v>0</v>
      </c>
      <c r="U88" s="38"/>
      <c r="V88" s="38"/>
      <c r="W88" s="38"/>
      <c r="X88" s="38"/>
      <c r="Y88" s="38"/>
      <c r="Z88" s="38"/>
      <c r="AA88" s="38"/>
      <c r="AB88" s="38"/>
      <c r="AC88" s="38"/>
      <c r="AD88" s="38"/>
      <c r="AE88" s="38"/>
      <c r="AT88" s="17" t="s">
        <v>70</v>
      </c>
      <c r="AU88" s="17" t="s">
        <v>128</v>
      </c>
      <c r="BK88" s="195">
        <f>BK89+BK215</f>
        <v>0</v>
      </c>
    </row>
    <row r="89" s="12" customFormat="1" ht="25.92" customHeight="1">
      <c r="A89" s="12"/>
      <c r="B89" s="196"/>
      <c r="C89" s="197"/>
      <c r="D89" s="198" t="s">
        <v>70</v>
      </c>
      <c r="E89" s="199" t="s">
        <v>225</v>
      </c>
      <c r="F89" s="199" t="s">
        <v>226</v>
      </c>
      <c r="G89" s="197"/>
      <c r="H89" s="197"/>
      <c r="I89" s="200"/>
      <c r="J89" s="201">
        <f>BK89</f>
        <v>0</v>
      </c>
      <c r="K89" s="197"/>
      <c r="L89" s="202"/>
      <c r="M89" s="203"/>
      <c r="N89" s="204"/>
      <c r="O89" s="204"/>
      <c r="P89" s="205">
        <f>P90</f>
        <v>0</v>
      </c>
      <c r="Q89" s="204"/>
      <c r="R89" s="205">
        <f>R90</f>
        <v>2751.3801800000006</v>
      </c>
      <c r="S89" s="204"/>
      <c r="T89" s="206">
        <f>T90</f>
        <v>0</v>
      </c>
      <c r="U89" s="12"/>
      <c r="V89" s="12"/>
      <c r="W89" s="12"/>
      <c r="X89" s="12"/>
      <c r="Y89" s="12"/>
      <c r="Z89" s="12"/>
      <c r="AA89" s="12"/>
      <c r="AB89" s="12"/>
      <c r="AC89" s="12"/>
      <c r="AD89" s="12"/>
      <c r="AE89" s="12"/>
      <c r="AR89" s="207" t="s">
        <v>79</v>
      </c>
      <c r="AT89" s="208" t="s">
        <v>70</v>
      </c>
      <c r="AU89" s="208" t="s">
        <v>71</v>
      </c>
      <c r="AY89" s="207" t="s">
        <v>154</v>
      </c>
      <c r="BK89" s="209">
        <f>BK90</f>
        <v>0</v>
      </c>
    </row>
    <row r="90" s="12" customFormat="1" ht="22.8" customHeight="1">
      <c r="A90" s="12"/>
      <c r="B90" s="196"/>
      <c r="C90" s="197"/>
      <c r="D90" s="198" t="s">
        <v>70</v>
      </c>
      <c r="E90" s="210" t="s">
        <v>187</v>
      </c>
      <c r="F90" s="210" t="s">
        <v>227</v>
      </c>
      <c r="G90" s="197"/>
      <c r="H90" s="197"/>
      <c r="I90" s="200"/>
      <c r="J90" s="211">
        <f>BK90</f>
        <v>0</v>
      </c>
      <c r="K90" s="197"/>
      <c r="L90" s="202"/>
      <c r="M90" s="203"/>
      <c r="N90" s="204"/>
      <c r="O90" s="204"/>
      <c r="P90" s="205">
        <f>SUM(P91:P214)</f>
        <v>0</v>
      </c>
      <c r="Q90" s="204"/>
      <c r="R90" s="205">
        <f>SUM(R91:R214)</f>
        <v>2751.3801800000006</v>
      </c>
      <c r="S90" s="204"/>
      <c r="T90" s="206">
        <f>SUM(T91:T214)</f>
        <v>0</v>
      </c>
      <c r="U90" s="12"/>
      <c r="V90" s="12"/>
      <c r="W90" s="12"/>
      <c r="X90" s="12"/>
      <c r="Y90" s="12"/>
      <c r="Z90" s="12"/>
      <c r="AA90" s="12"/>
      <c r="AB90" s="12"/>
      <c r="AC90" s="12"/>
      <c r="AD90" s="12"/>
      <c r="AE90" s="12"/>
      <c r="AR90" s="207" t="s">
        <v>79</v>
      </c>
      <c r="AT90" s="208" t="s">
        <v>70</v>
      </c>
      <c r="AU90" s="208" t="s">
        <v>79</v>
      </c>
      <c r="AY90" s="207" t="s">
        <v>154</v>
      </c>
      <c r="BK90" s="209">
        <f>SUM(BK91:BK214)</f>
        <v>0</v>
      </c>
    </row>
    <row r="91" s="2" customFormat="1">
      <c r="A91" s="38"/>
      <c r="B91" s="39"/>
      <c r="C91" s="247" t="s">
        <v>79</v>
      </c>
      <c r="D91" s="247" t="s">
        <v>228</v>
      </c>
      <c r="E91" s="248" t="s">
        <v>229</v>
      </c>
      <c r="F91" s="249" t="s">
        <v>230</v>
      </c>
      <c r="G91" s="250" t="s">
        <v>231</v>
      </c>
      <c r="H91" s="251">
        <v>1896</v>
      </c>
      <c r="I91" s="252"/>
      <c r="J91" s="253">
        <f>ROUND(I91*H91,2)</f>
        <v>0</v>
      </c>
      <c r="K91" s="249" t="s">
        <v>161</v>
      </c>
      <c r="L91" s="44"/>
      <c r="M91" s="254" t="s">
        <v>19</v>
      </c>
      <c r="N91" s="255" t="s">
        <v>42</v>
      </c>
      <c r="O91" s="84"/>
      <c r="P91" s="223">
        <f>O91*H91</f>
        <v>0</v>
      </c>
      <c r="Q91" s="223">
        <v>0</v>
      </c>
      <c r="R91" s="223">
        <f>Q91*H91</f>
        <v>0</v>
      </c>
      <c r="S91" s="223">
        <v>0</v>
      </c>
      <c r="T91" s="224">
        <f>S91*H91</f>
        <v>0</v>
      </c>
      <c r="U91" s="38"/>
      <c r="V91" s="38"/>
      <c r="W91" s="38"/>
      <c r="X91" s="38"/>
      <c r="Y91" s="38"/>
      <c r="Z91" s="38"/>
      <c r="AA91" s="38"/>
      <c r="AB91" s="38"/>
      <c r="AC91" s="38"/>
      <c r="AD91" s="38"/>
      <c r="AE91" s="38"/>
      <c r="AR91" s="225" t="s">
        <v>163</v>
      </c>
      <c r="AT91" s="225" t="s">
        <v>228</v>
      </c>
      <c r="AU91" s="225" t="s">
        <v>81</v>
      </c>
      <c r="AY91" s="17" t="s">
        <v>154</v>
      </c>
      <c r="BE91" s="226">
        <f>IF(N91="základní",J91,0)</f>
        <v>0</v>
      </c>
      <c r="BF91" s="226">
        <f>IF(N91="snížená",J91,0)</f>
        <v>0</v>
      </c>
      <c r="BG91" s="226">
        <f>IF(N91="zákl. přenesená",J91,0)</f>
        <v>0</v>
      </c>
      <c r="BH91" s="226">
        <f>IF(N91="sníž. přenesená",J91,0)</f>
        <v>0</v>
      </c>
      <c r="BI91" s="226">
        <f>IF(N91="nulová",J91,0)</f>
        <v>0</v>
      </c>
      <c r="BJ91" s="17" t="s">
        <v>79</v>
      </c>
      <c r="BK91" s="226">
        <f>ROUND(I91*H91,2)</f>
        <v>0</v>
      </c>
      <c r="BL91" s="17" t="s">
        <v>163</v>
      </c>
      <c r="BM91" s="225" t="s">
        <v>489</v>
      </c>
    </row>
    <row r="92" s="2" customFormat="1">
      <c r="A92" s="38"/>
      <c r="B92" s="39"/>
      <c r="C92" s="40"/>
      <c r="D92" s="227" t="s">
        <v>165</v>
      </c>
      <c r="E92" s="40"/>
      <c r="F92" s="228" t="s">
        <v>233</v>
      </c>
      <c r="G92" s="40"/>
      <c r="H92" s="40"/>
      <c r="I92" s="229"/>
      <c r="J92" s="40"/>
      <c r="K92" s="40"/>
      <c r="L92" s="44"/>
      <c r="M92" s="230"/>
      <c r="N92" s="231"/>
      <c r="O92" s="84"/>
      <c r="P92" s="84"/>
      <c r="Q92" s="84"/>
      <c r="R92" s="84"/>
      <c r="S92" s="84"/>
      <c r="T92" s="85"/>
      <c r="U92" s="38"/>
      <c r="V92" s="38"/>
      <c r="W92" s="38"/>
      <c r="X92" s="38"/>
      <c r="Y92" s="38"/>
      <c r="Z92" s="38"/>
      <c r="AA92" s="38"/>
      <c r="AB92" s="38"/>
      <c r="AC92" s="38"/>
      <c r="AD92" s="38"/>
      <c r="AE92" s="38"/>
      <c r="AT92" s="17" t="s">
        <v>165</v>
      </c>
      <c r="AU92" s="17" t="s">
        <v>81</v>
      </c>
    </row>
    <row r="93" s="13" customFormat="1">
      <c r="A93" s="13"/>
      <c r="B93" s="232"/>
      <c r="C93" s="233"/>
      <c r="D93" s="227" t="s">
        <v>166</v>
      </c>
      <c r="E93" s="234" t="s">
        <v>19</v>
      </c>
      <c r="F93" s="235" t="s">
        <v>490</v>
      </c>
      <c r="G93" s="233"/>
      <c r="H93" s="236">
        <v>1420</v>
      </c>
      <c r="I93" s="237"/>
      <c r="J93" s="233"/>
      <c r="K93" s="233"/>
      <c r="L93" s="238"/>
      <c r="M93" s="239"/>
      <c r="N93" s="240"/>
      <c r="O93" s="240"/>
      <c r="P93" s="240"/>
      <c r="Q93" s="240"/>
      <c r="R93" s="240"/>
      <c r="S93" s="240"/>
      <c r="T93" s="241"/>
      <c r="U93" s="13"/>
      <c r="V93" s="13"/>
      <c r="W93" s="13"/>
      <c r="X93" s="13"/>
      <c r="Y93" s="13"/>
      <c r="Z93" s="13"/>
      <c r="AA93" s="13"/>
      <c r="AB93" s="13"/>
      <c r="AC93" s="13"/>
      <c r="AD93" s="13"/>
      <c r="AE93" s="13"/>
      <c r="AT93" s="242" t="s">
        <v>166</v>
      </c>
      <c r="AU93" s="242" t="s">
        <v>81</v>
      </c>
      <c r="AV93" s="13" t="s">
        <v>81</v>
      </c>
      <c r="AW93" s="13" t="s">
        <v>33</v>
      </c>
      <c r="AX93" s="13" t="s">
        <v>71</v>
      </c>
      <c r="AY93" s="242" t="s">
        <v>154</v>
      </c>
    </row>
    <row r="94" s="13" customFormat="1">
      <c r="A94" s="13"/>
      <c r="B94" s="232"/>
      <c r="C94" s="233"/>
      <c r="D94" s="227" t="s">
        <v>166</v>
      </c>
      <c r="E94" s="234" t="s">
        <v>19</v>
      </c>
      <c r="F94" s="235" t="s">
        <v>491</v>
      </c>
      <c r="G94" s="233"/>
      <c r="H94" s="236">
        <v>476</v>
      </c>
      <c r="I94" s="237"/>
      <c r="J94" s="233"/>
      <c r="K94" s="233"/>
      <c r="L94" s="238"/>
      <c r="M94" s="239"/>
      <c r="N94" s="240"/>
      <c r="O94" s="240"/>
      <c r="P94" s="240"/>
      <c r="Q94" s="240"/>
      <c r="R94" s="240"/>
      <c r="S94" s="240"/>
      <c r="T94" s="241"/>
      <c r="U94" s="13"/>
      <c r="V94" s="13"/>
      <c r="W94" s="13"/>
      <c r="X94" s="13"/>
      <c r="Y94" s="13"/>
      <c r="Z94" s="13"/>
      <c r="AA94" s="13"/>
      <c r="AB94" s="13"/>
      <c r="AC94" s="13"/>
      <c r="AD94" s="13"/>
      <c r="AE94" s="13"/>
      <c r="AT94" s="242" t="s">
        <v>166</v>
      </c>
      <c r="AU94" s="242" t="s">
        <v>81</v>
      </c>
      <c r="AV94" s="13" t="s">
        <v>81</v>
      </c>
      <c r="AW94" s="13" t="s">
        <v>33</v>
      </c>
      <c r="AX94" s="13" t="s">
        <v>71</v>
      </c>
      <c r="AY94" s="242" t="s">
        <v>154</v>
      </c>
    </row>
    <row r="95" s="2" customFormat="1">
      <c r="A95" s="38"/>
      <c r="B95" s="39"/>
      <c r="C95" s="247" t="s">
        <v>81</v>
      </c>
      <c r="D95" s="247" t="s">
        <v>228</v>
      </c>
      <c r="E95" s="248" t="s">
        <v>492</v>
      </c>
      <c r="F95" s="249" t="s">
        <v>493</v>
      </c>
      <c r="G95" s="250" t="s">
        <v>286</v>
      </c>
      <c r="H95" s="251">
        <v>2.3700000000000001</v>
      </c>
      <c r="I95" s="252"/>
      <c r="J95" s="253">
        <f>ROUND(I95*H95,2)</f>
        <v>0</v>
      </c>
      <c r="K95" s="249" t="s">
        <v>161</v>
      </c>
      <c r="L95" s="44"/>
      <c r="M95" s="254" t="s">
        <v>19</v>
      </c>
      <c r="N95" s="255" t="s">
        <v>42</v>
      </c>
      <c r="O95" s="84"/>
      <c r="P95" s="223">
        <f>O95*H95</f>
        <v>0</v>
      </c>
      <c r="Q95" s="223">
        <v>0</v>
      </c>
      <c r="R95" s="223">
        <f>Q95*H95</f>
        <v>0</v>
      </c>
      <c r="S95" s="223">
        <v>0</v>
      </c>
      <c r="T95" s="224">
        <f>S95*H95</f>
        <v>0</v>
      </c>
      <c r="U95" s="38"/>
      <c r="V95" s="38"/>
      <c r="W95" s="38"/>
      <c r="X95" s="38"/>
      <c r="Y95" s="38"/>
      <c r="Z95" s="38"/>
      <c r="AA95" s="38"/>
      <c r="AB95" s="38"/>
      <c r="AC95" s="38"/>
      <c r="AD95" s="38"/>
      <c r="AE95" s="38"/>
      <c r="AR95" s="225" t="s">
        <v>163</v>
      </c>
      <c r="AT95" s="225" t="s">
        <v>228</v>
      </c>
      <c r="AU95" s="225" t="s">
        <v>81</v>
      </c>
      <c r="AY95" s="17" t="s">
        <v>154</v>
      </c>
      <c r="BE95" s="226">
        <f>IF(N95="základní",J95,0)</f>
        <v>0</v>
      </c>
      <c r="BF95" s="226">
        <f>IF(N95="snížená",J95,0)</f>
        <v>0</v>
      </c>
      <c r="BG95" s="226">
        <f>IF(N95="zákl. přenesená",J95,0)</f>
        <v>0</v>
      </c>
      <c r="BH95" s="226">
        <f>IF(N95="sníž. přenesená",J95,0)</f>
        <v>0</v>
      </c>
      <c r="BI95" s="226">
        <f>IF(N95="nulová",J95,0)</f>
        <v>0</v>
      </c>
      <c r="BJ95" s="17" t="s">
        <v>79</v>
      </c>
      <c r="BK95" s="226">
        <f>ROUND(I95*H95,2)</f>
        <v>0</v>
      </c>
      <c r="BL95" s="17" t="s">
        <v>163</v>
      </c>
      <c r="BM95" s="225" t="s">
        <v>494</v>
      </c>
    </row>
    <row r="96" s="2" customFormat="1">
      <c r="A96" s="38"/>
      <c r="B96" s="39"/>
      <c r="C96" s="40"/>
      <c r="D96" s="227" t="s">
        <v>165</v>
      </c>
      <c r="E96" s="40"/>
      <c r="F96" s="228" t="s">
        <v>495</v>
      </c>
      <c r="G96" s="40"/>
      <c r="H96" s="40"/>
      <c r="I96" s="229"/>
      <c r="J96" s="40"/>
      <c r="K96" s="40"/>
      <c r="L96" s="44"/>
      <c r="M96" s="230"/>
      <c r="N96" s="231"/>
      <c r="O96" s="84"/>
      <c r="P96" s="84"/>
      <c r="Q96" s="84"/>
      <c r="R96" s="84"/>
      <c r="S96" s="84"/>
      <c r="T96" s="85"/>
      <c r="U96" s="38"/>
      <c r="V96" s="38"/>
      <c r="W96" s="38"/>
      <c r="X96" s="38"/>
      <c r="Y96" s="38"/>
      <c r="Z96" s="38"/>
      <c r="AA96" s="38"/>
      <c r="AB96" s="38"/>
      <c r="AC96" s="38"/>
      <c r="AD96" s="38"/>
      <c r="AE96" s="38"/>
      <c r="AT96" s="17" t="s">
        <v>165</v>
      </c>
      <c r="AU96" s="17" t="s">
        <v>81</v>
      </c>
    </row>
    <row r="97" s="13" customFormat="1">
      <c r="A97" s="13"/>
      <c r="B97" s="232"/>
      <c r="C97" s="233"/>
      <c r="D97" s="227" t="s">
        <v>166</v>
      </c>
      <c r="E97" s="234" t="s">
        <v>19</v>
      </c>
      <c r="F97" s="235" t="s">
        <v>496</v>
      </c>
      <c r="G97" s="233"/>
      <c r="H97" s="236">
        <v>1.7749999999999999</v>
      </c>
      <c r="I97" s="237"/>
      <c r="J97" s="233"/>
      <c r="K97" s="233"/>
      <c r="L97" s="238"/>
      <c r="M97" s="239"/>
      <c r="N97" s="240"/>
      <c r="O97" s="240"/>
      <c r="P97" s="240"/>
      <c r="Q97" s="240"/>
      <c r="R97" s="240"/>
      <c r="S97" s="240"/>
      <c r="T97" s="241"/>
      <c r="U97" s="13"/>
      <c r="V97" s="13"/>
      <c r="W97" s="13"/>
      <c r="X97" s="13"/>
      <c r="Y97" s="13"/>
      <c r="Z97" s="13"/>
      <c r="AA97" s="13"/>
      <c r="AB97" s="13"/>
      <c r="AC97" s="13"/>
      <c r="AD97" s="13"/>
      <c r="AE97" s="13"/>
      <c r="AT97" s="242" t="s">
        <v>166</v>
      </c>
      <c r="AU97" s="242" t="s">
        <v>81</v>
      </c>
      <c r="AV97" s="13" t="s">
        <v>81</v>
      </c>
      <c r="AW97" s="13" t="s">
        <v>33</v>
      </c>
      <c r="AX97" s="13" t="s">
        <v>71</v>
      </c>
      <c r="AY97" s="242" t="s">
        <v>154</v>
      </c>
    </row>
    <row r="98" s="13" customFormat="1">
      <c r="A98" s="13"/>
      <c r="B98" s="232"/>
      <c r="C98" s="233"/>
      <c r="D98" s="227" t="s">
        <v>166</v>
      </c>
      <c r="E98" s="234" t="s">
        <v>19</v>
      </c>
      <c r="F98" s="235" t="s">
        <v>497</v>
      </c>
      <c r="G98" s="233"/>
      <c r="H98" s="236">
        <v>0.59499999999999997</v>
      </c>
      <c r="I98" s="237"/>
      <c r="J98" s="233"/>
      <c r="K98" s="233"/>
      <c r="L98" s="238"/>
      <c r="M98" s="239"/>
      <c r="N98" s="240"/>
      <c r="O98" s="240"/>
      <c r="P98" s="240"/>
      <c r="Q98" s="240"/>
      <c r="R98" s="240"/>
      <c r="S98" s="240"/>
      <c r="T98" s="241"/>
      <c r="U98" s="13"/>
      <c r="V98" s="13"/>
      <c r="W98" s="13"/>
      <c r="X98" s="13"/>
      <c r="Y98" s="13"/>
      <c r="Z98" s="13"/>
      <c r="AA98" s="13"/>
      <c r="AB98" s="13"/>
      <c r="AC98" s="13"/>
      <c r="AD98" s="13"/>
      <c r="AE98" s="13"/>
      <c r="AT98" s="242" t="s">
        <v>166</v>
      </c>
      <c r="AU98" s="242" t="s">
        <v>81</v>
      </c>
      <c r="AV98" s="13" t="s">
        <v>81</v>
      </c>
      <c r="AW98" s="13" t="s">
        <v>33</v>
      </c>
      <c r="AX98" s="13" t="s">
        <v>71</v>
      </c>
      <c r="AY98" s="242" t="s">
        <v>154</v>
      </c>
    </row>
    <row r="99" s="2" customFormat="1" ht="16.5" customHeight="1">
      <c r="A99" s="38"/>
      <c r="B99" s="39"/>
      <c r="C99" s="247" t="s">
        <v>175</v>
      </c>
      <c r="D99" s="247" t="s">
        <v>228</v>
      </c>
      <c r="E99" s="248" t="s">
        <v>242</v>
      </c>
      <c r="F99" s="249" t="s">
        <v>243</v>
      </c>
      <c r="G99" s="250" t="s">
        <v>238</v>
      </c>
      <c r="H99" s="251">
        <v>1363.588</v>
      </c>
      <c r="I99" s="252"/>
      <c r="J99" s="253">
        <f>ROUND(I99*H99,2)</f>
        <v>0</v>
      </c>
      <c r="K99" s="249" t="s">
        <v>161</v>
      </c>
      <c r="L99" s="44"/>
      <c r="M99" s="254" t="s">
        <v>19</v>
      </c>
      <c r="N99" s="255" t="s">
        <v>42</v>
      </c>
      <c r="O99" s="84"/>
      <c r="P99" s="223">
        <f>O99*H99</f>
        <v>0</v>
      </c>
      <c r="Q99" s="223">
        <v>0</v>
      </c>
      <c r="R99" s="223">
        <f>Q99*H99</f>
        <v>0</v>
      </c>
      <c r="S99" s="223">
        <v>0</v>
      </c>
      <c r="T99" s="224">
        <f>S99*H99</f>
        <v>0</v>
      </c>
      <c r="U99" s="38"/>
      <c r="V99" s="38"/>
      <c r="W99" s="38"/>
      <c r="X99" s="38"/>
      <c r="Y99" s="38"/>
      <c r="Z99" s="38"/>
      <c r="AA99" s="38"/>
      <c r="AB99" s="38"/>
      <c r="AC99" s="38"/>
      <c r="AD99" s="38"/>
      <c r="AE99" s="38"/>
      <c r="AR99" s="225" t="s">
        <v>163</v>
      </c>
      <c r="AT99" s="225" t="s">
        <v>228</v>
      </c>
      <c r="AU99" s="225" t="s">
        <v>81</v>
      </c>
      <c r="AY99" s="17" t="s">
        <v>154</v>
      </c>
      <c r="BE99" s="226">
        <f>IF(N99="základní",J99,0)</f>
        <v>0</v>
      </c>
      <c r="BF99" s="226">
        <f>IF(N99="snížená",J99,0)</f>
        <v>0</v>
      </c>
      <c r="BG99" s="226">
        <f>IF(N99="zákl. přenesená",J99,0)</f>
        <v>0</v>
      </c>
      <c r="BH99" s="226">
        <f>IF(N99="sníž. přenesená",J99,0)</f>
        <v>0</v>
      </c>
      <c r="BI99" s="226">
        <f>IF(N99="nulová",J99,0)</f>
        <v>0</v>
      </c>
      <c r="BJ99" s="17" t="s">
        <v>79</v>
      </c>
      <c r="BK99" s="226">
        <f>ROUND(I99*H99,2)</f>
        <v>0</v>
      </c>
      <c r="BL99" s="17" t="s">
        <v>163</v>
      </c>
      <c r="BM99" s="225" t="s">
        <v>498</v>
      </c>
    </row>
    <row r="100" s="2" customFormat="1">
      <c r="A100" s="38"/>
      <c r="B100" s="39"/>
      <c r="C100" s="40"/>
      <c r="D100" s="227" t="s">
        <v>165</v>
      </c>
      <c r="E100" s="40"/>
      <c r="F100" s="228" t="s">
        <v>245</v>
      </c>
      <c r="G100" s="40"/>
      <c r="H100" s="40"/>
      <c r="I100" s="229"/>
      <c r="J100" s="40"/>
      <c r="K100" s="40"/>
      <c r="L100" s="44"/>
      <c r="M100" s="230"/>
      <c r="N100" s="231"/>
      <c r="O100" s="84"/>
      <c r="P100" s="84"/>
      <c r="Q100" s="84"/>
      <c r="R100" s="84"/>
      <c r="S100" s="84"/>
      <c r="T100" s="85"/>
      <c r="U100" s="38"/>
      <c r="V100" s="38"/>
      <c r="W100" s="38"/>
      <c r="X100" s="38"/>
      <c r="Y100" s="38"/>
      <c r="Z100" s="38"/>
      <c r="AA100" s="38"/>
      <c r="AB100" s="38"/>
      <c r="AC100" s="38"/>
      <c r="AD100" s="38"/>
      <c r="AE100" s="38"/>
      <c r="AT100" s="17" t="s">
        <v>165</v>
      </c>
      <c r="AU100" s="17" t="s">
        <v>81</v>
      </c>
    </row>
    <row r="101" s="14" customFormat="1">
      <c r="A101" s="14"/>
      <c r="B101" s="256"/>
      <c r="C101" s="257"/>
      <c r="D101" s="227" t="s">
        <v>166</v>
      </c>
      <c r="E101" s="258" t="s">
        <v>19</v>
      </c>
      <c r="F101" s="259" t="s">
        <v>499</v>
      </c>
      <c r="G101" s="257"/>
      <c r="H101" s="258" t="s">
        <v>19</v>
      </c>
      <c r="I101" s="260"/>
      <c r="J101" s="257"/>
      <c r="K101" s="257"/>
      <c r="L101" s="261"/>
      <c r="M101" s="262"/>
      <c r="N101" s="263"/>
      <c r="O101" s="263"/>
      <c r="P101" s="263"/>
      <c r="Q101" s="263"/>
      <c r="R101" s="263"/>
      <c r="S101" s="263"/>
      <c r="T101" s="264"/>
      <c r="U101" s="14"/>
      <c r="V101" s="14"/>
      <c r="W101" s="14"/>
      <c r="X101" s="14"/>
      <c r="Y101" s="14"/>
      <c r="Z101" s="14"/>
      <c r="AA101" s="14"/>
      <c r="AB101" s="14"/>
      <c r="AC101" s="14"/>
      <c r="AD101" s="14"/>
      <c r="AE101" s="14"/>
      <c r="AT101" s="265" t="s">
        <v>166</v>
      </c>
      <c r="AU101" s="265" t="s">
        <v>81</v>
      </c>
      <c r="AV101" s="14" t="s">
        <v>79</v>
      </c>
      <c r="AW101" s="14" t="s">
        <v>33</v>
      </c>
      <c r="AX101" s="14" t="s">
        <v>71</v>
      </c>
      <c r="AY101" s="265" t="s">
        <v>154</v>
      </c>
    </row>
    <row r="102" s="13" customFormat="1">
      <c r="A102" s="13"/>
      <c r="B102" s="232"/>
      <c r="C102" s="233"/>
      <c r="D102" s="227" t="s">
        <v>166</v>
      </c>
      <c r="E102" s="234" t="s">
        <v>19</v>
      </c>
      <c r="F102" s="235" t="s">
        <v>500</v>
      </c>
      <c r="G102" s="233"/>
      <c r="H102" s="236">
        <v>1016.01</v>
      </c>
      <c r="I102" s="237"/>
      <c r="J102" s="233"/>
      <c r="K102" s="233"/>
      <c r="L102" s="238"/>
      <c r="M102" s="239"/>
      <c r="N102" s="240"/>
      <c r="O102" s="240"/>
      <c r="P102" s="240"/>
      <c r="Q102" s="240"/>
      <c r="R102" s="240"/>
      <c r="S102" s="240"/>
      <c r="T102" s="241"/>
      <c r="U102" s="13"/>
      <c r="V102" s="13"/>
      <c r="W102" s="13"/>
      <c r="X102" s="13"/>
      <c r="Y102" s="13"/>
      <c r="Z102" s="13"/>
      <c r="AA102" s="13"/>
      <c r="AB102" s="13"/>
      <c r="AC102" s="13"/>
      <c r="AD102" s="13"/>
      <c r="AE102" s="13"/>
      <c r="AT102" s="242" t="s">
        <v>166</v>
      </c>
      <c r="AU102" s="242" t="s">
        <v>81</v>
      </c>
      <c r="AV102" s="13" t="s">
        <v>81</v>
      </c>
      <c r="AW102" s="13" t="s">
        <v>33</v>
      </c>
      <c r="AX102" s="13" t="s">
        <v>71</v>
      </c>
      <c r="AY102" s="242" t="s">
        <v>154</v>
      </c>
    </row>
    <row r="103" s="13" customFormat="1">
      <c r="A103" s="13"/>
      <c r="B103" s="232"/>
      <c r="C103" s="233"/>
      <c r="D103" s="227" t="s">
        <v>166</v>
      </c>
      <c r="E103" s="234" t="s">
        <v>19</v>
      </c>
      <c r="F103" s="235" t="s">
        <v>501</v>
      </c>
      <c r="G103" s="233"/>
      <c r="H103" s="236">
        <v>340.57799999999997</v>
      </c>
      <c r="I103" s="237"/>
      <c r="J103" s="233"/>
      <c r="K103" s="233"/>
      <c r="L103" s="238"/>
      <c r="M103" s="239"/>
      <c r="N103" s="240"/>
      <c r="O103" s="240"/>
      <c r="P103" s="240"/>
      <c r="Q103" s="240"/>
      <c r="R103" s="240"/>
      <c r="S103" s="240"/>
      <c r="T103" s="241"/>
      <c r="U103" s="13"/>
      <c r="V103" s="13"/>
      <c r="W103" s="13"/>
      <c r="X103" s="13"/>
      <c r="Y103" s="13"/>
      <c r="Z103" s="13"/>
      <c r="AA103" s="13"/>
      <c r="AB103" s="13"/>
      <c r="AC103" s="13"/>
      <c r="AD103" s="13"/>
      <c r="AE103" s="13"/>
      <c r="AT103" s="242" t="s">
        <v>166</v>
      </c>
      <c r="AU103" s="242" t="s">
        <v>81</v>
      </c>
      <c r="AV103" s="13" t="s">
        <v>81</v>
      </c>
      <c r="AW103" s="13" t="s">
        <v>33</v>
      </c>
      <c r="AX103" s="13" t="s">
        <v>71</v>
      </c>
      <c r="AY103" s="242" t="s">
        <v>154</v>
      </c>
    </row>
    <row r="104" s="14" customFormat="1">
      <c r="A104" s="14"/>
      <c r="B104" s="256"/>
      <c r="C104" s="257"/>
      <c r="D104" s="227" t="s">
        <v>166</v>
      </c>
      <c r="E104" s="258" t="s">
        <v>19</v>
      </c>
      <c r="F104" s="259" t="s">
        <v>246</v>
      </c>
      <c r="G104" s="257"/>
      <c r="H104" s="258" t="s">
        <v>19</v>
      </c>
      <c r="I104" s="260"/>
      <c r="J104" s="257"/>
      <c r="K104" s="257"/>
      <c r="L104" s="261"/>
      <c r="M104" s="262"/>
      <c r="N104" s="263"/>
      <c r="O104" s="263"/>
      <c r="P104" s="263"/>
      <c r="Q104" s="263"/>
      <c r="R104" s="263"/>
      <c r="S104" s="263"/>
      <c r="T104" s="264"/>
      <c r="U104" s="14"/>
      <c r="V104" s="14"/>
      <c r="W104" s="14"/>
      <c r="X104" s="14"/>
      <c r="Y104" s="14"/>
      <c r="Z104" s="14"/>
      <c r="AA104" s="14"/>
      <c r="AB104" s="14"/>
      <c r="AC104" s="14"/>
      <c r="AD104" s="14"/>
      <c r="AE104" s="14"/>
      <c r="AT104" s="265" t="s">
        <v>166</v>
      </c>
      <c r="AU104" s="265" t="s">
        <v>81</v>
      </c>
      <c r="AV104" s="14" t="s">
        <v>79</v>
      </c>
      <c r="AW104" s="14" t="s">
        <v>33</v>
      </c>
      <c r="AX104" s="14" t="s">
        <v>71</v>
      </c>
      <c r="AY104" s="265" t="s">
        <v>154</v>
      </c>
    </row>
    <row r="105" s="13" customFormat="1">
      <c r="A105" s="13"/>
      <c r="B105" s="232"/>
      <c r="C105" s="233"/>
      <c r="D105" s="227" t="s">
        <v>166</v>
      </c>
      <c r="E105" s="234" t="s">
        <v>19</v>
      </c>
      <c r="F105" s="235" t="s">
        <v>502</v>
      </c>
      <c r="G105" s="233"/>
      <c r="H105" s="236">
        <v>7</v>
      </c>
      <c r="I105" s="237"/>
      <c r="J105" s="233"/>
      <c r="K105" s="233"/>
      <c r="L105" s="238"/>
      <c r="M105" s="239"/>
      <c r="N105" s="240"/>
      <c r="O105" s="240"/>
      <c r="P105" s="240"/>
      <c r="Q105" s="240"/>
      <c r="R105" s="240"/>
      <c r="S105" s="240"/>
      <c r="T105" s="241"/>
      <c r="U105" s="13"/>
      <c r="V105" s="13"/>
      <c r="W105" s="13"/>
      <c r="X105" s="13"/>
      <c r="Y105" s="13"/>
      <c r="Z105" s="13"/>
      <c r="AA105" s="13"/>
      <c r="AB105" s="13"/>
      <c r="AC105" s="13"/>
      <c r="AD105" s="13"/>
      <c r="AE105" s="13"/>
      <c r="AT105" s="242" t="s">
        <v>166</v>
      </c>
      <c r="AU105" s="242" t="s">
        <v>81</v>
      </c>
      <c r="AV105" s="13" t="s">
        <v>81</v>
      </c>
      <c r="AW105" s="13" t="s">
        <v>33</v>
      </c>
      <c r="AX105" s="13" t="s">
        <v>71</v>
      </c>
      <c r="AY105" s="242" t="s">
        <v>154</v>
      </c>
    </row>
    <row r="106" s="2" customFormat="1" ht="16.5" customHeight="1">
      <c r="A106" s="38"/>
      <c r="B106" s="39"/>
      <c r="C106" s="212" t="s">
        <v>163</v>
      </c>
      <c r="D106" s="212" t="s">
        <v>157</v>
      </c>
      <c r="E106" s="214" t="s">
        <v>251</v>
      </c>
      <c r="F106" s="215" t="s">
        <v>252</v>
      </c>
      <c r="G106" s="216" t="s">
        <v>253</v>
      </c>
      <c r="H106" s="217">
        <v>2740.8119999999999</v>
      </c>
      <c r="I106" s="218"/>
      <c r="J106" s="219">
        <f>ROUND(I106*H106,2)</f>
        <v>0</v>
      </c>
      <c r="K106" s="215" t="s">
        <v>161</v>
      </c>
      <c r="L106" s="220"/>
      <c r="M106" s="221" t="s">
        <v>19</v>
      </c>
      <c r="N106" s="222" t="s">
        <v>42</v>
      </c>
      <c r="O106" s="84"/>
      <c r="P106" s="223">
        <f>O106*H106</f>
        <v>0</v>
      </c>
      <c r="Q106" s="223">
        <v>1</v>
      </c>
      <c r="R106" s="223">
        <f>Q106*H106</f>
        <v>2740.8119999999999</v>
      </c>
      <c r="S106" s="223">
        <v>0</v>
      </c>
      <c r="T106" s="224">
        <f>S106*H106</f>
        <v>0</v>
      </c>
      <c r="U106" s="38"/>
      <c r="V106" s="38"/>
      <c r="W106" s="38"/>
      <c r="X106" s="38"/>
      <c r="Y106" s="38"/>
      <c r="Z106" s="38"/>
      <c r="AA106" s="38"/>
      <c r="AB106" s="38"/>
      <c r="AC106" s="38"/>
      <c r="AD106" s="38"/>
      <c r="AE106" s="38"/>
      <c r="AR106" s="225" t="s">
        <v>162</v>
      </c>
      <c r="AT106" s="225" t="s">
        <v>157</v>
      </c>
      <c r="AU106" s="225" t="s">
        <v>81</v>
      </c>
      <c r="AY106" s="17" t="s">
        <v>154</v>
      </c>
      <c r="BE106" s="226">
        <f>IF(N106="základní",J106,0)</f>
        <v>0</v>
      </c>
      <c r="BF106" s="226">
        <f>IF(N106="snížená",J106,0)</f>
        <v>0</v>
      </c>
      <c r="BG106" s="226">
        <f>IF(N106="zákl. přenesená",J106,0)</f>
        <v>0</v>
      </c>
      <c r="BH106" s="226">
        <f>IF(N106="sníž. přenesená",J106,0)</f>
        <v>0</v>
      </c>
      <c r="BI106" s="226">
        <f>IF(N106="nulová",J106,0)</f>
        <v>0</v>
      </c>
      <c r="BJ106" s="17" t="s">
        <v>79</v>
      </c>
      <c r="BK106" s="226">
        <f>ROUND(I106*H106,2)</f>
        <v>0</v>
      </c>
      <c r="BL106" s="17" t="s">
        <v>163</v>
      </c>
      <c r="BM106" s="225" t="s">
        <v>503</v>
      </c>
    </row>
    <row r="107" s="2" customFormat="1">
      <c r="A107" s="38"/>
      <c r="B107" s="39"/>
      <c r="C107" s="40"/>
      <c r="D107" s="227" t="s">
        <v>165</v>
      </c>
      <c r="E107" s="40"/>
      <c r="F107" s="228" t="s">
        <v>252</v>
      </c>
      <c r="G107" s="40"/>
      <c r="H107" s="40"/>
      <c r="I107" s="229"/>
      <c r="J107" s="40"/>
      <c r="K107" s="40"/>
      <c r="L107" s="44"/>
      <c r="M107" s="230"/>
      <c r="N107" s="231"/>
      <c r="O107" s="84"/>
      <c r="P107" s="84"/>
      <c r="Q107" s="84"/>
      <c r="R107" s="84"/>
      <c r="S107" s="84"/>
      <c r="T107" s="85"/>
      <c r="U107" s="38"/>
      <c r="V107" s="38"/>
      <c r="W107" s="38"/>
      <c r="X107" s="38"/>
      <c r="Y107" s="38"/>
      <c r="Z107" s="38"/>
      <c r="AA107" s="38"/>
      <c r="AB107" s="38"/>
      <c r="AC107" s="38"/>
      <c r="AD107" s="38"/>
      <c r="AE107" s="38"/>
      <c r="AT107" s="17" t="s">
        <v>165</v>
      </c>
      <c r="AU107" s="17" t="s">
        <v>81</v>
      </c>
    </row>
    <row r="108" s="13" customFormat="1">
      <c r="A108" s="13"/>
      <c r="B108" s="232"/>
      <c r="C108" s="233"/>
      <c r="D108" s="227" t="s">
        <v>166</v>
      </c>
      <c r="E108" s="234" t="s">
        <v>19</v>
      </c>
      <c r="F108" s="235" t="s">
        <v>504</v>
      </c>
      <c r="G108" s="233"/>
      <c r="H108" s="236">
        <v>2740.8119999999999</v>
      </c>
      <c r="I108" s="237"/>
      <c r="J108" s="233"/>
      <c r="K108" s="233"/>
      <c r="L108" s="238"/>
      <c r="M108" s="239"/>
      <c r="N108" s="240"/>
      <c r="O108" s="240"/>
      <c r="P108" s="240"/>
      <c r="Q108" s="240"/>
      <c r="R108" s="240"/>
      <c r="S108" s="240"/>
      <c r="T108" s="241"/>
      <c r="U108" s="13"/>
      <c r="V108" s="13"/>
      <c r="W108" s="13"/>
      <c r="X108" s="13"/>
      <c r="Y108" s="13"/>
      <c r="Z108" s="13"/>
      <c r="AA108" s="13"/>
      <c r="AB108" s="13"/>
      <c r="AC108" s="13"/>
      <c r="AD108" s="13"/>
      <c r="AE108" s="13"/>
      <c r="AT108" s="242" t="s">
        <v>166</v>
      </c>
      <c r="AU108" s="242" t="s">
        <v>81</v>
      </c>
      <c r="AV108" s="13" t="s">
        <v>81</v>
      </c>
      <c r="AW108" s="13" t="s">
        <v>33</v>
      </c>
      <c r="AX108" s="13" t="s">
        <v>71</v>
      </c>
      <c r="AY108" s="242" t="s">
        <v>154</v>
      </c>
    </row>
    <row r="109" s="2" customFormat="1" ht="33" customHeight="1">
      <c r="A109" s="38"/>
      <c r="B109" s="39"/>
      <c r="C109" s="247" t="s">
        <v>187</v>
      </c>
      <c r="D109" s="247" t="s">
        <v>228</v>
      </c>
      <c r="E109" s="248" t="s">
        <v>257</v>
      </c>
      <c r="F109" s="249" t="s">
        <v>258</v>
      </c>
      <c r="G109" s="250" t="s">
        <v>160</v>
      </c>
      <c r="H109" s="251">
        <v>3517</v>
      </c>
      <c r="I109" s="252"/>
      <c r="J109" s="253">
        <f>ROUND(I109*H109,2)</f>
        <v>0</v>
      </c>
      <c r="K109" s="249" t="s">
        <v>161</v>
      </c>
      <c r="L109" s="44"/>
      <c r="M109" s="254" t="s">
        <v>19</v>
      </c>
      <c r="N109" s="255" t="s">
        <v>42</v>
      </c>
      <c r="O109" s="84"/>
      <c r="P109" s="223">
        <f>O109*H109</f>
        <v>0</v>
      </c>
      <c r="Q109" s="223">
        <v>0</v>
      </c>
      <c r="R109" s="223">
        <f>Q109*H109</f>
        <v>0</v>
      </c>
      <c r="S109" s="223">
        <v>0</v>
      </c>
      <c r="T109" s="224">
        <f>S109*H109</f>
        <v>0</v>
      </c>
      <c r="U109" s="38"/>
      <c r="V109" s="38"/>
      <c r="W109" s="38"/>
      <c r="X109" s="38"/>
      <c r="Y109" s="38"/>
      <c r="Z109" s="38"/>
      <c r="AA109" s="38"/>
      <c r="AB109" s="38"/>
      <c r="AC109" s="38"/>
      <c r="AD109" s="38"/>
      <c r="AE109" s="38"/>
      <c r="AR109" s="225" t="s">
        <v>163</v>
      </c>
      <c r="AT109" s="225" t="s">
        <v>228</v>
      </c>
      <c r="AU109" s="225" t="s">
        <v>81</v>
      </c>
      <c r="AY109" s="17" t="s">
        <v>154</v>
      </c>
      <c r="BE109" s="226">
        <f>IF(N109="základní",J109,0)</f>
        <v>0</v>
      </c>
      <c r="BF109" s="226">
        <f>IF(N109="snížená",J109,0)</f>
        <v>0</v>
      </c>
      <c r="BG109" s="226">
        <f>IF(N109="zákl. přenesená",J109,0)</f>
        <v>0</v>
      </c>
      <c r="BH109" s="226">
        <f>IF(N109="sníž. přenesená",J109,0)</f>
        <v>0</v>
      </c>
      <c r="BI109" s="226">
        <f>IF(N109="nulová",J109,0)</f>
        <v>0</v>
      </c>
      <c r="BJ109" s="17" t="s">
        <v>79</v>
      </c>
      <c r="BK109" s="226">
        <f>ROUND(I109*H109,2)</f>
        <v>0</v>
      </c>
      <c r="BL109" s="17" t="s">
        <v>163</v>
      </c>
      <c r="BM109" s="225" t="s">
        <v>505</v>
      </c>
    </row>
    <row r="110" s="2" customFormat="1">
      <c r="A110" s="38"/>
      <c r="B110" s="39"/>
      <c r="C110" s="40"/>
      <c r="D110" s="227" t="s">
        <v>165</v>
      </c>
      <c r="E110" s="40"/>
      <c r="F110" s="228" t="s">
        <v>260</v>
      </c>
      <c r="G110" s="40"/>
      <c r="H110" s="40"/>
      <c r="I110" s="229"/>
      <c r="J110" s="40"/>
      <c r="K110" s="40"/>
      <c r="L110" s="44"/>
      <c r="M110" s="230"/>
      <c r="N110" s="231"/>
      <c r="O110" s="84"/>
      <c r="P110" s="84"/>
      <c r="Q110" s="84"/>
      <c r="R110" s="84"/>
      <c r="S110" s="84"/>
      <c r="T110" s="85"/>
      <c r="U110" s="38"/>
      <c r="V110" s="38"/>
      <c r="W110" s="38"/>
      <c r="X110" s="38"/>
      <c r="Y110" s="38"/>
      <c r="Z110" s="38"/>
      <c r="AA110" s="38"/>
      <c r="AB110" s="38"/>
      <c r="AC110" s="38"/>
      <c r="AD110" s="38"/>
      <c r="AE110" s="38"/>
      <c r="AT110" s="17" t="s">
        <v>165</v>
      </c>
      <c r="AU110" s="17" t="s">
        <v>81</v>
      </c>
    </row>
    <row r="111" s="13" customFormat="1">
      <c r="A111" s="13"/>
      <c r="B111" s="232"/>
      <c r="C111" s="233"/>
      <c r="D111" s="227" t="s">
        <v>166</v>
      </c>
      <c r="E111" s="234" t="s">
        <v>19</v>
      </c>
      <c r="F111" s="235" t="s">
        <v>506</v>
      </c>
      <c r="G111" s="233"/>
      <c r="H111" s="236">
        <v>2634</v>
      </c>
      <c r="I111" s="237"/>
      <c r="J111" s="233"/>
      <c r="K111" s="233"/>
      <c r="L111" s="238"/>
      <c r="M111" s="239"/>
      <c r="N111" s="240"/>
      <c r="O111" s="240"/>
      <c r="P111" s="240"/>
      <c r="Q111" s="240"/>
      <c r="R111" s="240"/>
      <c r="S111" s="240"/>
      <c r="T111" s="241"/>
      <c r="U111" s="13"/>
      <c r="V111" s="13"/>
      <c r="W111" s="13"/>
      <c r="X111" s="13"/>
      <c r="Y111" s="13"/>
      <c r="Z111" s="13"/>
      <c r="AA111" s="13"/>
      <c r="AB111" s="13"/>
      <c r="AC111" s="13"/>
      <c r="AD111" s="13"/>
      <c r="AE111" s="13"/>
      <c r="AT111" s="242" t="s">
        <v>166</v>
      </c>
      <c r="AU111" s="242" t="s">
        <v>81</v>
      </c>
      <c r="AV111" s="13" t="s">
        <v>81</v>
      </c>
      <c r="AW111" s="13" t="s">
        <v>33</v>
      </c>
      <c r="AX111" s="13" t="s">
        <v>71</v>
      </c>
      <c r="AY111" s="242" t="s">
        <v>154</v>
      </c>
    </row>
    <row r="112" s="13" customFormat="1">
      <c r="A112" s="13"/>
      <c r="B112" s="232"/>
      <c r="C112" s="233"/>
      <c r="D112" s="227" t="s">
        <v>166</v>
      </c>
      <c r="E112" s="234" t="s">
        <v>19</v>
      </c>
      <c r="F112" s="235" t="s">
        <v>507</v>
      </c>
      <c r="G112" s="233"/>
      <c r="H112" s="236">
        <v>638</v>
      </c>
      <c r="I112" s="237"/>
      <c r="J112" s="233"/>
      <c r="K112" s="233"/>
      <c r="L112" s="238"/>
      <c r="M112" s="239"/>
      <c r="N112" s="240"/>
      <c r="O112" s="240"/>
      <c r="P112" s="240"/>
      <c r="Q112" s="240"/>
      <c r="R112" s="240"/>
      <c r="S112" s="240"/>
      <c r="T112" s="241"/>
      <c r="U112" s="13"/>
      <c r="V112" s="13"/>
      <c r="W112" s="13"/>
      <c r="X112" s="13"/>
      <c r="Y112" s="13"/>
      <c r="Z112" s="13"/>
      <c r="AA112" s="13"/>
      <c r="AB112" s="13"/>
      <c r="AC112" s="13"/>
      <c r="AD112" s="13"/>
      <c r="AE112" s="13"/>
      <c r="AT112" s="242" t="s">
        <v>166</v>
      </c>
      <c r="AU112" s="242" t="s">
        <v>81</v>
      </c>
      <c r="AV112" s="13" t="s">
        <v>81</v>
      </c>
      <c r="AW112" s="13" t="s">
        <v>33</v>
      </c>
      <c r="AX112" s="13" t="s">
        <v>71</v>
      </c>
      <c r="AY112" s="242" t="s">
        <v>154</v>
      </c>
    </row>
    <row r="113" s="13" customFormat="1">
      <c r="A113" s="13"/>
      <c r="B113" s="232"/>
      <c r="C113" s="233"/>
      <c r="D113" s="227" t="s">
        <v>166</v>
      </c>
      <c r="E113" s="234" t="s">
        <v>19</v>
      </c>
      <c r="F113" s="235" t="s">
        <v>508</v>
      </c>
      <c r="G113" s="233"/>
      <c r="H113" s="236">
        <v>245</v>
      </c>
      <c r="I113" s="237"/>
      <c r="J113" s="233"/>
      <c r="K113" s="233"/>
      <c r="L113" s="238"/>
      <c r="M113" s="239"/>
      <c r="N113" s="240"/>
      <c r="O113" s="240"/>
      <c r="P113" s="240"/>
      <c r="Q113" s="240"/>
      <c r="R113" s="240"/>
      <c r="S113" s="240"/>
      <c r="T113" s="241"/>
      <c r="U113" s="13"/>
      <c r="V113" s="13"/>
      <c r="W113" s="13"/>
      <c r="X113" s="13"/>
      <c r="Y113" s="13"/>
      <c r="Z113" s="13"/>
      <c r="AA113" s="13"/>
      <c r="AB113" s="13"/>
      <c r="AC113" s="13"/>
      <c r="AD113" s="13"/>
      <c r="AE113" s="13"/>
      <c r="AT113" s="242" t="s">
        <v>166</v>
      </c>
      <c r="AU113" s="242" t="s">
        <v>81</v>
      </c>
      <c r="AV113" s="13" t="s">
        <v>81</v>
      </c>
      <c r="AW113" s="13" t="s">
        <v>33</v>
      </c>
      <c r="AX113" s="13" t="s">
        <v>71</v>
      </c>
      <c r="AY113" s="242" t="s">
        <v>154</v>
      </c>
    </row>
    <row r="114" s="2" customFormat="1" ht="16.5" customHeight="1">
      <c r="A114" s="38"/>
      <c r="B114" s="39"/>
      <c r="C114" s="247" t="s">
        <v>194</v>
      </c>
      <c r="D114" s="247" t="s">
        <v>228</v>
      </c>
      <c r="E114" s="248" t="s">
        <v>270</v>
      </c>
      <c r="F114" s="249" t="s">
        <v>271</v>
      </c>
      <c r="G114" s="250" t="s">
        <v>160</v>
      </c>
      <c r="H114" s="251">
        <v>3167</v>
      </c>
      <c r="I114" s="252"/>
      <c r="J114" s="253">
        <f>ROUND(I114*H114,2)</f>
        <v>0</v>
      </c>
      <c r="K114" s="249" t="s">
        <v>161</v>
      </c>
      <c r="L114" s="44"/>
      <c r="M114" s="254" t="s">
        <v>19</v>
      </c>
      <c r="N114" s="255" t="s">
        <v>42</v>
      </c>
      <c r="O114" s="84"/>
      <c r="P114" s="223">
        <f>O114*H114</f>
        <v>0</v>
      </c>
      <c r="Q114" s="223">
        <v>0</v>
      </c>
      <c r="R114" s="223">
        <f>Q114*H114</f>
        <v>0</v>
      </c>
      <c r="S114" s="223">
        <v>0</v>
      </c>
      <c r="T114" s="224">
        <f>S114*H114</f>
        <v>0</v>
      </c>
      <c r="U114" s="38"/>
      <c r="V114" s="38"/>
      <c r="W114" s="38"/>
      <c r="X114" s="38"/>
      <c r="Y114" s="38"/>
      <c r="Z114" s="38"/>
      <c r="AA114" s="38"/>
      <c r="AB114" s="38"/>
      <c r="AC114" s="38"/>
      <c r="AD114" s="38"/>
      <c r="AE114" s="38"/>
      <c r="AR114" s="225" t="s">
        <v>163</v>
      </c>
      <c r="AT114" s="225" t="s">
        <v>228</v>
      </c>
      <c r="AU114" s="225" t="s">
        <v>81</v>
      </c>
      <c r="AY114" s="17" t="s">
        <v>154</v>
      </c>
      <c r="BE114" s="226">
        <f>IF(N114="základní",J114,0)</f>
        <v>0</v>
      </c>
      <c r="BF114" s="226">
        <f>IF(N114="snížená",J114,0)</f>
        <v>0</v>
      </c>
      <c r="BG114" s="226">
        <f>IF(N114="zákl. přenesená",J114,0)</f>
        <v>0</v>
      </c>
      <c r="BH114" s="226">
        <f>IF(N114="sníž. přenesená",J114,0)</f>
        <v>0</v>
      </c>
      <c r="BI114" s="226">
        <f>IF(N114="nulová",J114,0)</f>
        <v>0</v>
      </c>
      <c r="BJ114" s="17" t="s">
        <v>79</v>
      </c>
      <c r="BK114" s="226">
        <f>ROUND(I114*H114,2)</f>
        <v>0</v>
      </c>
      <c r="BL114" s="17" t="s">
        <v>163</v>
      </c>
      <c r="BM114" s="225" t="s">
        <v>509</v>
      </c>
    </row>
    <row r="115" s="2" customFormat="1">
      <c r="A115" s="38"/>
      <c r="B115" s="39"/>
      <c r="C115" s="40"/>
      <c r="D115" s="227" t="s">
        <v>165</v>
      </c>
      <c r="E115" s="40"/>
      <c r="F115" s="228" t="s">
        <v>273</v>
      </c>
      <c r="G115" s="40"/>
      <c r="H115" s="40"/>
      <c r="I115" s="229"/>
      <c r="J115" s="40"/>
      <c r="K115" s="40"/>
      <c r="L115" s="44"/>
      <c r="M115" s="230"/>
      <c r="N115" s="231"/>
      <c r="O115" s="84"/>
      <c r="P115" s="84"/>
      <c r="Q115" s="84"/>
      <c r="R115" s="84"/>
      <c r="S115" s="84"/>
      <c r="T115" s="85"/>
      <c r="U115" s="38"/>
      <c r="V115" s="38"/>
      <c r="W115" s="38"/>
      <c r="X115" s="38"/>
      <c r="Y115" s="38"/>
      <c r="Z115" s="38"/>
      <c r="AA115" s="38"/>
      <c r="AB115" s="38"/>
      <c r="AC115" s="38"/>
      <c r="AD115" s="38"/>
      <c r="AE115" s="38"/>
      <c r="AT115" s="17" t="s">
        <v>165</v>
      </c>
      <c r="AU115" s="17" t="s">
        <v>81</v>
      </c>
    </row>
    <row r="116" s="13" customFormat="1">
      <c r="A116" s="13"/>
      <c r="B116" s="232"/>
      <c r="C116" s="233"/>
      <c r="D116" s="227" t="s">
        <v>166</v>
      </c>
      <c r="E116" s="234" t="s">
        <v>19</v>
      </c>
      <c r="F116" s="235" t="s">
        <v>510</v>
      </c>
      <c r="G116" s="233"/>
      <c r="H116" s="236">
        <v>3167</v>
      </c>
      <c r="I116" s="237"/>
      <c r="J116" s="233"/>
      <c r="K116" s="233"/>
      <c r="L116" s="238"/>
      <c r="M116" s="239"/>
      <c r="N116" s="240"/>
      <c r="O116" s="240"/>
      <c r="P116" s="240"/>
      <c r="Q116" s="240"/>
      <c r="R116" s="240"/>
      <c r="S116" s="240"/>
      <c r="T116" s="241"/>
      <c r="U116" s="13"/>
      <c r="V116" s="13"/>
      <c r="W116" s="13"/>
      <c r="X116" s="13"/>
      <c r="Y116" s="13"/>
      <c r="Z116" s="13"/>
      <c r="AA116" s="13"/>
      <c r="AB116" s="13"/>
      <c r="AC116" s="13"/>
      <c r="AD116" s="13"/>
      <c r="AE116" s="13"/>
      <c r="AT116" s="242" t="s">
        <v>166</v>
      </c>
      <c r="AU116" s="242" t="s">
        <v>81</v>
      </c>
      <c r="AV116" s="13" t="s">
        <v>81</v>
      </c>
      <c r="AW116" s="13" t="s">
        <v>33</v>
      </c>
      <c r="AX116" s="13" t="s">
        <v>71</v>
      </c>
      <c r="AY116" s="242" t="s">
        <v>154</v>
      </c>
    </row>
    <row r="117" s="2" customFormat="1" ht="16.5" customHeight="1">
      <c r="A117" s="38"/>
      <c r="B117" s="39"/>
      <c r="C117" s="247" t="s">
        <v>196</v>
      </c>
      <c r="D117" s="247" t="s">
        <v>228</v>
      </c>
      <c r="E117" s="248" t="s">
        <v>275</v>
      </c>
      <c r="F117" s="249" t="s">
        <v>276</v>
      </c>
      <c r="G117" s="250" t="s">
        <v>160</v>
      </c>
      <c r="H117" s="251">
        <v>350</v>
      </c>
      <c r="I117" s="252"/>
      <c r="J117" s="253">
        <f>ROUND(I117*H117,2)</f>
        <v>0</v>
      </c>
      <c r="K117" s="249" t="s">
        <v>161</v>
      </c>
      <c r="L117" s="44"/>
      <c r="M117" s="254" t="s">
        <v>19</v>
      </c>
      <c r="N117" s="255" t="s">
        <v>42</v>
      </c>
      <c r="O117" s="84"/>
      <c r="P117" s="223">
        <f>O117*H117</f>
        <v>0</v>
      </c>
      <c r="Q117" s="223">
        <v>0</v>
      </c>
      <c r="R117" s="223">
        <f>Q117*H117</f>
        <v>0</v>
      </c>
      <c r="S117" s="223">
        <v>0</v>
      </c>
      <c r="T117" s="224">
        <f>S117*H117</f>
        <v>0</v>
      </c>
      <c r="U117" s="38"/>
      <c r="V117" s="38"/>
      <c r="W117" s="38"/>
      <c r="X117" s="38"/>
      <c r="Y117" s="38"/>
      <c r="Z117" s="38"/>
      <c r="AA117" s="38"/>
      <c r="AB117" s="38"/>
      <c r="AC117" s="38"/>
      <c r="AD117" s="38"/>
      <c r="AE117" s="38"/>
      <c r="AR117" s="225" t="s">
        <v>163</v>
      </c>
      <c r="AT117" s="225" t="s">
        <v>228</v>
      </c>
      <c r="AU117" s="225" t="s">
        <v>81</v>
      </c>
      <c r="AY117" s="17" t="s">
        <v>154</v>
      </c>
      <c r="BE117" s="226">
        <f>IF(N117="základní",J117,0)</f>
        <v>0</v>
      </c>
      <c r="BF117" s="226">
        <f>IF(N117="snížená",J117,0)</f>
        <v>0</v>
      </c>
      <c r="BG117" s="226">
        <f>IF(N117="zákl. přenesená",J117,0)</f>
        <v>0</v>
      </c>
      <c r="BH117" s="226">
        <f>IF(N117="sníž. přenesená",J117,0)</f>
        <v>0</v>
      </c>
      <c r="BI117" s="226">
        <f>IF(N117="nulová",J117,0)</f>
        <v>0</v>
      </c>
      <c r="BJ117" s="17" t="s">
        <v>79</v>
      </c>
      <c r="BK117" s="226">
        <f>ROUND(I117*H117,2)</f>
        <v>0</v>
      </c>
      <c r="BL117" s="17" t="s">
        <v>163</v>
      </c>
      <c r="BM117" s="225" t="s">
        <v>511</v>
      </c>
    </row>
    <row r="118" s="2" customFormat="1">
      <c r="A118" s="38"/>
      <c r="B118" s="39"/>
      <c r="C118" s="40"/>
      <c r="D118" s="227" t="s">
        <v>165</v>
      </c>
      <c r="E118" s="40"/>
      <c r="F118" s="228" t="s">
        <v>278</v>
      </c>
      <c r="G118" s="40"/>
      <c r="H118" s="40"/>
      <c r="I118" s="229"/>
      <c r="J118" s="40"/>
      <c r="K118" s="40"/>
      <c r="L118" s="44"/>
      <c r="M118" s="230"/>
      <c r="N118" s="231"/>
      <c r="O118" s="84"/>
      <c r="P118" s="84"/>
      <c r="Q118" s="84"/>
      <c r="R118" s="84"/>
      <c r="S118" s="84"/>
      <c r="T118" s="85"/>
      <c r="U118" s="38"/>
      <c r="V118" s="38"/>
      <c r="W118" s="38"/>
      <c r="X118" s="38"/>
      <c r="Y118" s="38"/>
      <c r="Z118" s="38"/>
      <c r="AA118" s="38"/>
      <c r="AB118" s="38"/>
      <c r="AC118" s="38"/>
      <c r="AD118" s="38"/>
      <c r="AE118" s="38"/>
      <c r="AT118" s="17" t="s">
        <v>165</v>
      </c>
      <c r="AU118" s="17" t="s">
        <v>81</v>
      </c>
    </row>
    <row r="119" s="13" customFormat="1">
      <c r="A119" s="13"/>
      <c r="B119" s="232"/>
      <c r="C119" s="233"/>
      <c r="D119" s="227" t="s">
        <v>166</v>
      </c>
      <c r="E119" s="234" t="s">
        <v>19</v>
      </c>
      <c r="F119" s="235" t="s">
        <v>512</v>
      </c>
      <c r="G119" s="233"/>
      <c r="H119" s="236">
        <v>350</v>
      </c>
      <c r="I119" s="237"/>
      <c r="J119" s="233"/>
      <c r="K119" s="233"/>
      <c r="L119" s="238"/>
      <c r="M119" s="239"/>
      <c r="N119" s="240"/>
      <c r="O119" s="240"/>
      <c r="P119" s="240"/>
      <c r="Q119" s="240"/>
      <c r="R119" s="240"/>
      <c r="S119" s="240"/>
      <c r="T119" s="241"/>
      <c r="U119" s="13"/>
      <c r="V119" s="13"/>
      <c r="W119" s="13"/>
      <c r="X119" s="13"/>
      <c r="Y119" s="13"/>
      <c r="Z119" s="13"/>
      <c r="AA119" s="13"/>
      <c r="AB119" s="13"/>
      <c r="AC119" s="13"/>
      <c r="AD119" s="13"/>
      <c r="AE119" s="13"/>
      <c r="AT119" s="242" t="s">
        <v>166</v>
      </c>
      <c r="AU119" s="242" t="s">
        <v>81</v>
      </c>
      <c r="AV119" s="13" t="s">
        <v>81</v>
      </c>
      <c r="AW119" s="13" t="s">
        <v>33</v>
      </c>
      <c r="AX119" s="13" t="s">
        <v>71</v>
      </c>
      <c r="AY119" s="242" t="s">
        <v>154</v>
      </c>
    </row>
    <row r="120" s="2" customFormat="1" ht="16.5" customHeight="1">
      <c r="A120" s="38"/>
      <c r="B120" s="39"/>
      <c r="C120" s="247" t="s">
        <v>162</v>
      </c>
      <c r="D120" s="247" t="s">
        <v>228</v>
      </c>
      <c r="E120" s="248" t="s">
        <v>513</v>
      </c>
      <c r="F120" s="249" t="s">
        <v>514</v>
      </c>
      <c r="G120" s="250" t="s">
        <v>515</v>
      </c>
      <c r="H120" s="251">
        <v>154</v>
      </c>
      <c r="I120" s="252"/>
      <c r="J120" s="253">
        <f>ROUND(I120*H120,2)</f>
        <v>0</v>
      </c>
      <c r="K120" s="249" t="s">
        <v>161</v>
      </c>
      <c r="L120" s="44"/>
      <c r="M120" s="254" t="s">
        <v>19</v>
      </c>
      <c r="N120" s="255" t="s">
        <v>42</v>
      </c>
      <c r="O120" s="84"/>
      <c r="P120" s="223">
        <f>O120*H120</f>
        <v>0</v>
      </c>
      <c r="Q120" s="223">
        <v>0</v>
      </c>
      <c r="R120" s="223">
        <f>Q120*H120</f>
        <v>0</v>
      </c>
      <c r="S120" s="223">
        <v>0</v>
      </c>
      <c r="T120" s="224">
        <f>S120*H120</f>
        <v>0</v>
      </c>
      <c r="U120" s="38"/>
      <c r="V120" s="38"/>
      <c r="W120" s="38"/>
      <c r="X120" s="38"/>
      <c r="Y120" s="38"/>
      <c r="Z120" s="38"/>
      <c r="AA120" s="38"/>
      <c r="AB120" s="38"/>
      <c r="AC120" s="38"/>
      <c r="AD120" s="38"/>
      <c r="AE120" s="38"/>
      <c r="AR120" s="225" t="s">
        <v>163</v>
      </c>
      <c r="AT120" s="225" t="s">
        <v>228</v>
      </c>
      <c r="AU120" s="225" t="s">
        <v>81</v>
      </c>
      <c r="AY120" s="17" t="s">
        <v>154</v>
      </c>
      <c r="BE120" s="226">
        <f>IF(N120="základní",J120,0)</f>
        <v>0</v>
      </c>
      <c r="BF120" s="226">
        <f>IF(N120="snížená",J120,0)</f>
        <v>0</v>
      </c>
      <c r="BG120" s="226">
        <f>IF(N120="zákl. přenesená",J120,0)</f>
        <v>0</v>
      </c>
      <c r="BH120" s="226">
        <f>IF(N120="sníž. přenesená",J120,0)</f>
        <v>0</v>
      </c>
      <c r="BI120" s="226">
        <f>IF(N120="nulová",J120,0)</f>
        <v>0</v>
      </c>
      <c r="BJ120" s="17" t="s">
        <v>79</v>
      </c>
      <c r="BK120" s="226">
        <f>ROUND(I120*H120,2)</f>
        <v>0</v>
      </c>
      <c r="BL120" s="17" t="s">
        <v>163</v>
      </c>
      <c r="BM120" s="225" t="s">
        <v>516</v>
      </c>
    </row>
    <row r="121" s="2" customFormat="1">
      <c r="A121" s="38"/>
      <c r="B121" s="39"/>
      <c r="C121" s="40"/>
      <c r="D121" s="227" t="s">
        <v>165</v>
      </c>
      <c r="E121" s="40"/>
      <c r="F121" s="228" t="s">
        <v>517</v>
      </c>
      <c r="G121" s="40"/>
      <c r="H121" s="40"/>
      <c r="I121" s="229"/>
      <c r="J121" s="40"/>
      <c r="K121" s="40"/>
      <c r="L121" s="44"/>
      <c r="M121" s="230"/>
      <c r="N121" s="231"/>
      <c r="O121" s="84"/>
      <c r="P121" s="84"/>
      <c r="Q121" s="84"/>
      <c r="R121" s="84"/>
      <c r="S121" s="84"/>
      <c r="T121" s="85"/>
      <c r="U121" s="38"/>
      <c r="V121" s="38"/>
      <c r="W121" s="38"/>
      <c r="X121" s="38"/>
      <c r="Y121" s="38"/>
      <c r="Z121" s="38"/>
      <c r="AA121" s="38"/>
      <c r="AB121" s="38"/>
      <c r="AC121" s="38"/>
      <c r="AD121" s="38"/>
      <c r="AE121" s="38"/>
      <c r="AT121" s="17" t="s">
        <v>165</v>
      </c>
      <c r="AU121" s="17" t="s">
        <v>81</v>
      </c>
    </row>
    <row r="122" s="13" customFormat="1">
      <c r="A122" s="13"/>
      <c r="B122" s="232"/>
      <c r="C122" s="233"/>
      <c r="D122" s="227" t="s">
        <v>166</v>
      </c>
      <c r="E122" s="234" t="s">
        <v>19</v>
      </c>
      <c r="F122" s="235" t="s">
        <v>518</v>
      </c>
      <c r="G122" s="233"/>
      <c r="H122" s="236">
        <v>154</v>
      </c>
      <c r="I122" s="237"/>
      <c r="J122" s="233"/>
      <c r="K122" s="233"/>
      <c r="L122" s="238"/>
      <c r="M122" s="239"/>
      <c r="N122" s="240"/>
      <c r="O122" s="240"/>
      <c r="P122" s="240"/>
      <c r="Q122" s="240"/>
      <c r="R122" s="240"/>
      <c r="S122" s="240"/>
      <c r="T122" s="241"/>
      <c r="U122" s="13"/>
      <c r="V122" s="13"/>
      <c r="W122" s="13"/>
      <c r="X122" s="13"/>
      <c r="Y122" s="13"/>
      <c r="Z122" s="13"/>
      <c r="AA122" s="13"/>
      <c r="AB122" s="13"/>
      <c r="AC122" s="13"/>
      <c r="AD122" s="13"/>
      <c r="AE122" s="13"/>
      <c r="AT122" s="242" t="s">
        <v>166</v>
      </c>
      <c r="AU122" s="242" t="s">
        <v>81</v>
      </c>
      <c r="AV122" s="13" t="s">
        <v>81</v>
      </c>
      <c r="AW122" s="13" t="s">
        <v>33</v>
      </c>
      <c r="AX122" s="13" t="s">
        <v>71</v>
      </c>
      <c r="AY122" s="242" t="s">
        <v>154</v>
      </c>
    </row>
    <row r="123" s="2" customFormat="1">
      <c r="A123" s="38"/>
      <c r="B123" s="39"/>
      <c r="C123" s="247" t="s">
        <v>205</v>
      </c>
      <c r="D123" s="247" t="s">
        <v>228</v>
      </c>
      <c r="E123" s="248" t="s">
        <v>280</v>
      </c>
      <c r="F123" s="249" t="s">
        <v>281</v>
      </c>
      <c r="G123" s="250" t="s">
        <v>170</v>
      </c>
      <c r="H123" s="251">
        <v>3800</v>
      </c>
      <c r="I123" s="252"/>
      <c r="J123" s="253">
        <f>ROUND(I123*H123,2)</f>
        <v>0</v>
      </c>
      <c r="K123" s="249" t="s">
        <v>161</v>
      </c>
      <c r="L123" s="44"/>
      <c r="M123" s="254" t="s">
        <v>19</v>
      </c>
      <c r="N123" s="255" t="s">
        <v>42</v>
      </c>
      <c r="O123" s="84"/>
      <c r="P123" s="223">
        <f>O123*H123</f>
        <v>0</v>
      </c>
      <c r="Q123" s="223">
        <v>0</v>
      </c>
      <c r="R123" s="223">
        <f>Q123*H123</f>
        <v>0</v>
      </c>
      <c r="S123" s="223">
        <v>0</v>
      </c>
      <c r="T123" s="224">
        <f>S123*H123</f>
        <v>0</v>
      </c>
      <c r="U123" s="38"/>
      <c r="V123" s="38"/>
      <c r="W123" s="38"/>
      <c r="X123" s="38"/>
      <c r="Y123" s="38"/>
      <c r="Z123" s="38"/>
      <c r="AA123" s="38"/>
      <c r="AB123" s="38"/>
      <c r="AC123" s="38"/>
      <c r="AD123" s="38"/>
      <c r="AE123" s="38"/>
      <c r="AR123" s="225" t="s">
        <v>163</v>
      </c>
      <c r="AT123" s="225" t="s">
        <v>228</v>
      </c>
      <c r="AU123" s="225" t="s">
        <v>81</v>
      </c>
      <c r="AY123" s="17" t="s">
        <v>154</v>
      </c>
      <c r="BE123" s="226">
        <f>IF(N123="základní",J123,0)</f>
        <v>0</v>
      </c>
      <c r="BF123" s="226">
        <f>IF(N123="snížená",J123,0)</f>
        <v>0</v>
      </c>
      <c r="BG123" s="226">
        <f>IF(N123="zákl. přenesená",J123,0)</f>
        <v>0</v>
      </c>
      <c r="BH123" s="226">
        <f>IF(N123="sníž. přenesená",J123,0)</f>
        <v>0</v>
      </c>
      <c r="BI123" s="226">
        <f>IF(N123="nulová",J123,0)</f>
        <v>0</v>
      </c>
      <c r="BJ123" s="17" t="s">
        <v>79</v>
      </c>
      <c r="BK123" s="226">
        <f>ROUND(I123*H123,2)</f>
        <v>0</v>
      </c>
      <c r="BL123" s="17" t="s">
        <v>163</v>
      </c>
      <c r="BM123" s="225" t="s">
        <v>519</v>
      </c>
    </row>
    <row r="124" s="2" customFormat="1">
      <c r="A124" s="38"/>
      <c r="B124" s="39"/>
      <c r="C124" s="40"/>
      <c r="D124" s="227" t="s">
        <v>165</v>
      </c>
      <c r="E124" s="40"/>
      <c r="F124" s="228" t="s">
        <v>283</v>
      </c>
      <c r="G124" s="40"/>
      <c r="H124" s="40"/>
      <c r="I124" s="229"/>
      <c r="J124" s="40"/>
      <c r="K124" s="40"/>
      <c r="L124" s="44"/>
      <c r="M124" s="230"/>
      <c r="N124" s="231"/>
      <c r="O124" s="84"/>
      <c r="P124" s="84"/>
      <c r="Q124" s="84"/>
      <c r="R124" s="84"/>
      <c r="S124" s="84"/>
      <c r="T124" s="85"/>
      <c r="U124" s="38"/>
      <c r="V124" s="38"/>
      <c r="W124" s="38"/>
      <c r="X124" s="38"/>
      <c r="Y124" s="38"/>
      <c r="Z124" s="38"/>
      <c r="AA124" s="38"/>
      <c r="AB124" s="38"/>
      <c r="AC124" s="38"/>
      <c r="AD124" s="38"/>
      <c r="AE124" s="38"/>
      <c r="AT124" s="17" t="s">
        <v>165</v>
      </c>
      <c r="AU124" s="17" t="s">
        <v>81</v>
      </c>
    </row>
    <row r="125" s="13" customFormat="1">
      <c r="A125" s="13"/>
      <c r="B125" s="232"/>
      <c r="C125" s="233"/>
      <c r="D125" s="227" t="s">
        <v>166</v>
      </c>
      <c r="E125" s="234" t="s">
        <v>19</v>
      </c>
      <c r="F125" s="235" t="s">
        <v>177</v>
      </c>
      <c r="G125" s="233"/>
      <c r="H125" s="236">
        <v>920</v>
      </c>
      <c r="I125" s="237"/>
      <c r="J125" s="233"/>
      <c r="K125" s="233"/>
      <c r="L125" s="238"/>
      <c r="M125" s="239"/>
      <c r="N125" s="240"/>
      <c r="O125" s="240"/>
      <c r="P125" s="240"/>
      <c r="Q125" s="240"/>
      <c r="R125" s="240"/>
      <c r="S125" s="240"/>
      <c r="T125" s="241"/>
      <c r="U125" s="13"/>
      <c r="V125" s="13"/>
      <c r="W125" s="13"/>
      <c r="X125" s="13"/>
      <c r="Y125" s="13"/>
      <c r="Z125" s="13"/>
      <c r="AA125" s="13"/>
      <c r="AB125" s="13"/>
      <c r="AC125" s="13"/>
      <c r="AD125" s="13"/>
      <c r="AE125" s="13"/>
      <c r="AT125" s="242" t="s">
        <v>166</v>
      </c>
      <c r="AU125" s="242" t="s">
        <v>81</v>
      </c>
      <c r="AV125" s="13" t="s">
        <v>81</v>
      </c>
      <c r="AW125" s="13" t="s">
        <v>33</v>
      </c>
      <c r="AX125" s="13" t="s">
        <v>71</v>
      </c>
      <c r="AY125" s="242" t="s">
        <v>154</v>
      </c>
    </row>
    <row r="126" s="13" customFormat="1">
      <c r="A126" s="13"/>
      <c r="B126" s="232"/>
      <c r="C126" s="233"/>
      <c r="D126" s="227" t="s">
        <v>166</v>
      </c>
      <c r="E126" s="234" t="s">
        <v>19</v>
      </c>
      <c r="F126" s="235" t="s">
        <v>178</v>
      </c>
      <c r="G126" s="233"/>
      <c r="H126" s="236">
        <v>300</v>
      </c>
      <c r="I126" s="237"/>
      <c r="J126" s="233"/>
      <c r="K126" s="233"/>
      <c r="L126" s="238"/>
      <c r="M126" s="239"/>
      <c r="N126" s="240"/>
      <c r="O126" s="240"/>
      <c r="P126" s="240"/>
      <c r="Q126" s="240"/>
      <c r="R126" s="240"/>
      <c r="S126" s="240"/>
      <c r="T126" s="241"/>
      <c r="U126" s="13"/>
      <c r="V126" s="13"/>
      <c r="W126" s="13"/>
      <c r="X126" s="13"/>
      <c r="Y126" s="13"/>
      <c r="Z126" s="13"/>
      <c r="AA126" s="13"/>
      <c r="AB126" s="13"/>
      <c r="AC126" s="13"/>
      <c r="AD126" s="13"/>
      <c r="AE126" s="13"/>
      <c r="AT126" s="242" t="s">
        <v>166</v>
      </c>
      <c r="AU126" s="242" t="s">
        <v>81</v>
      </c>
      <c r="AV126" s="13" t="s">
        <v>81</v>
      </c>
      <c r="AW126" s="13" t="s">
        <v>33</v>
      </c>
      <c r="AX126" s="13" t="s">
        <v>71</v>
      </c>
      <c r="AY126" s="242" t="s">
        <v>154</v>
      </c>
    </row>
    <row r="127" s="13" customFormat="1">
      <c r="A127" s="13"/>
      <c r="B127" s="232"/>
      <c r="C127" s="233"/>
      <c r="D127" s="227" t="s">
        <v>166</v>
      </c>
      <c r="E127" s="234" t="s">
        <v>19</v>
      </c>
      <c r="F127" s="235" t="s">
        <v>179</v>
      </c>
      <c r="G127" s="233"/>
      <c r="H127" s="236">
        <v>1740</v>
      </c>
      <c r="I127" s="237"/>
      <c r="J127" s="233"/>
      <c r="K127" s="233"/>
      <c r="L127" s="238"/>
      <c r="M127" s="239"/>
      <c r="N127" s="240"/>
      <c r="O127" s="240"/>
      <c r="P127" s="240"/>
      <c r="Q127" s="240"/>
      <c r="R127" s="240"/>
      <c r="S127" s="240"/>
      <c r="T127" s="241"/>
      <c r="U127" s="13"/>
      <c r="V127" s="13"/>
      <c r="W127" s="13"/>
      <c r="X127" s="13"/>
      <c r="Y127" s="13"/>
      <c r="Z127" s="13"/>
      <c r="AA127" s="13"/>
      <c r="AB127" s="13"/>
      <c r="AC127" s="13"/>
      <c r="AD127" s="13"/>
      <c r="AE127" s="13"/>
      <c r="AT127" s="242" t="s">
        <v>166</v>
      </c>
      <c r="AU127" s="242" t="s">
        <v>81</v>
      </c>
      <c r="AV127" s="13" t="s">
        <v>81</v>
      </c>
      <c r="AW127" s="13" t="s">
        <v>33</v>
      </c>
      <c r="AX127" s="13" t="s">
        <v>71</v>
      </c>
      <c r="AY127" s="242" t="s">
        <v>154</v>
      </c>
    </row>
    <row r="128" s="13" customFormat="1">
      <c r="A128" s="13"/>
      <c r="B128" s="232"/>
      <c r="C128" s="233"/>
      <c r="D128" s="227" t="s">
        <v>166</v>
      </c>
      <c r="E128" s="234" t="s">
        <v>19</v>
      </c>
      <c r="F128" s="235" t="s">
        <v>180</v>
      </c>
      <c r="G128" s="233"/>
      <c r="H128" s="236">
        <v>840</v>
      </c>
      <c r="I128" s="237"/>
      <c r="J128" s="233"/>
      <c r="K128" s="233"/>
      <c r="L128" s="238"/>
      <c r="M128" s="239"/>
      <c r="N128" s="240"/>
      <c r="O128" s="240"/>
      <c r="P128" s="240"/>
      <c r="Q128" s="240"/>
      <c r="R128" s="240"/>
      <c r="S128" s="240"/>
      <c r="T128" s="241"/>
      <c r="U128" s="13"/>
      <c r="V128" s="13"/>
      <c r="W128" s="13"/>
      <c r="X128" s="13"/>
      <c r="Y128" s="13"/>
      <c r="Z128" s="13"/>
      <c r="AA128" s="13"/>
      <c r="AB128" s="13"/>
      <c r="AC128" s="13"/>
      <c r="AD128" s="13"/>
      <c r="AE128" s="13"/>
      <c r="AT128" s="242" t="s">
        <v>166</v>
      </c>
      <c r="AU128" s="242" t="s">
        <v>81</v>
      </c>
      <c r="AV128" s="13" t="s">
        <v>81</v>
      </c>
      <c r="AW128" s="13" t="s">
        <v>33</v>
      </c>
      <c r="AX128" s="13" t="s">
        <v>71</v>
      </c>
      <c r="AY128" s="242" t="s">
        <v>154</v>
      </c>
    </row>
    <row r="129" s="2" customFormat="1">
      <c r="A129" s="38"/>
      <c r="B129" s="39"/>
      <c r="C129" s="247" t="s">
        <v>213</v>
      </c>
      <c r="D129" s="247" t="s">
        <v>228</v>
      </c>
      <c r="E129" s="248" t="s">
        <v>394</v>
      </c>
      <c r="F129" s="249" t="s">
        <v>395</v>
      </c>
      <c r="G129" s="250" t="s">
        <v>160</v>
      </c>
      <c r="H129" s="251">
        <v>135</v>
      </c>
      <c r="I129" s="252"/>
      <c r="J129" s="253">
        <f>ROUND(I129*H129,2)</f>
        <v>0</v>
      </c>
      <c r="K129" s="249" t="s">
        <v>161</v>
      </c>
      <c r="L129" s="44"/>
      <c r="M129" s="254" t="s">
        <v>19</v>
      </c>
      <c r="N129" s="255" t="s">
        <v>42</v>
      </c>
      <c r="O129" s="84"/>
      <c r="P129" s="223">
        <f>O129*H129</f>
        <v>0</v>
      </c>
      <c r="Q129" s="223">
        <v>0</v>
      </c>
      <c r="R129" s="223">
        <f>Q129*H129</f>
        <v>0</v>
      </c>
      <c r="S129" s="223">
        <v>0</v>
      </c>
      <c r="T129" s="224">
        <f>S129*H129</f>
        <v>0</v>
      </c>
      <c r="U129" s="38"/>
      <c r="V129" s="38"/>
      <c r="W129" s="38"/>
      <c r="X129" s="38"/>
      <c r="Y129" s="38"/>
      <c r="Z129" s="38"/>
      <c r="AA129" s="38"/>
      <c r="AB129" s="38"/>
      <c r="AC129" s="38"/>
      <c r="AD129" s="38"/>
      <c r="AE129" s="38"/>
      <c r="AR129" s="225" t="s">
        <v>163</v>
      </c>
      <c r="AT129" s="225" t="s">
        <v>228</v>
      </c>
      <c r="AU129" s="225" t="s">
        <v>81</v>
      </c>
      <c r="AY129" s="17" t="s">
        <v>154</v>
      </c>
      <c r="BE129" s="226">
        <f>IF(N129="základní",J129,0)</f>
        <v>0</v>
      </c>
      <c r="BF129" s="226">
        <f>IF(N129="snížená",J129,0)</f>
        <v>0</v>
      </c>
      <c r="BG129" s="226">
        <f>IF(N129="zákl. přenesená",J129,0)</f>
        <v>0</v>
      </c>
      <c r="BH129" s="226">
        <f>IF(N129="sníž. přenesená",J129,0)</f>
        <v>0</v>
      </c>
      <c r="BI129" s="226">
        <f>IF(N129="nulová",J129,0)</f>
        <v>0</v>
      </c>
      <c r="BJ129" s="17" t="s">
        <v>79</v>
      </c>
      <c r="BK129" s="226">
        <f>ROUND(I129*H129,2)</f>
        <v>0</v>
      </c>
      <c r="BL129" s="17" t="s">
        <v>163</v>
      </c>
      <c r="BM129" s="225" t="s">
        <v>520</v>
      </c>
    </row>
    <row r="130" s="2" customFormat="1">
      <c r="A130" s="38"/>
      <c r="B130" s="39"/>
      <c r="C130" s="40"/>
      <c r="D130" s="227" t="s">
        <v>165</v>
      </c>
      <c r="E130" s="40"/>
      <c r="F130" s="228" t="s">
        <v>397</v>
      </c>
      <c r="G130" s="40"/>
      <c r="H130" s="40"/>
      <c r="I130" s="229"/>
      <c r="J130" s="40"/>
      <c r="K130" s="40"/>
      <c r="L130" s="44"/>
      <c r="M130" s="230"/>
      <c r="N130" s="231"/>
      <c r="O130" s="84"/>
      <c r="P130" s="84"/>
      <c r="Q130" s="84"/>
      <c r="R130" s="84"/>
      <c r="S130" s="84"/>
      <c r="T130" s="85"/>
      <c r="U130" s="38"/>
      <c r="V130" s="38"/>
      <c r="W130" s="38"/>
      <c r="X130" s="38"/>
      <c r="Y130" s="38"/>
      <c r="Z130" s="38"/>
      <c r="AA130" s="38"/>
      <c r="AB130" s="38"/>
      <c r="AC130" s="38"/>
      <c r="AD130" s="38"/>
      <c r="AE130" s="38"/>
      <c r="AT130" s="17" t="s">
        <v>165</v>
      </c>
      <c r="AU130" s="17" t="s">
        <v>81</v>
      </c>
    </row>
    <row r="131" s="13" customFormat="1">
      <c r="A131" s="13"/>
      <c r="B131" s="232"/>
      <c r="C131" s="233"/>
      <c r="D131" s="227" t="s">
        <v>166</v>
      </c>
      <c r="E131" s="234" t="s">
        <v>19</v>
      </c>
      <c r="F131" s="235" t="s">
        <v>521</v>
      </c>
      <c r="G131" s="233"/>
      <c r="H131" s="236">
        <v>135</v>
      </c>
      <c r="I131" s="237"/>
      <c r="J131" s="233"/>
      <c r="K131" s="233"/>
      <c r="L131" s="238"/>
      <c r="M131" s="239"/>
      <c r="N131" s="240"/>
      <c r="O131" s="240"/>
      <c r="P131" s="240"/>
      <c r="Q131" s="240"/>
      <c r="R131" s="240"/>
      <c r="S131" s="240"/>
      <c r="T131" s="241"/>
      <c r="U131" s="13"/>
      <c r="V131" s="13"/>
      <c r="W131" s="13"/>
      <c r="X131" s="13"/>
      <c r="Y131" s="13"/>
      <c r="Z131" s="13"/>
      <c r="AA131" s="13"/>
      <c r="AB131" s="13"/>
      <c r="AC131" s="13"/>
      <c r="AD131" s="13"/>
      <c r="AE131" s="13"/>
      <c r="AT131" s="242" t="s">
        <v>166</v>
      </c>
      <c r="AU131" s="242" t="s">
        <v>81</v>
      </c>
      <c r="AV131" s="13" t="s">
        <v>81</v>
      </c>
      <c r="AW131" s="13" t="s">
        <v>33</v>
      </c>
      <c r="AX131" s="13" t="s">
        <v>71</v>
      </c>
      <c r="AY131" s="242" t="s">
        <v>154</v>
      </c>
    </row>
    <row r="132" s="2" customFormat="1">
      <c r="A132" s="38"/>
      <c r="B132" s="39"/>
      <c r="C132" s="247" t="s">
        <v>217</v>
      </c>
      <c r="D132" s="247" t="s">
        <v>228</v>
      </c>
      <c r="E132" s="248" t="s">
        <v>522</v>
      </c>
      <c r="F132" s="249" t="s">
        <v>523</v>
      </c>
      <c r="G132" s="250" t="s">
        <v>170</v>
      </c>
      <c r="H132" s="251">
        <v>50</v>
      </c>
      <c r="I132" s="252"/>
      <c r="J132" s="253">
        <f>ROUND(I132*H132,2)</f>
        <v>0</v>
      </c>
      <c r="K132" s="249" t="s">
        <v>161</v>
      </c>
      <c r="L132" s="44"/>
      <c r="M132" s="254" t="s">
        <v>19</v>
      </c>
      <c r="N132" s="255" t="s">
        <v>42</v>
      </c>
      <c r="O132" s="84"/>
      <c r="P132" s="223">
        <f>O132*H132</f>
        <v>0</v>
      </c>
      <c r="Q132" s="223">
        <v>0</v>
      </c>
      <c r="R132" s="223">
        <f>Q132*H132</f>
        <v>0</v>
      </c>
      <c r="S132" s="223">
        <v>0</v>
      </c>
      <c r="T132" s="224">
        <f>S132*H132</f>
        <v>0</v>
      </c>
      <c r="U132" s="38"/>
      <c r="V132" s="38"/>
      <c r="W132" s="38"/>
      <c r="X132" s="38"/>
      <c r="Y132" s="38"/>
      <c r="Z132" s="38"/>
      <c r="AA132" s="38"/>
      <c r="AB132" s="38"/>
      <c r="AC132" s="38"/>
      <c r="AD132" s="38"/>
      <c r="AE132" s="38"/>
      <c r="AR132" s="225" t="s">
        <v>163</v>
      </c>
      <c r="AT132" s="225" t="s">
        <v>228</v>
      </c>
      <c r="AU132" s="225" t="s">
        <v>81</v>
      </c>
      <c r="AY132" s="17" t="s">
        <v>154</v>
      </c>
      <c r="BE132" s="226">
        <f>IF(N132="základní",J132,0)</f>
        <v>0</v>
      </c>
      <c r="BF132" s="226">
        <f>IF(N132="snížená",J132,0)</f>
        <v>0</v>
      </c>
      <c r="BG132" s="226">
        <f>IF(N132="zákl. přenesená",J132,0)</f>
        <v>0</v>
      </c>
      <c r="BH132" s="226">
        <f>IF(N132="sníž. přenesená",J132,0)</f>
        <v>0</v>
      </c>
      <c r="BI132" s="226">
        <f>IF(N132="nulová",J132,0)</f>
        <v>0</v>
      </c>
      <c r="BJ132" s="17" t="s">
        <v>79</v>
      </c>
      <c r="BK132" s="226">
        <f>ROUND(I132*H132,2)</f>
        <v>0</v>
      </c>
      <c r="BL132" s="17" t="s">
        <v>163</v>
      </c>
      <c r="BM132" s="225" t="s">
        <v>524</v>
      </c>
    </row>
    <row r="133" s="2" customFormat="1">
      <c r="A133" s="38"/>
      <c r="B133" s="39"/>
      <c r="C133" s="40"/>
      <c r="D133" s="227" t="s">
        <v>165</v>
      </c>
      <c r="E133" s="40"/>
      <c r="F133" s="228" t="s">
        <v>525</v>
      </c>
      <c r="G133" s="40"/>
      <c r="H133" s="40"/>
      <c r="I133" s="229"/>
      <c r="J133" s="40"/>
      <c r="K133" s="40"/>
      <c r="L133" s="44"/>
      <c r="M133" s="230"/>
      <c r="N133" s="231"/>
      <c r="O133" s="84"/>
      <c r="P133" s="84"/>
      <c r="Q133" s="84"/>
      <c r="R133" s="84"/>
      <c r="S133" s="84"/>
      <c r="T133" s="85"/>
      <c r="U133" s="38"/>
      <c r="V133" s="38"/>
      <c r="W133" s="38"/>
      <c r="X133" s="38"/>
      <c r="Y133" s="38"/>
      <c r="Z133" s="38"/>
      <c r="AA133" s="38"/>
      <c r="AB133" s="38"/>
      <c r="AC133" s="38"/>
      <c r="AD133" s="38"/>
      <c r="AE133" s="38"/>
      <c r="AT133" s="17" t="s">
        <v>165</v>
      </c>
      <c r="AU133" s="17" t="s">
        <v>81</v>
      </c>
    </row>
    <row r="134" s="13" customFormat="1">
      <c r="A134" s="13"/>
      <c r="B134" s="232"/>
      <c r="C134" s="233"/>
      <c r="D134" s="227" t="s">
        <v>166</v>
      </c>
      <c r="E134" s="234" t="s">
        <v>19</v>
      </c>
      <c r="F134" s="235" t="s">
        <v>526</v>
      </c>
      <c r="G134" s="233"/>
      <c r="H134" s="236">
        <v>50</v>
      </c>
      <c r="I134" s="237"/>
      <c r="J134" s="233"/>
      <c r="K134" s="233"/>
      <c r="L134" s="238"/>
      <c r="M134" s="239"/>
      <c r="N134" s="240"/>
      <c r="O134" s="240"/>
      <c r="P134" s="240"/>
      <c r="Q134" s="240"/>
      <c r="R134" s="240"/>
      <c r="S134" s="240"/>
      <c r="T134" s="241"/>
      <c r="U134" s="13"/>
      <c r="V134" s="13"/>
      <c r="W134" s="13"/>
      <c r="X134" s="13"/>
      <c r="Y134" s="13"/>
      <c r="Z134" s="13"/>
      <c r="AA134" s="13"/>
      <c r="AB134" s="13"/>
      <c r="AC134" s="13"/>
      <c r="AD134" s="13"/>
      <c r="AE134" s="13"/>
      <c r="AT134" s="242" t="s">
        <v>166</v>
      </c>
      <c r="AU134" s="242" t="s">
        <v>81</v>
      </c>
      <c r="AV134" s="13" t="s">
        <v>81</v>
      </c>
      <c r="AW134" s="13" t="s">
        <v>33</v>
      </c>
      <c r="AX134" s="13" t="s">
        <v>71</v>
      </c>
      <c r="AY134" s="242" t="s">
        <v>154</v>
      </c>
    </row>
    <row r="135" s="2" customFormat="1" ht="16.5" customHeight="1">
      <c r="A135" s="38"/>
      <c r="B135" s="39"/>
      <c r="C135" s="247" t="s">
        <v>293</v>
      </c>
      <c r="D135" s="247" t="s">
        <v>228</v>
      </c>
      <c r="E135" s="248" t="s">
        <v>527</v>
      </c>
      <c r="F135" s="249" t="s">
        <v>528</v>
      </c>
      <c r="G135" s="250" t="s">
        <v>170</v>
      </c>
      <c r="H135" s="251">
        <v>940</v>
      </c>
      <c r="I135" s="252"/>
      <c r="J135" s="253">
        <f>ROUND(I135*H135,2)</f>
        <v>0</v>
      </c>
      <c r="K135" s="249" t="s">
        <v>161</v>
      </c>
      <c r="L135" s="44"/>
      <c r="M135" s="254" t="s">
        <v>19</v>
      </c>
      <c r="N135" s="255" t="s">
        <v>42</v>
      </c>
      <c r="O135" s="84"/>
      <c r="P135" s="223">
        <f>O135*H135</f>
        <v>0</v>
      </c>
      <c r="Q135" s="223">
        <v>0</v>
      </c>
      <c r="R135" s="223">
        <f>Q135*H135</f>
        <v>0</v>
      </c>
      <c r="S135" s="223">
        <v>0</v>
      </c>
      <c r="T135" s="224">
        <f>S135*H135</f>
        <v>0</v>
      </c>
      <c r="U135" s="38"/>
      <c r="V135" s="38"/>
      <c r="W135" s="38"/>
      <c r="X135" s="38"/>
      <c r="Y135" s="38"/>
      <c r="Z135" s="38"/>
      <c r="AA135" s="38"/>
      <c r="AB135" s="38"/>
      <c r="AC135" s="38"/>
      <c r="AD135" s="38"/>
      <c r="AE135" s="38"/>
      <c r="AR135" s="225" t="s">
        <v>163</v>
      </c>
      <c r="AT135" s="225" t="s">
        <v>228</v>
      </c>
      <c r="AU135" s="225" t="s">
        <v>81</v>
      </c>
      <c r="AY135" s="17" t="s">
        <v>154</v>
      </c>
      <c r="BE135" s="226">
        <f>IF(N135="základní",J135,0)</f>
        <v>0</v>
      </c>
      <c r="BF135" s="226">
        <f>IF(N135="snížená",J135,0)</f>
        <v>0</v>
      </c>
      <c r="BG135" s="226">
        <f>IF(N135="zákl. přenesená",J135,0)</f>
        <v>0</v>
      </c>
      <c r="BH135" s="226">
        <f>IF(N135="sníž. přenesená",J135,0)</f>
        <v>0</v>
      </c>
      <c r="BI135" s="226">
        <f>IF(N135="nulová",J135,0)</f>
        <v>0</v>
      </c>
      <c r="BJ135" s="17" t="s">
        <v>79</v>
      </c>
      <c r="BK135" s="226">
        <f>ROUND(I135*H135,2)</f>
        <v>0</v>
      </c>
      <c r="BL135" s="17" t="s">
        <v>163</v>
      </c>
      <c r="BM135" s="225" t="s">
        <v>529</v>
      </c>
    </row>
    <row r="136" s="2" customFormat="1">
      <c r="A136" s="38"/>
      <c r="B136" s="39"/>
      <c r="C136" s="40"/>
      <c r="D136" s="227" t="s">
        <v>165</v>
      </c>
      <c r="E136" s="40"/>
      <c r="F136" s="228" t="s">
        <v>530</v>
      </c>
      <c r="G136" s="40"/>
      <c r="H136" s="40"/>
      <c r="I136" s="229"/>
      <c r="J136" s="40"/>
      <c r="K136" s="40"/>
      <c r="L136" s="44"/>
      <c r="M136" s="230"/>
      <c r="N136" s="231"/>
      <c r="O136" s="84"/>
      <c r="P136" s="84"/>
      <c r="Q136" s="84"/>
      <c r="R136" s="84"/>
      <c r="S136" s="84"/>
      <c r="T136" s="85"/>
      <c r="U136" s="38"/>
      <c r="V136" s="38"/>
      <c r="W136" s="38"/>
      <c r="X136" s="38"/>
      <c r="Y136" s="38"/>
      <c r="Z136" s="38"/>
      <c r="AA136" s="38"/>
      <c r="AB136" s="38"/>
      <c r="AC136" s="38"/>
      <c r="AD136" s="38"/>
      <c r="AE136" s="38"/>
      <c r="AT136" s="17" t="s">
        <v>165</v>
      </c>
      <c r="AU136" s="17" t="s">
        <v>81</v>
      </c>
    </row>
    <row r="137" s="13" customFormat="1">
      <c r="A137" s="13"/>
      <c r="B137" s="232"/>
      <c r="C137" s="233"/>
      <c r="D137" s="227" t="s">
        <v>166</v>
      </c>
      <c r="E137" s="234" t="s">
        <v>19</v>
      </c>
      <c r="F137" s="235" t="s">
        <v>531</v>
      </c>
      <c r="G137" s="233"/>
      <c r="H137" s="236">
        <v>300</v>
      </c>
      <c r="I137" s="237"/>
      <c r="J137" s="233"/>
      <c r="K137" s="233"/>
      <c r="L137" s="238"/>
      <c r="M137" s="239"/>
      <c r="N137" s="240"/>
      <c r="O137" s="240"/>
      <c r="P137" s="240"/>
      <c r="Q137" s="240"/>
      <c r="R137" s="240"/>
      <c r="S137" s="240"/>
      <c r="T137" s="241"/>
      <c r="U137" s="13"/>
      <c r="V137" s="13"/>
      <c r="W137" s="13"/>
      <c r="X137" s="13"/>
      <c r="Y137" s="13"/>
      <c r="Z137" s="13"/>
      <c r="AA137" s="13"/>
      <c r="AB137" s="13"/>
      <c r="AC137" s="13"/>
      <c r="AD137" s="13"/>
      <c r="AE137" s="13"/>
      <c r="AT137" s="242" t="s">
        <v>166</v>
      </c>
      <c r="AU137" s="242" t="s">
        <v>81</v>
      </c>
      <c r="AV137" s="13" t="s">
        <v>81</v>
      </c>
      <c r="AW137" s="13" t="s">
        <v>33</v>
      </c>
      <c r="AX137" s="13" t="s">
        <v>71</v>
      </c>
      <c r="AY137" s="242" t="s">
        <v>154</v>
      </c>
    </row>
    <row r="138" s="13" customFormat="1">
      <c r="A138" s="13"/>
      <c r="B138" s="232"/>
      <c r="C138" s="233"/>
      <c r="D138" s="227" t="s">
        <v>166</v>
      </c>
      <c r="E138" s="234" t="s">
        <v>19</v>
      </c>
      <c r="F138" s="235" t="s">
        <v>532</v>
      </c>
      <c r="G138" s="233"/>
      <c r="H138" s="236">
        <v>290</v>
      </c>
      <c r="I138" s="237"/>
      <c r="J138" s="233"/>
      <c r="K138" s="233"/>
      <c r="L138" s="238"/>
      <c r="M138" s="239"/>
      <c r="N138" s="240"/>
      <c r="O138" s="240"/>
      <c r="P138" s="240"/>
      <c r="Q138" s="240"/>
      <c r="R138" s="240"/>
      <c r="S138" s="240"/>
      <c r="T138" s="241"/>
      <c r="U138" s="13"/>
      <c r="V138" s="13"/>
      <c r="W138" s="13"/>
      <c r="X138" s="13"/>
      <c r="Y138" s="13"/>
      <c r="Z138" s="13"/>
      <c r="AA138" s="13"/>
      <c r="AB138" s="13"/>
      <c r="AC138" s="13"/>
      <c r="AD138" s="13"/>
      <c r="AE138" s="13"/>
      <c r="AT138" s="242" t="s">
        <v>166</v>
      </c>
      <c r="AU138" s="242" t="s">
        <v>81</v>
      </c>
      <c r="AV138" s="13" t="s">
        <v>81</v>
      </c>
      <c r="AW138" s="13" t="s">
        <v>33</v>
      </c>
      <c r="AX138" s="13" t="s">
        <v>71</v>
      </c>
      <c r="AY138" s="242" t="s">
        <v>154</v>
      </c>
    </row>
    <row r="139" s="13" customFormat="1">
      <c r="A139" s="13"/>
      <c r="B139" s="232"/>
      <c r="C139" s="233"/>
      <c r="D139" s="227" t="s">
        <v>166</v>
      </c>
      <c r="E139" s="234" t="s">
        <v>19</v>
      </c>
      <c r="F139" s="235" t="s">
        <v>533</v>
      </c>
      <c r="G139" s="233"/>
      <c r="H139" s="236">
        <v>350</v>
      </c>
      <c r="I139" s="237"/>
      <c r="J139" s="233"/>
      <c r="K139" s="233"/>
      <c r="L139" s="238"/>
      <c r="M139" s="239"/>
      <c r="N139" s="240"/>
      <c r="O139" s="240"/>
      <c r="P139" s="240"/>
      <c r="Q139" s="240"/>
      <c r="R139" s="240"/>
      <c r="S139" s="240"/>
      <c r="T139" s="241"/>
      <c r="U139" s="13"/>
      <c r="V139" s="13"/>
      <c r="W139" s="13"/>
      <c r="X139" s="13"/>
      <c r="Y139" s="13"/>
      <c r="Z139" s="13"/>
      <c r="AA139" s="13"/>
      <c r="AB139" s="13"/>
      <c r="AC139" s="13"/>
      <c r="AD139" s="13"/>
      <c r="AE139" s="13"/>
      <c r="AT139" s="242" t="s">
        <v>166</v>
      </c>
      <c r="AU139" s="242" t="s">
        <v>81</v>
      </c>
      <c r="AV139" s="13" t="s">
        <v>81</v>
      </c>
      <c r="AW139" s="13" t="s">
        <v>33</v>
      </c>
      <c r="AX139" s="13" t="s">
        <v>71</v>
      </c>
      <c r="AY139" s="242" t="s">
        <v>154</v>
      </c>
    </row>
    <row r="140" s="2" customFormat="1" ht="21.75" customHeight="1">
      <c r="A140" s="38"/>
      <c r="B140" s="39"/>
      <c r="C140" s="247" t="s">
        <v>300</v>
      </c>
      <c r="D140" s="247" t="s">
        <v>228</v>
      </c>
      <c r="E140" s="248" t="s">
        <v>534</v>
      </c>
      <c r="F140" s="249" t="s">
        <v>535</v>
      </c>
      <c r="G140" s="250" t="s">
        <v>170</v>
      </c>
      <c r="H140" s="251">
        <v>890</v>
      </c>
      <c r="I140" s="252"/>
      <c r="J140" s="253">
        <f>ROUND(I140*H140,2)</f>
        <v>0</v>
      </c>
      <c r="K140" s="249" t="s">
        <v>161</v>
      </c>
      <c r="L140" s="44"/>
      <c r="M140" s="254" t="s">
        <v>19</v>
      </c>
      <c r="N140" s="255" t="s">
        <v>42</v>
      </c>
      <c r="O140" s="84"/>
      <c r="P140" s="223">
        <f>O140*H140</f>
        <v>0</v>
      </c>
      <c r="Q140" s="223">
        <v>0</v>
      </c>
      <c r="R140" s="223">
        <f>Q140*H140</f>
        <v>0</v>
      </c>
      <c r="S140" s="223">
        <v>0</v>
      </c>
      <c r="T140" s="224">
        <f>S140*H140</f>
        <v>0</v>
      </c>
      <c r="U140" s="38"/>
      <c r="V140" s="38"/>
      <c r="W140" s="38"/>
      <c r="X140" s="38"/>
      <c r="Y140" s="38"/>
      <c r="Z140" s="38"/>
      <c r="AA140" s="38"/>
      <c r="AB140" s="38"/>
      <c r="AC140" s="38"/>
      <c r="AD140" s="38"/>
      <c r="AE140" s="38"/>
      <c r="AR140" s="225" t="s">
        <v>163</v>
      </c>
      <c r="AT140" s="225" t="s">
        <v>228</v>
      </c>
      <c r="AU140" s="225" t="s">
        <v>81</v>
      </c>
      <c r="AY140" s="17" t="s">
        <v>154</v>
      </c>
      <c r="BE140" s="226">
        <f>IF(N140="základní",J140,0)</f>
        <v>0</v>
      </c>
      <c r="BF140" s="226">
        <f>IF(N140="snížená",J140,0)</f>
        <v>0</v>
      </c>
      <c r="BG140" s="226">
        <f>IF(N140="zákl. přenesená",J140,0)</f>
        <v>0</v>
      </c>
      <c r="BH140" s="226">
        <f>IF(N140="sníž. přenesená",J140,0)</f>
        <v>0</v>
      </c>
      <c r="BI140" s="226">
        <f>IF(N140="nulová",J140,0)</f>
        <v>0</v>
      </c>
      <c r="BJ140" s="17" t="s">
        <v>79</v>
      </c>
      <c r="BK140" s="226">
        <f>ROUND(I140*H140,2)</f>
        <v>0</v>
      </c>
      <c r="BL140" s="17" t="s">
        <v>163</v>
      </c>
      <c r="BM140" s="225" t="s">
        <v>536</v>
      </c>
    </row>
    <row r="141" s="2" customFormat="1">
      <c r="A141" s="38"/>
      <c r="B141" s="39"/>
      <c r="C141" s="40"/>
      <c r="D141" s="227" t="s">
        <v>165</v>
      </c>
      <c r="E141" s="40"/>
      <c r="F141" s="228" t="s">
        <v>537</v>
      </c>
      <c r="G141" s="40"/>
      <c r="H141" s="40"/>
      <c r="I141" s="229"/>
      <c r="J141" s="40"/>
      <c r="K141" s="40"/>
      <c r="L141" s="44"/>
      <c r="M141" s="230"/>
      <c r="N141" s="231"/>
      <c r="O141" s="84"/>
      <c r="P141" s="84"/>
      <c r="Q141" s="84"/>
      <c r="R141" s="84"/>
      <c r="S141" s="84"/>
      <c r="T141" s="85"/>
      <c r="U141" s="38"/>
      <c r="V141" s="38"/>
      <c r="W141" s="38"/>
      <c r="X141" s="38"/>
      <c r="Y141" s="38"/>
      <c r="Z141" s="38"/>
      <c r="AA141" s="38"/>
      <c r="AB141" s="38"/>
      <c r="AC141" s="38"/>
      <c r="AD141" s="38"/>
      <c r="AE141" s="38"/>
      <c r="AT141" s="17" t="s">
        <v>165</v>
      </c>
      <c r="AU141" s="17" t="s">
        <v>81</v>
      </c>
    </row>
    <row r="142" s="13" customFormat="1">
      <c r="A142" s="13"/>
      <c r="B142" s="232"/>
      <c r="C142" s="233"/>
      <c r="D142" s="227" t="s">
        <v>166</v>
      </c>
      <c r="E142" s="234" t="s">
        <v>19</v>
      </c>
      <c r="F142" s="235" t="s">
        <v>531</v>
      </c>
      <c r="G142" s="233"/>
      <c r="H142" s="236">
        <v>300</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166</v>
      </c>
      <c r="AU142" s="242" t="s">
        <v>81</v>
      </c>
      <c r="AV142" s="13" t="s">
        <v>81</v>
      </c>
      <c r="AW142" s="13" t="s">
        <v>33</v>
      </c>
      <c r="AX142" s="13" t="s">
        <v>71</v>
      </c>
      <c r="AY142" s="242" t="s">
        <v>154</v>
      </c>
    </row>
    <row r="143" s="13" customFormat="1">
      <c r="A143" s="13"/>
      <c r="B143" s="232"/>
      <c r="C143" s="233"/>
      <c r="D143" s="227" t="s">
        <v>166</v>
      </c>
      <c r="E143" s="234" t="s">
        <v>19</v>
      </c>
      <c r="F143" s="235" t="s">
        <v>532</v>
      </c>
      <c r="G143" s="233"/>
      <c r="H143" s="236">
        <v>290</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166</v>
      </c>
      <c r="AU143" s="242" t="s">
        <v>81</v>
      </c>
      <c r="AV143" s="13" t="s">
        <v>81</v>
      </c>
      <c r="AW143" s="13" t="s">
        <v>33</v>
      </c>
      <c r="AX143" s="13" t="s">
        <v>71</v>
      </c>
      <c r="AY143" s="242" t="s">
        <v>154</v>
      </c>
    </row>
    <row r="144" s="13" customFormat="1">
      <c r="A144" s="13"/>
      <c r="B144" s="232"/>
      <c r="C144" s="233"/>
      <c r="D144" s="227" t="s">
        <v>166</v>
      </c>
      <c r="E144" s="234" t="s">
        <v>19</v>
      </c>
      <c r="F144" s="235" t="s">
        <v>533</v>
      </c>
      <c r="G144" s="233"/>
      <c r="H144" s="236">
        <v>350</v>
      </c>
      <c r="I144" s="237"/>
      <c r="J144" s="233"/>
      <c r="K144" s="233"/>
      <c r="L144" s="238"/>
      <c r="M144" s="239"/>
      <c r="N144" s="240"/>
      <c r="O144" s="240"/>
      <c r="P144" s="240"/>
      <c r="Q144" s="240"/>
      <c r="R144" s="240"/>
      <c r="S144" s="240"/>
      <c r="T144" s="241"/>
      <c r="U144" s="13"/>
      <c r="V144" s="13"/>
      <c r="W144" s="13"/>
      <c r="X144" s="13"/>
      <c r="Y144" s="13"/>
      <c r="Z144" s="13"/>
      <c r="AA144" s="13"/>
      <c r="AB144" s="13"/>
      <c r="AC144" s="13"/>
      <c r="AD144" s="13"/>
      <c r="AE144" s="13"/>
      <c r="AT144" s="242" t="s">
        <v>166</v>
      </c>
      <c r="AU144" s="242" t="s">
        <v>81</v>
      </c>
      <c r="AV144" s="13" t="s">
        <v>81</v>
      </c>
      <c r="AW144" s="13" t="s">
        <v>33</v>
      </c>
      <c r="AX144" s="13" t="s">
        <v>71</v>
      </c>
      <c r="AY144" s="242" t="s">
        <v>154</v>
      </c>
    </row>
    <row r="145" s="13" customFormat="1">
      <c r="A145" s="13"/>
      <c r="B145" s="232"/>
      <c r="C145" s="233"/>
      <c r="D145" s="227" t="s">
        <v>166</v>
      </c>
      <c r="E145" s="234" t="s">
        <v>19</v>
      </c>
      <c r="F145" s="235" t="s">
        <v>538</v>
      </c>
      <c r="G145" s="233"/>
      <c r="H145" s="236">
        <v>-50</v>
      </c>
      <c r="I145" s="237"/>
      <c r="J145" s="233"/>
      <c r="K145" s="233"/>
      <c r="L145" s="238"/>
      <c r="M145" s="239"/>
      <c r="N145" s="240"/>
      <c r="O145" s="240"/>
      <c r="P145" s="240"/>
      <c r="Q145" s="240"/>
      <c r="R145" s="240"/>
      <c r="S145" s="240"/>
      <c r="T145" s="241"/>
      <c r="U145" s="13"/>
      <c r="V145" s="13"/>
      <c r="W145" s="13"/>
      <c r="X145" s="13"/>
      <c r="Y145" s="13"/>
      <c r="Z145" s="13"/>
      <c r="AA145" s="13"/>
      <c r="AB145" s="13"/>
      <c r="AC145" s="13"/>
      <c r="AD145" s="13"/>
      <c r="AE145" s="13"/>
      <c r="AT145" s="242" t="s">
        <v>166</v>
      </c>
      <c r="AU145" s="242" t="s">
        <v>81</v>
      </c>
      <c r="AV145" s="13" t="s">
        <v>81</v>
      </c>
      <c r="AW145" s="13" t="s">
        <v>33</v>
      </c>
      <c r="AX145" s="13" t="s">
        <v>71</v>
      </c>
      <c r="AY145" s="242" t="s">
        <v>154</v>
      </c>
    </row>
    <row r="146" s="2" customFormat="1">
      <c r="A146" s="38"/>
      <c r="B146" s="39"/>
      <c r="C146" s="247" t="s">
        <v>305</v>
      </c>
      <c r="D146" s="247" t="s">
        <v>228</v>
      </c>
      <c r="E146" s="248" t="s">
        <v>284</v>
      </c>
      <c r="F146" s="249" t="s">
        <v>285</v>
      </c>
      <c r="G146" s="250" t="s">
        <v>286</v>
      </c>
      <c r="H146" s="251">
        <v>0.029999999999999999</v>
      </c>
      <c r="I146" s="252"/>
      <c r="J146" s="253">
        <f>ROUND(I146*H146,2)</f>
        <v>0</v>
      </c>
      <c r="K146" s="249" t="s">
        <v>161</v>
      </c>
      <c r="L146" s="44"/>
      <c r="M146" s="254" t="s">
        <v>19</v>
      </c>
      <c r="N146" s="255" t="s">
        <v>42</v>
      </c>
      <c r="O146" s="84"/>
      <c r="P146" s="223">
        <f>O146*H146</f>
        <v>0</v>
      </c>
      <c r="Q146" s="223">
        <v>0</v>
      </c>
      <c r="R146" s="223">
        <f>Q146*H146</f>
        <v>0</v>
      </c>
      <c r="S146" s="223">
        <v>0</v>
      </c>
      <c r="T146" s="224">
        <f>S146*H146</f>
        <v>0</v>
      </c>
      <c r="U146" s="38"/>
      <c r="V146" s="38"/>
      <c r="W146" s="38"/>
      <c r="X146" s="38"/>
      <c r="Y146" s="38"/>
      <c r="Z146" s="38"/>
      <c r="AA146" s="38"/>
      <c r="AB146" s="38"/>
      <c r="AC146" s="38"/>
      <c r="AD146" s="38"/>
      <c r="AE146" s="38"/>
      <c r="AR146" s="225" t="s">
        <v>163</v>
      </c>
      <c r="AT146" s="225" t="s">
        <v>228</v>
      </c>
      <c r="AU146" s="225" t="s">
        <v>81</v>
      </c>
      <c r="AY146" s="17" t="s">
        <v>154</v>
      </c>
      <c r="BE146" s="226">
        <f>IF(N146="základní",J146,0)</f>
        <v>0</v>
      </c>
      <c r="BF146" s="226">
        <f>IF(N146="snížená",J146,0)</f>
        <v>0</v>
      </c>
      <c r="BG146" s="226">
        <f>IF(N146="zákl. přenesená",J146,0)</f>
        <v>0</v>
      </c>
      <c r="BH146" s="226">
        <f>IF(N146="sníž. přenesená",J146,0)</f>
        <v>0</v>
      </c>
      <c r="BI146" s="226">
        <f>IF(N146="nulová",J146,0)</f>
        <v>0</v>
      </c>
      <c r="BJ146" s="17" t="s">
        <v>79</v>
      </c>
      <c r="BK146" s="226">
        <f>ROUND(I146*H146,2)</f>
        <v>0</v>
      </c>
      <c r="BL146" s="17" t="s">
        <v>163</v>
      </c>
      <c r="BM146" s="225" t="s">
        <v>539</v>
      </c>
    </row>
    <row r="147" s="2" customFormat="1">
      <c r="A147" s="38"/>
      <c r="B147" s="39"/>
      <c r="C147" s="40"/>
      <c r="D147" s="227" t="s">
        <v>165</v>
      </c>
      <c r="E147" s="40"/>
      <c r="F147" s="228" t="s">
        <v>288</v>
      </c>
      <c r="G147" s="40"/>
      <c r="H147" s="40"/>
      <c r="I147" s="229"/>
      <c r="J147" s="40"/>
      <c r="K147" s="40"/>
      <c r="L147" s="44"/>
      <c r="M147" s="230"/>
      <c r="N147" s="231"/>
      <c r="O147" s="84"/>
      <c r="P147" s="84"/>
      <c r="Q147" s="84"/>
      <c r="R147" s="84"/>
      <c r="S147" s="84"/>
      <c r="T147" s="85"/>
      <c r="U147" s="38"/>
      <c r="V147" s="38"/>
      <c r="W147" s="38"/>
      <c r="X147" s="38"/>
      <c r="Y147" s="38"/>
      <c r="Z147" s="38"/>
      <c r="AA147" s="38"/>
      <c r="AB147" s="38"/>
      <c r="AC147" s="38"/>
      <c r="AD147" s="38"/>
      <c r="AE147" s="38"/>
      <c r="AT147" s="17" t="s">
        <v>165</v>
      </c>
      <c r="AU147" s="17" t="s">
        <v>81</v>
      </c>
    </row>
    <row r="148" s="14" customFormat="1">
      <c r="A148" s="14"/>
      <c r="B148" s="256"/>
      <c r="C148" s="257"/>
      <c r="D148" s="227" t="s">
        <v>166</v>
      </c>
      <c r="E148" s="258" t="s">
        <v>19</v>
      </c>
      <c r="F148" s="259" t="s">
        <v>289</v>
      </c>
      <c r="G148" s="257"/>
      <c r="H148" s="258" t="s">
        <v>19</v>
      </c>
      <c r="I148" s="260"/>
      <c r="J148" s="257"/>
      <c r="K148" s="257"/>
      <c r="L148" s="261"/>
      <c r="M148" s="262"/>
      <c r="N148" s="263"/>
      <c r="O148" s="263"/>
      <c r="P148" s="263"/>
      <c r="Q148" s="263"/>
      <c r="R148" s="263"/>
      <c r="S148" s="263"/>
      <c r="T148" s="264"/>
      <c r="U148" s="14"/>
      <c r="V148" s="14"/>
      <c r="W148" s="14"/>
      <c r="X148" s="14"/>
      <c r="Y148" s="14"/>
      <c r="Z148" s="14"/>
      <c r="AA148" s="14"/>
      <c r="AB148" s="14"/>
      <c r="AC148" s="14"/>
      <c r="AD148" s="14"/>
      <c r="AE148" s="14"/>
      <c r="AT148" s="265" t="s">
        <v>166</v>
      </c>
      <c r="AU148" s="265" t="s">
        <v>81</v>
      </c>
      <c r="AV148" s="14" t="s">
        <v>79</v>
      </c>
      <c r="AW148" s="14" t="s">
        <v>33</v>
      </c>
      <c r="AX148" s="14" t="s">
        <v>71</v>
      </c>
      <c r="AY148" s="265" t="s">
        <v>154</v>
      </c>
    </row>
    <row r="149" s="13" customFormat="1">
      <c r="A149" s="13"/>
      <c r="B149" s="232"/>
      <c r="C149" s="233"/>
      <c r="D149" s="227" t="s">
        <v>166</v>
      </c>
      <c r="E149" s="234" t="s">
        <v>19</v>
      </c>
      <c r="F149" s="235" t="s">
        <v>540</v>
      </c>
      <c r="G149" s="233"/>
      <c r="H149" s="236">
        <v>0.029999999999999999</v>
      </c>
      <c r="I149" s="237"/>
      <c r="J149" s="233"/>
      <c r="K149" s="233"/>
      <c r="L149" s="238"/>
      <c r="M149" s="239"/>
      <c r="N149" s="240"/>
      <c r="O149" s="240"/>
      <c r="P149" s="240"/>
      <c r="Q149" s="240"/>
      <c r="R149" s="240"/>
      <c r="S149" s="240"/>
      <c r="T149" s="241"/>
      <c r="U149" s="13"/>
      <c r="V149" s="13"/>
      <c r="W149" s="13"/>
      <c r="X149" s="13"/>
      <c r="Y149" s="13"/>
      <c r="Z149" s="13"/>
      <c r="AA149" s="13"/>
      <c r="AB149" s="13"/>
      <c r="AC149" s="13"/>
      <c r="AD149" s="13"/>
      <c r="AE149" s="13"/>
      <c r="AT149" s="242" t="s">
        <v>166</v>
      </c>
      <c r="AU149" s="242" t="s">
        <v>81</v>
      </c>
      <c r="AV149" s="13" t="s">
        <v>81</v>
      </c>
      <c r="AW149" s="13" t="s">
        <v>33</v>
      </c>
      <c r="AX149" s="13" t="s">
        <v>71</v>
      </c>
      <c r="AY149" s="242" t="s">
        <v>154</v>
      </c>
    </row>
    <row r="150" s="2" customFormat="1">
      <c r="A150" s="38"/>
      <c r="B150" s="39"/>
      <c r="C150" s="247" t="s">
        <v>8</v>
      </c>
      <c r="D150" s="247" t="s">
        <v>228</v>
      </c>
      <c r="E150" s="248" t="s">
        <v>294</v>
      </c>
      <c r="F150" s="249" t="s">
        <v>295</v>
      </c>
      <c r="G150" s="250" t="s">
        <v>296</v>
      </c>
      <c r="H150" s="251">
        <v>174</v>
      </c>
      <c r="I150" s="252"/>
      <c r="J150" s="253">
        <f>ROUND(I150*H150,2)</f>
        <v>0</v>
      </c>
      <c r="K150" s="249" t="s">
        <v>161</v>
      </c>
      <c r="L150" s="44"/>
      <c r="M150" s="254" t="s">
        <v>19</v>
      </c>
      <c r="N150" s="255" t="s">
        <v>42</v>
      </c>
      <c r="O150" s="84"/>
      <c r="P150" s="223">
        <f>O150*H150</f>
        <v>0</v>
      </c>
      <c r="Q150" s="223">
        <v>0</v>
      </c>
      <c r="R150" s="223">
        <f>Q150*H150</f>
        <v>0</v>
      </c>
      <c r="S150" s="223">
        <v>0</v>
      </c>
      <c r="T150" s="224">
        <f>S150*H150</f>
        <v>0</v>
      </c>
      <c r="U150" s="38"/>
      <c r="V150" s="38"/>
      <c r="W150" s="38"/>
      <c r="X150" s="38"/>
      <c r="Y150" s="38"/>
      <c r="Z150" s="38"/>
      <c r="AA150" s="38"/>
      <c r="AB150" s="38"/>
      <c r="AC150" s="38"/>
      <c r="AD150" s="38"/>
      <c r="AE150" s="38"/>
      <c r="AR150" s="225" t="s">
        <v>163</v>
      </c>
      <c r="AT150" s="225" t="s">
        <v>228</v>
      </c>
      <c r="AU150" s="225" t="s">
        <v>81</v>
      </c>
      <c r="AY150" s="17" t="s">
        <v>154</v>
      </c>
      <c r="BE150" s="226">
        <f>IF(N150="základní",J150,0)</f>
        <v>0</v>
      </c>
      <c r="BF150" s="226">
        <f>IF(N150="snížená",J150,0)</f>
        <v>0</v>
      </c>
      <c r="BG150" s="226">
        <f>IF(N150="zákl. přenesená",J150,0)</f>
        <v>0</v>
      </c>
      <c r="BH150" s="226">
        <f>IF(N150="sníž. přenesená",J150,0)</f>
        <v>0</v>
      </c>
      <c r="BI150" s="226">
        <f>IF(N150="nulová",J150,0)</f>
        <v>0</v>
      </c>
      <c r="BJ150" s="17" t="s">
        <v>79</v>
      </c>
      <c r="BK150" s="226">
        <f>ROUND(I150*H150,2)</f>
        <v>0</v>
      </c>
      <c r="BL150" s="17" t="s">
        <v>163</v>
      </c>
      <c r="BM150" s="225" t="s">
        <v>541</v>
      </c>
    </row>
    <row r="151" s="2" customFormat="1">
      <c r="A151" s="38"/>
      <c r="B151" s="39"/>
      <c r="C151" s="40"/>
      <c r="D151" s="227" t="s">
        <v>165</v>
      </c>
      <c r="E151" s="40"/>
      <c r="F151" s="228" t="s">
        <v>298</v>
      </c>
      <c r="G151" s="40"/>
      <c r="H151" s="40"/>
      <c r="I151" s="229"/>
      <c r="J151" s="40"/>
      <c r="K151" s="40"/>
      <c r="L151" s="44"/>
      <c r="M151" s="230"/>
      <c r="N151" s="231"/>
      <c r="O151" s="84"/>
      <c r="P151" s="84"/>
      <c r="Q151" s="84"/>
      <c r="R151" s="84"/>
      <c r="S151" s="84"/>
      <c r="T151" s="85"/>
      <c r="U151" s="38"/>
      <c r="V151" s="38"/>
      <c r="W151" s="38"/>
      <c r="X151" s="38"/>
      <c r="Y151" s="38"/>
      <c r="Z151" s="38"/>
      <c r="AA151" s="38"/>
      <c r="AB151" s="38"/>
      <c r="AC151" s="38"/>
      <c r="AD151" s="38"/>
      <c r="AE151" s="38"/>
      <c r="AT151" s="17" t="s">
        <v>165</v>
      </c>
      <c r="AU151" s="17" t="s">
        <v>81</v>
      </c>
    </row>
    <row r="152" s="13" customFormat="1">
      <c r="A152" s="13"/>
      <c r="B152" s="232"/>
      <c r="C152" s="233"/>
      <c r="D152" s="227" t="s">
        <v>166</v>
      </c>
      <c r="E152" s="234" t="s">
        <v>19</v>
      </c>
      <c r="F152" s="235" t="s">
        <v>542</v>
      </c>
      <c r="G152" s="233"/>
      <c r="H152" s="236">
        <v>174</v>
      </c>
      <c r="I152" s="237"/>
      <c r="J152" s="233"/>
      <c r="K152" s="233"/>
      <c r="L152" s="238"/>
      <c r="M152" s="239"/>
      <c r="N152" s="240"/>
      <c r="O152" s="240"/>
      <c r="P152" s="240"/>
      <c r="Q152" s="240"/>
      <c r="R152" s="240"/>
      <c r="S152" s="240"/>
      <c r="T152" s="241"/>
      <c r="U152" s="13"/>
      <c r="V152" s="13"/>
      <c r="W152" s="13"/>
      <c r="X152" s="13"/>
      <c r="Y152" s="13"/>
      <c r="Z152" s="13"/>
      <c r="AA152" s="13"/>
      <c r="AB152" s="13"/>
      <c r="AC152" s="13"/>
      <c r="AD152" s="13"/>
      <c r="AE152" s="13"/>
      <c r="AT152" s="242" t="s">
        <v>166</v>
      </c>
      <c r="AU152" s="242" t="s">
        <v>81</v>
      </c>
      <c r="AV152" s="13" t="s">
        <v>81</v>
      </c>
      <c r="AW152" s="13" t="s">
        <v>33</v>
      </c>
      <c r="AX152" s="13" t="s">
        <v>71</v>
      </c>
      <c r="AY152" s="242" t="s">
        <v>154</v>
      </c>
    </row>
    <row r="153" s="2" customFormat="1">
      <c r="A153" s="38"/>
      <c r="B153" s="39"/>
      <c r="C153" s="247" t="s">
        <v>315</v>
      </c>
      <c r="D153" s="247" t="s">
        <v>228</v>
      </c>
      <c r="E153" s="248" t="s">
        <v>301</v>
      </c>
      <c r="F153" s="249" t="s">
        <v>302</v>
      </c>
      <c r="G153" s="250" t="s">
        <v>296</v>
      </c>
      <c r="H153" s="251">
        <v>16</v>
      </c>
      <c r="I153" s="252"/>
      <c r="J153" s="253">
        <f>ROUND(I153*H153,2)</f>
        <v>0</v>
      </c>
      <c r="K153" s="249" t="s">
        <v>161</v>
      </c>
      <c r="L153" s="44"/>
      <c r="M153" s="254" t="s">
        <v>19</v>
      </c>
      <c r="N153" s="255" t="s">
        <v>42</v>
      </c>
      <c r="O153" s="84"/>
      <c r="P153" s="223">
        <f>O153*H153</f>
        <v>0</v>
      </c>
      <c r="Q153" s="223">
        <v>0</v>
      </c>
      <c r="R153" s="223">
        <f>Q153*H153</f>
        <v>0</v>
      </c>
      <c r="S153" s="223">
        <v>0</v>
      </c>
      <c r="T153" s="224">
        <f>S153*H153</f>
        <v>0</v>
      </c>
      <c r="U153" s="38"/>
      <c r="V153" s="38"/>
      <c r="W153" s="38"/>
      <c r="X153" s="38"/>
      <c r="Y153" s="38"/>
      <c r="Z153" s="38"/>
      <c r="AA153" s="38"/>
      <c r="AB153" s="38"/>
      <c r="AC153" s="38"/>
      <c r="AD153" s="38"/>
      <c r="AE153" s="38"/>
      <c r="AR153" s="225" t="s">
        <v>163</v>
      </c>
      <c r="AT153" s="225" t="s">
        <v>228</v>
      </c>
      <c r="AU153" s="225" t="s">
        <v>81</v>
      </c>
      <c r="AY153" s="17" t="s">
        <v>154</v>
      </c>
      <c r="BE153" s="226">
        <f>IF(N153="základní",J153,0)</f>
        <v>0</v>
      </c>
      <c r="BF153" s="226">
        <f>IF(N153="snížená",J153,0)</f>
        <v>0</v>
      </c>
      <c r="BG153" s="226">
        <f>IF(N153="zákl. přenesená",J153,0)</f>
        <v>0</v>
      </c>
      <c r="BH153" s="226">
        <f>IF(N153="sníž. přenesená",J153,0)</f>
        <v>0</v>
      </c>
      <c r="BI153" s="226">
        <f>IF(N153="nulová",J153,0)</f>
        <v>0</v>
      </c>
      <c r="BJ153" s="17" t="s">
        <v>79</v>
      </c>
      <c r="BK153" s="226">
        <f>ROUND(I153*H153,2)</f>
        <v>0</v>
      </c>
      <c r="BL153" s="17" t="s">
        <v>163</v>
      </c>
      <c r="BM153" s="225" t="s">
        <v>543</v>
      </c>
    </row>
    <row r="154" s="2" customFormat="1">
      <c r="A154" s="38"/>
      <c r="B154" s="39"/>
      <c r="C154" s="40"/>
      <c r="D154" s="227" t="s">
        <v>165</v>
      </c>
      <c r="E154" s="40"/>
      <c r="F154" s="228" t="s">
        <v>304</v>
      </c>
      <c r="G154" s="40"/>
      <c r="H154" s="40"/>
      <c r="I154" s="229"/>
      <c r="J154" s="40"/>
      <c r="K154" s="40"/>
      <c r="L154" s="44"/>
      <c r="M154" s="230"/>
      <c r="N154" s="231"/>
      <c r="O154" s="84"/>
      <c r="P154" s="84"/>
      <c r="Q154" s="84"/>
      <c r="R154" s="84"/>
      <c r="S154" s="84"/>
      <c r="T154" s="85"/>
      <c r="U154" s="38"/>
      <c r="V154" s="38"/>
      <c r="W154" s="38"/>
      <c r="X154" s="38"/>
      <c r="Y154" s="38"/>
      <c r="Z154" s="38"/>
      <c r="AA154" s="38"/>
      <c r="AB154" s="38"/>
      <c r="AC154" s="38"/>
      <c r="AD154" s="38"/>
      <c r="AE154" s="38"/>
      <c r="AT154" s="17" t="s">
        <v>165</v>
      </c>
      <c r="AU154" s="17" t="s">
        <v>81</v>
      </c>
    </row>
    <row r="155" s="2" customFormat="1">
      <c r="A155" s="38"/>
      <c r="B155" s="39"/>
      <c r="C155" s="247" t="s">
        <v>320</v>
      </c>
      <c r="D155" s="247" t="s">
        <v>228</v>
      </c>
      <c r="E155" s="248" t="s">
        <v>306</v>
      </c>
      <c r="F155" s="249" t="s">
        <v>307</v>
      </c>
      <c r="G155" s="250" t="s">
        <v>296</v>
      </c>
      <c r="H155" s="251">
        <v>16</v>
      </c>
      <c r="I155" s="252"/>
      <c r="J155" s="253">
        <f>ROUND(I155*H155,2)</f>
        <v>0</v>
      </c>
      <c r="K155" s="249" t="s">
        <v>161</v>
      </c>
      <c r="L155" s="44"/>
      <c r="M155" s="254" t="s">
        <v>19</v>
      </c>
      <c r="N155" s="255" t="s">
        <v>42</v>
      </c>
      <c r="O155" s="84"/>
      <c r="P155" s="223">
        <f>O155*H155</f>
        <v>0</v>
      </c>
      <c r="Q155" s="223">
        <v>0</v>
      </c>
      <c r="R155" s="223">
        <f>Q155*H155</f>
        <v>0</v>
      </c>
      <c r="S155" s="223">
        <v>0</v>
      </c>
      <c r="T155" s="224">
        <f>S155*H155</f>
        <v>0</v>
      </c>
      <c r="U155" s="38"/>
      <c r="V155" s="38"/>
      <c r="W155" s="38"/>
      <c r="X155" s="38"/>
      <c r="Y155" s="38"/>
      <c r="Z155" s="38"/>
      <c r="AA155" s="38"/>
      <c r="AB155" s="38"/>
      <c r="AC155" s="38"/>
      <c r="AD155" s="38"/>
      <c r="AE155" s="38"/>
      <c r="AR155" s="225" t="s">
        <v>163</v>
      </c>
      <c r="AT155" s="225" t="s">
        <v>228</v>
      </c>
      <c r="AU155" s="225" t="s">
        <v>81</v>
      </c>
      <c r="AY155" s="17" t="s">
        <v>154</v>
      </c>
      <c r="BE155" s="226">
        <f>IF(N155="základní",J155,0)</f>
        <v>0</v>
      </c>
      <c r="BF155" s="226">
        <f>IF(N155="snížená",J155,0)</f>
        <v>0</v>
      </c>
      <c r="BG155" s="226">
        <f>IF(N155="zákl. přenesená",J155,0)</f>
        <v>0</v>
      </c>
      <c r="BH155" s="226">
        <f>IF(N155="sníž. přenesená",J155,0)</f>
        <v>0</v>
      </c>
      <c r="BI155" s="226">
        <f>IF(N155="nulová",J155,0)</f>
        <v>0</v>
      </c>
      <c r="BJ155" s="17" t="s">
        <v>79</v>
      </c>
      <c r="BK155" s="226">
        <f>ROUND(I155*H155,2)</f>
        <v>0</v>
      </c>
      <c r="BL155" s="17" t="s">
        <v>163</v>
      </c>
      <c r="BM155" s="225" t="s">
        <v>544</v>
      </c>
    </row>
    <row r="156" s="2" customFormat="1">
      <c r="A156" s="38"/>
      <c r="B156" s="39"/>
      <c r="C156" s="40"/>
      <c r="D156" s="227" t="s">
        <v>165</v>
      </c>
      <c r="E156" s="40"/>
      <c r="F156" s="228" t="s">
        <v>309</v>
      </c>
      <c r="G156" s="40"/>
      <c r="H156" s="40"/>
      <c r="I156" s="229"/>
      <c r="J156" s="40"/>
      <c r="K156" s="40"/>
      <c r="L156" s="44"/>
      <c r="M156" s="230"/>
      <c r="N156" s="231"/>
      <c r="O156" s="84"/>
      <c r="P156" s="84"/>
      <c r="Q156" s="84"/>
      <c r="R156" s="84"/>
      <c r="S156" s="84"/>
      <c r="T156" s="85"/>
      <c r="U156" s="38"/>
      <c r="V156" s="38"/>
      <c r="W156" s="38"/>
      <c r="X156" s="38"/>
      <c r="Y156" s="38"/>
      <c r="Z156" s="38"/>
      <c r="AA156" s="38"/>
      <c r="AB156" s="38"/>
      <c r="AC156" s="38"/>
      <c r="AD156" s="38"/>
      <c r="AE156" s="38"/>
      <c r="AT156" s="17" t="s">
        <v>165</v>
      </c>
      <c r="AU156" s="17" t="s">
        <v>81</v>
      </c>
    </row>
    <row r="157" s="2" customFormat="1">
      <c r="A157" s="38"/>
      <c r="B157" s="39"/>
      <c r="C157" s="247" t="s">
        <v>326</v>
      </c>
      <c r="D157" s="247" t="s">
        <v>228</v>
      </c>
      <c r="E157" s="248" t="s">
        <v>545</v>
      </c>
      <c r="F157" s="249" t="s">
        <v>546</v>
      </c>
      <c r="G157" s="250" t="s">
        <v>296</v>
      </c>
      <c r="H157" s="251">
        <v>10</v>
      </c>
      <c r="I157" s="252"/>
      <c r="J157" s="253">
        <f>ROUND(I157*H157,2)</f>
        <v>0</v>
      </c>
      <c r="K157" s="249" t="s">
        <v>161</v>
      </c>
      <c r="L157" s="44"/>
      <c r="M157" s="254" t="s">
        <v>19</v>
      </c>
      <c r="N157" s="255" t="s">
        <v>42</v>
      </c>
      <c r="O157" s="84"/>
      <c r="P157" s="223">
        <f>O157*H157</f>
        <v>0</v>
      </c>
      <c r="Q157" s="223">
        <v>0</v>
      </c>
      <c r="R157" s="223">
        <f>Q157*H157</f>
        <v>0</v>
      </c>
      <c r="S157" s="223">
        <v>0</v>
      </c>
      <c r="T157" s="224">
        <f>S157*H157</f>
        <v>0</v>
      </c>
      <c r="U157" s="38"/>
      <c r="V157" s="38"/>
      <c r="W157" s="38"/>
      <c r="X157" s="38"/>
      <c r="Y157" s="38"/>
      <c r="Z157" s="38"/>
      <c r="AA157" s="38"/>
      <c r="AB157" s="38"/>
      <c r="AC157" s="38"/>
      <c r="AD157" s="38"/>
      <c r="AE157" s="38"/>
      <c r="AR157" s="225" t="s">
        <v>163</v>
      </c>
      <c r="AT157" s="225" t="s">
        <v>228</v>
      </c>
      <c r="AU157" s="225" t="s">
        <v>81</v>
      </c>
      <c r="AY157" s="17" t="s">
        <v>154</v>
      </c>
      <c r="BE157" s="226">
        <f>IF(N157="základní",J157,0)</f>
        <v>0</v>
      </c>
      <c r="BF157" s="226">
        <f>IF(N157="snížená",J157,0)</f>
        <v>0</v>
      </c>
      <c r="BG157" s="226">
        <f>IF(N157="zákl. přenesená",J157,0)</f>
        <v>0</v>
      </c>
      <c r="BH157" s="226">
        <f>IF(N157="sníž. přenesená",J157,0)</f>
        <v>0</v>
      </c>
      <c r="BI157" s="226">
        <f>IF(N157="nulová",J157,0)</f>
        <v>0</v>
      </c>
      <c r="BJ157" s="17" t="s">
        <v>79</v>
      </c>
      <c r="BK157" s="226">
        <f>ROUND(I157*H157,2)</f>
        <v>0</v>
      </c>
      <c r="BL157" s="17" t="s">
        <v>163</v>
      </c>
      <c r="BM157" s="225" t="s">
        <v>547</v>
      </c>
    </row>
    <row r="158" s="2" customFormat="1">
      <c r="A158" s="38"/>
      <c r="B158" s="39"/>
      <c r="C158" s="40"/>
      <c r="D158" s="227" t="s">
        <v>165</v>
      </c>
      <c r="E158" s="40"/>
      <c r="F158" s="228" t="s">
        <v>548</v>
      </c>
      <c r="G158" s="40"/>
      <c r="H158" s="40"/>
      <c r="I158" s="229"/>
      <c r="J158" s="40"/>
      <c r="K158" s="40"/>
      <c r="L158" s="44"/>
      <c r="M158" s="230"/>
      <c r="N158" s="231"/>
      <c r="O158" s="84"/>
      <c r="P158" s="84"/>
      <c r="Q158" s="84"/>
      <c r="R158" s="84"/>
      <c r="S158" s="84"/>
      <c r="T158" s="85"/>
      <c r="U158" s="38"/>
      <c r="V158" s="38"/>
      <c r="W158" s="38"/>
      <c r="X158" s="38"/>
      <c r="Y158" s="38"/>
      <c r="Z158" s="38"/>
      <c r="AA158" s="38"/>
      <c r="AB158" s="38"/>
      <c r="AC158" s="38"/>
      <c r="AD158" s="38"/>
      <c r="AE158" s="38"/>
      <c r="AT158" s="17" t="s">
        <v>165</v>
      </c>
      <c r="AU158" s="17" t="s">
        <v>81</v>
      </c>
    </row>
    <row r="159" s="2" customFormat="1">
      <c r="A159" s="38"/>
      <c r="B159" s="39"/>
      <c r="C159" s="247" t="s">
        <v>332</v>
      </c>
      <c r="D159" s="247" t="s">
        <v>228</v>
      </c>
      <c r="E159" s="248" t="s">
        <v>310</v>
      </c>
      <c r="F159" s="249" t="s">
        <v>311</v>
      </c>
      <c r="G159" s="250" t="s">
        <v>170</v>
      </c>
      <c r="H159" s="251">
        <v>4840</v>
      </c>
      <c r="I159" s="252"/>
      <c r="J159" s="253">
        <f>ROUND(I159*H159,2)</f>
        <v>0</v>
      </c>
      <c r="K159" s="249" t="s">
        <v>161</v>
      </c>
      <c r="L159" s="44"/>
      <c r="M159" s="254" t="s">
        <v>19</v>
      </c>
      <c r="N159" s="255" t="s">
        <v>42</v>
      </c>
      <c r="O159" s="84"/>
      <c r="P159" s="223">
        <f>O159*H159</f>
        <v>0</v>
      </c>
      <c r="Q159" s="223">
        <v>0</v>
      </c>
      <c r="R159" s="223">
        <f>Q159*H159</f>
        <v>0</v>
      </c>
      <c r="S159" s="223">
        <v>0</v>
      </c>
      <c r="T159" s="224">
        <f>S159*H159</f>
        <v>0</v>
      </c>
      <c r="U159" s="38"/>
      <c r="V159" s="38"/>
      <c r="W159" s="38"/>
      <c r="X159" s="38"/>
      <c r="Y159" s="38"/>
      <c r="Z159" s="38"/>
      <c r="AA159" s="38"/>
      <c r="AB159" s="38"/>
      <c r="AC159" s="38"/>
      <c r="AD159" s="38"/>
      <c r="AE159" s="38"/>
      <c r="AR159" s="225" t="s">
        <v>163</v>
      </c>
      <c r="AT159" s="225" t="s">
        <v>228</v>
      </c>
      <c r="AU159" s="225" t="s">
        <v>81</v>
      </c>
      <c r="AY159" s="17" t="s">
        <v>154</v>
      </c>
      <c r="BE159" s="226">
        <f>IF(N159="základní",J159,0)</f>
        <v>0</v>
      </c>
      <c r="BF159" s="226">
        <f>IF(N159="snížená",J159,0)</f>
        <v>0</v>
      </c>
      <c r="BG159" s="226">
        <f>IF(N159="zákl. přenesená",J159,0)</f>
        <v>0</v>
      </c>
      <c r="BH159" s="226">
        <f>IF(N159="sníž. přenesená",J159,0)</f>
        <v>0</v>
      </c>
      <c r="BI159" s="226">
        <f>IF(N159="nulová",J159,0)</f>
        <v>0</v>
      </c>
      <c r="BJ159" s="17" t="s">
        <v>79</v>
      </c>
      <c r="BK159" s="226">
        <f>ROUND(I159*H159,2)</f>
        <v>0</v>
      </c>
      <c r="BL159" s="17" t="s">
        <v>163</v>
      </c>
      <c r="BM159" s="225" t="s">
        <v>549</v>
      </c>
    </row>
    <row r="160" s="2" customFormat="1">
      <c r="A160" s="38"/>
      <c r="B160" s="39"/>
      <c r="C160" s="40"/>
      <c r="D160" s="227" t="s">
        <v>165</v>
      </c>
      <c r="E160" s="40"/>
      <c r="F160" s="228" t="s">
        <v>313</v>
      </c>
      <c r="G160" s="40"/>
      <c r="H160" s="40"/>
      <c r="I160" s="229"/>
      <c r="J160" s="40"/>
      <c r="K160" s="40"/>
      <c r="L160" s="44"/>
      <c r="M160" s="230"/>
      <c r="N160" s="231"/>
      <c r="O160" s="84"/>
      <c r="P160" s="84"/>
      <c r="Q160" s="84"/>
      <c r="R160" s="84"/>
      <c r="S160" s="84"/>
      <c r="T160" s="85"/>
      <c r="U160" s="38"/>
      <c r="V160" s="38"/>
      <c r="W160" s="38"/>
      <c r="X160" s="38"/>
      <c r="Y160" s="38"/>
      <c r="Z160" s="38"/>
      <c r="AA160" s="38"/>
      <c r="AB160" s="38"/>
      <c r="AC160" s="38"/>
      <c r="AD160" s="38"/>
      <c r="AE160" s="38"/>
      <c r="AT160" s="17" t="s">
        <v>165</v>
      </c>
      <c r="AU160" s="17" t="s">
        <v>81</v>
      </c>
    </row>
    <row r="161" s="13" customFormat="1">
      <c r="A161" s="13"/>
      <c r="B161" s="232"/>
      <c r="C161" s="233"/>
      <c r="D161" s="227" t="s">
        <v>166</v>
      </c>
      <c r="E161" s="234" t="s">
        <v>19</v>
      </c>
      <c r="F161" s="235" t="s">
        <v>550</v>
      </c>
      <c r="G161" s="233"/>
      <c r="H161" s="236">
        <v>4840</v>
      </c>
      <c r="I161" s="237"/>
      <c r="J161" s="233"/>
      <c r="K161" s="233"/>
      <c r="L161" s="238"/>
      <c r="M161" s="239"/>
      <c r="N161" s="240"/>
      <c r="O161" s="240"/>
      <c r="P161" s="240"/>
      <c r="Q161" s="240"/>
      <c r="R161" s="240"/>
      <c r="S161" s="240"/>
      <c r="T161" s="241"/>
      <c r="U161" s="13"/>
      <c r="V161" s="13"/>
      <c r="W161" s="13"/>
      <c r="X161" s="13"/>
      <c r="Y161" s="13"/>
      <c r="Z161" s="13"/>
      <c r="AA161" s="13"/>
      <c r="AB161" s="13"/>
      <c r="AC161" s="13"/>
      <c r="AD161" s="13"/>
      <c r="AE161" s="13"/>
      <c r="AT161" s="242" t="s">
        <v>166</v>
      </c>
      <c r="AU161" s="242" t="s">
        <v>81</v>
      </c>
      <c r="AV161" s="13" t="s">
        <v>81</v>
      </c>
      <c r="AW161" s="13" t="s">
        <v>33</v>
      </c>
      <c r="AX161" s="13" t="s">
        <v>71</v>
      </c>
      <c r="AY161" s="242" t="s">
        <v>154</v>
      </c>
    </row>
    <row r="162" s="2" customFormat="1">
      <c r="A162" s="38"/>
      <c r="B162" s="39"/>
      <c r="C162" s="247" t="s">
        <v>337</v>
      </c>
      <c r="D162" s="247" t="s">
        <v>228</v>
      </c>
      <c r="E162" s="248" t="s">
        <v>316</v>
      </c>
      <c r="F162" s="249" t="s">
        <v>317</v>
      </c>
      <c r="G162" s="250" t="s">
        <v>170</v>
      </c>
      <c r="H162" s="251">
        <v>4840</v>
      </c>
      <c r="I162" s="252"/>
      <c r="J162" s="253">
        <f>ROUND(I162*H162,2)</f>
        <v>0</v>
      </c>
      <c r="K162" s="249" t="s">
        <v>161</v>
      </c>
      <c r="L162" s="44"/>
      <c r="M162" s="254" t="s">
        <v>19</v>
      </c>
      <c r="N162" s="255" t="s">
        <v>42</v>
      </c>
      <c r="O162" s="84"/>
      <c r="P162" s="223">
        <f>O162*H162</f>
        <v>0</v>
      </c>
      <c r="Q162" s="223">
        <v>0</v>
      </c>
      <c r="R162" s="223">
        <f>Q162*H162</f>
        <v>0</v>
      </c>
      <c r="S162" s="223">
        <v>0</v>
      </c>
      <c r="T162" s="224">
        <f>S162*H162</f>
        <v>0</v>
      </c>
      <c r="U162" s="38"/>
      <c r="V162" s="38"/>
      <c r="W162" s="38"/>
      <c r="X162" s="38"/>
      <c r="Y162" s="38"/>
      <c r="Z162" s="38"/>
      <c r="AA162" s="38"/>
      <c r="AB162" s="38"/>
      <c r="AC162" s="38"/>
      <c r="AD162" s="38"/>
      <c r="AE162" s="38"/>
      <c r="AR162" s="225" t="s">
        <v>163</v>
      </c>
      <c r="AT162" s="225" t="s">
        <v>228</v>
      </c>
      <c r="AU162" s="225" t="s">
        <v>81</v>
      </c>
      <c r="AY162" s="17" t="s">
        <v>154</v>
      </c>
      <c r="BE162" s="226">
        <f>IF(N162="základní",J162,0)</f>
        <v>0</v>
      </c>
      <c r="BF162" s="226">
        <f>IF(N162="snížená",J162,0)</f>
        <v>0</v>
      </c>
      <c r="BG162" s="226">
        <f>IF(N162="zákl. přenesená",J162,0)</f>
        <v>0</v>
      </c>
      <c r="BH162" s="226">
        <f>IF(N162="sníž. přenesená",J162,0)</f>
        <v>0</v>
      </c>
      <c r="BI162" s="226">
        <f>IF(N162="nulová",J162,0)</f>
        <v>0</v>
      </c>
      <c r="BJ162" s="17" t="s">
        <v>79</v>
      </c>
      <c r="BK162" s="226">
        <f>ROUND(I162*H162,2)</f>
        <v>0</v>
      </c>
      <c r="BL162" s="17" t="s">
        <v>163</v>
      </c>
      <c r="BM162" s="225" t="s">
        <v>551</v>
      </c>
    </row>
    <row r="163" s="2" customFormat="1">
      <c r="A163" s="38"/>
      <c r="B163" s="39"/>
      <c r="C163" s="40"/>
      <c r="D163" s="227" t="s">
        <v>165</v>
      </c>
      <c r="E163" s="40"/>
      <c r="F163" s="228" t="s">
        <v>319</v>
      </c>
      <c r="G163" s="40"/>
      <c r="H163" s="40"/>
      <c r="I163" s="229"/>
      <c r="J163" s="40"/>
      <c r="K163" s="40"/>
      <c r="L163" s="44"/>
      <c r="M163" s="230"/>
      <c r="N163" s="231"/>
      <c r="O163" s="84"/>
      <c r="P163" s="84"/>
      <c r="Q163" s="84"/>
      <c r="R163" s="84"/>
      <c r="S163" s="84"/>
      <c r="T163" s="85"/>
      <c r="U163" s="38"/>
      <c r="V163" s="38"/>
      <c r="W163" s="38"/>
      <c r="X163" s="38"/>
      <c r="Y163" s="38"/>
      <c r="Z163" s="38"/>
      <c r="AA163" s="38"/>
      <c r="AB163" s="38"/>
      <c r="AC163" s="38"/>
      <c r="AD163" s="38"/>
      <c r="AE163" s="38"/>
      <c r="AT163" s="17" t="s">
        <v>165</v>
      </c>
      <c r="AU163" s="17" t="s">
        <v>81</v>
      </c>
    </row>
    <row r="164" s="2" customFormat="1">
      <c r="A164" s="38"/>
      <c r="B164" s="39"/>
      <c r="C164" s="247" t="s">
        <v>7</v>
      </c>
      <c r="D164" s="247" t="s">
        <v>228</v>
      </c>
      <c r="E164" s="248" t="s">
        <v>321</v>
      </c>
      <c r="F164" s="249" t="s">
        <v>322</v>
      </c>
      <c r="G164" s="250" t="s">
        <v>170</v>
      </c>
      <c r="H164" s="251">
        <v>3680</v>
      </c>
      <c r="I164" s="252"/>
      <c r="J164" s="253">
        <f>ROUND(I164*H164,2)</f>
        <v>0</v>
      </c>
      <c r="K164" s="249" t="s">
        <v>161</v>
      </c>
      <c r="L164" s="44"/>
      <c r="M164" s="254" t="s">
        <v>19</v>
      </c>
      <c r="N164" s="255" t="s">
        <v>42</v>
      </c>
      <c r="O164" s="84"/>
      <c r="P164" s="223">
        <f>O164*H164</f>
        <v>0</v>
      </c>
      <c r="Q164" s="223">
        <v>0</v>
      </c>
      <c r="R164" s="223">
        <f>Q164*H164</f>
        <v>0</v>
      </c>
      <c r="S164" s="223">
        <v>0</v>
      </c>
      <c r="T164" s="224">
        <f>S164*H164</f>
        <v>0</v>
      </c>
      <c r="U164" s="38"/>
      <c r="V164" s="38"/>
      <c r="W164" s="38"/>
      <c r="X164" s="38"/>
      <c r="Y164" s="38"/>
      <c r="Z164" s="38"/>
      <c r="AA164" s="38"/>
      <c r="AB164" s="38"/>
      <c r="AC164" s="38"/>
      <c r="AD164" s="38"/>
      <c r="AE164" s="38"/>
      <c r="AR164" s="225" t="s">
        <v>163</v>
      </c>
      <c r="AT164" s="225" t="s">
        <v>228</v>
      </c>
      <c r="AU164" s="225" t="s">
        <v>81</v>
      </c>
      <c r="AY164" s="17" t="s">
        <v>154</v>
      </c>
      <c r="BE164" s="226">
        <f>IF(N164="základní",J164,0)</f>
        <v>0</v>
      </c>
      <c r="BF164" s="226">
        <f>IF(N164="snížená",J164,0)</f>
        <v>0</v>
      </c>
      <c r="BG164" s="226">
        <f>IF(N164="zákl. přenesená",J164,0)</f>
        <v>0</v>
      </c>
      <c r="BH164" s="226">
        <f>IF(N164="sníž. přenesená",J164,0)</f>
        <v>0</v>
      </c>
      <c r="BI164" s="226">
        <f>IF(N164="nulová",J164,0)</f>
        <v>0</v>
      </c>
      <c r="BJ164" s="17" t="s">
        <v>79</v>
      </c>
      <c r="BK164" s="226">
        <f>ROUND(I164*H164,2)</f>
        <v>0</v>
      </c>
      <c r="BL164" s="17" t="s">
        <v>163</v>
      </c>
      <c r="BM164" s="225" t="s">
        <v>552</v>
      </c>
    </row>
    <row r="165" s="2" customFormat="1">
      <c r="A165" s="38"/>
      <c r="B165" s="39"/>
      <c r="C165" s="40"/>
      <c r="D165" s="227" t="s">
        <v>165</v>
      </c>
      <c r="E165" s="40"/>
      <c r="F165" s="228" t="s">
        <v>324</v>
      </c>
      <c r="G165" s="40"/>
      <c r="H165" s="40"/>
      <c r="I165" s="229"/>
      <c r="J165" s="40"/>
      <c r="K165" s="40"/>
      <c r="L165" s="44"/>
      <c r="M165" s="230"/>
      <c r="N165" s="231"/>
      <c r="O165" s="84"/>
      <c r="P165" s="84"/>
      <c r="Q165" s="84"/>
      <c r="R165" s="84"/>
      <c r="S165" s="84"/>
      <c r="T165" s="85"/>
      <c r="U165" s="38"/>
      <c r="V165" s="38"/>
      <c r="W165" s="38"/>
      <c r="X165" s="38"/>
      <c r="Y165" s="38"/>
      <c r="Z165" s="38"/>
      <c r="AA165" s="38"/>
      <c r="AB165" s="38"/>
      <c r="AC165" s="38"/>
      <c r="AD165" s="38"/>
      <c r="AE165" s="38"/>
      <c r="AT165" s="17" t="s">
        <v>165</v>
      </c>
      <c r="AU165" s="17" t="s">
        <v>81</v>
      </c>
    </row>
    <row r="166" s="13" customFormat="1">
      <c r="A166" s="13"/>
      <c r="B166" s="232"/>
      <c r="C166" s="233"/>
      <c r="D166" s="227" t="s">
        <v>166</v>
      </c>
      <c r="E166" s="234" t="s">
        <v>19</v>
      </c>
      <c r="F166" s="235" t="s">
        <v>553</v>
      </c>
      <c r="G166" s="233"/>
      <c r="H166" s="236">
        <v>664</v>
      </c>
      <c r="I166" s="237"/>
      <c r="J166" s="233"/>
      <c r="K166" s="233"/>
      <c r="L166" s="238"/>
      <c r="M166" s="239"/>
      <c r="N166" s="240"/>
      <c r="O166" s="240"/>
      <c r="P166" s="240"/>
      <c r="Q166" s="240"/>
      <c r="R166" s="240"/>
      <c r="S166" s="240"/>
      <c r="T166" s="241"/>
      <c r="U166" s="13"/>
      <c r="V166" s="13"/>
      <c r="W166" s="13"/>
      <c r="X166" s="13"/>
      <c r="Y166" s="13"/>
      <c r="Z166" s="13"/>
      <c r="AA166" s="13"/>
      <c r="AB166" s="13"/>
      <c r="AC166" s="13"/>
      <c r="AD166" s="13"/>
      <c r="AE166" s="13"/>
      <c r="AT166" s="242" t="s">
        <v>166</v>
      </c>
      <c r="AU166" s="242" t="s">
        <v>81</v>
      </c>
      <c r="AV166" s="13" t="s">
        <v>81</v>
      </c>
      <c r="AW166" s="13" t="s">
        <v>33</v>
      </c>
      <c r="AX166" s="13" t="s">
        <v>71</v>
      </c>
      <c r="AY166" s="242" t="s">
        <v>154</v>
      </c>
    </row>
    <row r="167" s="13" customFormat="1">
      <c r="A167" s="13"/>
      <c r="B167" s="232"/>
      <c r="C167" s="233"/>
      <c r="D167" s="227" t="s">
        <v>166</v>
      </c>
      <c r="E167" s="234" t="s">
        <v>19</v>
      </c>
      <c r="F167" s="235" t="s">
        <v>554</v>
      </c>
      <c r="G167" s="233"/>
      <c r="H167" s="236">
        <v>732</v>
      </c>
      <c r="I167" s="237"/>
      <c r="J167" s="233"/>
      <c r="K167" s="233"/>
      <c r="L167" s="238"/>
      <c r="M167" s="239"/>
      <c r="N167" s="240"/>
      <c r="O167" s="240"/>
      <c r="P167" s="240"/>
      <c r="Q167" s="240"/>
      <c r="R167" s="240"/>
      <c r="S167" s="240"/>
      <c r="T167" s="241"/>
      <c r="U167" s="13"/>
      <c r="V167" s="13"/>
      <c r="W167" s="13"/>
      <c r="X167" s="13"/>
      <c r="Y167" s="13"/>
      <c r="Z167" s="13"/>
      <c r="AA167" s="13"/>
      <c r="AB167" s="13"/>
      <c r="AC167" s="13"/>
      <c r="AD167" s="13"/>
      <c r="AE167" s="13"/>
      <c r="AT167" s="242" t="s">
        <v>166</v>
      </c>
      <c r="AU167" s="242" t="s">
        <v>81</v>
      </c>
      <c r="AV167" s="13" t="s">
        <v>81</v>
      </c>
      <c r="AW167" s="13" t="s">
        <v>33</v>
      </c>
      <c r="AX167" s="13" t="s">
        <v>71</v>
      </c>
      <c r="AY167" s="242" t="s">
        <v>154</v>
      </c>
    </row>
    <row r="168" s="13" customFormat="1">
      <c r="A168" s="13"/>
      <c r="B168" s="232"/>
      <c r="C168" s="233"/>
      <c r="D168" s="227" t="s">
        <v>166</v>
      </c>
      <c r="E168" s="234" t="s">
        <v>19</v>
      </c>
      <c r="F168" s="235" t="s">
        <v>555</v>
      </c>
      <c r="G168" s="233"/>
      <c r="H168" s="236">
        <v>530</v>
      </c>
      <c r="I168" s="237"/>
      <c r="J168" s="233"/>
      <c r="K168" s="233"/>
      <c r="L168" s="238"/>
      <c r="M168" s="239"/>
      <c r="N168" s="240"/>
      <c r="O168" s="240"/>
      <c r="P168" s="240"/>
      <c r="Q168" s="240"/>
      <c r="R168" s="240"/>
      <c r="S168" s="240"/>
      <c r="T168" s="241"/>
      <c r="U168" s="13"/>
      <c r="V168" s="13"/>
      <c r="W168" s="13"/>
      <c r="X168" s="13"/>
      <c r="Y168" s="13"/>
      <c r="Z168" s="13"/>
      <c r="AA168" s="13"/>
      <c r="AB168" s="13"/>
      <c r="AC168" s="13"/>
      <c r="AD168" s="13"/>
      <c r="AE168" s="13"/>
      <c r="AT168" s="242" t="s">
        <v>166</v>
      </c>
      <c r="AU168" s="242" t="s">
        <v>81</v>
      </c>
      <c r="AV168" s="13" t="s">
        <v>81</v>
      </c>
      <c r="AW168" s="13" t="s">
        <v>33</v>
      </c>
      <c r="AX168" s="13" t="s">
        <v>71</v>
      </c>
      <c r="AY168" s="242" t="s">
        <v>154</v>
      </c>
    </row>
    <row r="169" s="13" customFormat="1">
      <c r="A169" s="13"/>
      <c r="B169" s="232"/>
      <c r="C169" s="233"/>
      <c r="D169" s="227" t="s">
        <v>166</v>
      </c>
      <c r="E169" s="234" t="s">
        <v>19</v>
      </c>
      <c r="F169" s="235" t="s">
        <v>556</v>
      </c>
      <c r="G169" s="233"/>
      <c r="H169" s="236">
        <v>1080</v>
      </c>
      <c r="I169" s="237"/>
      <c r="J169" s="233"/>
      <c r="K169" s="233"/>
      <c r="L169" s="238"/>
      <c r="M169" s="239"/>
      <c r="N169" s="240"/>
      <c r="O169" s="240"/>
      <c r="P169" s="240"/>
      <c r="Q169" s="240"/>
      <c r="R169" s="240"/>
      <c r="S169" s="240"/>
      <c r="T169" s="241"/>
      <c r="U169" s="13"/>
      <c r="V169" s="13"/>
      <c r="W169" s="13"/>
      <c r="X169" s="13"/>
      <c r="Y169" s="13"/>
      <c r="Z169" s="13"/>
      <c r="AA169" s="13"/>
      <c r="AB169" s="13"/>
      <c r="AC169" s="13"/>
      <c r="AD169" s="13"/>
      <c r="AE169" s="13"/>
      <c r="AT169" s="242" t="s">
        <v>166</v>
      </c>
      <c r="AU169" s="242" t="s">
        <v>81</v>
      </c>
      <c r="AV169" s="13" t="s">
        <v>81</v>
      </c>
      <c r="AW169" s="13" t="s">
        <v>33</v>
      </c>
      <c r="AX169" s="13" t="s">
        <v>71</v>
      </c>
      <c r="AY169" s="242" t="s">
        <v>154</v>
      </c>
    </row>
    <row r="170" s="13" customFormat="1">
      <c r="A170" s="13"/>
      <c r="B170" s="232"/>
      <c r="C170" s="233"/>
      <c r="D170" s="227" t="s">
        <v>166</v>
      </c>
      <c r="E170" s="234" t="s">
        <v>19</v>
      </c>
      <c r="F170" s="235" t="s">
        <v>557</v>
      </c>
      <c r="G170" s="233"/>
      <c r="H170" s="236">
        <v>368</v>
      </c>
      <c r="I170" s="237"/>
      <c r="J170" s="233"/>
      <c r="K170" s="233"/>
      <c r="L170" s="238"/>
      <c r="M170" s="239"/>
      <c r="N170" s="240"/>
      <c r="O170" s="240"/>
      <c r="P170" s="240"/>
      <c r="Q170" s="240"/>
      <c r="R170" s="240"/>
      <c r="S170" s="240"/>
      <c r="T170" s="241"/>
      <c r="U170" s="13"/>
      <c r="V170" s="13"/>
      <c r="W170" s="13"/>
      <c r="X170" s="13"/>
      <c r="Y170" s="13"/>
      <c r="Z170" s="13"/>
      <c r="AA170" s="13"/>
      <c r="AB170" s="13"/>
      <c r="AC170" s="13"/>
      <c r="AD170" s="13"/>
      <c r="AE170" s="13"/>
      <c r="AT170" s="242" t="s">
        <v>166</v>
      </c>
      <c r="AU170" s="242" t="s">
        <v>81</v>
      </c>
      <c r="AV170" s="13" t="s">
        <v>81</v>
      </c>
      <c r="AW170" s="13" t="s">
        <v>33</v>
      </c>
      <c r="AX170" s="13" t="s">
        <v>71</v>
      </c>
      <c r="AY170" s="242" t="s">
        <v>154</v>
      </c>
    </row>
    <row r="171" s="13" customFormat="1">
      <c r="A171" s="13"/>
      <c r="B171" s="232"/>
      <c r="C171" s="233"/>
      <c r="D171" s="227" t="s">
        <v>166</v>
      </c>
      <c r="E171" s="234" t="s">
        <v>19</v>
      </c>
      <c r="F171" s="235" t="s">
        <v>558</v>
      </c>
      <c r="G171" s="233"/>
      <c r="H171" s="236">
        <v>306</v>
      </c>
      <c r="I171" s="237"/>
      <c r="J171" s="233"/>
      <c r="K171" s="233"/>
      <c r="L171" s="238"/>
      <c r="M171" s="239"/>
      <c r="N171" s="240"/>
      <c r="O171" s="240"/>
      <c r="P171" s="240"/>
      <c r="Q171" s="240"/>
      <c r="R171" s="240"/>
      <c r="S171" s="240"/>
      <c r="T171" s="241"/>
      <c r="U171" s="13"/>
      <c r="V171" s="13"/>
      <c r="W171" s="13"/>
      <c r="X171" s="13"/>
      <c r="Y171" s="13"/>
      <c r="Z171" s="13"/>
      <c r="AA171" s="13"/>
      <c r="AB171" s="13"/>
      <c r="AC171" s="13"/>
      <c r="AD171" s="13"/>
      <c r="AE171" s="13"/>
      <c r="AT171" s="242" t="s">
        <v>166</v>
      </c>
      <c r="AU171" s="242" t="s">
        <v>81</v>
      </c>
      <c r="AV171" s="13" t="s">
        <v>81</v>
      </c>
      <c r="AW171" s="13" t="s">
        <v>33</v>
      </c>
      <c r="AX171" s="13" t="s">
        <v>71</v>
      </c>
      <c r="AY171" s="242" t="s">
        <v>154</v>
      </c>
    </row>
    <row r="172" s="2" customFormat="1" ht="16.5" customHeight="1">
      <c r="A172" s="38"/>
      <c r="B172" s="39"/>
      <c r="C172" s="247" t="s">
        <v>345</v>
      </c>
      <c r="D172" s="247" t="s">
        <v>228</v>
      </c>
      <c r="E172" s="248" t="s">
        <v>559</v>
      </c>
      <c r="F172" s="249" t="s">
        <v>560</v>
      </c>
      <c r="G172" s="250" t="s">
        <v>160</v>
      </c>
      <c r="H172" s="251">
        <v>1037</v>
      </c>
      <c r="I172" s="252"/>
      <c r="J172" s="253">
        <f>ROUND(I172*H172,2)</f>
        <v>0</v>
      </c>
      <c r="K172" s="249" t="s">
        <v>161</v>
      </c>
      <c r="L172" s="44"/>
      <c r="M172" s="254" t="s">
        <v>19</v>
      </c>
      <c r="N172" s="255" t="s">
        <v>42</v>
      </c>
      <c r="O172" s="84"/>
      <c r="P172" s="223">
        <f>O172*H172</f>
        <v>0</v>
      </c>
      <c r="Q172" s="223">
        <v>0</v>
      </c>
      <c r="R172" s="223">
        <f>Q172*H172</f>
        <v>0</v>
      </c>
      <c r="S172" s="223">
        <v>0</v>
      </c>
      <c r="T172" s="224">
        <f>S172*H172</f>
        <v>0</v>
      </c>
      <c r="U172" s="38"/>
      <c r="V172" s="38"/>
      <c r="W172" s="38"/>
      <c r="X172" s="38"/>
      <c r="Y172" s="38"/>
      <c r="Z172" s="38"/>
      <c r="AA172" s="38"/>
      <c r="AB172" s="38"/>
      <c r="AC172" s="38"/>
      <c r="AD172" s="38"/>
      <c r="AE172" s="38"/>
      <c r="AR172" s="225" t="s">
        <v>163</v>
      </c>
      <c r="AT172" s="225" t="s">
        <v>228</v>
      </c>
      <c r="AU172" s="225" t="s">
        <v>81</v>
      </c>
      <c r="AY172" s="17" t="s">
        <v>154</v>
      </c>
      <c r="BE172" s="226">
        <f>IF(N172="základní",J172,0)</f>
        <v>0</v>
      </c>
      <c r="BF172" s="226">
        <f>IF(N172="snížená",J172,0)</f>
        <v>0</v>
      </c>
      <c r="BG172" s="226">
        <f>IF(N172="zákl. přenesená",J172,0)</f>
        <v>0</v>
      </c>
      <c r="BH172" s="226">
        <f>IF(N172="sníž. přenesená",J172,0)</f>
        <v>0</v>
      </c>
      <c r="BI172" s="226">
        <f>IF(N172="nulová",J172,0)</f>
        <v>0</v>
      </c>
      <c r="BJ172" s="17" t="s">
        <v>79</v>
      </c>
      <c r="BK172" s="226">
        <f>ROUND(I172*H172,2)</f>
        <v>0</v>
      </c>
      <c r="BL172" s="17" t="s">
        <v>163</v>
      </c>
      <c r="BM172" s="225" t="s">
        <v>561</v>
      </c>
    </row>
    <row r="173" s="2" customFormat="1">
      <c r="A173" s="38"/>
      <c r="B173" s="39"/>
      <c r="C173" s="40"/>
      <c r="D173" s="227" t="s">
        <v>165</v>
      </c>
      <c r="E173" s="40"/>
      <c r="F173" s="228" t="s">
        <v>562</v>
      </c>
      <c r="G173" s="40"/>
      <c r="H173" s="40"/>
      <c r="I173" s="229"/>
      <c r="J173" s="40"/>
      <c r="K173" s="40"/>
      <c r="L173" s="44"/>
      <c r="M173" s="230"/>
      <c r="N173" s="231"/>
      <c r="O173" s="84"/>
      <c r="P173" s="84"/>
      <c r="Q173" s="84"/>
      <c r="R173" s="84"/>
      <c r="S173" s="84"/>
      <c r="T173" s="85"/>
      <c r="U173" s="38"/>
      <c r="V173" s="38"/>
      <c r="W173" s="38"/>
      <c r="X173" s="38"/>
      <c r="Y173" s="38"/>
      <c r="Z173" s="38"/>
      <c r="AA173" s="38"/>
      <c r="AB173" s="38"/>
      <c r="AC173" s="38"/>
      <c r="AD173" s="38"/>
      <c r="AE173" s="38"/>
      <c r="AT173" s="17" t="s">
        <v>165</v>
      </c>
      <c r="AU173" s="17" t="s">
        <v>81</v>
      </c>
    </row>
    <row r="174" s="13" customFormat="1">
      <c r="A174" s="13"/>
      <c r="B174" s="232"/>
      <c r="C174" s="233"/>
      <c r="D174" s="227" t="s">
        <v>166</v>
      </c>
      <c r="E174" s="234" t="s">
        <v>19</v>
      </c>
      <c r="F174" s="235" t="s">
        <v>563</v>
      </c>
      <c r="G174" s="233"/>
      <c r="H174" s="236">
        <v>1037</v>
      </c>
      <c r="I174" s="237"/>
      <c r="J174" s="233"/>
      <c r="K174" s="233"/>
      <c r="L174" s="238"/>
      <c r="M174" s="239"/>
      <c r="N174" s="240"/>
      <c r="O174" s="240"/>
      <c r="P174" s="240"/>
      <c r="Q174" s="240"/>
      <c r="R174" s="240"/>
      <c r="S174" s="240"/>
      <c r="T174" s="241"/>
      <c r="U174" s="13"/>
      <c r="V174" s="13"/>
      <c r="W174" s="13"/>
      <c r="X174" s="13"/>
      <c r="Y174" s="13"/>
      <c r="Z174" s="13"/>
      <c r="AA174" s="13"/>
      <c r="AB174" s="13"/>
      <c r="AC174" s="13"/>
      <c r="AD174" s="13"/>
      <c r="AE174" s="13"/>
      <c r="AT174" s="242" t="s">
        <v>166</v>
      </c>
      <c r="AU174" s="242" t="s">
        <v>81</v>
      </c>
      <c r="AV174" s="13" t="s">
        <v>81</v>
      </c>
      <c r="AW174" s="13" t="s">
        <v>33</v>
      </c>
      <c r="AX174" s="13" t="s">
        <v>71</v>
      </c>
      <c r="AY174" s="242" t="s">
        <v>154</v>
      </c>
    </row>
    <row r="175" s="2" customFormat="1" ht="16.5" customHeight="1">
      <c r="A175" s="38"/>
      <c r="B175" s="39"/>
      <c r="C175" s="212" t="s">
        <v>351</v>
      </c>
      <c r="D175" s="212" t="s">
        <v>157</v>
      </c>
      <c r="E175" s="214" t="s">
        <v>564</v>
      </c>
      <c r="F175" s="215" t="s">
        <v>565</v>
      </c>
      <c r="G175" s="216" t="s">
        <v>160</v>
      </c>
      <c r="H175" s="217">
        <v>1037</v>
      </c>
      <c r="I175" s="218"/>
      <c r="J175" s="219">
        <f>ROUND(I175*H175,2)</f>
        <v>0</v>
      </c>
      <c r="K175" s="215" t="s">
        <v>161</v>
      </c>
      <c r="L175" s="220"/>
      <c r="M175" s="221" t="s">
        <v>19</v>
      </c>
      <c r="N175" s="222" t="s">
        <v>42</v>
      </c>
      <c r="O175" s="84"/>
      <c r="P175" s="223">
        <f>O175*H175</f>
        <v>0</v>
      </c>
      <c r="Q175" s="223">
        <v>0.01004</v>
      </c>
      <c r="R175" s="223">
        <f>Q175*H175</f>
        <v>10.411480000000001</v>
      </c>
      <c r="S175" s="223">
        <v>0</v>
      </c>
      <c r="T175" s="224">
        <f>S175*H175</f>
        <v>0</v>
      </c>
      <c r="U175" s="38"/>
      <c r="V175" s="38"/>
      <c r="W175" s="38"/>
      <c r="X175" s="38"/>
      <c r="Y175" s="38"/>
      <c r="Z175" s="38"/>
      <c r="AA175" s="38"/>
      <c r="AB175" s="38"/>
      <c r="AC175" s="38"/>
      <c r="AD175" s="38"/>
      <c r="AE175" s="38"/>
      <c r="AR175" s="225" t="s">
        <v>162</v>
      </c>
      <c r="AT175" s="225" t="s">
        <v>157</v>
      </c>
      <c r="AU175" s="225" t="s">
        <v>81</v>
      </c>
      <c r="AY175" s="17" t="s">
        <v>154</v>
      </c>
      <c r="BE175" s="226">
        <f>IF(N175="základní",J175,0)</f>
        <v>0</v>
      </c>
      <c r="BF175" s="226">
        <f>IF(N175="snížená",J175,0)</f>
        <v>0</v>
      </c>
      <c r="BG175" s="226">
        <f>IF(N175="zákl. přenesená",J175,0)</f>
        <v>0</v>
      </c>
      <c r="BH175" s="226">
        <f>IF(N175="sníž. přenesená",J175,0)</f>
        <v>0</v>
      </c>
      <c r="BI175" s="226">
        <f>IF(N175="nulová",J175,0)</f>
        <v>0</v>
      </c>
      <c r="BJ175" s="17" t="s">
        <v>79</v>
      </c>
      <c r="BK175" s="226">
        <f>ROUND(I175*H175,2)</f>
        <v>0</v>
      </c>
      <c r="BL175" s="17" t="s">
        <v>163</v>
      </c>
      <c r="BM175" s="225" t="s">
        <v>566</v>
      </c>
    </row>
    <row r="176" s="2" customFormat="1">
      <c r="A176" s="38"/>
      <c r="B176" s="39"/>
      <c r="C176" s="40"/>
      <c r="D176" s="227" t="s">
        <v>165</v>
      </c>
      <c r="E176" s="40"/>
      <c r="F176" s="228" t="s">
        <v>565</v>
      </c>
      <c r="G176" s="40"/>
      <c r="H176" s="40"/>
      <c r="I176" s="229"/>
      <c r="J176" s="40"/>
      <c r="K176" s="40"/>
      <c r="L176" s="44"/>
      <c r="M176" s="230"/>
      <c r="N176" s="231"/>
      <c r="O176" s="84"/>
      <c r="P176" s="84"/>
      <c r="Q176" s="84"/>
      <c r="R176" s="84"/>
      <c r="S176" s="84"/>
      <c r="T176" s="85"/>
      <c r="U176" s="38"/>
      <c r="V176" s="38"/>
      <c r="W176" s="38"/>
      <c r="X176" s="38"/>
      <c r="Y176" s="38"/>
      <c r="Z176" s="38"/>
      <c r="AA176" s="38"/>
      <c r="AB176" s="38"/>
      <c r="AC176" s="38"/>
      <c r="AD176" s="38"/>
      <c r="AE176" s="38"/>
      <c r="AT176" s="17" t="s">
        <v>165</v>
      </c>
      <c r="AU176" s="17" t="s">
        <v>81</v>
      </c>
    </row>
    <row r="177" s="2" customFormat="1" ht="21.75" customHeight="1">
      <c r="A177" s="38"/>
      <c r="B177" s="39"/>
      <c r="C177" s="247" t="s">
        <v>355</v>
      </c>
      <c r="D177" s="247" t="s">
        <v>228</v>
      </c>
      <c r="E177" s="248" t="s">
        <v>327</v>
      </c>
      <c r="F177" s="249" t="s">
        <v>328</v>
      </c>
      <c r="G177" s="250" t="s">
        <v>160</v>
      </c>
      <c r="H177" s="251">
        <v>24</v>
      </c>
      <c r="I177" s="252"/>
      <c r="J177" s="253">
        <f>ROUND(I177*H177,2)</f>
        <v>0</v>
      </c>
      <c r="K177" s="249" t="s">
        <v>161</v>
      </c>
      <c r="L177" s="44"/>
      <c r="M177" s="254" t="s">
        <v>19</v>
      </c>
      <c r="N177" s="255" t="s">
        <v>42</v>
      </c>
      <c r="O177" s="84"/>
      <c r="P177" s="223">
        <f>O177*H177</f>
        <v>0</v>
      </c>
      <c r="Q177" s="223">
        <v>0</v>
      </c>
      <c r="R177" s="223">
        <f>Q177*H177</f>
        <v>0</v>
      </c>
      <c r="S177" s="223">
        <v>0</v>
      </c>
      <c r="T177" s="224">
        <f>S177*H177</f>
        <v>0</v>
      </c>
      <c r="U177" s="38"/>
      <c r="V177" s="38"/>
      <c r="W177" s="38"/>
      <c r="X177" s="38"/>
      <c r="Y177" s="38"/>
      <c r="Z177" s="38"/>
      <c r="AA177" s="38"/>
      <c r="AB177" s="38"/>
      <c r="AC177" s="38"/>
      <c r="AD177" s="38"/>
      <c r="AE177" s="38"/>
      <c r="AR177" s="225" t="s">
        <v>163</v>
      </c>
      <c r="AT177" s="225" t="s">
        <v>228</v>
      </c>
      <c r="AU177" s="225" t="s">
        <v>81</v>
      </c>
      <c r="AY177" s="17" t="s">
        <v>154</v>
      </c>
      <c r="BE177" s="226">
        <f>IF(N177="základní",J177,0)</f>
        <v>0</v>
      </c>
      <c r="BF177" s="226">
        <f>IF(N177="snížená",J177,0)</f>
        <v>0</v>
      </c>
      <c r="BG177" s="226">
        <f>IF(N177="zákl. přenesená",J177,0)</f>
        <v>0</v>
      </c>
      <c r="BH177" s="226">
        <f>IF(N177="sníž. přenesená",J177,0)</f>
        <v>0</v>
      </c>
      <c r="BI177" s="226">
        <f>IF(N177="nulová",J177,0)</f>
        <v>0</v>
      </c>
      <c r="BJ177" s="17" t="s">
        <v>79</v>
      </c>
      <c r="BK177" s="226">
        <f>ROUND(I177*H177,2)</f>
        <v>0</v>
      </c>
      <c r="BL177" s="17" t="s">
        <v>163</v>
      </c>
      <c r="BM177" s="225" t="s">
        <v>567</v>
      </c>
    </row>
    <row r="178" s="2" customFormat="1">
      <c r="A178" s="38"/>
      <c r="B178" s="39"/>
      <c r="C178" s="40"/>
      <c r="D178" s="227" t="s">
        <v>165</v>
      </c>
      <c r="E178" s="40"/>
      <c r="F178" s="228" t="s">
        <v>330</v>
      </c>
      <c r="G178" s="40"/>
      <c r="H178" s="40"/>
      <c r="I178" s="229"/>
      <c r="J178" s="40"/>
      <c r="K178" s="40"/>
      <c r="L178" s="44"/>
      <c r="M178" s="230"/>
      <c r="N178" s="231"/>
      <c r="O178" s="84"/>
      <c r="P178" s="84"/>
      <c r="Q178" s="84"/>
      <c r="R178" s="84"/>
      <c r="S178" s="84"/>
      <c r="T178" s="85"/>
      <c r="U178" s="38"/>
      <c r="V178" s="38"/>
      <c r="W178" s="38"/>
      <c r="X178" s="38"/>
      <c r="Y178" s="38"/>
      <c r="Z178" s="38"/>
      <c r="AA178" s="38"/>
      <c r="AB178" s="38"/>
      <c r="AC178" s="38"/>
      <c r="AD178" s="38"/>
      <c r="AE178" s="38"/>
      <c r="AT178" s="17" t="s">
        <v>165</v>
      </c>
      <c r="AU178" s="17" t="s">
        <v>81</v>
      </c>
    </row>
    <row r="179" s="13" customFormat="1">
      <c r="A179" s="13"/>
      <c r="B179" s="232"/>
      <c r="C179" s="233"/>
      <c r="D179" s="227" t="s">
        <v>166</v>
      </c>
      <c r="E179" s="234" t="s">
        <v>19</v>
      </c>
      <c r="F179" s="235" t="s">
        <v>568</v>
      </c>
      <c r="G179" s="233"/>
      <c r="H179" s="236">
        <v>24</v>
      </c>
      <c r="I179" s="237"/>
      <c r="J179" s="233"/>
      <c r="K179" s="233"/>
      <c r="L179" s="238"/>
      <c r="M179" s="239"/>
      <c r="N179" s="240"/>
      <c r="O179" s="240"/>
      <c r="P179" s="240"/>
      <c r="Q179" s="240"/>
      <c r="R179" s="240"/>
      <c r="S179" s="240"/>
      <c r="T179" s="241"/>
      <c r="U179" s="13"/>
      <c r="V179" s="13"/>
      <c r="W179" s="13"/>
      <c r="X179" s="13"/>
      <c r="Y179" s="13"/>
      <c r="Z179" s="13"/>
      <c r="AA179" s="13"/>
      <c r="AB179" s="13"/>
      <c r="AC179" s="13"/>
      <c r="AD179" s="13"/>
      <c r="AE179" s="13"/>
      <c r="AT179" s="242" t="s">
        <v>166</v>
      </c>
      <c r="AU179" s="242" t="s">
        <v>81</v>
      </c>
      <c r="AV179" s="13" t="s">
        <v>81</v>
      </c>
      <c r="AW179" s="13" t="s">
        <v>33</v>
      </c>
      <c r="AX179" s="13" t="s">
        <v>71</v>
      </c>
      <c r="AY179" s="242" t="s">
        <v>154</v>
      </c>
    </row>
    <row r="180" s="2" customFormat="1">
      <c r="A180" s="38"/>
      <c r="B180" s="39"/>
      <c r="C180" s="247" t="s">
        <v>359</v>
      </c>
      <c r="D180" s="247" t="s">
        <v>228</v>
      </c>
      <c r="E180" s="248" t="s">
        <v>569</v>
      </c>
      <c r="F180" s="249" t="s">
        <v>570</v>
      </c>
      <c r="G180" s="250" t="s">
        <v>160</v>
      </c>
      <c r="H180" s="251">
        <v>1</v>
      </c>
      <c r="I180" s="252"/>
      <c r="J180" s="253">
        <f>ROUND(I180*H180,2)</f>
        <v>0</v>
      </c>
      <c r="K180" s="249" t="s">
        <v>161</v>
      </c>
      <c r="L180" s="44"/>
      <c r="M180" s="254" t="s">
        <v>19</v>
      </c>
      <c r="N180" s="255" t="s">
        <v>42</v>
      </c>
      <c r="O180" s="84"/>
      <c r="P180" s="223">
        <f>O180*H180</f>
        <v>0</v>
      </c>
      <c r="Q180" s="223">
        <v>0</v>
      </c>
      <c r="R180" s="223">
        <f>Q180*H180</f>
        <v>0</v>
      </c>
      <c r="S180" s="223">
        <v>0</v>
      </c>
      <c r="T180" s="224">
        <f>S180*H180</f>
        <v>0</v>
      </c>
      <c r="U180" s="38"/>
      <c r="V180" s="38"/>
      <c r="W180" s="38"/>
      <c r="X180" s="38"/>
      <c r="Y180" s="38"/>
      <c r="Z180" s="38"/>
      <c r="AA180" s="38"/>
      <c r="AB180" s="38"/>
      <c r="AC180" s="38"/>
      <c r="AD180" s="38"/>
      <c r="AE180" s="38"/>
      <c r="AR180" s="225" t="s">
        <v>163</v>
      </c>
      <c r="AT180" s="225" t="s">
        <v>228</v>
      </c>
      <c r="AU180" s="225" t="s">
        <v>81</v>
      </c>
      <c r="AY180" s="17" t="s">
        <v>154</v>
      </c>
      <c r="BE180" s="226">
        <f>IF(N180="základní",J180,0)</f>
        <v>0</v>
      </c>
      <c r="BF180" s="226">
        <f>IF(N180="snížená",J180,0)</f>
        <v>0</v>
      </c>
      <c r="BG180" s="226">
        <f>IF(N180="zákl. přenesená",J180,0)</f>
        <v>0</v>
      </c>
      <c r="BH180" s="226">
        <f>IF(N180="sníž. přenesená",J180,0)</f>
        <v>0</v>
      </c>
      <c r="BI180" s="226">
        <f>IF(N180="nulová",J180,0)</f>
        <v>0</v>
      </c>
      <c r="BJ180" s="17" t="s">
        <v>79</v>
      </c>
      <c r="BK180" s="226">
        <f>ROUND(I180*H180,2)</f>
        <v>0</v>
      </c>
      <c r="BL180" s="17" t="s">
        <v>163</v>
      </c>
      <c r="BM180" s="225" t="s">
        <v>571</v>
      </c>
    </row>
    <row r="181" s="2" customFormat="1">
      <c r="A181" s="38"/>
      <c r="B181" s="39"/>
      <c r="C181" s="40"/>
      <c r="D181" s="227" t="s">
        <v>165</v>
      </c>
      <c r="E181" s="40"/>
      <c r="F181" s="228" t="s">
        <v>572</v>
      </c>
      <c r="G181" s="40"/>
      <c r="H181" s="40"/>
      <c r="I181" s="229"/>
      <c r="J181" s="40"/>
      <c r="K181" s="40"/>
      <c r="L181" s="44"/>
      <c r="M181" s="230"/>
      <c r="N181" s="231"/>
      <c r="O181" s="84"/>
      <c r="P181" s="84"/>
      <c r="Q181" s="84"/>
      <c r="R181" s="84"/>
      <c r="S181" s="84"/>
      <c r="T181" s="85"/>
      <c r="U181" s="38"/>
      <c r="V181" s="38"/>
      <c r="W181" s="38"/>
      <c r="X181" s="38"/>
      <c r="Y181" s="38"/>
      <c r="Z181" s="38"/>
      <c r="AA181" s="38"/>
      <c r="AB181" s="38"/>
      <c r="AC181" s="38"/>
      <c r="AD181" s="38"/>
      <c r="AE181" s="38"/>
      <c r="AT181" s="17" t="s">
        <v>165</v>
      </c>
      <c r="AU181" s="17" t="s">
        <v>81</v>
      </c>
    </row>
    <row r="182" s="13" customFormat="1">
      <c r="A182" s="13"/>
      <c r="B182" s="232"/>
      <c r="C182" s="233"/>
      <c r="D182" s="227" t="s">
        <v>166</v>
      </c>
      <c r="E182" s="234" t="s">
        <v>19</v>
      </c>
      <c r="F182" s="235" t="s">
        <v>573</v>
      </c>
      <c r="G182" s="233"/>
      <c r="H182" s="236">
        <v>1</v>
      </c>
      <c r="I182" s="237"/>
      <c r="J182" s="233"/>
      <c r="K182" s="233"/>
      <c r="L182" s="238"/>
      <c r="M182" s="239"/>
      <c r="N182" s="240"/>
      <c r="O182" s="240"/>
      <c r="P182" s="240"/>
      <c r="Q182" s="240"/>
      <c r="R182" s="240"/>
      <c r="S182" s="240"/>
      <c r="T182" s="241"/>
      <c r="U182" s="13"/>
      <c r="V182" s="13"/>
      <c r="W182" s="13"/>
      <c r="X182" s="13"/>
      <c r="Y182" s="13"/>
      <c r="Z182" s="13"/>
      <c r="AA182" s="13"/>
      <c r="AB182" s="13"/>
      <c r="AC182" s="13"/>
      <c r="AD182" s="13"/>
      <c r="AE182" s="13"/>
      <c r="AT182" s="242" t="s">
        <v>166</v>
      </c>
      <c r="AU182" s="242" t="s">
        <v>81</v>
      </c>
      <c r="AV182" s="13" t="s">
        <v>81</v>
      </c>
      <c r="AW182" s="13" t="s">
        <v>33</v>
      </c>
      <c r="AX182" s="13" t="s">
        <v>71</v>
      </c>
      <c r="AY182" s="242" t="s">
        <v>154</v>
      </c>
    </row>
    <row r="183" s="2" customFormat="1" ht="16.5" customHeight="1">
      <c r="A183" s="38"/>
      <c r="B183" s="39"/>
      <c r="C183" s="212" t="s">
        <v>363</v>
      </c>
      <c r="D183" s="212" t="s">
        <v>157</v>
      </c>
      <c r="E183" s="214" t="s">
        <v>338</v>
      </c>
      <c r="F183" s="215" t="s">
        <v>339</v>
      </c>
      <c r="G183" s="216" t="s">
        <v>160</v>
      </c>
      <c r="H183" s="217">
        <v>24</v>
      </c>
      <c r="I183" s="218"/>
      <c r="J183" s="219">
        <f>ROUND(I183*H183,2)</f>
        <v>0</v>
      </c>
      <c r="K183" s="215" t="s">
        <v>161</v>
      </c>
      <c r="L183" s="220"/>
      <c r="M183" s="221" t="s">
        <v>19</v>
      </c>
      <c r="N183" s="222" t="s">
        <v>42</v>
      </c>
      <c r="O183" s="84"/>
      <c r="P183" s="223">
        <f>O183*H183</f>
        <v>0</v>
      </c>
      <c r="Q183" s="223">
        <v>0.0030000000000000001</v>
      </c>
      <c r="R183" s="223">
        <f>Q183*H183</f>
        <v>0.072000000000000008</v>
      </c>
      <c r="S183" s="223">
        <v>0</v>
      </c>
      <c r="T183" s="224">
        <f>S183*H183</f>
        <v>0</v>
      </c>
      <c r="U183" s="38"/>
      <c r="V183" s="38"/>
      <c r="W183" s="38"/>
      <c r="X183" s="38"/>
      <c r="Y183" s="38"/>
      <c r="Z183" s="38"/>
      <c r="AA183" s="38"/>
      <c r="AB183" s="38"/>
      <c r="AC183" s="38"/>
      <c r="AD183" s="38"/>
      <c r="AE183" s="38"/>
      <c r="AR183" s="225" t="s">
        <v>162</v>
      </c>
      <c r="AT183" s="225" t="s">
        <v>157</v>
      </c>
      <c r="AU183" s="225" t="s">
        <v>81</v>
      </c>
      <c r="AY183" s="17" t="s">
        <v>154</v>
      </c>
      <c r="BE183" s="226">
        <f>IF(N183="základní",J183,0)</f>
        <v>0</v>
      </c>
      <c r="BF183" s="226">
        <f>IF(N183="snížená",J183,0)</f>
        <v>0</v>
      </c>
      <c r="BG183" s="226">
        <f>IF(N183="zákl. přenesená",J183,0)</f>
        <v>0</v>
      </c>
      <c r="BH183" s="226">
        <f>IF(N183="sníž. přenesená",J183,0)</f>
        <v>0</v>
      </c>
      <c r="BI183" s="226">
        <f>IF(N183="nulová",J183,0)</f>
        <v>0</v>
      </c>
      <c r="BJ183" s="17" t="s">
        <v>79</v>
      </c>
      <c r="BK183" s="226">
        <f>ROUND(I183*H183,2)</f>
        <v>0</v>
      </c>
      <c r="BL183" s="17" t="s">
        <v>163</v>
      </c>
      <c r="BM183" s="225" t="s">
        <v>574</v>
      </c>
    </row>
    <row r="184" s="2" customFormat="1">
      <c r="A184" s="38"/>
      <c r="B184" s="39"/>
      <c r="C184" s="40"/>
      <c r="D184" s="227" t="s">
        <v>165</v>
      </c>
      <c r="E184" s="40"/>
      <c r="F184" s="228" t="s">
        <v>339</v>
      </c>
      <c r="G184" s="40"/>
      <c r="H184" s="40"/>
      <c r="I184" s="229"/>
      <c r="J184" s="40"/>
      <c r="K184" s="40"/>
      <c r="L184" s="44"/>
      <c r="M184" s="230"/>
      <c r="N184" s="231"/>
      <c r="O184" s="84"/>
      <c r="P184" s="84"/>
      <c r="Q184" s="84"/>
      <c r="R184" s="84"/>
      <c r="S184" s="84"/>
      <c r="T184" s="85"/>
      <c r="U184" s="38"/>
      <c r="V184" s="38"/>
      <c r="W184" s="38"/>
      <c r="X184" s="38"/>
      <c r="Y184" s="38"/>
      <c r="Z184" s="38"/>
      <c r="AA184" s="38"/>
      <c r="AB184" s="38"/>
      <c r="AC184" s="38"/>
      <c r="AD184" s="38"/>
      <c r="AE184" s="38"/>
      <c r="AT184" s="17" t="s">
        <v>165</v>
      </c>
      <c r="AU184" s="17" t="s">
        <v>81</v>
      </c>
    </row>
    <row r="185" s="13" customFormat="1">
      <c r="A185" s="13"/>
      <c r="B185" s="232"/>
      <c r="C185" s="233"/>
      <c r="D185" s="227" t="s">
        <v>166</v>
      </c>
      <c r="E185" s="234" t="s">
        <v>19</v>
      </c>
      <c r="F185" s="235" t="s">
        <v>575</v>
      </c>
      <c r="G185" s="233"/>
      <c r="H185" s="236">
        <v>24</v>
      </c>
      <c r="I185" s="237"/>
      <c r="J185" s="233"/>
      <c r="K185" s="233"/>
      <c r="L185" s="238"/>
      <c r="M185" s="239"/>
      <c r="N185" s="240"/>
      <c r="O185" s="240"/>
      <c r="P185" s="240"/>
      <c r="Q185" s="240"/>
      <c r="R185" s="240"/>
      <c r="S185" s="240"/>
      <c r="T185" s="241"/>
      <c r="U185" s="13"/>
      <c r="V185" s="13"/>
      <c r="W185" s="13"/>
      <c r="X185" s="13"/>
      <c r="Y185" s="13"/>
      <c r="Z185" s="13"/>
      <c r="AA185" s="13"/>
      <c r="AB185" s="13"/>
      <c r="AC185" s="13"/>
      <c r="AD185" s="13"/>
      <c r="AE185" s="13"/>
      <c r="AT185" s="242" t="s">
        <v>166</v>
      </c>
      <c r="AU185" s="242" t="s">
        <v>81</v>
      </c>
      <c r="AV185" s="13" t="s">
        <v>81</v>
      </c>
      <c r="AW185" s="13" t="s">
        <v>33</v>
      </c>
      <c r="AX185" s="13" t="s">
        <v>71</v>
      </c>
      <c r="AY185" s="242" t="s">
        <v>154</v>
      </c>
    </row>
    <row r="186" s="2" customFormat="1" ht="16.5" customHeight="1">
      <c r="A186" s="38"/>
      <c r="B186" s="39"/>
      <c r="C186" s="212" t="s">
        <v>368</v>
      </c>
      <c r="D186" s="212" t="s">
        <v>157</v>
      </c>
      <c r="E186" s="214" t="s">
        <v>576</v>
      </c>
      <c r="F186" s="215" t="s">
        <v>577</v>
      </c>
      <c r="G186" s="216" t="s">
        <v>160</v>
      </c>
      <c r="H186" s="217">
        <v>1</v>
      </c>
      <c r="I186" s="218"/>
      <c r="J186" s="219">
        <f>ROUND(I186*H186,2)</f>
        <v>0</v>
      </c>
      <c r="K186" s="215" t="s">
        <v>161</v>
      </c>
      <c r="L186" s="220"/>
      <c r="M186" s="221" t="s">
        <v>19</v>
      </c>
      <c r="N186" s="222" t="s">
        <v>42</v>
      </c>
      <c r="O186" s="84"/>
      <c r="P186" s="223">
        <f>O186*H186</f>
        <v>0</v>
      </c>
      <c r="Q186" s="223">
        <v>0.0080000000000000002</v>
      </c>
      <c r="R186" s="223">
        <f>Q186*H186</f>
        <v>0.0080000000000000002</v>
      </c>
      <c r="S186" s="223">
        <v>0</v>
      </c>
      <c r="T186" s="224">
        <f>S186*H186</f>
        <v>0</v>
      </c>
      <c r="U186" s="38"/>
      <c r="V186" s="38"/>
      <c r="W186" s="38"/>
      <c r="X186" s="38"/>
      <c r="Y186" s="38"/>
      <c r="Z186" s="38"/>
      <c r="AA186" s="38"/>
      <c r="AB186" s="38"/>
      <c r="AC186" s="38"/>
      <c r="AD186" s="38"/>
      <c r="AE186" s="38"/>
      <c r="AR186" s="225" t="s">
        <v>162</v>
      </c>
      <c r="AT186" s="225" t="s">
        <v>157</v>
      </c>
      <c r="AU186" s="225" t="s">
        <v>81</v>
      </c>
      <c r="AY186" s="17" t="s">
        <v>154</v>
      </c>
      <c r="BE186" s="226">
        <f>IF(N186="základní",J186,0)</f>
        <v>0</v>
      </c>
      <c r="BF186" s="226">
        <f>IF(N186="snížená",J186,0)</f>
        <v>0</v>
      </c>
      <c r="BG186" s="226">
        <f>IF(N186="zákl. přenesená",J186,0)</f>
        <v>0</v>
      </c>
      <c r="BH186" s="226">
        <f>IF(N186="sníž. přenesená",J186,0)</f>
        <v>0</v>
      </c>
      <c r="BI186" s="226">
        <f>IF(N186="nulová",J186,0)</f>
        <v>0</v>
      </c>
      <c r="BJ186" s="17" t="s">
        <v>79</v>
      </c>
      <c r="BK186" s="226">
        <f>ROUND(I186*H186,2)</f>
        <v>0</v>
      </c>
      <c r="BL186" s="17" t="s">
        <v>163</v>
      </c>
      <c r="BM186" s="225" t="s">
        <v>578</v>
      </c>
    </row>
    <row r="187" s="2" customFormat="1">
      <c r="A187" s="38"/>
      <c r="B187" s="39"/>
      <c r="C187" s="40"/>
      <c r="D187" s="227" t="s">
        <v>165</v>
      </c>
      <c r="E187" s="40"/>
      <c r="F187" s="228" t="s">
        <v>577</v>
      </c>
      <c r="G187" s="40"/>
      <c r="H187" s="40"/>
      <c r="I187" s="229"/>
      <c r="J187" s="40"/>
      <c r="K187" s="40"/>
      <c r="L187" s="44"/>
      <c r="M187" s="230"/>
      <c r="N187" s="231"/>
      <c r="O187" s="84"/>
      <c r="P187" s="84"/>
      <c r="Q187" s="84"/>
      <c r="R187" s="84"/>
      <c r="S187" s="84"/>
      <c r="T187" s="85"/>
      <c r="U187" s="38"/>
      <c r="V187" s="38"/>
      <c r="W187" s="38"/>
      <c r="X187" s="38"/>
      <c r="Y187" s="38"/>
      <c r="Z187" s="38"/>
      <c r="AA187" s="38"/>
      <c r="AB187" s="38"/>
      <c r="AC187" s="38"/>
      <c r="AD187" s="38"/>
      <c r="AE187" s="38"/>
      <c r="AT187" s="17" t="s">
        <v>165</v>
      </c>
      <c r="AU187" s="17" t="s">
        <v>81</v>
      </c>
    </row>
    <row r="188" s="2" customFormat="1" ht="16.5" customHeight="1">
      <c r="A188" s="38"/>
      <c r="B188" s="39"/>
      <c r="C188" s="212" t="s">
        <v>373</v>
      </c>
      <c r="D188" s="212" t="s">
        <v>157</v>
      </c>
      <c r="E188" s="214" t="s">
        <v>346</v>
      </c>
      <c r="F188" s="215" t="s">
        <v>347</v>
      </c>
      <c r="G188" s="216" t="s">
        <v>160</v>
      </c>
      <c r="H188" s="217">
        <v>26</v>
      </c>
      <c r="I188" s="218"/>
      <c r="J188" s="219">
        <f>ROUND(I188*H188,2)</f>
        <v>0</v>
      </c>
      <c r="K188" s="215" t="s">
        <v>161</v>
      </c>
      <c r="L188" s="220"/>
      <c r="M188" s="221" t="s">
        <v>19</v>
      </c>
      <c r="N188" s="222" t="s">
        <v>42</v>
      </c>
      <c r="O188" s="84"/>
      <c r="P188" s="223">
        <f>O188*H188</f>
        <v>0</v>
      </c>
      <c r="Q188" s="223">
        <v>0</v>
      </c>
      <c r="R188" s="223">
        <f>Q188*H188</f>
        <v>0</v>
      </c>
      <c r="S188" s="223">
        <v>0</v>
      </c>
      <c r="T188" s="224">
        <f>S188*H188</f>
        <v>0</v>
      </c>
      <c r="U188" s="38"/>
      <c r="V188" s="38"/>
      <c r="W188" s="38"/>
      <c r="X188" s="38"/>
      <c r="Y188" s="38"/>
      <c r="Z188" s="38"/>
      <c r="AA188" s="38"/>
      <c r="AB188" s="38"/>
      <c r="AC188" s="38"/>
      <c r="AD188" s="38"/>
      <c r="AE188" s="38"/>
      <c r="AR188" s="225" t="s">
        <v>162</v>
      </c>
      <c r="AT188" s="225" t="s">
        <v>157</v>
      </c>
      <c r="AU188" s="225" t="s">
        <v>81</v>
      </c>
      <c r="AY188" s="17" t="s">
        <v>154</v>
      </c>
      <c r="BE188" s="226">
        <f>IF(N188="základní",J188,0)</f>
        <v>0</v>
      </c>
      <c r="BF188" s="226">
        <f>IF(N188="snížená",J188,0)</f>
        <v>0</v>
      </c>
      <c r="BG188" s="226">
        <f>IF(N188="zákl. přenesená",J188,0)</f>
        <v>0</v>
      </c>
      <c r="BH188" s="226">
        <f>IF(N188="sníž. přenesená",J188,0)</f>
        <v>0</v>
      </c>
      <c r="BI188" s="226">
        <f>IF(N188="nulová",J188,0)</f>
        <v>0</v>
      </c>
      <c r="BJ188" s="17" t="s">
        <v>79</v>
      </c>
      <c r="BK188" s="226">
        <f>ROUND(I188*H188,2)</f>
        <v>0</v>
      </c>
      <c r="BL188" s="17" t="s">
        <v>163</v>
      </c>
      <c r="BM188" s="225" t="s">
        <v>579</v>
      </c>
    </row>
    <row r="189" s="2" customFormat="1">
      <c r="A189" s="38"/>
      <c r="B189" s="39"/>
      <c r="C189" s="40"/>
      <c r="D189" s="227" t="s">
        <v>165</v>
      </c>
      <c r="E189" s="40"/>
      <c r="F189" s="228" t="s">
        <v>347</v>
      </c>
      <c r="G189" s="40"/>
      <c r="H189" s="40"/>
      <c r="I189" s="229"/>
      <c r="J189" s="40"/>
      <c r="K189" s="40"/>
      <c r="L189" s="44"/>
      <c r="M189" s="230"/>
      <c r="N189" s="231"/>
      <c r="O189" s="84"/>
      <c r="P189" s="84"/>
      <c r="Q189" s="84"/>
      <c r="R189" s="84"/>
      <c r="S189" s="84"/>
      <c r="T189" s="85"/>
      <c r="U189" s="38"/>
      <c r="V189" s="38"/>
      <c r="W189" s="38"/>
      <c r="X189" s="38"/>
      <c r="Y189" s="38"/>
      <c r="Z189" s="38"/>
      <c r="AA189" s="38"/>
      <c r="AB189" s="38"/>
      <c r="AC189" s="38"/>
      <c r="AD189" s="38"/>
      <c r="AE189" s="38"/>
      <c r="AT189" s="17" t="s">
        <v>165</v>
      </c>
      <c r="AU189" s="17" t="s">
        <v>81</v>
      </c>
    </row>
    <row r="190" s="13" customFormat="1">
      <c r="A190" s="13"/>
      <c r="B190" s="232"/>
      <c r="C190" s="233"/>
      <c r="D190" s="227" t="s">
        <v>166</v>
      </c>
      <c r="E190" s="234" t="s">
        <v>19</v>
      </c>
      <c r="F190" s="235" t="s">
        <v>580</v>
      </c>
      <c r="G190" s="233"/>
      <c r="H190" s="236">
        <v>24</v>
      </c>
      <c r="I190" s="237"/>
      <c r="J190" s="233"/>
      <c r="K190" s="233"/>
      <c r="L190" s="238"/>
      <c r="M190" s="239"/>
      <c r="N190" s="240"/>
      <c r="O190" s="240"/>
      <c r="P190" s="240"/>
      <c r="Q190" s="240"/>
      <c r="R190" s="240"/>
      <c r="S190" s="240"/>
      <c r="T190" s="241"/>
      <c r="U190" s="13"/>
      <c r="V190" s="13"/>
      <c r="W190" s="13"/>
      <c r="X190" s="13"/>
      <c r="Y190" s="13"/>
      <c r="Z190" s="13"/>
      <c r="AA190" s="13"/>
      <c r="AB190" s="13"/>
      <c r="AC190" s="13"/>
      <c r="AD190" s="13"/>
      <c r="AE190" s="13"/>
      <c r="AT190" s="242" t="s">
        <v>166</v>
      </c>
      <c r="AU190" s="242" t="s">
        <v>81</v>
      </c>
      <c r="AV190" s="13" t="s">
        <v>81</v>
      </c>
      <c r="AW190" s="13" t="s">
        <v>33</v>
      </c>
      <c r="AX190" s="13" t="s">
        <v>71</v>
      </c>
      <c r="AY190" s="242" t="s">
        <v>154</v>
      </c>
    </row>
    <row r="191" s="13" customFormat="1">
      <c r="A191" s="13"/>
      <c r="B191" s="232"/>
      <c r="C191" s="233"/>
      <c r="D191" s="227" t="s">
        <v>166</v>
      </c>
      <c r="E191" s="234" t="s">
        <v>19</v>
      </c>
      <c r="F191" s="235" t="s">
        <v>581</v>
      </c>
      <c r="G191" s="233"/>
      <c r="H191" s="236">
        <v>2</v>
      </c>
      <c r="I191" s="237"/>
      <c r="J191" s="233"/>
      <c r="K191" s="233"/>
      <c r="L191" s="238"/>
      <c r="M191" s="239"/>
      <c r="N191" s="240"/>
      <c r="O191" s="240"/>
      <c r="P191" s="240"/>
      <c r="Q191" s="240"/>
      <c r="R191" s="240"/>
      <c r="S191" s="240"/>
      <c r="T191" s="241"/>
      <c r="U191" s="13"/>
      <c r="V191" s="13"/>
      <c r="W191" s="13"/>
      <c r="X191" s="13"/>
      <c r="Y191" s="13"/>
      <c r="Z191" s="13"/>
      <c r="AA191" s="13"/>
      <c r="AB191" s="13"/>
      <c r="AC191" s="13"/>
      <c r="AD191" s="13"/>
      <c r="AE191" s="13"/>
      <c r="AT191" s="242" t="s">
        <v>166</v>
      </c>
      <c r="AU191" s="242" t="s">
        <v>81</v>
      </c>
      <c r="AV191" s="13" t="s">
        <v>81</v>
      </c>
      <c r="AW191" s="13" t="s">
        <v>33</v>
      </c>
      <c r="AX191" s="13" t="s">
        <v>71</v>
      </c>
      <c r="AY191" s="242" t="s">
        <v>154</v>
      </c>
    </row>
    <row r="192" s="2" customFormat="1" ht="21.75" customHeight="1">
      <c r="A192" s="38"/>
      <c r="B192" s="39"/>
      <c r="C192" s="212" t="s">
        <v>377</v>
      </c>
      <c r="D192" s="212" t="s">
        <v>157</v>
      </c>
      <c r="E192" s="214" t="s">
        <v>352</v>
      </c>
      <c r="F192" s="215" t="s">
        <v>353</v>
      </c>
      <c r="G192" s="216" t="s">
        <v>160</v>
      </c>
      <c r="H192" s="217">
        <v>52</v>
      </c>
      <c r="I192" s="218"/>
      <c r="J192" s="219">
        <f>ROUND(I192*H192,2)</f>
        <v>0</v>
      </c>
      <c r="K192" s="215" t="s">
        <v>161</v>
      </c>
      <c r="L192" s="220"/>
      <c r="M192" s="221" t="s">
        <v>19</v>
      </c>
      <c r="N192" s="222" t="s">
        <v>42</v>
      </c>
      <c r="O192" s="84"/>
      <c r="P192" s="223">
        <f>O192*H192</f>
        <v>0</v>
      </c>
      <c r="Q192" s="223">
        <v>0.00014999999999999999</v>
      </c>
      <c r="R192" s="223">
        <f>Q192*H192</f>
        <v>0.0077999999999999996</v>
      </c>
      <c r="S192" s="223">
        <v>0</v>
      </c>
      <c r="T192" s="224">
        <f>S192*H192</f>
        <v>0</v>
      </c>
      <c r="U192" s="38"/>
      <c r="V192" s="38"/>
      <c r="W192" s="38"/>
      <c r="X192" s="38"/>
      <c r="Y192" s="38"/>
      <c r="Z192" s="38"/>
      <c r="AA192" s="38"/>
      <c r="AB192" s="38"/>
      <c r="AC192" s="38"/>
      <c r="AD192" s="38"/>
      <c r="AE192" s="38"/>
      <c r="AR192" s="225" t="s">
        <v>162</v>
      </c>
      <c r="AT192" s="225" t="s">
        <v>157</v>
      </c>
      <c r="AU192" s="225" t="s">
        <v>81</v>
      </c>
      <c r="AY192" s="17" t="s">
        <v>154</v>
      </c>
      <c r="BE192" s="226">
        <f>IF(N192="základní",J192,0)</f>
        <v>0</v>
      </c>
      <c r="BF192" s="226">
        <f>IF(N192="snížená",J192,0)</f>
        <v>0</v>
      </c>
      <c r="BG192" s="226">
        <f>IF(N192="zákl. přenesená",J192,0)</f>
        <v>0</v>
      </c>
      <c r="BH192" s="226">
        <f>IF(N192="sníž. přenesená",J192,0)</f>
        <v>0</v>
      </c>
      <c r="BI192" s="226">
        <f>IF(N192="nulová",J192,0)</f>
        <v>0</v>
      </c>
      <c r="BJ192" s="17" t="s">
        <v>79</v>
      </c>
      <c r="BK192" s="226">
        <f>ROUND(I192*H192,2)</f>
        <v>0</v>
      </c>
      <c r="BL192" s="17" t="s">
        <v>163</v>
      </c>
      <c r="BM192" s="225" t="s">
        <v>582</v>
      </c>
    </row>
    <row r="193" s="2" customFormat="1">
      <c r="A193" s="38"/>
      <c r="B193" s="39"/>
      <c r="C193" s="40"/>
      <c r="D193" s="227" t="s">
        <v>165</v>
      </c>
      <c r="E193" s="40"/>
      <c r="F193" s="228" t="s">
        <v>353</v>
      </c>
      <c r="G193" s="40"/>
      <c r="H193" s="40"/>
      <c r="I193" s="229"/>
      <c r="J193" s="40"/>
      <c r="K193" s="40"/>
      <c r="L193" s="44"/>
      <c r="M193" s="230"/>
      <c r="N193" s="231"/>
      <c r="O193" s="84"/>
      <c r="P193" s="84"/>
      <c r="Q193" s="84"/>
      <c r="R193" s="84"/>
      <c r="S193" s="84"/>
      <c r="T193" s="85"/>
      <c r="U193" s="38"/>
      <c r="V193" s="38"/>
      <c r="W193" s="38"/>
      <c r="X193" s="38"/>
      <c r="Y193" s="38"/>
      <c r="Z193" s="38"/>
      <c r="AA193" s="38"/>
      <c r="AB193" s="38"/>
      <c r="AC193" s="38"/>
      <c r="AD193" s="38"/>
      <c r="AE193" s="38"/>
      <c r="AT193" s="17" t="s">
        <v>165</v>
      </c>
      <c r="AU193" s="17" t="s">
        <v>81</v>
      </c>
    </row>
    <row r="194" s="13" customFormat="1">
      <c r="A194" s="13"/>
      <c r="B194" s="232"/>
      <c r="C194" s="233"/>
      <c r="D194" s="227" t="s">
        <v>166</v>
      </c>
      <c r="E194" s="234" t="s">
        <v>19</v>
      </c>
      <c r="F194" s="235" t="s">
        <v>583</v>
      </c>
      <c r="G194" s="233"/>
      <c r="H194" s="236">
        <v>48</v>
      </c>
      <c r="I194" s="237"/>
      <c r="J194" s="233"/>
      <c r="K194" s="233"/>
      <c r="L194" s="238"/>
      <c r="M194" s="239"/>
      <c r="N194" s="240"/>
      <c r="O194" s="240"/>
      <c r="P194" s="240"/>
      <c r="Q194" s="240"/>
      <c r="R194" s="240"/>
      <c r="S194" s="240"/>
      <c r="T194" s="241"/>
      <c r="U194" s="13"/>
      <c r="V194" s="13"/>
      <c r="W194" s="13"/>
      <c r="X194" s="13"/>
      <c r="Y194" s="13"/>
      <c r="Z194" s="13"/>
      <c r="AA194" s="13"/>
      <c r="AB194" s="13"/>
      <c r="AC194" s="13"/>
      <c r="AD194" s="13"/>
      <c r="AE194" s="13"/>
      <c r="AT194" s="242" t="s">
        <v>166</v>
      </c>
      <c r="AU194" s="242" t="s">
        <v>81</v>
      </c>
      <c r="AV194" s="13" t="s">
        <v>81</v>
      </c>
      <c r="AW194" s="13" t="s">
        <v>33</v>
      </c>
      <c r="AX194" s="13" t="s">
        <v>71</v>
      </c>
      <c r="AY194" s="242" t="s">
        <v>154</v>
      </c>
    </row>
    <row r="195" s="13" customFormat="1">
      <c r="A195" s="13"/>
      <c r="B195" s="232"/>
      <c r="C195" s="233"/>
      <c r="D195" s="227" t="s">
        <v>166</v>
      </c>
      <c r="E195" s="234" t="s">
        <v>19</v>
      </c>
      <c r="F195" s="235" t="s">
        <v>584</v>
      </c>
      <c r="G195" s="233"/>
      <c r="H195" s="236">
        <v>4</v>
      </c>
      <c r="I195" s="237"/>
      <c r="J195" s="233"/>
      <c r="K195" s="233"/>
      <c r="L195" s="238"/>
      <c r="M195" s="239"/>
      <c r="N195" s="240"/>
      <c r="O195" s="240"/>
      <c r="P195" s="240"/>
      <c r="Q195" s="240"/>
      <c r="R195" s="240"/>
      <c r="S195" s="240"/>
      <c r="T195" s="241"/>
      <c r="U195" s="13"/>
      <c r="V195" s="13"/>
      <c r="W195" s="13"/>
      <c r="X195" s="13"/>
      <c r="Y195" s="13"/>
      <c r="Z195" s="13"/>
      <c r="AA195" s="13"/>
      <c r="AB195" s="13"/>
      <c r="AC195" s="13"/>
      <c r="AD195" s="13"/>
      <c r="AE195" s="13"/>
      <c r="AT195" s="242" t="s">
        <v>166</v>
      </c>
      <c r="AU195" s="242" t="s">
        <v>81</v>
      </c>
      <c r="AV195" s="13" t="s">
        <v>81</v>
      </c>
      <c r="AW195" s="13" t="s">
        <v>33</v>
      </c>
      <c r="AX195" s="13" t="s">
        <v>71</v>
      </c>
      <c r="AY195" s="242" t="s">
        <v>154</v>
      </c>
    </row>
    <row r="196" s="2" customFormat="1" ht="16.5" customHeight="1">
      <c r="A196" s="38"/>
      <c r="B196" s="39"/>
      <c r="C196" s="212" t="s">
        <v>381</v>
      </c>
      <c r="D196" s="212" t="s">
        <v>157</v>
      </c>
      <c r="E196" s="214" t="s">
        <v>356</v>
      </c>
      <c r="F196" s="215" t="s">
        <v>357</v>
      </c>
      <c r="G196" s="216" t="s">
        <v>160</v>
      </c>
      <c r="H196" s="217">
        <v>26</v>
      </c>
      <c r="I196" s="218"/>
      <c r="J196" s="219">
        <f>ROUND(I196*H196,2)</f>
        <v>0</v>
      </c>
      <c r="K196" s="215" t="s">
        <v>161</v>
      </c>
      <c r="L196" s="220"/>
      <c r="M196" s="221" t="s">
        <v>19</v>
      </c>
      <c r="N196" s="222" t="s">
        <v>42</v>
      </c>
      <c r="O196" s="84"/>
      <c r="P196" s="223">
        <f>O196*H196</f>
        <v>0</v>
      </c>
      <c r="Q196" s="223">
        <v>0</v>
      </c>
      <c r="R196" s="223">
        <f>Q196*H196</f>
        <v>0</v>
      </c>
      <c r="S196" s="223">
        <v>0</v>
      </c>
      <c r="T196" s="224">
        <f>S196*H196</f>
        <v>0</v>
      </c>
      <c r="U196" s="38"/>
      <c r="V196" s="38"/>
      <c r="W196" s="38"/>
      <c r="X196" s="38"/>
      <c r="Y196" s="38"/>
      <c r="Z196" s="38"/>
      <c r="AA196" s="38"/>
      <c r="AB196" s="38"/>
      <c r="AC196" s="38"/>
      <c r="AD196" s="38"/>
      <c r="AE196" s="38"/>
      <c r="AR196" s="225" t="s">
        <v>162</v>
      </c>
      <c r="AT196" s="225" t="s">
        <v>157</v>
      </c>
      <c r="AU196" s="225" t="s">
        <v>81</v>
      </c>
      <c r="AY196" s="17" t="s">
        <v>154</v>
      </c>
      <c r="BE196" s="226">
        <f>IF(N196="základní",J196,0)</f>
        <v>0</v>
      </c>
      <c r="BF196" s="226">
        <f>IF(N196="snížená",J196,0)</f>
        <v>0</v>
      </c>
      <c r="BG196" s="226">
        <f>IF(N196="zákl. přenesená",J196,0)</f>
        <v>0</v>
      </c>
      <c r="BH196" s="226">
        <f>IF(N196="sníž. přenesená",J196,0)</f>
        <v>0</v>
      </c>
      <c r="BI196" s="226">
        <f>IF(N196="nulová",J196,0)</f>
        <v>0</v>
      </c>
      <c r="BJ196" s="17" t="s">
        <v>79</v>
      </c>
      <c r="BK196" s="226">
        <f>ROUND(I196*H196,2)</f>
        <v>0</v>
      </c>
      <c r="BL196" s="17" t="s">
        <v>163</v>
      </c>
      <c r="BM196" s="225" t="s">
        <v>585</v>
      </c>
    </row>
    <row r="197" s="2" customFormat="1">
      <c r="A197" s="38"/>
      <c r="B197" s="39"/>
      <c r="C197" s="40"/>
      <c r="D197" s="227" t="s">
        <v>165</v>
      </c>
      <c r="E197" s="40"/>
      <c r="F197" s="228" t="s">
        <v>357</v>
      </c>
      <c r="G197" s="40"/>
      <c r="H197" s="40"/>
      <c r="I197" s="229"/>
      <c r="J197" s="40"/>
      <c r="K197" s="40"/>
      <c r="L197" s="44"/>
      <c r="M197" s="230"/>
      <c r="N197" s="231"/>
      <c r="O197" s="84"/>
      <c r="P197" s="84"/>
      <c r="Q197" s="84"/>
      <c r="R197" s="84"/>
      <c r="S197" s="84"/>
      <c r="T197" s="85"/>
      <c r="U197" s="38"/>
      <c r="V197" s="38"/>
      <c r="W197" s="38"/>
      <c r="X197" s="38"/>
      <c r="Y197" s="38"/>
      <c r="Z197" s="38"/>
      <c r="AA197" s="38"/>
      <c r="AB197" s="38"/>
      <c r="AC197" s="38"/>
      <c r="AD197" s="38"/>
      <c r="AE197" s="38"/>
      <c r="AT197" s="17" t="s">
        <v>165</v>
      </c>
      <c r="AU197" s="17" t="s">
        <v>81</v>
      </c>
    </row>
    <row r="198" s="2" customFormat="1" ht="16.5" customHeight="1">
      <c r="A198" s="38"/>
      <c r="B198" s="39"/>
      <c r="C198" s="212" t="s">
        <v>387</v>
      </c>
      <c r="D198" s="212" t="s">
        <v>157</v>
      </c>
      <c r="E198" s="214" t="s">
        <v>360</v>
      </c>
      <c r="F198" s="215" t="s">
        <v>361</v>
      </c>
      <c r="G198" s="216" t="s">
        <v>160</v>
      </c>
      <c r="H198" s="217">
        <v>26</v>
      </c>
      <c r="I198" s="218"/>
      <c r="J198" s="219">
        <f>ROUND(I198*H198,2)</f>
        <v>0</v>
      </c>
      <c r="K198" s="215" t="s">
        <v>161</v>
      </c>
      <c r="L198" s="220"/>
      <c r="M198" s="221" t="s">
        <v>19</v>
      </c>
      <c r="N198" s="222" t="s">
        <v>42</v>
      </c>
      <c r="O198" s="84"/>
      <c r="P198" s="223">
        <f>O198*H198</f>
        <v>0</v>
      </c>
      <c r="Q198" s="223">
        <v>0.00265</v>
      </c>
      <c r="R198" s="223">
        <f>Q198*H198</f>
        <v>0.068900000000000003</v>
      </c>
      <c r="S198" s="223">
        <v>0</v>
      </c>
      <c r="T198" s="224">
        <f>S198*H198</f>
        <v>0</v>
      </c>
      <c r="U198" s="38"/>
      <c r="V198" s="38"/>
      <c r="W198" s="38"/>
      <c r="X198" s="38"/>
      <c r="Y198" s="38"/>
      <c r="Z198" s="38"/>
      <c r="AA198" s="38"/>
      <c r="AB198" s="38"/>
      <c r="AC198" s="38"/>
      <c r="AD198" s="38"/>
      <c r="AE198" s="38"/>
      <c r="AR198" s="225" t="s">
        <v>162</v>
      </c>
      <c r="AT198" s="225" t="s">
        <v>157</v>
      </c>
      <c r="AU198" s="225" t="s">
        <v>81</v>
      </c>
      <c r="AY198" s="17" t="s">
        <v>154</v>
      </c>
      <c r="BE198" s="226">
        <f>IF(N198="základní",J198,0)</f>
        <v>0</v>
      </c>
      <c r="BF198" s="226">
        <f>IF(N198="snížená",J198,0)</f>
        <v>0</v>
      </c>
      <c r="BG198" s="226">
        <f>IF(N198="zákl. přenesená",J198,0)</f>
        <v>0</v>
      </c>
      <c r="BH198" s="226">
        <f>IF(N198="sníž. přenesená",J198,0)</f>
        <v>0</v>
      </c>
      <c r="BI198" s="226">
        <f>IF(N198="nulová",J198,0)</f>
        <v>0</v>
      </c>
      <c r="BJ198" s="17" t="s">
        <v>79</v>
      </c>
      <c r="BK198" s="226">
        <f>ROUND(I198*H198,2)</f>
        <v>0</v>
      </c>
      <c r="BL198" s="17" t="s">
        <v>163</v>
      </c>
      <c r="BM198" s="225" t="s">
        <v>586</v>
      </c>
    </row>
    <row r="199" s="2" customFormat="1">
      <c r="A199" s="38"/>
      <c r="B199" s="39"/>
      <c r="C199" s="40"/>
      <c r="D199" s="227" t="s">
        <v>165</v>
      </c>
      <c r="E199" s="40"/>
      <c r="F199" s="228" t="s">
        <v>361</v>
      </c>
      <c r="G199" s="40"/>
      <c r="H199" s="40"/>
      <c r="I199" s="229"/>
      <c r="J199" s="40"/>
      <c r="K199" s="40"/>
      <c r="L199" s="44"/>
      <c r="M199" s="230"/>
      <c r="N199" s="231"/>
      <c r="O199" s="84"/>
      <c r="P199" s="84"/>
      <c r="Q199" s="84"/>
      <c r="R199" s="84"/>
      <c r="S199" s="84"/>
      <c r="T199" s="85"/>
      <c r="U199" s="38"/>
      <c r="V199" s="38"/>
      <c r="W199" s="38"/>
      <c r="X199" s="38"/>
      <c r="Y199" s="38"/>
      <c r="Z199" s="38"/>
      <c r="AA199" s="38"/>
      <c r="AB199" s="38"/>
      <c r="AC199" s="38"/>
      <c r="AD199" s="38"/>
      <c r="AE199" s="38"/>
      <c r="AT199" s="17" t="s">
        <v>165</v>
      </c>
      <c r="AU199" s="17" t="s">
        <v>81</v>
      </c>
    </row>
    <row r="200" s="2" customFormat="1" ht="21.75" customHeight="1">
      <c r="A200" s="38"/>
      <c r="B200" s="39"/>
      <c r="C200" s="247" t="s">
        <v>400</v>
      </c>
      <c r="D200" s="247" t="s">
        <v>228</v>
      </c>
      <c r="E200" s="248" t="s">
        <v>364</v>
      </c>
      <c r="F200" s="249" t="s">
        <v>365</v>
      </c>
      <c r="G200" s="250" t="s">
        <v>160</v>
      </c>
      <c r="H200" s="251">
        <v>97</v>
      </c>
      <c r="I200" s="252"/>
      <c r="J200" s="253">
        <f>ROUND(I200*H200,2)</f>
        <v>0</v>
      </c>
      <c r="K200" s="249" t="s">
        <v>161</v>
      </c>
      <c r="L200" s="44"/>
      <c r="M200" s="254" t="s">
        <v>19</v>
      </c>
      <c r="N200" s="255" t="s">
        <v>42</v>
      </c>
      <c r="O200" s="84"/>
      <c r="P200" s="223">
        <f>O200*H200</f>
        <v>0</v>
      </c>
      <c r="Q200" s="223">
        <v>0</v>
      </c>
      <c r="R200" s="223">
        <f>Q200*H200</f>
        <v>0</v>
      </c>
      <c r="S200" s="223">
        <v>0</v>
      </c>
      <c r="T200" s="224">
        <f>S200*H200</f>
        <v>0</v>
      </c>
      <c r="U200" s="38"/>
      <c r="V200" s="38"/>
      <c r="W200" s="38"/>
      <c r="X200" s="38"/>
      <c r="Y200" s="38"/>
      <c r="Z200" s="38"/>
      <c r="AA200" s="38"/>
      <c r="AB200" s="38"/>
      <c r="AC200" s="38"/>
      <c r="AD200" s="38"/>
      <c r="AE200" s="38"/>
      <c r="AR200" s="225" t="s">
        <v>163</v>
      </c>
      <c r="AT200" s="225" t="s">
        <v>228</v>
      </c>
      <c r="AU200" s="225" t="s">
        <v>81</v>
      </c>
      <c r="AY200" s="17" t="s">
        <v>154</v>
      </c>
      <c r="BE200" s="226">
        <f>IF(N200="základní",J200,0)</f>
        <v>0</v>
      </c>
      <c r="BF200" s="226">
        <f>IF(N200="snížená",J200,0)</f>
        <v>0</v>
      </c>
      <c r="BG200" s="226">
        <f>IF(N200="zákl. přenesená",J200,0)</f>
        <v>0</v>
      </c>
      <c r="BH200" s="226">
        <f>IF(N200="sníž. přenesená",J200,0)</f>
        <v>0</v>
      </c>
      <c r="BI200" s="226">
        <f>IF(N200="nulová",J200,0)</f>
        <v>0</v>
      </c>
      <c r="BJ200" s="17" t="s">
        <v>79</v>
      </c>
      <c r="BK200" s="226">
        <f>ROUND(I200*H200,2)</f>
        <v>0</v>
      </c>
      <c r="BL200" s="17" t="s">
        <v>163</v>
      </c>
      <c r="BM200" s="225" t="s">
        <v>587</v>
      </c>
    </row>
    <row r="201" s="2" customFormat="1">
      <c r="A201" s="38"/>
      <c r="B201" s="39"/>
      <c r="C201" s="40"/>
      <c r="D201" s="227" t="s">
        <v>165</v>
      </c>
      <c r="E201" s="40"/>
      <c r="F201" s="228" t="s">
        <v>367</v>
      </c>
      <c r="G201" s="40"/>
      <c r="H201" s="40"/>
      <c r="I201" s="229"/>
      <c r="J201" s="40"/>
      <c r="K201" s="40"/>
      <c r="L201" s="44"/>
      <c r="M201" s="230"/>
      <c r="N201" s="231"/>
      <c r="O201" s="84"/>
      <c r="P201" s="84"/>
      <c r="Q201" s="84"/>
      <c r="R201" s="84"/>
      <c r="S201" s="84"/>
      <c r="T201" s="85"/>
      <c r="U201" s="38"/>
      <c r="V201" s="38"/>
      <c r="W201" s="38"/>
      <c r="X201" s="38"/>
      <c r="Y201" s="38"/>
      <c r="Z201" s="38"/>
      <c r="AA201" s="38"/>
      <c r="AB201" s="38"/>
      <c r="AC201" s="38"/>
      <c r="AD201" s="38"/>
      <c r="AE201" s="38"/>
      <c r="AT201" s="17" t="s">
        <v>165</v>
      </c>
      <c r="AU201" s="17" t="s">
        <v>81</v>
      </c>
    </row>
    <row r="202" s="2" customFormat="1">
      <c r="A202" s="38"/>
      <c r="B202" s="39"/>
      <c r="C202" s="247" t="s">
        <v>407</v>
      </c>
      <c r="D202" s="247" t="s">
        <v>228</v>
      </c>
      <c r="E202" s="248" t="s">
        <v>369</v>
      </c>
      <c r="F202" s="249" t="s">
        <v>370</v>
      </c>
      <c r="G202" s="250" t="s">
        <v>160</v>
      </c>
      <c r="H202" s="251">
        <v>48</v>
      </c>
      <c r="I202" s="252"/>
      <c r="J202" s="253">
        <f>ROUND(I202*H202,2)</f>
        <v>0</v>
      </c>
      <c r="K202" s="249" t="s">
        <v>161</v>
      </c>
      <c r="L202" s="44"/>
      <c r="M202" s="254" t="s">
        <v>19</v>
      </c>
      <c r="N202" s="255" t="s">
        <v>42</v>
      </c>
      <c r="O202" s="84"/>
      <c r="P202" s="223">
        <f>O202*H202</f>
        <v>0</v>
      </c>
      <c r="Q202" s="223">
        <v>0</v>
      </c>
      <c r="R202" s="223">
        <f>Q202*H202</f>
        <v>0</v>
      </c>
      <c r="S202" s="223">
        <v>0</v>
      </c>
      <c r="T202" s="224">
        <f>S202*H202</f>
        <v>0</v>
      </c>
      <c r="U202" s="38"/>
      <c r="V202" s="38"/>
      <c r="W202" s="38"/>
      <c r="X202" s="38"/>
      <c r="Y202" s="38"/>
      <c r="Z202" s="38"/>
      <c r="AA202" s="38"/>
      <c r="AB202" s="38"/>
      <c r="AC202" s="38"/>
      <c r="AD202" s="38"/>
      <c r="AE202" s="38"/>
      <c r="AR202" s="225" t="s">
        <v>163</v>
      </c>
      <c r="AT202" s="225" t="s">
        <v>228</v>
      </c>
      <c r="AU202" s="225" t="s">
        <v>81</v>
      </c>
      <c r="AY202" s="17" t="s">
        <v>154</v>
      </c>
      <c r="BE202" s="226">
        <f>IF(N202="základní",J202,0)</f>
        <v>0</v>
      </c>
      <c r="BF202" s="226">
        <f>IF(N202="snížená",J202,0)</f>
        <v>0</v>
      </c>
      <c r="BG202" s="226">
        <f>IF(N202="zákl. přenesená",J202,0)</f>
        <v>0</v>
      </c>
      <c r="BH202" s="226">
        <f>IF(N202="sníž. přenesená",J202,0)</f>
        <v>0</v>
      </c>
      <c r="BI202" s="226">
        <f>IF(N202="nulová",J202,0)</f>
        <v>0</v>
      </c>
      <c r="BJ202" s="17" t="s">
        <v>79</v>
      </c>
      <c r="BK202" s="226">
        <f>ROUND(I202*H202,2)</f>
        <v>0</v>
      </c>
      <c r="BL202" s="17" t="s">
        <v>163</v>
      </c>
      <c r="BM202" s="225" t="s">
        <v>588</v>
      </c>
    </row>
    <row r="203" s="2" customFormat="1">
      <c r="A203" s="38"/>
      <c r="B203" s="39"/>
      <c r="C203" s="40"/>
      <c r="D203" s="227" t="s">
        <v>165</v>
      </c>
      <c r="E203" s="40"/>
      <c r="F203" s="228" t="s">
        <v>372</v>
      </c>
      <c r="G203" s="40"/>
      <c r="H203" s="40"/>
      <c r="I203" s="229"/>
      <c r="J203" s="40"/>
      <c r="K203" s="40"/>
      <c r="L203" s="44"/>
      <c r="M203" s="230"/>
      <c r="N203" s="231"/>
      <c r="O203" s="84"/>
      <c r="P203" s="84"/>
      <c r="Q203" s="84"/>
      <c r="R203" s="84"/>
      <c r="S203" s="84"/>
      <c r="T203" s="85"/>
      <c r="U203" s="38"/>
      <c r="V203" s="38"/>
      <c r="W203" s="38"/>
      <c r="X203" s="38"/>
      <c r="Y203" s="38"/>
      <c r="Z203" s="38"/>
      <c r="AA203" s="38"/>
      <c r="AB203" s="38"/>
      <c r="AC203" s="38"/>
      <c r="AD203" s="38"/>
      <c r="AE203" s="38"/>
      <c r="AT203" s="17" t="s">
        <v>165</v>
      </c>
      <c r="AU203" s="17" t="s">
        <v>81</v>
      </c>
    </row>
    <row r="204" s="2" customFormat="1" ht="16.5" customHeight="1">
      <c r="A204" s="38"/>
      <c r="B204" s="39"/>
      <c r="C204" s="212" t="s">
        <v>414</v>
      </c>
      <c r="D204" s="212" t="s">
        <v>157</v>
      </c>
      <c r="E204" s="214" t="s">
        <v>374</v>
      </c>
      <c r="F204" s="215" t="s">
        <v>375</v>
      </c>
      <c r="G204" s="216" t="s">
        <v>160</v>
      </c>
      <c r="H204" s="217">
        <v>48</v>
      </c>
      <c r="I204" s="218"/>
      <c r="J204" s="219">
        <f>ROUND(I204*H204,2)</f>
        <v>0</v>
      </c>
      <c r="K204" s="215" t="s">
        <v>161</v>
      </c>
      <c r="L204" s="220"/>
      <c r="M204" s="221" t="s">
        <v>19</v>
      </c>
      <c r="N204" s="222" t="s">
        <v>42</v>
      </c>
      <c r="O204" s="84"/>
      <c r="P204" s="223">
        <f>O204*H204</f>
        <v>0</v>
      </c>
      <c r="Q204" s="223">
        <v>0</v>
      </c>
      <c r="R204" s="223">
        <f>Q204*H204</f>
        <v>0</v>
      </c>
      <c r="S204" s="223">
        <v>0</v>
      </c>
      <c r="T204" s="224">
        <f>S204*H204</f>
        <v>0</v>
      </c>
      <c r="U204" s="38"/>
      <c r="V204" s="38"/>
      <c r="W204" s="38"/>
      <c r="X204" s="38"/>
      <c r="Y204" s="38"/>
      <c r="Z204" s="38"/>
      <c r="AA204" s="38"/>
      <c r="AB204" s="38"/>
      <c r="AC204" s="38"/>
      <c r="AD204" s="38"/>
      <c r="AE204" s="38"/>
      <c r="AR204" s="225" t="s">
        <v>162</v>
      </c>
      <c r="AT204" s="225" t="s">
        <v>157</v>
      </c>
      <c r="AU204" s="225" t="s">
        <v>81</v>
      </c>
      <c r="AY204" s="17" t="s">
        <v>154</v>
      </c>
      <c r="BE204" s="226">
        <f>IF(N204="základní",J204,0)</f>
        <v>0</v>
      </c>
      <c r="BF204" s="226">
        <f>IF(N204="snížená",J204,0)</f>
        <v>0</v>
      </c>
      <c r="BG204" s="226">
        <f>IF(N204="zákl. přenesená",J204,0)</f>
        <v>0</v>
      </c>
      <c r="BH204" s="226">
        <f>IF(N204="sníž. přenesená",J204,0)</f>
        <v>0</v>
      </c>
      <c r="BI204" s="226">
        <f>IF(N204="nulová",J204,0)</f>
        <v>0</v>
      </c>
      <c r="BJ204" s="17" t="s">
        <v>79</v>
      </c>
      <c r="BK204" s="226">
        <f>ROUND(I204*H204,2)</f>
        <v>0</v>
      </c>
      <c r="BL204" s="17" t="s">
        <v>163</v>
      </c>
      <c r="BM204" s="225" t="s">
        <v>589</v>
      </c>
    </row>
    <row r="205" s="2" customFormat="1">
      <c r="A205" s="38"/>
      <c r="B205" s="39"/>
      <c r="C205" s="40"/>
      <c r="D205" s="227" t="s">
        <v>165</v>
      </c>
      <c r="E205" s="40"/>
      <c r="F205" s="228" t="s">
        <v>375</v>
      </c>
      <c r="G205" s="40"/>
      <c r="H205" s="40"/>
      <c r="I205" s="229"/>
      <c r="J205" s="40"/>
      <c r="K205" s="40"/>
      <c r="L205" s="44"/>
      <c r="M205" s="230"/>
      <c r="N205" s="231"/>
      <c r="O205" s="84"/>
      <c r="P205" s="84"/>
      <c r="Q205" s="84"/>
      <c r="R205" s="84"/>
      <c r="S205" s="84"/>
      <c r="T205" s="85"/>
      <c r="U205" s="38"/>
      <c r="V205" s="38"/>
      <c r="W205" s="38"/>
      <c r="X205" s="38"/>
      <c r="Y205" s="38"/>
      <c r="Z205" s="38"/>
      <c r="AA205" s="38"/>
      <c r="AB205" s="38"/>
      <c r="AC205" s="38"/>
      <c r="AD205" s="38"/>
      <c r="AE205" s="38"/>
      <c r="AT205" s="17" t="s">
        <v>165</v>
      </c>
      <c r="AU205" s="17" t="s">
        <v>81</v>
      </c>
    </row>
    <row r="206" s="13" customFormat="1">
      <c r="A206" s="13"/>
      <c r="B206" s="232"/>
      <c r="C206" s="233"/>
      <c r="D206" s="227" t="s">
        <v>166</v>
      </c>
      <c r="E206" s="234" t="s">
        <v>19</v>
      </c>
      <c r="F206" s="235" t="s">
        <v>590</v>
      </c>
      <c r="G206" s="233"/>
      <c r="H206" s="236">
        <v>48</v>
      </c>
      <c r="I206" s="237"/>
      <c r="J206" s="233"/>
      <c r="K206" s="233"/>
      <c r="L206" s="238"/>
      <c r="M206" s="239"/>
      <c r="N206" s="240"/>
      <c r="O206" s="240"/>
      <c r="P206" s="240"/>
      <c r="Q206" s="240"/>
      <c r="R206" s="240"/>
      <c r="S206" s="240"/>
      <c r="T206" s="241"/>
      <c r="U206" s="13"/>
      <c r="V206" s="13"/>
      <c r="W206" s="13"/>
      <c r="X206" s="13"/>
      <c r="Y206" s="13"/>
      <c r="Z206" s="13"/>
      <c r="AA206" s="13"/>
      <c r="AB206" s="13"/>
      <c r="AC206" s="13"/>
      <c r="AD206" s="13"/>
      <c r="AE206" s="13"/>
      <c r="AT206" s="242" t="s">
        <v>166</v>
      </c>
      <c r="AU206" s="242" t="s">
        <v>81</v>
      </c>
      <c r="AV206" s="13" t="s">
        <v>81</v>
      </c>
      <c r="AW206" s="13" t="s">
        <v>33</v>
      </c>
      <c r="AX206" s="13" t="s">
        <v>71</v>
      </c>
      <c r="AY206" s="242" t="s">
        <v>154</v>
      </c>
    </row>
    <row r="207" s="2" customFormat="1" ht="16.5" customHeight="1">
      <c r="A207" s="38"/>
      <c r="B207" s="39"/>
      <c r="C207" s="212" t="s">
        <v>421</v>
      </c>
      <c r="D207" s="212" t="s">
        <v>157</v>
      </c>
      <c r="E207" s="214" t="s">
        <v>378</v>
      </c>
      <c r="F207" s="215" t="s">
        <v>379</v>
      </c>
      <c r="G207" s="216" t="s">
        <v>160</v>
      </c>
      <c r="H207" s="217">
        <v>48</v>
      </c>
      <c r="I207" s="218"/>
      <c r="J207" s="219">
        <f>ROUND(I207*H207,2)</f>
        <v>0</v>
      </c>
      <c r="K207" s="215" t="s">
        <v>161</v>
      </c>
      <c r="L207" s="220"/>
      <c r="M207" s="221" t="s">
        <v>19</v>
      </c>
      <c r="N207" s="222" t="s">
        <v>42</v>
      </c>
      <c r="O207" s="84"/>
      <c r="P207" s="223">
        <f>O207*H207</f>
        <v>0</v>
      </c>
      <c r="Q207" s="223">
        <v>0</v>
      </c>
      <c r="R207" s="223">
        <f>Q207*H207</f>
        <v>0</v>
      </c>
      <c r="S207" s="223">
        <v>0</v>
      </c>
      <c r="T207" s="224">
        <f>S207*H207</f>
        <v>0</v>
      </c>
      <c r="U207" s="38"/>
      <c r="V207" s="38"/>
      <c r="W207" s="38"/>
      <c r="X207" s="38"/>
      <c r="Y207" s="38"/>
      <c r="Z207" s="38"/>
      <c r="AA207" s="38"/>
      <c r="AB207" s="38"/>
      <c r="AC207" s="38"/>
      <c r="AD207" s="38"/>
      <c r="AE207" s="38"/>
      <c r="AR207" s="225" t="s">
        <v>162</v>
      </c>
      <c r="AT207" s="225" t="s">
        <v>157</v>
      </c>
      <c r="AU207" s="225" t="s">
        <v>81</v>
      </c>
      <c r="AY207" s="17" t="s">
        <v>154</v>
      </c>
      <c r="BE207" s="226">
        <f>IF(N207="základní",J207,0)</f>
        <v>0</v>
      </c>
      <c r="BF207" s="226">
        <f>IF(N207="snížená",J207,0)</f>
        <v>0</v>
      </c>
      <c r="BG207" s="226">
        <f>IF(N207="zákl. přenesená",J207,0)</f>
        <v>0</v>
      </c>
      <c r="BH207" s="226">
        <f>IF(N207="sníž. přenesená",J207,0)</f>
        <v>0</v>
      </c>
      <c r="BI207" s="226">
        <f>IF(N207="nulová",J207,0)</f>
        <v>0</v>
      </c>
      <c r="BJ207" s="17" t="s">
        <v>79</v>
      </c>
      <c r="BK207" s="226">
        <f>ROUND(I207*H207,2)</f>
        <v>0</v>
      </c>
      <c r="BL207" s="17" t="s">
        <v>163</v>
      </c>
      <c r="BM207" s="225" t="s">
        <v>591</v>
      </c>
    </row>
    <row r="208" s="2" customFormat="1">
      <c r="A208" s="38"/>
      <c r="B208" s="39"/>
      <c r="C208" s="40"/>
      <c r="D208" s="227" t="s">
        <v>165</v>
      </c>
      <c r="E208" s="40"/>
      <c r="F208" s="228" t="s">
        <v>379</v>
      </c>
      <c r="G208" s="40"/>
      <c r="H208" s="40"/>
      <c r="I208" s="229"/>
      <c r="J208" s="40"/>
      <c r="K208" s="40"/>
      <c r="L208" s="44"/>
      <c r="M208" s="230"/>
      <c r="N208" s="231"/>
      <c r="O208" s="84"/>
      <c r="P208" s="84"/>
      <c r="Q208" s="84"/>
      <c r="R208" s="84"/>
      <c r="S208" s="84"/>
      <c r="T208" s="85"/>
      <c r="U208" s="38"/>
      <c r="V208" s="38"/>
      <c r="W208" s="38"/>
      <c r="X208" s="38"/>
      <c r="Y208" s="38"/>
      <c r="Z208" s="38"/>
      <c r="AA208" s="38"/>
      <c r="AB208" s="38"/>
      <c r="AC208" s="38"/>
      <c r="AD208" s="38"/>
      <c r="AE208" s="38"/>
      <c r="AT208" s="17" t="s">
        <v>165</v>
      </c>
      <c r="AU208" s="17" t="s">
        <v>81</v>
      </c>
    </row>
    <row r="209" s="2" customFormat="1" ht="16.5" customHeight="1">
      <c r="A209" s="38"/>
      <c r="B209" s="39"/>
      <c r="C209" s="247" t="s">
        <v>433</v>
      </c>
      <c r="D209" s="247" t="s">
        <v>228</v>
      </c>
      <c r="E209" s="248" t="s">
        <v>382</v>
      </c>
      <c r="F209" s="249" t="s">
        <v>383</v>
      </c>
      <c r="G209" s="250" t="s">
        <v>253</v>
      </c>
      <c r="H209" s="251">
        <v>17.303999999999998</v>
      </c>
      <c r="I209" s="252"/>
      <c r="J209" s="253">
        <f>ROUND(I209*H209,2)</f>
        <v>0</v>
      </c>
      <c r="K209" s="249" t="s">
        <v>161</v>
      </c>
      <c r="L209" s="44"/>
      <c r="M209" s="254" t="s">
        <v>19</v>
      </c>
      <c r="N209" s="255" t="s">
        <v>42</v>
      </c>
      <c r="O209" s="84"/>
      <c r="P209" s="223">
        <f>O209*H209</f>
        <v>0</v>
      </c>
      <c r="Q209" s="223">
        <v>0</v>
      </c>
      <c r="R209" s="223">
        <f>Q209*H209</f>
        <v>0</v>
      </c>
      <c r="S209" s="223">
        <v>0</v>
      </c>
      <c r="T209" s="224">
        <f>S209*H209</f>
        <v>0</v>
      </c>
      <c r="U209" s="38"/>
      <c r="V209" s="38"/>
      <c r="W209" s="38"/>
      <c r="X209" s="38"/>
      <c r="Y209" s="38"/>
      <c r="Z209" s="38"/>
      <c r="AA209" s="38"/>
      <c r="AB209" s="38"/>
      <c r="AC209" s="38"/>
      <c r="AD209" s="38"/>
      <c r="AE209" s="38"/>
      <c r="AR209" s="225" t="s">
        <v>163</v>
      </c>
      <c r="AT209" s="225" t="s">
        <v>228</v>
      </c>
      <c r="AU209" s="225" t="s">
        <v>81</v>
      </c>
      <c r="AY209" s="17" t="s">
        <v>154</v>
      </c>
      <c r="BE209" s="226">
        <f>IF(N209="základní",J209,0)</f>
        <v>0</v>
      </c>
      <c r="BF209" s="226">
        <f>IF(N209="snížená",J209,0)</f>
        <v>0</v>
      </c>
      <c r="BG209" s="226">
        <f>IF(N209="zákl. přenesená",J209,0)</f>
        <v>0</v>
      </c>
      <c r="BH209" s="226">
        <f>IF(N209="sníž. přenesená",J209,0)</f>
        <v>0</v>
      </c>
      <c r="BI209" s="226">
        <f>IF(N209="nulová",J209,0)</f>
        <v>0</v>
      </c>
      <c r="BJ209" s="17" t="s">
        <v>79</v>
      </c>
      <c r="BK209" s="226">
        <f>ROUND(I209*H209,2)</f>
        <v>0</v>
      </c>
      <c r="BL209" s="17" t="s">
        <v>163</v>
      </c>
      <c r="BM209" s="225" t="s">
        <v>592</v>
      </c>
    </row>
    <row r="210" s="2" customFormat="1">
      <c r="A210" s="38"/>
      <c r="B210" s="39"/>
      <c r="C210" s="40"/>
      <c r="D210" s="227" t="s">
        <v>165</v>
      </c>
      <c r="E210" s="40"/>
      <c r="F210" s="228" t="s">
        <v>385</v>
      </c>
      <c r="G210" s="40"/>
      <c r="H210" s="40"/>
      <c r="I210" s="229"/>
      <c r="J210" s="40"/>
      <c r="K210" s="40"/>
      <c r="L210" s="44"/>
      <c r="M210" s="230"/>
      <c r="N210" s="231"/>
      <c r="O210" s="84"/>
      <c r="P210" s="84"/>
      <c r="Q210" s="84"/>
      <c r="R210" s="84"/>
      <c r="S210" s="84"/>
      <c r="T210" s="85"/>
      <c r="U210" s="38"/>
      <c r="V210" s="38"/>
      <c r="W210" s="38"/>
      <c r="X210" s="38"/>
      <c r="Y210" s="38"/>
      <c r="Z210" s="38"/>
      <c r="AA210" s="38"/>
      <c r="AB210" s="38"/>
      <c r="AC210" s="38"/>
      <c r="AD210" s="38"/>
      <c r="AE210" s="38"/>
      <c r="AT210" s="17" t="s">
        <v>165</v>
      </c>
      <c r="AU210" s="17" t="s">
        <v>81</v>
      </c>
    </row>
    <row r="211" s="13" customFormat="1">
      <c r="A211" s="13"/>
      <c r="B211" s="232"/>
      <c r="C211" s="233"/>
      <c r="D211" s="227" t="s">
        <v>166</v>
      </c>
      <c r="E211" s="234" t="s">
        <v>19</v>
      </c>
      <c r="F211" s="235" t="s">
        <v>593</v>
      </c>
      <c r="G211" s="233"/>
      <c r="H211" s="236">
        <v>17.303999999999998</v>
      </c>
      <c r="I211" s="237"/>
      <c r="J211" s="233"/>
      <c r="K211" s="233"/>
      <c r="L211" s="238"/>
      <c r="M211" s="239"/>
      <c r="N211" s="240"/>
      <c r="O211" s="240"/>
      <c r="P211" s="240"/>
      <c r="Q211" s="240"/>
      <c r="R211" s="240"/>
      <c r="S211" s="240"/>
      <c r="T211" s="241"/>
      <c r="U211" s="13"/>
      <c r="V211" s="13"/>
      <c r="W211" s="13"/>
      <c r="X211" s="13"/>
      <c r="Y211" s="13"/>
      <c r="Z211" s="13"/>
      <c r="AA211" s="13"/>
      <c r="AB211" s="13"/>
      <c r="AC211" s="13"/>
      <c r="AD211" s="13"/>
      <c r="AE211" s="13"/>
      <c r="AT211" s="242" t="s">
        <v>166</v>
      </c>
      <c r="AU211" s="242" t="s">
        <v>81</v>
      </c>
      <c r="AV211" s="13" t="s">
        <v>81</v>
      </c>
      <c r="AW211" s="13" t="s">
        <v>33</v>
      </c>
      <c r="AX211" s="13" t="s">
        <v>71</v>
      </c>
      <c r="AY211" s="242" t="s">
        <v>154</v>
      </c>
    </row>
    <row r="212" s="2" customFormat="1" ht="16.5" customHeight="1">
      <c r="A212" s="38"/>
      <c r="B212" s="39"/>
      <c r="C212" s="247" t="s">
        <v>439</v>
      </c>
      <c r="D212" s="247" t="s">
        <v>228</v>
      </c>
      <c r="E212" s="248" t="s">
        <v>388</v>
      </c>
      <c r="F212" s="249" t="s">
        <v>389</v>
      </c>
      <c r="G212" s="250" t="s">
        <v>253</v>
      </c>
      <c r="H212" s="251">
        <v>187.68199999999999</v>
      </c>
      <c r="I212" s="252"/>
      <c r="J212" s="253">
        <f>ROUND(I212*H212,2)</f>
        <v>0</v>
      </c>
      <c r="K212" s="249" t="s">
        <v>161</v>
      </c>
      <c r="L212" s="44"/>
      <c r="M212" s="254" t="s">
        <v>19</v>
      </c>
      <c r="N212" s="255" t="s">
        <v>42</v>
      </c>
      <c r="O212" s="84"/>
      <c r="P212" s="223">
        <f>O212*H212</f>
        <v>0</v>
      </c>
      <c r="Q212" s="223">
        <v>0</v>
      </c>
      <c r="R212" s="223">
        <f>Q212*H212</f>
        <v>0</v>
      </c>
      <c r="S212" s="223">
        <v>0</v>
      </c>
      <c r="T212" s="224">
        <f>S212*H212</f>
        <v>0</v>
      </c>
      <c r="U212" s="38"/>
      <c r="V212" s="38"/>
      <c r="W212" s="38"/>
      <c r="X212" s="38"/>
      <c r="Y212" s="38"/>
      <c r="Z212" s="38"/>
      <c r="AA212" s="38"/>
      <c r="AB212" s="38"/>
      <c r="AC212" s="38"/>
      <c r="AD212" s="38"/>
      <c r="AE212" s="38"/>
      <c r="AR212" s="225" t="s">
        <v>163</v>
      </c>
      <c r="AT212" s="225" t="s">
        <v>228</v>
      </c>
      <c r="AU212" s="225" t="s">
        <v>81</v>
      </c>
      <c r="AY212" s="17" t="s">
        <v>154</v>
      </c>
      <c r="BE212" s="226">
        <f>IF(N212="základní",J212,0)</f>
        <v>0</v>
      </c>
      <c r="BF212" s="226">
        <f>IF(N212="snížená",J212,0)</f>
        <v>0</v>
      </c>
      <c r="BG212" s="226">
        <f>IF(N212="zákl. přenesená",J212,0)</f>
        <v>0</v>
      </c>
      <c r="BH212" s="226">
        <f>IF(N212="sníž. přenesená",J212,0)</f>
        <v>0</v>
      </c>
      <c r="BI212" s="226">
        <f>IF(N212="nulová",J212,0)</f>
        <v>0</v>
      </c>
      <c r="BJ212" s="17" t="s">
        <v>79</v>
      </c>
      <c r="BK212" s="226">
        <f>ROUND(I212*H212,2)</f>
        <v>0</v>
      </c>
      <c r="BL212" s="17" t="s">
        <v>163</v>
      </c>
      <c r="BM212" s="225" t="s">
        <v>594</v>
      </c>
    </row>
    <row r="213" s="2" customFormat="1">
      <c r="A213" s="38"/>
      <c r="B213" s="39"/>
      <c r="C213" s="40"/>
      <c r="D213" s="227" t="s">
        <v>165</v>
      </c>
      <c r="E213" s="40"/>
      <c r="F213" s="228" t="s">
        <v>391</v>
      </c>
      <c r="G213" s="40"/>
      <c r="H213" s="40"/>
      <c r="I213" s="229"/>
      <c r="J213" s="40"/>
      <c r="K213" s="40"/>
      <c r="L213" s="44"/>
      <c r="M213" s="230"/>
      <c r="N213" s="231"/>
      <c r="O213" s="84"/>
      <c r="P213" s="84"/>
      <c r="Q213" s="84"/>
      <c r="R213" s="84"/>
      <c r="S213" s="84"/>
      <c r="T213" s="85"/>
      <c r="U213" s="38"/>
      <c r="V213" s="38"/>
      <c r="W213" s="38"/>
      <c r="X213" s="38"/>
      <c r="Y213" s="38"/>
      <c r="Z213" s="38"/>
      <c r="AA213" s="38"/>
      <c r="AB213" s="38"/>
      <c r="AC213" s="38"/>
      <c r="AD213" s="38"/>
      <c r="AE213" s="38"/>
      <c r="AT213" s="17" t="s">
        <v>165</v>
      </c>
      <c r="AU213" s="17" t="s">
        <v>81</v>
      </c>
    </row>
    <row r="214" s="13" customFormat="1">
      <c r="A214" s="13"/>
      <c r="B214" s="232"/>
      <c r="C214" s="233"/>
      <c r="D214" s="227" t="s">
        <v>166</v>
      </c>
      <c r="E214" s="234" t="s">
        <v>19</v>
      </c>
      <c r="F214" s="235" t="s">
        <v>595</v>
      </c>
      <c r="G214" s="233"/>
      <c r="H214" s="236">
        <v>187.68199999999999</v>
      </c>
      <c r="I214" s="237"/>
      <c r="J214" s="233"/>
      <c r="K214" s="233"/>
      <c r="L214" s="238"/>
      <c r="M214" s="239"/>
      <c r="N214" s="240"/>
      <c r="O214" s="240"/>
      <c r="P214" s="240"/>
      <c r="Q214" s="240"/>
      <c r="R214" s="240"/>
      <c r="S214" s="240"/>
      <c r="T214" s="241"/>
      <c r="U214" s="13"/>
      <c r="V214" s="13"/>
      <c r="W214" s="13"/>
      <c r="X214" s="13"/>
      <c r="Y214" s="13"/>
      <c r="Z214" s="13"/>
      <c r="AA214" s="13"/>
      <c r="AB214" s="13"/>
      <c r="AC214" s="13"/>
      <c r="AD214" s="13"/>
      <c r="AE214" s="13"/>
      <c r="AT214" s="242" t="s">
        <v>166</v>
      </c>
      <c r="AU214" s="242" t="s">
        <v>81</v>
      </c>
      <c r="AV214" s="13" t="s">
        <v>81</v>
      </c>
      <c r="AW214" s="13" t="s">
        <v>33</v>
      </c>
      <c r="AX214" s="13" t="s">
        <v>71</v>
      </c>
      <c r="AY214" s="242" t="s">
        <v>154</v>
      </c>
    </row>
    <row r="215" s="12" customFormat="1" ht="25.92" customHeight="1">
      <c r="A215" s="12"/>
      <c r="B215" s="196"/>
      <c r="C215" s="197"/>
      <c r="D215" s="198" t="s">
        <v>70</v>
      </c>
      <c r="E215" s="199" t="s">
        <v>398</v>
      </c>
      <c r="F215" s="199" t="s">
        <v>399</v>
      </c>
      <c r="G215" s="197"/>
      <c r="H215" s="197"/>
      <c r="I215" s="200"/>
      <c r="J215" s="201">
        <f>BK215</f>
        <v>0</v>
      </c>
      <c r="K215" s="197"/>
      <c r="L215" s="202"/>
      <c r="M215" s="203"/>
      <c r="N215" s="204"/>
      <c r="O215" s="204"/>
      <c r="P215" s="205">
        <f>SUM(P216:P274)</f>
        <v>0</v>
      </c>
      <c r="Q215" s="204"/>
      <c r="R215" s="205">
        <f>SUM(R216:R274)</f>
        <v>0</v>
      </c>
      <c r="S215" s="204"/>
      <c r="T215" s="206">
        <f>SUM(T216:T274)</f>
        <v>0</v>
      </c>
      <c r="U215" s="12"/>
      <c r="V215" s="12"/>
      <c r="W215" s="12"/>
      <c r="X215" s="12"/>
      <c r="Y215" s="12"/>
      <c r="Z215" s="12"/>
      <c r="AA215" s="12"/>
      <c r="AB215" s="12"/>
      <c r="AC215" s="12"/>
      <c r="AD215" s="12"/>
      <c r="AE215" s="12"/>
      <c r="AR215" s="207" t="s">
        <v>163</v>
      </c>
      <c r="AT215" s="208" t="s">
        <v>70</v>
      </c>
      <c r="AU215" s="208" t="s">
        <v>71</v>
      </c>
      <c r="AY215" s="207" t="s">
        <v>154</v>
      </c>
      <c r="BK215" s="209">
        <f>SUM(BK216:BK274)</f>
        <v>0</v>
      </c>
    </row>
    <row r="216" s="2" customFormat="1">
      <c r="A216" s="38"/>
      <c r="B216" s="39"/>
      <c r="C216" s="247" t="s">
        <v>445</v>
      </c>
      <c r="D216" s="247" t="s">
        <v>228</v>
      </c>
      <c r="E216" s="248" t="s">
        <v>401</v>
      </c>
      <c r="F216" s="249" t="s">
        <v>402</v>
      </c>
      <c r="G216" s="250" t="s">
        <v>160</v>
      </c>
      <c r="H216" s="251">
        <v>1</v>
      </c>
      <c r="I216" s="252"/>
      <c r="J216" s="253">
        <f>ROUND(I216*H216,2)</f>
        <v>0</v>
      </c>
      <c r="K216" s="249" t="s">
        <v>161</v>
      </c>
      <c r="L216" s="44"/>
      <c r="M216" s="254" t="s">
        <v>19</v>
      </c>
      <c r="N216" s="255" t="s">
        <v>42</v>
      </c>
      <c r="O216" s="84"/>
      <c r="P216" s="223">
        <f>O216*H216</f>
        <v>0</v>
      </c>
      <c r="Q216" s="223">
        <v>0</v>
      </c>
      <c r="R216" s="223">
        <f>Q216*H216</f>
        <v>0</v>
      </c>
      <c r="S216" s="223">
        <v>0</v>
      </c>
      <c r="T216" s="224">
        <f>S216*H216</f>
        <v>0</v>
      </c>
      <c r="U216" s="38"/>
      <c r="V216" s="38"/>
      <c r="W216" s="38"/>
      <c r="X216" s="38"/>
      <c r="Y216" s="38"/>
      <c r="Z216" s="38"/>
      <c r="AA216" s="38"/>
      <c r="AB216" s="38"/>
      <c r="AC216" s="38"/>
      <c r="AD216" s="38"/>
      <c r="AE216" s="38"/>
      <c r="AR216" s="225" t="s">
        <v>403</v>
      </c>
      <c r="AT216" s="225" t="s">
        <v>228</v>
      </c>
      <c r="AU216" s="225" t="s">
        <v>79</v>
      </c>
      <c r="AY216" s="17" t="s">
        <v>154</v>
      </c>
      <c r="BE216" s="226">
        <f>IF(N216="základní",J216,0)</f>
        <v>0</v>
      </c>
      <c r="BF216" s="226">
        <f>IF(N216="snížená",J216,0)</f>
        <v>0</v>
      </c>
      <c r="BG216" s="226">
        <f>IF(N216="zákl. přenesená",J216,0)</f>
        <v>0</v>
      </c>
      <c r="BH216" s="226">
        <f>IF(N216="sníž. přenesená",J216,0)</f>
        <v>0</v>
      </c>
      <c r="BI216" s="226">
        <f>IF(N216="nulová",J216,0)</f>
        <v>0</v>
      </c>
      <c r="BJ216" s="17" t="s">
        <v>79</v>
      </c>
      <c r="BK216" s="226">
        <f>ROUND(I216*H216,2)</f>
        <v>0</v>
      </c>
      <c r="BL216" s="17" t="s">
        <v>403</v>
      </c>
      <c r="BM216" s="225" t="s">
        <v>596</v>
      </c>
    </row>
    <row r="217" s="2" customFormat="1">
      <c r="A217" s="38"/>
      <c r="B217" s="39"/>
      <c r="C217" s="40"/>
      <c r="D217" s="227" t="s">
        <v>165</v>
      </c>
      <c r="E217" s="40"/>
      <c r="F217" s="228" t="s">
        <v>405</v>
      </c>
      <c r="G217" s="40"/>
      <c r="H217" s="40"/>
      <c r="I217" s="229"/>
      <c r="J217" s="40"/>
      <c r="K217" s="40"/>
      <c r="L217" s="44"/>
      <c r="M217" s="230"/>
      <c r="N217" s="231"/>
      <c r="O217" s="84"/>
      <c r="P217" s="84"/>
      <c r="Q217" s="84"/>
      <c r="R217" s="84"/>
      <c r="S217" s="84"/>
      <c r="T217" s="85"/>
      <c r="U217" s="38"/>
      <c r="V217" s="38"/>
      <c r="W217" s="38"/>
      <c r="X217" s="38"/>
      <c r="Y217" s="38"/>
      <c r="Z217" s="38"/>
      <c r="AA217" s="38"/>
      <c r="AB217" s="38"/>
      <c r="AC217" s="38"/>
      <c r="AD217" s="38"/>
      <c r="AE217" s="38"/>
      <c r="AT217" s="17" t="s">
        <v>165</v>
      </c>
      <c r="AU217" s="17" t="s">
        <v>79</v>
      </c>
    </row>
    <row r="218" s="13" customFormat="1">
      <c r="A218" s="13"/>
      <c r="B218" s="232"/>
      <c r="C218" s="233"/>
      <c r="D218" s="227" t="s">
        <v>166</v>
      </c>
      <c r="E218" s="234" t="s">
        <v>19</v>
      </c>
      <c r="F218" s="235" t="s">
        <v>597</v>
      </c>
      <c r="G218" s="233"/>
      <c r="H218" s="236">
        <v>1</v>
      </c>
      <c r="I218" s="237"/>
      <c r="J218" s="233"/>
      <c r="K218" s="233"/>
      <c r="L218" s="238"/>
      <c r="M218" s="239"/>
      <c r="N218" s="240"/>
      <c r="O218" s="240"/>
      <c r="P218" s="240"/>
      <c r="Q218" s="240"/>
      <c r="R218" s="240"/>
      <c r="S218" s="240"/>
      <c r="T218" s="241"/>
      <c r="U218" s="13"/>
      <c r="V218" s="13"/>
      <c r="W218" s="13"/>
      <c r="X218" s="13"/>
      <c r="Y218" s="13"/>
      <c r="Z218" s="13"/>
      <c r="AA218" s="13"/>
      <c r="AB218" s="13"/>
      <c r="AC218" s="13"/>
      <c r="AD218" s="13"/>
      <c r="AE218" s="13"/>
      <c r="AT218" s="242" t="s">
        <v>166</v>
      </c>
      <c r="AU218" s="242" t="s">
        <v>79</v>
      </c>
      <c r="AV218" s="13" t="s">
        <v>81</v>
      </c>
      <c r="AW218" s="13" t="s">
        <v>33</v>
      </c>
      <c r="AX218" s="13" t="s">
        <v>71</v>
      </c>
      <c r="AY218" s="242" t="s">
        <v>154</v>
      </c>
    </row>
    <row r="219" s="2" customFormat="1">
      <c r="A219" s="38"/>
      <c r="B219" s="39"/>
      <c r="C219" s="247" t="s">
        <v>451</v>
      </c>
      <c r="D219" s="247" t="s">
        <v>228</v>
      </c>
      <c r="E219" s="248" t="s">
        <v>408</v>
      </c>
      <c r="F219" s="249" t="s">
        <v>409</v>
      </c>
      <c r="G219" s="250" t="s">
        <v>160</v>
      </c>
      <c r="H219" s="251">
        <v>1</v>
      </c>
      <c r="I219" s="252"/>
      <c r="J219" s="253">
        <f>ROUND(I219*H219,2)</f>
        <v>0</v>
      </c>
      <c r="K219" s="249" t="s">
        <v>161</v>
      </c>
      <c r="L219" s="44"/>
      <c r="M219" s="254" t="s">
        <v>19</v>
      </c>
      <c r="N219" s="255" t="s">
        <v>42</v>
      </c>
      <c r="O219" s="84"/>
      <c r="P219" s="223">
        <f>O219*H219</f>
        <v>0</v>
      </c>
      <c r="Q219" s="223">
        <v>0</v>
      </c>
      <c r="R219" s="223">
        <f>Q219*H219</f>
        <v>0</v>
      </c>
      <c r="S219" s="223">
        <v>0</v>
      </c>
      <c r="T219" s="224">
        <f>S219*H219</f>
        <v>0</v>
      </c>
      <c r="U219" s="38"/>
      <c r="V219" s="38"/>
      <c r="W219" s="38"/>
      <c r="X219" s="38"/>
      <c r="Y219" s="38"/>
      <c r="Z219" s="38"/>
      <c r="AA219" s="38"/>
      <c r="AB219" s="38"/>
      <c r="AC219" s="38"/>
      <c r="AD219" s="38"/>
      <c r="AE219" s="38"/>
      <c r="AR219" s="225" t="s">
        <v>403</v>
      </c>
      <c r="AT219" s="225" t="s">
        <v>228</v>
      </c>
      <c r="AU219" s="225" t="s">
        <v>79</v>
      </c>
      <c r="AY219" s="17" t="s">
        <v>154</v>
      </c>
      <c r="BE219" s="226">
        <f>IF(N219="základní",J219,0)</f>
        <v>0</v>
      </c>
      <c r="BF219" s="226">
        <f>IF(N219="snížená",J219,0)</f>
        <v>0</v>
      </c>
      <c r="BG219" s="226">
        <f>IF(N219="zákl. přenesená",J219,0)</f>
        <v>0</v>
      </c>
      <c r="BH219" s="226">
        <f>IF(N219="sníž. přenesená",J219,0)</f>
        <v>0</v>
      </c>
      <c r="BI219" s="226">
        <f>IF(N219="nulová",J219,0)</f>
        <v>0</v>
      </c>
      <c r="BJ219" s="17" t="s">
        <v>79</v>
      </c>
      <c r="BK219" s="226">
        <f>ROUND(I219*H219,2)</f>
        <v>0</v>
      </c>
      <c r="BL219" s="17" t="s">
        <v>403</v>
      </c>
      <c r="BM219" s="225" t="s">
        <v>598</v>
      </c>
    </row>
    <row r="220" s="2" customFormat="1">
      <c r="A220" s="38"/>
      <c r="B220" s="39"/>
      <c r="C220" s="40"/>
      <c r="D220" s="227" t="s">
        <v>165</v>
      </c>
      <c r="E220" s="40"/>
      <c r="F220" s="228" t="s">
        <v>411</v>
      </c>
      <c r="G220" s="40"/>
      <c r="H220" s="40"/>
      <c r="I220" s="229"/>
      <c r="J220" s="40"/>
      <c r="K220" s="40"/>
      <c r="L220" s="44"/>
      <c r="M220" s="230"/>
      <c r="N220" s="231"/>
      <c r="O220" s="84"/>
      <c r="P220" s="84"/>
      <c r="Q220" s="84"/>
      <c r="R220" s="84"/>
      <c r="S220" s="84"/>
      <c r="T220" s="85"/>
      <c r="U220" s="38"/>
      <c r="V220" s="38"/>
      <c r="W220" s="38"/>
      <c r="X220" s="38"/>
      <c r="Y220" s="38"/>
      <c r="Z220" s="38"/>
      <c r="AA220" s="38"/>
      <c r="AB220" s="38"/>
      <c r="AC220" s="38"/>
      <c r="AD220" s="38"/>
      <c r="AE220" s="38"/>
      <c r="AT220" s="17" t="s">
        <v>165</v>
      </c>
      <c r="AU220" s="17" t="s">
        <v>79</v>
      </c>
    </row>
    <row r="221" s="13" customFormat="1">
      <c r="A221" s="13"/>
      <c r="B221" s="232"/>
      <c r="C221" s="233"/>
      <c r="D221" s="227" t="s">
        <v>166</v>
      </c>
      <c r="E221" s="234" t="s">
        <v>19</v>
      </c>
      <c r="F221" s="235" t="s">
        <v>413</v>
      </c>
      <c r="G221" s="233"/>
      <c r="H221" s="236">
        <v>1</v>
      </c>
      <c r="I221" s="237"/>
      <c r="J221" s="233"/>
      <c r="K221" s="233"/>
      <c r="L221" s="238"/>
      <c r="M221" s="239"/>
      <c r="N221" s="240"/>
      <c r="O221" s="240"/>
      <c r="P221" s="240"/>
      <c r="Q221" s="240"/>
      <c r="R221" s="240"/>
      <c r="S221" s="240"/>
      <c r="T221" s="241"/>
      <c r="U221" s="13"/>
      <c r="V221" s="13"/>
      <c r="W221" s="13"/>
      <c r="X221" s="13"/>
      <c r="Y221" s="13"/>
      <c r="Z221" s="13"/>
      <c r="AA221" s="13"/>
      <c r="AB221" s="13"/>
      <c r="AC221" s="13"/>
      <c r="AD221" s="13"/>
      <c r="AE221" s="13"/>
      <c r="AT221" s="242" t="s">
        <v>166</v>
      </c>
      <c r="AU221" s="242" t="s">
        <v>79</v>
      </c>
      <c r="AV221" s="13" t="s">
        <v>81</v>
      </c>
      <c r="AW221" s="13" t="s">
        <v>33</v>
      </c>
      <c r="AX221" s="13" t="s">
        <v>71</v>
      </c>
      <c r="AY221" s="242" t="s">
        <v>154</v>
      </c>
    </row>
    <row r="222" s="2" customFormat="1" ht="66.75" customHeight="1">
      <c r="A222" s="38"/>
      <c r="B222" s="39"/>
      <c r="C222" s="247" t="s">
        <v>458</v>
      </c>
      <c r="D222" s="247" t="s">
        <v>228</v>
      </c>
      <c r="E222" s="248" t="s">
        <v>415</v>
      </c>
      <c r="F222" s="249" t="s">
        <v>416</v>
      </c>
      <c r="G222" s="250" t="s">
        <v>253</v>
      </c>
      <c r="H222" s="251">
        <v>1340.211</v>
      </c>
      <c r="I222" s="252"/>
      <c r="J222" s="253">
        <f>ROUND(I222*H222,2)</f>
        <v>0</v>
      </c>
      <c r="K222" s="249" t="s">
        <v>161</v>
      </c>
      <c r="L222" s="44"/>
      <c r="M222" s="254" t="s">
        <v>19</v>
      </c>
      <c r="N222" s="255" t="s">
        <v>42</v>
      </c>
      <c r="O222" s="84"/>
      <c r="P222" s="223">
        <f>O222*H222</f>
        <v>0</v>
      </c>
      <c r="Q222" s="223">
        <v>0</v>
      </c>
      <c r="R222" s="223">
        <f>Q222*H222</f>
        <v>0</v>
      </c>
      <c r="S222" s="223">
        <v>0</v>
      </c>
      <c r="T222" s="224">
        <f>S222*H222</f>
        <v>0</v>
      </c>
      <c r="U222" s="38"/>
      <c r="V222" s="38"/>
      <c r="W222" s="38"/>
      <c r="X222" s="38"/>
      <c r="Y222" s="38"/>
      <c r="Z222" s="38"/>
      <c r="AA222" s="38"/>
      <c r="AB222" s="38"/>
      <c r="AC222" s="38"/>
      <c r="AD222" s="38"/>
      <c r="AE222" s="38"/>
      <c r="AR222" s="225" t="s">
        <v>403</v>
      </c>
      <c r="AT222" s="225" t="s">
        <v>228</v>
      </c>
      <c r="AU222" s="225" t="s">
        <v>79</v>
      </c>
      <c r="AY222" s="17" t="s">
        <v>154</v>
      </c>
      <c r="BE222" s="226">
        <f>IF(N222="základní",J222,0)</f>
        <v>0</v>
      </c>
      <c r="BF222" s="226">
        <f>IF(N222="snížená",J222,0)</f>
        <v>0</v>
      </c>
      <c r="BG222" s="226">
        <f>IF(N222="zákl. přenesená",J222,0)</f>
        <v>0</v>
      </c>
      <c r="BH222" s="226">
        <f>IF(N222="sníž. přenesená",J222,0)</f>
        <v>0</v>
      </c>
      <c r="BI222" s="226">
        <f>IF(N222="nulová",J222,0)</f>
        <v>0</v>
      </c>
      <c r="BJ222" s="17" t="s">
        <v>79</v>
      </c>
      <c r="BK222" s="226">
        <f>ROUND(I222*H222,2)</f>
        <v>0</v>
      </c>
      <c r="BL222" s="17" t="s">
        <v>403</v>
      </c>
      <c r="BM222" s="225" t="s">
        <v>599</v>
      </c>
    </row>
    <row r="223" s="2" customFormat="1">
      <c r="A223" s="38"/>
      <c r="B223" s="39"/>
      <c r="C223" s="40"/>
      <c r="D223" s="227" t="s">
        <v>165</v>
      </c>
      <c r="E223" s="40"/>
      <c r="F223" s="228" t="s">
        <v>418</v>
      </c>
      <c r="G223" s="40"/>
      <c r="H223" s="40"/>
      <c r="I223" s="229"/>
      <c r="J223" s="40"/>
      <c r="K223" s="40"/>
      <c r="L223" s="44"/>
      <c r="M223" s="230"/>
      <c r="N223" s="231"/>
      <c r="O223" s="84"/>
      <c r="P223" s="84"/>
      <c r="Q223" s="84"/>
      <c r="R223" s="84"/>
      <c r="S223" s="84"/>
      <c r="T223" s="85"/>
      <c r="U223" s="38"/>
      <c r="V223" s="38"/>
      <c r="W223" s="38"/>
      <c r="X223" s="38"/>
      <c r="Y223" s="38"/>
      <c r="Z223" s="38"/>
      <c r="AA223" s="38"/>
      <c r="AB223" s="38"/>
      <c r="AC223" s="38"/>
      <c r="AD223" s="38"/>
      <c r="AE223" s="38"/>
      <c r="AT223" s="17" t="s">
        <v>165</v>
      </c>
      <c r="AU223" s="17" t="s">
        <v>79</v>
      </c>
    </row>
    <row r="224" s="13" customFormat="1">
      <c r="A224" s="13"/>
      <c r="B224" s="232"/>
      <c r="C224" s="233"/>
      <c r="D224" s="227" t="s">
        <v>166</v>
      </c>
      <c r="E224" s="234" t="s">
        <v>19</v>
      </c>
      <c r="F224" s="235" t="s">
        <v>600</v>
      </c>
      <c r="G224" s="233"/>
      <c r="H224" s="236">
        <v>190.15199999999999</v>
      </c>
      <c r="I224" s="237"/>
      <c r="J224" s="233"/>
      <c r="K224" s="233"/>
      <c r="L224" s="238"/>
      <c r="M224" s="239"/>
      <c r="N224" s="240"/>
      <c r="O224" s="240"/>
      <c r="P224" s="240"/>
      <c r="Q224" s="240"/>
      <c r="R224" s="240"/>
      <c r="S224" s="240"/>
      <c r="T224" s="241"/>
      <c r="U224" s="13"/>
      <c r="V224" s="13"/>
      <c r="W224" s="13"/>
      <c r="X224" s="13"/>
      <c r="Y224" s="13"/>
      <c r="Z224" s="13"/>
      <c r="AA224" s="13"/>
      <c r="AB224" s="13"/>
      <c r="AC224" s="13"/>
      <c r="AD224" s="13"/>
      <c r="AE224" s="13"/>
      <c r="AT224" s="242" t="s">
        <v>166</v>
      </c>
      <c r="AU224" s="242" t="s">
        <v>79</v>
      </c>
      <c r="AV224" s="13" t="s">
        <v>81</v>
      </c>
      <c r="AW224" s="13" t="s">
        <v>33</v>
      </c>
      <c r="AX224" s="13" t="s">
        <v>71</v>
      </c>
      <c r="AY224" s="242" t="s">
        <v>154</v>
      </c>
    </row>
    <row r="225" s="13" customFormat="1">
      <c r="A225" s="13"/>
      <c r="B225" s="232"/>
      <c r="C225" s="233"/>
      <c r="D225" s="227" t="s">
        <v>166</v>
      </c>
      <c r="E225" s="234" t="s">
        <v>19</v>
      </c>
      <c r="F225" s="235" t="s">
        <v>601</v>
      </c>
      <c r="G225" s="233"/>
      <c r="H225" s="236">
        <v>1150.059</v>
      </c>
      <c r="I225" s="237"/>
      <c r="J225" s="233"/>
      <c r="K225" s="233"/>
      <c r="L225" s="238"/>
      <c r="M225" s="239"/>
      <c r="N225" s="240"/>
      <c r="O225" s="240"/>
      <c r="P225" s="240"/>
      <c r="Q225" s="240"/>
      <c r="R225" s="240"/>
      <c r="S225" s="240"/>
      <c r="T225" s="241"/>
      <c r="U225" s="13"/>
      <c r="V225" s="13"/>
      <c r="W225" s="13"/>
      <c r="X225" s="13"/>
      <c r="Y225" s="13"/>
      <c r="Z225" s="13"/>
      <c r="AA225" s="13"/>
      <c r="AB225" s="13"/>
      <c r="AC225" s="13"/>
      <c r="AD225" s="13"/>
      <c r="AE225" s="13"/>
      <c r="AT225" s="242" t="s">
        <v>166</v>
      </c>
      <c r="AU225" s="242" t="s">
        <v>79</v>
      </c>
      <c r="AV225" s="13" t="s">
        <v>81</v>
      </c>
      <c r="AW225" s="13" t="s">
        <v>33</v>
      </c>
      <c r="AX225" s="13" t="s">
        <v>71</v>
      </c>
      <c r="AY225" s="242" t="s">
        <v>154</v>
      </c>
    </row>
    <row r="226" s="2" customFormat="1" ht="66.75" customHeight="1">
      <c r="A226" s="38"/>
      <c r="B226" s="39"/>
      <c r="C226" s="247" t="s">
        <v>465</v>
      </c>
      <c r="D226" s="247" t="s">
        <v>228</v>
      </c>
      <c r="E226" s="248" t="s">
        <v>422</v>
      </c>
      <c r="F226" s="249" t="s">
        <v>423</v>
      </c>
      <c r="G226" s="250" t="s">
        <v>253</v>
      </c>
      <c r="H226" s="251">
        <v>354.25200000000001</v>
      </c>
      <c r="I226" s="252"/>
      <c r="J226" s="253">
        <f>ROUND(I226*H226,2)</f>
        <v>0</v>
      </c>
      <c r="K226" s="249" t="s">
        <v>161</v>
      </c>
      <c r="L226" s="44"/>
      <c r="M226" s="254" t="s">
        <v>19</v>
      </c>
      <c r="N226" s="255" t="s">
        <v>42</v>
      </c>
      <c r="O226" s="84"/>
      <c r="P226" s="223">
        <f>O226*H226</f>
        <v>0</v>
      </c>
      <c r="Q226" s="223">
        <v>0</v>
      </c>
      <c r="R226" s="223">
        <f>Q226*H226</f>
        <v>0</v>
      </c>
      <c r="S226" s="223">
        <v>0</v>
      </c>
      <c r="T226" s="224">
        <f>S226*H226</f>
        <v>0</v>
      </c>
      <c r="U226" s="38"/>
      <c r="V226" s="38"/>
      <c r="W226" s="38"/>
      <c r="X226" s="38"/>
      <c r="Y226" s="38"/>
      <c r="Z226" s="38"/>
      <c r="AA226" s="38"/>
      <c r="AB226" s="38"/>
      <c r="AC226" s="38"/>
      <c r="AD226" s="38"/>
      <c r="AE226" s="38"/>
      <c r="AR226" s="225" t="s">
        <v>403</v>
      </c>
      <c r="AT226" s="225" t="s">
        <v>228</v>
      </c>
      <c r="AU226" s="225" t="s">
        <v>79</v>
      </c>
      <c r="AY226" s="17" t="s">
        <v>154</v>
      </c>
      <c r="BE226" s="226">
        <f>IF(N226="základní",J226,0)</f>
        <v>0</v>
      </c>
      <c r="BF226" s="226">
        <f>IF(N226="snížená",J226,0)</f>
        <v>0</v>
      </c>
      <c r="BG226" s="226">
        <f>IF(N226="zákl. přenesená",J226,0)</f>
        <v>0</v>
      </c>
      <c r="BH226" s="226">
        <f>IF(N226="sníž. přenesená",J226,0)</f>
        <v>0</v>
      </c>
      <c r="BI226" s="226">
        <f>IF(N226="nulová",J226,0)</f>
        <v>0</v>
      </c>
      <c r="BJ226" s="17" t="s">
        <v>79</v>
      </c>
      <c r="BK226" s="226">
        <f>ROUND(I226*H226,2)</f>
        <v>0</v>
      </c>
      <c r="BL226" s="17" t="s">
        <v>403</v>
      </c>
      <c r="BM226" s="225" t="s">
        <v>602</v>
      </c>
    </row>
    <row r="227" s="2" customFormat="1">
      <c r="A227" s="38"/>
      <c r="B227" s="39"/>
      <c r="C227" s="40"/>
      <c r="D227" s="227" t="s">
        <v>165</v>
      </c>
      <c r="E227" s="40"/>
      <c r="F227" s="228" t="s">
        <v>425</v>
      </c>
      <c r="G227" s="40"/>
      <c r="H227" s="40"/>
      <c r="I227" s="229"/>
      <c r="J227" s="40"/>
      <c r="K227" s="40"/>
      <c r="L227" s="44"/>
      <c r="M227" s="230"/>
      <c r="N227" s="231"/>
      <c r="O227" s="84"/>
      <c r="P227" s="84"/>
      <c r="Q227" s="84"/>
      <c r="R227" s="84"/>
      <c r="S227" s="84"/>
      <c r="T227" s="85"/>
      <c r="U227" s="38"/>
      <c r="V227" s="38"/>
      <c r="W227" s="38"/>
      <c r="X227" s="38"/>
      <c r="Y227" s="38"/>
      <c r="Z227" s="38"/>
      <c r="AA227" s="38"/>
      <c r="AB227" s="38"/>
      <c r="AC227" s="38"/>
      <c r="AD227" s="38"/>
      <c r="AE227" s="38"/>
      <c r="AT227" s="17" t="s">
        <v>165</v>
      </c>
      <c r="AU227" s="17" t="s">
        <v>79</v>
      </c>
    </row>
    <row r="228" s="14" customFormat="1">
      <c r="A228" s="14"/>
      <c r="B228" s="256"/>
      <c r="C228" s="257"/>
      <c r="D228" s="227" t="s">
        <v>166</v>
      </c>
      <c r="E228" s="258" t="s">
        <v>19</v>
      </c>
      <c r="F228" s="259" t="s">
        <v>426</v>
      </c>
      <c r="G228" s="257"/>
      <c r="H228" s="258" t="s">
        <v>19</v>
      </c>
      <c r="I228" s="260"/>
      <c r="J228" s="257"/>
      <c r="K228" s="257"/>
      <c r="L228" s="261"/>
      <c r="M228" s="262"/>
      <c r="N228" s="263"/>
      <c r="O228" s="263"/>
      <c r="P228" s="263"/>
      <c r="Q228" s="263"/>
      <c r="R228" s="263"/>
      <c r="S228" s="263"/>
      <c r="T228" s="264"/>
      <c r="U228" s="14"/>
      <c r="V228" s="14"/>
      <c r="W228" s="14"/>
      <c r="X228" s="14"/>
      <c r="Y228" s="14"/>
      <c r="Z228" s="14"/>
      <c r="AA228" s="14"/>
      <c r="AB228" s="14"/>
      <c r="AC228" s="14"/>
      <c r="AD228" s="14"/>
      <c r="AE228" s="14"/>
      <c r="AT228" s="265" t="s">
        <v>166</v>
      </c>
      <c r="AU228" s="265" t="s">
        <v>79</v>
      </c>
      <c r="AV228" s="14" t="s">
        <v>79</v>
      </c>
      <c r="AW228" s="14" t="s">
        <v>33</v>
      </c>
      <c r="AX228" s="14" t="s">
        <v>71</v>
      </c>
      <c r="AY228" s="265" t="s">
        <v>154</v>
      </c>
    </row>
    <row r="229" s="13" customFormat="1">
      <c r="A229" s="13"/>
      <c r="B229" s="232"/>
      <c r="C229" s="233"/>
      <c r="D229" s="227" t="s">
        <v>166</v>
      </c>
      <c r="E229" s="234" t="s">
        <v>19</v>
      </c>
      <c r="F229" s="235" t="s">
        <v>603</v>
      </c>
      <c r="G229" s="233"/>
      <c r="H229" s="236">
        <v>11.795</v>
      </c>
      <c r="I229" s="237"/>
      <c r="J229" s="233"/>
      <c r="K229" s="233"/>
      <c r="L229" s="238"/>
      <c r="M229" s="239"/>
      <c r="N229" s="240"/>
      <c r="O229" s="240"/>
      <c r="P229" s="240"/>
      <c r="Q229" s="240"/>
      <c r="R229" s="240"/>
      <c r="S229" s="240"/>
      <c r="T229" s="241"/>
      <c r="U229" s="13"/>
      <c r="V229" s="13"/>
      <c r="W229" s="13"/>
      <c r="X229" s="13"/>
      <c r="Y229" s="13"/>
      <c r="Z229" s="13"/>
      <c r="AA229" s="13"/>
      <c r="AB229" s="13"/>
      <c r="AC229" s="13"/>
      <c r="AD229" s="13"/>
      <c r="AE229" s="13"/>
      <c r="AT229" s="242" t="s">
        <v>166</v>
      </c>
      <c r="AU229" s="242" t="s">
        <v>79</v>
      </c>
      <c r="AV229" s="13" t="s">
        <v>81</v>
      </c>
      <c r="AW229" s="13" t="s">
        <v>33</v>
      </c>
      <c r="AX229" s="13" t="s">
        <v>71</v>
      </c>
      <c r="AY229" s="242" t="s">
        <v>154</v>
      </c>
    </row>
    <row r="230" s="13" customFormat="1">
      <c r="A230" s="13"/>
      <c r="B230" s="232"/>
      <c r="C230" s="233"/>
      <c r="D230" s="227" t="s">
        <v>166</v>
      </c>
      <c r="E230" s="234" t="s">
        <v>19</v>
      </c>
      <c r="F230" s="235" t="s">
        <v>604</v>
      </c>
      <c r="G230" s="233"/>
      <c r="H230" s="236">
        <v>206.52799999999999</v>
      </c>
      <c r="I230" s="237"/>
      <c r="J230" s="233"/>
      <c r="K230" s="233"/>
      <c r="L230" s="238"/>
      <c r="M230" s="239"/>
      <c r="N230" s="240"/>
      <c r="O230" s="240"/>
      <c r="P230" s="240"/>
      <c r="Q230" s="240"/>
      <c r="R230" s="240"/>
      <c r="S230" s="240"/>
      <c r="T230" s="241"/>
      <c r="U230" s="13"/>
      <c r="V230" s="13"/>
      <c r="W230" s="13"/>
      <c r="X230" s="13"/>
      <c r="Y230" s="13"/>
      <c r="Z230" s="13"/>
      <c r="AA230" s="13"/>
      <c r="AB230" s="13"/>
      <c r="AC230" s="13"/>
      <c r="AD230" s="13"/>
      <c r="AE230" s="13"/>
      <c r="AT230" s="242" t="s">
        <v>166</v>
      </c>
      <c r="AU230" s="242" t="s">
        <v>79</v>
      </c>
      <c r="AV230" s="13" t="s">
        <v>81</v>
      </c>
      <c r="AW230" s="13" t="s">
        <v>33</v>
      </c>
      <c r="AX230" s="13" t="s">
        <v>71</v>
      </c>
      <c r="AY230" s="242" t="s">
        <v>154</v>
      </c>
    </row>
    <row r="231" s="13" customFormat="1">
      <c r="A231" s="13"/>
      <c r="B231" s="232"/>
      <c r="C231" s="233"/>
      <c r="D231" s="227" t="s">
        <v>166</v>
      </c>
      <c r="E231" s="234" t="s">
        <v>19</v>
      </c>
      <c r="F231" s="235" t="s">
        <v>605</v>
      </c>
      <c r="G231" s="233"/>
      <c r="H231" s="236">
        <v>46.171999999999997</v>
      </c>
      <c r="I231" s="237"/>
      <c r="J231" s="233"/>
      <c r="K231" s="233"/>
      <c r="L231" s="238"/>
      <c r="M231" s="239"/>
      <c r="N231" s="240"/>
      <c r="O231" s="240"/>
      <c r="P231" s="240"/>
      <c r="Q231" s="240"/>
      <c r="R231" s="240"/>
      <c r="S231" s="240"/>
      <c r="T231" s="241"/>
      <c r="U231" s="13"/>
      <c r="V231" s="13"/>
      <c r="W231" s="13"/>
      <c r="X231" s="13"/>
      <c r="Y231" s="13"/>
      <c r="Z231" s="13"/>
      <c r="AA231" s="13"/>
      <c r="AB231" s="13"/>
      <c r="AC231" s="13"/>
      <c r="AD231" s="13"/>
      <c r="AE231" s="13"/>
      <c r="AT231" s="242" t="s">
        <v>166</v>
      </c>
      <c r="AU231" s="242" t="s">
        <v>79</v>
      </c>
      <c r="AV231" s="13" t="s">
        <v>81</v>
      </c>
      <c r="AW231" s="13" t="s">
        <v>33</v>
      </c>
      <c r="AX231" s="13" t="s">
        <v>71</v>
      </c>
      <c r="AY231" s="242" t="s">
        <v>154</v>
      </c>
    </row>
    <row r="232" s="13" customFormat="1">
      <c r="A232" s="13"/>
      <c r="B232" s="232"/>
      <c r="C232" s="233"/>
      <c r="D232" s="227" t="s">
        <v>166</v>
      </c>
      <c r="E232" s="234" t="s">
        <v>19</v>
      </c>
      <c r="F232" s="235" t="s">
        <v>606</v>
      </c>
      <c r="G232" s="233"/>
      <c r="H232" s="236">
        <v>80.994</v>
      </c>
      <c r="I232" s="237"/>
      <c r="J232" s="233"/>
      <c r="K232" s="233"/>
      <c r="L232" s="238"/>
      <c r="M232" s="239"/>
      <c r="N232" s="240"/>
      <c r="O232" s="240"/>
      <c r="P232" s="240"/>
      <c r="Q232" s="240"/>
      <c r="R232" s="240"/>
      <c r="S232" s="240"/>
      <c r="T232" s="241"/>
      <c r="U232" s="13"/>
      <c r="V232" s="13"/>
      <c r="W232" s="13"/>
      <c r="X232" s="13"/>
      <c r="Y232" s="13"/>
      <c r="Z232" s="13"/>
      <c r="AA232" s="13"/>
      <c r="AB232" s="13"/>
      <c r="AC232" s="13"/>
      <c r="AD232" s="13"/>
      <c r="AE232" s="13"/>
      <c r="AT232" s="242" t="s">
        <v>166</v>
      </c>
      <c r="AU232" s="242" t="s">
        <v>79</v>
      </c>
      <c r="AV232" s="13" t="s">
        <v>81</v>
      </c>
      <c r="AW232" s="13" t="s">
        <v>33</v>
      </c>
      <c r="AX232" s="13" t="s">
        <v>71</v>
      </c>
      <c r="AY232" s="242" t="s">
        <v>154</v>
      </c>
    </row>
    <row r="233" s="13" customFormat="1">
      <c r="A233" s="13"/>
      <c r="B233" s="232"/>
      <c r="C233" s="233"/>
      <c r="D233" s="227" t="s">
        <v>166</v>
      </c>
      <c r="E233" s="234" t="s">
        <v>19</v>
      </c>
      <c r="F233" s="235" t="s">
        <v>607</v>
      </c>
      <c r="G233" s="233"/>
      <c r="H233" s="236">
        <v>1.488</v>
      </c>
      <c r="I233" s="237"/>
      <c r="J233" s="233"/>
      <c r="K233" s="233"/>
      <c r="L233" s="238"/>
      <c r="M233" s="239"/>
      <c r="N233" s="240"/>
      <c r="O233" s="240"/>
      <c r="P233" s="240"/>
      <c r="Q233" s="240"/>
      <c r="R233" s="240"/>
      <c r="S233" s="240"/>
      <c r="T233" s="241"/>
      <c r="U233" s="13"/>
      <c r="V233" s="13"/>
      <c r="W233" s="13"/>
      <c r="X233" s="13"/>
      <c r="Y233" s="13"/>
      <c r="Z233" s="13"/>
      <c r="AA233" s="13"/>
      <c r="AB233" s="13"/>
      <c r="AC233" s="13"/>
      <c r="AD233" s="13"/>
      <c r="AE233" s="13"/>
      <c r="AT233" s="242" t="s">
        <v>166</v>
      </c>
      <c r="AU233" s="242" t="s">
        <v>79</v>
      </c>
      <c r="AV233" s="13" t="s">
        <v>81</v>
      </c>
      <c r="AW233" s="13" t="s">
        <v>33</v>
      </c>
      <c r="AX233" s="13" t="s">
        <v>71</v>
      </c>
      <c r="AY233" s="242" t="s">
        <v>154</v>
      </c>
    </row>
    <row r="234" s="13" customFormat="1">
      <c r="A234" s="13"/>
      <c r="B234" s="232"/>
      <c r="C234" s="233"/>
      <c r="D234" s="227" t="s">
        <v>166</v>
      </c>
      <c r="E234" s="234" t="s">
        <v>19</v>
      </c>
      <c r="F234" s="235" t="s">
        <v>608</v>
      </c>
      <c r="G234" s="233"/>
      <c r="H234" s="236">
        <v>7.2750000000000004</v>
      </c>
      <c r="I234" s="237"/>
      <c r="J234" s="233"/>
      <c r="K234" s="233"/>
      <c r="L234" s="238"/>
      <c r="M234" s="239"/>
      <c r="N234" s="240"/>
      <c r="O234" s="240"/>
      <c r="P234" s="240"/>
      <c r="Q234" s="240"/>
      <c r="R234" s="240"/>
      <c r="S234" s="240"/>
      <c r="T234" s="241"/>
      <c r="U234" s="13"/>
      <c r="V234" s="13"/>
      <c r="W234" s="13"/>
      <c r="X234" s="13"/>
      <c r="Y234" s="13"/>
      <c r="Z234" s="13"/>
      <c r="AA234" s="13"/>
      <c r="AB234" s="13"/>
      <c r="AC234" s="13"/>
      <c r="AD234" s="13"/>
      <c r="AE234" s="13"/>
      <c r="AT234" s="242" t="s">
        <v>166</v>
      </c>
      <c r="AU234" s="242" t="s">
        <v>79</v>
      </c>
      <c r="AV234" s="13" t="s">
        <v>81</v>
      </c>
      <c r="AW234" s="13" t="s">
        <v>33</v>
      </c>
      <c r="AX234" s="13" t="s">
        <v>71</v>
      </c>
      <c r="AY234" s="242" t="s">
        <v>154</v>
      </c>
    </row>
    <row r="235" s="2" customFormat="1" ht="55.5" customHeight="1">
      <c r="A235" s="38"/>
      <c r="B235" s="39"/>
      <c r="C235" s="247" t="s">
        <v>470</v>
      </c>
      <c r="D235" s="247" t="s">
        <v>228</v>
      </c>
      <c r="E235" s="248" t="s">
        <v>609</v>
      </c>
      <c r="F235" s="249" t="s">
        <v>610</v>
      </c>
      <c r="G235" s="250" t="s">
        <v>253</v>
      </c>
      <c r="H235" s="251">
        <v>773.255</v>
      </c>
      <c r="I235" s="252"/>
      <c r="J235" s="253">
        <f>ROUND(I235*H235,2)</f>
        <v>0</v>
      </c>
      <c r="K235" s="249" t="s">
        <v>161</v>
      </c>
      <c r="L235" s="44"/>
      <c r="M235" s="254" t="s">
        <v>19</v>
      </c>
      <c r="N235" s="255" t="s">
        <v>42</v>
      </c>
      <c r="O235" s="84"/>
      <c r="P235" s="223">
        <f>O235*H235</f>
        <v>0</v>
      </c>
      <c r="Q235" s="223">
        <v>0</v>
      </c>
      <c r="R235" s="223">
        <f>Q235*H235</f>
        <v>0</v>
      </c>
      <c r="S235" s="223">
        <v>0</v>
      </c>
      <c r="T235" s="224">
        <f>S235*H235</f>
        <v>0</v>
      </c>
      <c r="U235" s="38"/>
      <c r="V235" s="38"/>
      <c r="W235" s="38"/>
      <c r="X235" s="38"/>
      <c r="Y235" s="38"/>
      <c r="Z235" s="38"/>
      <c r="AA235" s="38"/>
      <c r="AB235" s="38"/>
      <c r="AC235" s="38"/>
      <c r="AD235" s="38"/>
      <c r="AE235" s="38"/>
      <c r="AR235" s="225" t="s">
        <v>403</v>
      </c>
      <c r="AT235" s="225" t="s">
        <v>228</v>
      </c>
      <c r="AU235" s="225" t="s">
        <v>79</v>
      </c>
      <c r="AY235" s="17" t="s">
        <v>154</v>
      </c>
      <c r="BE235" s="226">
        <f>IF(N235="základní",J235,0)</f>
        <v>0</v>
      </c>
      <c r="BF235" s="226">
        <f>IF(N235="snížená",J235,0)</f>
        <v>0</v>
      </c>
      <c r="BG235" s="226">
        <f>IF(N235="zákl. přenesená",J235,0)</f>
        <v>0</v>
      </c>
      <c r="BH235" s="226">
        <f>IF(N235="sníž. přenesená",J235,0)</f>
        <v>0</v>
      </c>
      <c r="BI235" s="226">
        <f>IF(N235="nulová",J235,0)</f>
        <v>0</v>
      </c>
      <c r="BJ235" s="17" t="s">
        <v>79</v>
      </c>
      <c r="BK235" s="226">
        <f>ROUND(I235*H235,2)</f>
        <v>0</v>
      </c>
      <c r="BL235" s="17" t="s">
        <v>403</v>
      </c>
      <c r="BM235" s="225" t="s">
        <v>611</v>
      </c>
    </row>
    <row r="236" s="2" customFormat="1">
      <c r="A236" s="38"/>
      <c r="B236" s="39"/>
      <c r="C236" s="40"/>
      <c r="D236" s="227" t="s">
        <v>165</v>
      </c>
      <c r="E236" s="40"/>
      <c r="F236" s="228" t="s">
        <v>612</v>
      </c>
      <c r="G236" s="40"/>
      <c r="H236" s="40"/>
      <c r="I236" s="229"/>
      <c r="J236" s="40"/>
      <c r="K236" s="40"/>
      <c r="L236" s="44"/>
      <c r="M236" s="230"/>
      <c r="N236" s="231"/>
      <c r="O236" s="84"/>
      <c r="P236" s="84"/>
      <c r="Q236" s="84"/>
      <c r="R236" s="84"/>
      <c r="S236" s="84"/>
      <c r="T236" s="85"/>
      <c r="U236" s="38"/>
      <c r="V236" s="38"/>
      <c r="W236" s="38"/>
      <c r="X236" s="38"/>
      <c r="Y236" s="38"/>
      <c r="Z236" s="38"/>
      <c r="AA236" s="38"/>
      <c r="AB236" s="38"/>
      <c r="AC236" s="38"/>
      <c r="AD236" s="38"/>
      <c r="AE236" s="38"/>
      <c r="AT236" s="17" t="s">
        <v>165</v>
      </c>
      <c r="AU236" s="17" t="s">
        <v>79</v>
      </c>
    </row>
    <row r="237" s="14" customFormat="1">
      <c r="A237" s="14"/>
      <c r="B237" s="256"/>
      <c r="C237" s="257"/>
      <c r="D237" s="227" t="s">
        <v>166</v>
      </c>
      <c r="E237" s="258" t="s">
        <v>19</v>
      </c>
      <c r="F237" s="259" t="s">
        <v>431</v>
      </c>
      <c r="G237" s="257"/>
      <c r="H237" s="258" t="s">
        <v>19</v>
      </c>
      <c r="I237" s="260"/>
      <c r="J237" s="257"/>
      <c r="K237" s="257"/>
      <c r="L237" s="261"/>
      <c r="M237" s="262"/>
      <c r="N237" s="263"/>
      <c r="O237" s="263"/>
      <c r="P237" s="263"/>
      <c r="Q237" s="263"/>
      <c r="R237" s="263"/>
      <c r="S237" s="263"/>
      <c r="T237" s="264"/>
      <c r="U237" s="14"/>
      <c r="V237" s="14"/>
      <c r="W237" s="14"/>
      <c r="X237" s="14"/>
      <c r="Y237" s="14"/>
      <c r="Z237" s="14"/>
      <c r="AA237" s="14"/>
      <c r="AB237" s="14"/>
      <c r="AC237" s="14"/>
      <c r="AD237" s="14"/>
      <c r="AE237" s="14"/>
      <c r="AT237" s="265" t="s">
        <v>166</v>
      </c>
      <c r="AU237" s="265" t="s">
        <v>79</v>
      </c>
      <c r="AV237" s="14" t="s">
        <v>79</v>
      </c>
      <c r="AW237" s="14" t="s">
        <v>33</v>
      </c>
      <c r="AX237" s="14" t="s">
        <v>71</v>
      </c>
      <c r="AY237" s="265" t="s">
        <v>154</v>
      </c>
    </row>
    <row r="238" s="13" customFormat="1">
      <c r="A238" s="13"/>
      <c r="B238" s="232"/>
      <c r="C238" s="233"/>
      <c r="D238" s="227" t="s">
        <v>166</v>
      </c>
      <c r="E238" s="234" t="s">
        <v>19</v>
      </c>
      <c r="F238" s="235" t="s">
        <v>613</v>
      </c>
      <c r="G238" s="233"/>
      <c r="H238" s="236">
        <v>579.12599999999998</v>
      </c>
      <c r="I238" s="237"/>
      <c r="J238" s="233"/>
      <c r="K238" s="233"/>
      <c r="L238" s="238"/>
      <c r="M238" s="239"/>
      <c r="N238" s="240"/>
      <c r="O238" s="240"/>
      <c r="P238" s="240"/>
      <c r="Q238" s="240"/>
      <c r="R238" s="240"/>
      <c r="S238" s="240"/>
      <c r="T238" s="241"/>
      <c r="U238" s="13"/>
      <c r="V238" s="13"/>
      <c r="W238" s="13"/>
      <c r="X238" s="13"/>
      <c r="Y238" s="13"/>
      <c r="Z238" s="13"/>
      <c r="AA238" s="13"/>
      <c r="AB238" s="13"/>
      <c r="AC238" s="13"/>
      <c r="AD238" s="13"/>
      <c r="AE238" s="13"/>
      <c r="AT238" s="242" t="s">
        <v>166</v>
      </c>
      <c r="AU238" s="242" t="s">
        <v>79</v>
      </c>
      <c r="AV238" s="13" t="s">
        <v>81</v>
      </c>
      <c r="AW238" s="13" t="s">
        <v>33</v>
      </c>
      <c r="AX238" s="13" t="s">
        <v>71</v>
      </c>
      <c r="AY238" s="242" t="s">
        <v>154</v>
      </c>
    </row>
    <row r="239" s="13" customFormat="1">
      <c r="A239" s="13"/>
      <c r="B239" s="232"/>
      <c r="C239" s="233"/>
      <c r="D239" s="227" t="s">
        <v>166</v>
      </c>
      <c r="E239" s="234" t="s">
        <v>19</v>
      </c>
      <c r="F239" s="235" t="s">
        <v>614</v>
      </c>
      <c r="G239" s="233"/>
      <c r="H239" s="236">
        <v>194.12899999999999</v>
      </c>
      <c r="I239" s="237"/>
      <c r="J239" s="233"/>
      <c r="K239" s="233"/>
      <c r="L239" s="238"/>
      <c r="M239" s="239"/>
      <c r="N239" s="240"/>
      <c r="O239" s="240"/>
      <c r="P239" s="240"/>
      <c r="Q239" s="240"/>
      <c r="R239" s="240"/>
      <c r="S239" s="240"/>
      <c r="T239" s="241"/>
      <c r="U239" s="13"/>
      <c r="V239" s="13"/>
      <c r="W239" s="13"/>
      <c r="X239" s="13"/>
      <c r="Y239" s="13"/>
      <c r="Z239" s="13"/>
      <c r="AA239" s="13"/>
      <c r="AB239" s="13"/>
      <c r="AC239" s="13"/>
      <c r="AD239" s="13"/>
      <c r="AE239" s="13"/>
      <c r="AT239" s="242" t="s">
        <v>166</v>
      </c>
      <c r="AU239" s="242" t="s">
        <v>79</v>
      </c>
      <c r="AV239" s="13" t="s">
        <v>81</v>
      </c>
      <c r="AW239" s="13" t="s">
        <v>33</v>
      </c>
      <c r="AX239" s="13" t="s">
        <v>71</v>
      </c>
      <c r="AY239" s="242" t="s">
        <v>154</v>
      </c>
    </row>
    <row r="240" s="2" customFormat="1" ht="66.75" customHeight="1">
      <c r="A240" s="38"/>
      <c r="B240" s="39"/>
      <c r="C240" s="247" t="s">
        <v>475</v>
      </c>
      <c r="D240" s="247" t="s">
        <v>228</v>
      </c>
      <c r="E240" s="248" t="s">
        <v>434</v>
      </c>
      <c r="F240" s="249" t="s">
        <v>435</v>
      </c>
      <c r="G240" s="250" t="s">
        <v>253</v>
      </c>
      <c r="H240" s="251">
        <v>190.15199999999999</v>
      </c>
      <c r="I240" s="252"/>
      <c r="J240" s="253">
        <f>ROUND(I240*H240,2)</f>
        <v>0</v>
      </c>
      <c r="K240" s="249" t="s">
        <v>161</v>
      </c>
      <c r="L240" s="44"/>
      <c r="M240" s="254" t="s">
        <v>19</v>
      </c>
      <c r="N240" s="255" t="s">
        <v>42</v>
      </c>
      <c r="O240" s="84"/>
      <c r="P240" s="223">
        <f>O240*H240</f>
        <v>0</v>
      </c>
      <c r="Q240" s="223">
        <v>0</v>
      </c>
      <c r="R240" s="223">
        <f>Q240*H240</f>
        <v>0</v>
      </c>
      <c r="S240" s="223">
        <v>0</v>
      </c>
      <c r="T240" s="224">
        <f>S240*H240</f>
        <v>0</v>
      </c>
      <c r="U240" s="38"/>
      <c r="V240" s="38"/>
      <c r="W240" s="38"/>
      <c r="X240" s="38"/>
      <c r="Y240" s="38"/>
      <c r="Z240" s="38"/>
      <c r="AA240" s="38"/>
      <c r="AB240" s="38"/>
      <c r="AC240" s="38"/>
      <c r="AD240" s="38"/>
      <c r="AE240" s="38"/>
      <c r="AR240" s="225" t="s">
        <v>403</v>
      </c>
      <c r="AT240" s="225" t="s">
        <v>228</v>
      </c>
      <c r="AU240" s="225" t="s">
        <v>79</v>
      </c>
      <c r="AY240" s="17" t="s">
        <v>154</v>
      </c>
      <c r="BE240" s="226">
        <f>IF(N240="základní",J240,0)</f>
        <v>0</v>
      </c>
      <c r="BF240" s="226">
        <f>IF(N240="snížená",J240,0)</f>
        <v>0</v>
      </c>
      <c r="BG240" s="226">
        <f>IF(N240="zákl. přenesená",J240,0)</f>
        <v>0</v>
      </c>
      <c r="BH240" s="226">
        <f>IF(N240="sníž. přenesená",J240,0)</f>
        <v>0</v>
      </c>
      <c r="BI240" s="226">
        <f>IF(N240="nulová",J240,0)</f>
        <v>0</v>
      </c>
      <c r="BJ240" s="17" t="s">
        <v>79</v>
      </c>
      <c r="BK240" s="226">
        <f>ROUND(I240*H240,2)</f>
        <v>0</v>
      </c>
      <c r="BL240" s="17" t="s">
        <v>403</v>
      </c>
      <c r="BM240" s="225" t="s">
        <v>615</v>
      </c>
    </row>
    <row r="241" s="2" customFormat="1">
      <c r="A241" s="38"/>
      <c r="B241" s="39"/>
      <c r="C241" s="40"/>
      <c r="D241" s="227" t="s">
        <v>165</v>
      </c>
      <c r="E241" s="40"/>
      <c r="F241" s="228" t="s">
        <v>437</v>
      </c>
      <c r="G241" s="40"/>
      <c r="H241" s="40"/>
      <c r="I241" s="229"/>
      <c r="J241" s="40"/>
      <c r="K241" s="40"/>
      <c r="L241" s="44"/>
      <c r="M241" s="230"/>
      <c r="N241" s="231"/>
      <c r="O241" s="84"/>
      <c r="P241" s="84"/>
      <c r="Q241" s="84"/>
      <c r="R241" s="84"/>
      <c r="S241" s="84"/>
      <c r="T241" s="85"/>
      <c r="U241" s="38"/>
      <c r="V241" s="38"/>
      <c r="W241" s="38"/>
      <c r="X241" s="38"/>
      <c r="Y241" s="38"/>
      <c r="Z241" s="38"/>
      <c r="AA241" s="38"/>
      <c r="AB241" s="38"/>
      <c r="AC241" s="38"/>
      <c r="AD241" s="38"/>
      <c r="AE241" s="38"/>
      <c r="AT241" s="17" t="s">
        <v>165</v>
      </c>
      <c r="AU241" s="17" t="s">
        <v>79</v>
      </c>
    </row>
    <row r="242" s="13" customFormat="1">
      <c r="A242" s="13"/>
      <c r="B242" s="232"/>
      <c r="C242" s="233"/>
      <c r="D242" s="227" t="s">
        <v>166</v>
      </c>
      <c r="E242" s="234" t="s">
        <v>19</v>
      </c>
      <c r="F242" s="235" t="s">
        <v>616</v>
      </c>
      <c r="G242" s="233"/>
      <c r="H242" s="236">
        <v>190.15199999999999</v>
      </c>
      <c r="I242" s="237"/>
      <c r="J242" s="233"/>
      <c r="K242" s="233"/>
      <c r="L242" s="238"/>
      <c r="M242" s="239"/>
      <c r="N242" s="240"/>
      <c r="O242" s="240"/>
      <c r="P242" s="240"/>
      <c r="Q242" s="240"/>
      <c r="R242" s="240"/>
      <c r="S242" s="240"/>
      <c r="T242" s="241"/>
      <c r="U242" s="13"/>
      <c r="V242" s="13"/>
      <c r="W242" s="13"/>
      <c r="X242" s="13"/>
      <c r="Y242" s="13"/>
      <c r="Z242" s="13"/>
      <c r="AA242" s="13"/>
      <c r="AB242" s="13"/>
      <c r="AC242" s="13"/>
      <c r="AD242" s="13"/>
      <c r="AE242" s="13"/>
      <c r="AT242" s="242" t="s">
        <v>166</v>
      </c>
      <c r="AU242" s="242" t="s">
        <v>79</v>
      </c>
      <c r="AV242" s="13" t="s">
        <v>81</v>
      </c>
      <c r="AW242" s="13" t="s">
        <v>33</v>
      </c>
      <c r="AX242" s="13" t="s">
        <v>71</v>
      </c>
      <c r="AY242" s="242" t="s">
        <v>154</v>
      </c>
    </row>
    <row r="243" s="2" customFormat="1">
      <c r="A243" s="38"/>
      <c r="B243" s="39"/>
      <c r="C243" s="247" t="s">
        <v>481</v>
      </c>
      <c r="D243" s="247" t="s">
        <v>228</v>
      </c>
      <c r="E243" s="248" t="s">
        <v>446</v>
      </c>
      <c r="F243" s="249" t="s">
        <v>447</v>
      </c>
      <c r="G243" s="250" t="s">
        <v>253</v>
      </c>
      <c r="H243" s="251">
        <v>2740.8119999999999</v>
      </c>
      <c r="I243" s="252"/>
      <c r="J243" s="253">
        <f>ROUND(I243*H243,2)</f>
        <v>0</v>
      </c>
      <c r="K243" s="249" t="s">
        <v>161</v>
      </c>
      <c r="L243" s="44"/>
      <c r="M243" s="254" t="s">
        <v>19</v>
      </c>
      <c r="N243" s="255" t="s">
        <v>42</v>
      </c>
      <c r="O243" s="84"/>
      <c r="P243" s="223">
        <f>O243*H243</f>
        <v>0</v>
      </c>
      <c r="Q243" s="223">
        <v>0</v>
      </c>
      <c r="R243" s="223">
        <f>Q243*H243</f>
        <v>0</v>
      </c>
      <c r="S243" s="223">
        <v>0</v>
      </c>
      <c r="T243" s="224">
        <f>S243*H243</f>
        <v>0</v>
      </c>
      <c r="U243" s="38"/>
      <c r="V243" s="38"/>
      <c r="W243" s="38"/>
      <c r="X243" s="38"/>
      <c r="Y243" s="38"/>
      <c r="Z243" s="38"/>
      <c r="AA243" s="38"/>
      <c r="AB243" s="38"/>
      <c r="AC243" s="38"/>
      <c r="AD243" s="38"/>
      <c r="AE243" s="38"/>
      <c r="AR243" s="225" t="s">
        <v>403</v>
      </c>
      <c r="AT243" s="225" t="s">
        <v>228</v>
      </c>
      <c r="AU243" s="225" t="s">
        <v>79</v>
      </c>
      <c r="AY243" s="17" t="s">
        <v>154</v>
      </c>
      <c r="BE243" s="226">
        <f>IF(N243="základní",J243,0)</f>
        <v>0</v>
      </c>
      <c r="BF243" s="226">
        <f>IF(N243="snížená",J243,0)</f>
        <v>0</v>
      </c>
      <c r="BG243" s="226">
        <f>IF(N243="zákl. přenesená",J243,0)</f>
        <v>0</v>
      </c>
      <c r="BH243" s="226">
        <f>IF(N243="sníž. přenesená",J243,0)</f>
        <v>0</v>
      </c>
      <c r="BI243" s="226">
        <f>IF(N243="nulová",J243,0)</f>
        <v>0</v>
      </c>
      <c r="BJ243" s="17" t="s">
        <v>79</v>
      </c>
      <c r="BK243" s="226">
        <f>ROUND(I243*H243,2)</f>
        <v>0</v>
      </c>
      <c r="BL243" s="17" t="s">
        <v>403</v>
      </c>
      <c r="BM243" s="225" t="s">
        <v>617</v>
      </c>
    </row>
    <row r="244" s="2" customFormat="1">
      <c r="A244" s="38"/>
      <c r="B244" s="39"/>
      <c r="C244" s="40"/>
      <c r="D244" s="227" t="s">
        <v>165</v>
      </c>
      <c r="E244" s="40"/>
      <c r="F244" s="228" t="s">
        <v>449</v>
      </c>
      <c r="G244" s="40"/>
      <c r="H244" s="40"/>
      <c r="I244" s="229"/>
      <c r="J244" s="40"/>
      <c r="K244" s="40"/>
      <c r="L244" s="44"/>
      <c r="M244" s="230"/>
      <c r="N244" s="231"/>
      <c r="O244" s="84"/>
      <c r="P244" s="84"/>
      <c r="Q244" s="84"/>
      <c r="R244" s="84"/>
      <c r="S244" s="84"/>
      <c r="T244" s="85"/>
      <c r="U244" s="38"/>
      <c r="V244" s="38"/>
      <c r="W244" s="38"/>
      <c r="X244" s="38"/>
      <c r="Y244" s="38"/>
      <c r="Z244" s="38"/>
      <c r="AA244" s="38"/>
      <c r="AB244" s="38"/>
      <c r="AC244" s="38"/>
      <c r="AD244" s="38"/>
      <c r="AE244" s="38"/>
      <c r="AT244" s="17" t="s">
        <v>165</v>
      </c>
      <c r="AU244" s="17" t="s">
        <v>79</v>
      </c>
    </row>
    <row r="245" s="14" customFormat="1">
      <c r="A245" s="14"/>
      <c r="B245" s="256"/>
      <c r="C245" s="257"/>
      <c r="D245" s="227" t="s">
        <v>166</v>
      </c>
      <c r="E245" s="258" t="s">
        <v>19</v>
      </c>
      <c r="F245" s="259" t="s">
        <v>450</v>
      </c>
      <c r="G245" s="257"/>
      <c r="H245" s="258" t="s">
        <v>19</v>
      </c>
      <c r="I245" s="260"/>
      <c r="J245" s="257"/>
      <c r="K245" s="257"/>
      <c r="L245" s="261"/>
      <c r="M245" s="262"/>
      <c r="N245" s="263"/>
      <c r="O245" s="263"/>
      <c r="P245" s="263"/>
      <c r="Q245" s="263"/>
      <c r="R245" s="263"/>
      <c r="S245" s="263"/>
      <c r="T245" s="264"/>
      <c r="U245" s="14"/>
      <c r="V245" s="14"/>
      <c r="W245" s="14"/>
      <c r="X245" s="14"/>
      <c r="Y245" s="14"/>
      <c r="Z245" s="14"/>
      <c r="AA245" s="14"/>
      <c r="AB245" s="14"/>
      <c r="AC245" s="14"/>
      <c r="AD245" s="14"/>
      <c r="AE245" s="14"/>
      <c r="AT245" s="265" t="s">
        <v>166</v>
      </c>
      <c r="AU245" s="265" t="s">
        <v>79</v>
      </c>
      <c r="AV245" s="14" t="s">
        <v>79</v>
      </c>
      <c r="AW245" s="14" t="s">
        <v>33</v>
      </c>
      <c r="AX245" s="14" t="s">
        <v>71</v>
      </c>
      <c r="AY245" s="265" t="s">
        <v>154</v>
      </c>
    </row>
    <row r="246" s="13" customFormat="1">
      <c r="A246" s="13"/>
      <c r="B246" s="232"/>
      <c r="C246" s="233"/>
      <c r="D246" s="227" t="s">
        <v>166</v>
      </c>
      <c r="E246" s="234" t="s">
        <v>19</v>
      </c>
      <c r="F246" s="235" t="s">
        <v>618</v>
      </c>
      <c r="G246" s="233"/>
      <c r="H246" s="236">
        <v>2740.8119999999999</v>
      </c>
      <c r="I246" s="237"/>
      <c r="J246" s="233"/>
      <c r="K246" s="233"/>
      <c r="L246" s="238"/>
      <c r="M246" s="239"/>
      <c r="N246" s="240"/>
      <c r="O246" s="240"/>
      <c r="P246" s="240"/>
      <c r="Q246" s="240"/>
      <c r="R246" s="240"/>
      <c r="S246" s="240"/>
      <c r="T246" s="241"/>
      <c r="U246" s="13"/>
      <c r="V246" s="13"/>
      <c r="W246" s="13"/>
      <c r="X246" s="13"/>
      <c r="Y246" s="13"/>
      <c r="Z246" s="13"/>
      <c r="AA246" s="13"/>
      <c r="AB246" s="13"/>
      <c r="AC246" s="13"/>
      <c r="AD246" s="13"/>
      <c r="AE246" s="13"/>
      <c r="AT246" s="242" t="s">
        <v>166</v>
      </c>
      <c r="AU246" s="242" t="s">
        <v>79</v>
      </c>
      <c r="AV246" s="13" t="s">
        <v>81</v>
      </c>
      <c r="AW246" s="13" t="s">
        <v>33</v>
      </c>
      <c r="AX246" s="13" t="s">
        <v>71</v>
      </c>
      <c r="AY246" s="242" t="s">
        <v>154</v>
      </c>
    </row>
    <row r="247" s="2" customFormat="1">
      <c r="A247" s="38"/>
      <c r="B247" s="39"/>
      <c r="C247" s="247" t="s">
        <v>619</v>
      </c>
      <c r="D247" s="247" t="s">
        <v>228</v>
      </c>
      <c r="E247" s="248" t="s">
        <v>452</v>
      </c>
      <c r="F247" s="249" t="s">
        <v>453</v>
      </c>
      <c r="G247" s="250" t="s">
        <v>253</v>
      </c>
      <c r="H247" s="251">
        <v>26.021000000000001</v>
      </c>
      <c r="I247" s="252"/>
      <c r="J247" s="253">
        <f>ROUND(I247*H247,2)</f>
        <v>0</v>
      </c>
      <c r="K247" s="249" t="s">
        <v>161</v>
      </c>
      <c r="L247" s="44"/>
      <c r="M247" s="254" t="s">
        <v>19</v>
      </c>
      <c r="N247" s="255" t="s">
        <v>42</v>
      </c>
      <c r="O247" s="84"/>
      <c r="P247" s="223">
        <f>O247*H247</f>
        <v>0</v>
      </c>
      <c r="Q247" s="223">
        <v>0</v>
      </c>
      <c r="R247" s="223">
        <f>Q247*H247</f>
        <v>0</v>
      </c>
      <c r="S247" s="223">
        <v>0</v>
      </c>
      <c r="T247" s="224">
        <f>S247*H247</f>
        <v>0</v>
      </c>
      <c r="U247" s="38"/>
      <c r="V247" s="38"/>
      <c r="W247" s="38"/>
      <c r="X247" s="38"/>
      <c r="Y247" s="38"/>
      <c r="Z247" s="38"/>
      <c r="AA247" s="38"/>
      <c r="AB247" s="38"/>
      <c r="AC247" s="38"/>
      <c r="AD247" s="38"/>
      <c r="AE247" s="38"/>
      <c r="AR247" s="225" t="s">
        <v>403</v>
      </c>
      <c r="AT247" s="225" t="s">
        <v>228</v>
      </c>
      <c r="AU247" s="225" t="s">
        <v>79</v>
      </c>
      <c r="AY247" s="17" t="s">
        <v>154</v>
      </c>
      <c r="BE247" s="226">
        <f>IF(N247="základní",J247,0)</f>
        <v>0</v>
      </c>
      <c r="BF247" s="226">
        <f>IF(N247="snížená",J247,0)</f>
        <v>0</v>
      </c>
      <c r="BG247" s="226">
        <f>IF(N247="zákl. přenesená",J247,0)</f>
        <v>0</v>
      </c>
      <c r="BH247" s="226">
        <f>IF(N247="sníž. přenesená",J247,0)</f>
        <v>0</v>
      </c>
      <c r="BI247" s="226">
        <f>IF(N247="nulová",J247,0)</f>
        <v>0</v>
      </c>
      <c r="BJ247" s="17" t="s">
        <v>79</v>
      </c>
      <c r="BK247" s="226">
        <f>ROUND(I247*H247,2)</f>
        <v>0</v>
      </c>
      <c r="BL247" s="17" t="s">
        <v>403</v>
      </c>
      <c r="BM247" s="225" t="s">
        <v>620</v>
      </c>
    </row>
    <row r="248" s="2" customFormat="1">
      <c r="A248" s="38"/>
      <c r="B248" s="39"/>
      <c r="C248" s="40"/>
      <c r="D248" s="227" t="s">
        <v>165</v>
      </c>
      <c r="E248" s="40"/>
      <c r="F248" s="228" t="s">
        <v>455</v>
      </c>
      <c r="G248" s="40"/>
      <c r="H248" s="40"/>
      <c r="I248" s="229"/>
      <c r="J248" s="40"/>
      <c r="K248" s="40"/>
      <c r="L248" s="44"/>
      <c r="M248" s="230"/>
      <c r="N248" s="231"/>
      <c r="O248" s="84"/>
      <c r="P248" s="84"/>
      <c r="Q248" s="84"/>
      <c r="R248" s="84"/>
      <c r="S248" s="84"/>
      <c r="T248" s="85"/>
      <c r="U248" s="38"/>
      <c r="V248" s="38"/>
      <c r="W248" s="38"/>
      <c r="X248" s="38"/>
      <c r="Y248" s="38"/>
      <c r="Z248" s="38"/>
      <c r="AA248" s="38"/>
      <c r="AB248" s="38"/>
      <c r="AC248" s="38"/>
      <c r="AD248" s="38"/>
      <c r="AE248" s="38"/>
      <c r="AT248" s="17" t="s">
        <v>165</v>
      </c>
      <c r="AU248" s="17" t="s">
        <v>79</v>
      </c>
    </row>
    <row r="249" s="13" customFormat="1">
      <c r="A249" s="13"/>
      <c r="B249" s="232"/>
      <c r="C249" s="233"/>
      <c r="D249" s="227" t="s">
        <v>166</v>
      </c>
      <c r="E249" s="234" t="s">
        <v>19</v>
      </c>
      <c r="F249" s="235" t="s">
        <v>621</v>
      </c>
      <c r="G249" s="233"/>
      <c r="H249" s="236">
        <v>6.9649999999999999</v>
      </c>
      <c r="I249" s="237"/>
      <c r="J249" s="233"/>
      <c r="K249" s="233"/>
      <c r="L249" s="238"/>
      <c r="M249" s="239"/>
      <c r="N249" s="240"/>
      <c r="O249" s="240"/>
      <c r="P249" s="240"/>
      <c r="Q249" s="240"/>
      <c r="R249" s="240"/>
      <c r="S249" s="240"/>
      <c r="T249" s="241"/>
      <c r="U249" s="13"/>
      <c r="V249" s="13"/>
      <c r="W249" s="13"/>
      <c r="X249" s="13"/>
      <c r="Y249" s="13"/>
      <c r="Z249" s="13"/>
      <c r="AA249" s="13"/>
      <c r="AB249" s="13"/>
      <c r="AC249" s="13"/>
      <c r="AD249" s="13"/>
      <c r="AE249" s="13"/>
      <c r="AT249" s="242" t="s">
        <v>166</v>
      </c>
      <c r="AU249" s="242" t="s">
        <v>79</v>
      </c>
      <c r="AV249" s="13" t="s">
        <v>81</v>
      </c>
      <c r="AW249" s="13" t="s">
        <v>33</v>
      </c>
      <c r="AX249" s="13" t="s">
        <v>71</v>
      </c>
      <c r="AY249" s="242" t="s">
        <v>154</v>
      </c>
    </row>
    <row r="250" s="13" customFormat="1">
      <c r="A250" s="13"/>
      <c r="B250" s="232"/>
      <c r="C250" s="233"/>
      <c r="D250" s="227" t="s">
        <v>166</v>
      </c>
      <c r="E250" s="234" t="s">
        <v>19</v>
      </c>
      <c r="F250" s="235" t="s">
        <v>622</v>
      </c>
      <c r="G250" s="233"/>
      <c r="H250" s="236">
        <v>19.056000000000001</v>
      </c>
      <c r="I250" s="237"/>
      <c r="J250" s="233"/>
      <c r="K250" s="233"/>
      <c r="L250" s="238"/>
      <c r="M250" s="239"/>
      <c r="N250" s="240"/>
      <c r="O250" s="240"/>
      <c r="P250" s="240"/>
      <c r="Q250" s="240"/>
      <c r="R250" s="240"/>
      <c r="S250" s="240"/>
      <c r="T250" s="241"/>
      <c r="U250" s="13"/>
      <c r="V250" s="13"/>
      <c r="W250" s="13"/>
      <c r="X250" s="13"/>
      <c r="Y250" s="13"/>
      <c r="Z250" s="13"/>
      <c r="AA250" s="13"/>
      <c r="AB250" s="13"/>
      <c r="AC250" s="13"/>
      <c r="AD250" s="13"/>
      <c r="AE250" s="13"/>
      <c r="AT250" s="242" t="s">
        <v>166</v>
      </c>
      <c r="AU250" s="242" t="s">
        <v>79</v>
      </c>
      <c r="AV250" s="13" t="s">
        <v>81</v>
      </c>
      <c r="AW250" s="13" t="s">
        <v>33</v>
      </c>
      <c r="AX250" s="13" t="s">
        <v>71</v>
      </c>
      <c r="AY250" s="242" t="s">
        <v>154</v>
      </c>
    </row>
    <row r="251" s="2" customFormat="1">
      <c r="A251" s="38"/>
      <c r="B251" s="39"/>
      <c r="C251" s="247" t="s">
        <v>623</v>
      </c>
      <c r="D251" s="247" t="s">
        <v>228</v>
      </c>
      <c r="E251" s="248" t="s">
        <v>624</v>
      </c>
      <c r="F251" s="249" t="s">
        <v>625</v>
      </c>
      <c r="G251" s="250" t="s">
        <v>253</v>
      </c>
      <c r="H251" s="251">
        <v>10.369999999999999</v>
      </c>
      <c r="I251" s="252"/>
      <c r="J251" s="253">
        <f>ROUND(I251*H251,2)</f>
        <v>0</v>
      </c>
      <c r="K251" s="249" t="s">
        <v>161</v>
      </c>
      <c r="L251" s="44"/>
      <c r="M251" s="254" t="s">
        <v>19</v>
      </c>
      <c r="N251" s="255" t="s">
        <v>42</v>
      </c>
      <c r="O251" s="84"/>
      <c r="P251" s="223">
        <f>O251*H251</f>
        <v>0</v>
      </c>
      <c r="Q251" s="223">
        <v>0</v>
      </c>
      <c r="R251" s="223">
        <f>Q251*H251</f>
        <v>0</v>
      </c>
      <c r="S251" s="223">
        <v>0</v>
      </c>
      <c r="T251" s="224">
        <f>S251*H251</f>
        <v>0</v>
      </c>
      <c r="U251" s="38"/>
      <c r="V251" s="38"/>
      <c r="W251" s="38"/>
      <c r="X251" s="38"/>
      <c r="Y251" s="38"/>
      <c r="Z251" s="38"/>
      <c r="AA251" s="38"/>
      <c r="AB251" s="38"/>
      <c r="AC251" s="38"/>
      <c r="AD251" s="38"/>
      <c r="AE251" s="38"/>
      <c r="AR251" s="225" t="s">
        <v>403</v>
      </c>
      <c r="AT251" s="225" t="s">
        <v>228</v>
      </c>
      <c r="AU251" s="225" t="s">
        <v>79</v>
      </c>
      <c r="AY251" s="17" t="s">
        <v>154</v>
      </c>
      <c r="BE251" s="226">
        <f>IF(N251="základní",J251,0)</f>
        <v>0</v>
      </c>
      <c r="BF251" s="226">
        <f>IF(N251="snížená",J251,0)</f>
        <v>0</v>
      </c>
      <c r="BG251" s="226">
        <f>IF(N251="zákl. přenesená",J251,0)</f>
        <v>0</v>
      </c>
      <c r="BH251" s="226">
        <f>IF(N251="sníž. přenesená",J251,0)</f>
        <v>0</v>
      </c>
      <c r="BI251" s="226">
        <f>IF(N251="nulová",J251,0)</f>
        <v>0</v>
      </c>
      <c r="BJ251" s="17" t="s">
        <v>79</v>
      </c>
      <c r="BK251" s="226">
        <f>ROUND(I251*H251,2)</f>
        <v>0</v>
      </c>
      <c r="BL251" s="17" t="s">
        <v>403</v>
      </c>
      <c r="BM251" s="225" t="s">
        <v>626</v>
      </c>
    </row>
    <row r="252" s="2" customFormat="1">
      <c r="A252" s="38"/>
      <c r="B252" s="39"/>
      <c r="C252" s="40"/>
      <c r="D252" s="227" t="s">
        <v>165</v>
      </c>
      <c r="E252" s="40"/>
      <c r="F252" s="228" t="s">
        <v>627</v>
      </c>
      <c r="G252" s="40"/>
      <c r="H252" s="40"/>
      <c r="I252" s="229"/>
      <c r="J252" s="40"/>
      <c r="K252" s="40"/>
      <c r="L252" s="44"/>
      <c r="M252" s="230"/>
      <c r="N252" s="231"/>
      <c r="O252" s="84"/>
      <c r="P252" s="84"/>
      <c r="Q252" s="84"/>
      <c r="R252" s="84"/>
      <c r="S252" s="84"/>
      <c r="T252" s="85"/>
      <c r="U252" s="38"/>
      <c r="V252" s="38"/>
      <c r="W252" s="38"/>
      <c r="X252" s="38"/>
      <c r="Y252" s="38"/>
      <c r="Z252" s="38"/>
      <c r="AA252" s="38"/>
      <c r="AB252" s="38"/>
      <c r="AC252" s="38"/>
      <c r="AD252" s="38"/>
      <c r="AE252" s="38"/>
      <c r="AT252" s="17" t="s">
        <v>165</v>
      </c>
      <c r="AU252" s="17" t="s">
        <v>79</v>
      </c>
    </row>
    <row r="253" s="13" customFormat="1">
      <c r="A253" s="13"/>
      <c r="B253" s="232"/>
      <c r="C253" s="233"/>
      <c r="D253" s="227" t="s">
        <v>166</v>
      </c>
      <c r="E253" s="234" t="s">
        <v>19</v>
      </c>
      <c r="F253" s="235" t="s">
        <v>628</v>
      </c>
      <c r="G253" s="233"/>
      <c r="H253" s="236">
        <v>10.369999999999999</v>
      </c>
      <c r="I253" s="237"/>
      <c r="J253" s="233"/>
      <c r="K253" s="233"/>
      <c r="L253" s="238"/>
      <c r="M253" s="239"/>
      <c r="N253" s="240"/>
      <c r="O253" s="240"/>
      <c r="P253" s="240"/>
      <c r="Q253" s="240"/>
      <c r="R253" s="240"/>
      <c r="S253" s="240"/>
      <c r="T253" s="241"/>
      <c r="U253" s="13"/>
      <c r="V253" s="13"/>
      <c r="W253" s="13"/>
      <c r="X253" s="13"/>
      <c r="Y253" s="13"/>
      <c r="Z253" s="13"/>
      <c r="AA253" s="13"/>
      <c r="AB253" s="13"/>
      <c r="AC253" s="13"/>
      <c r="AD253" s="13"/>
      <c r="AE253" s="13"/>
      <c r="AT253" s="242" t="s">
        <v>166</v>
      </c>
      <c r="AU253" s="242" t="s">
        <v>79</v>
      </c>
      <c r="AV253" s="13" t="s">
        <v>81</v>
      </c>
      <c r="AW253" s="13" t="s">
        <v>33</v>
      </c>
      <c r="AX253" s="13" t="s">
        <v>71</v>
      </c>
      <c r="AY253" s="242" t="s">
        <v>154</v>
      </c>
    </row>
    <row r="254" s="2" customFormat="1">
      <c r="A254" s="38"/>
      <c r="B254" s="39"/>
      <c r="C254" s="247" t="s">
        <v>629</v>
      </c>
      <c r="D254" s="247" t="s">
        <v>228</v>
      </c>
      <c r="E254" s="248" t="s">
        <v>459</v>
      </c>
      <c r="F254" s="249" t="s">
        <v>460</v>
      </c>
      <c r="G254" s="250" t="s">
        <v>253</v>
      </c>
      <c r="H254" s="251">
        <v>190.15199999999999</v>
      </c>
      <c r="I254" s="252"/>
      <c r="J254" s="253">
        <f>ROUND(I254*H254,2)</f>
        <v>0</v>
      </c>
      <c r="K254" s="249" t="s">
        <v>161</v>
      </c>
      <c r="L254" s="44"/>
      <c r="M254" s="254" t="s">
        <v>19</v>
      </c>
      <c r="N254" s="255" t="s">
        <v>42</v>
      </c>
      <c r="O254" s="84"/>
      <c r="P254" s="223">
        <f>O254*H254</f>
        <v>0</v>
      </c>
      <c r="Q254" s="223">
        <v>0</v>
      </c>
      <c r="R254" s="223">
        <f>Q254*H254</f>
        <v>0</v>
      </c>
      <c r="S254" s="223">
        <v>0</v>
      </c>
      <c r="T254" s="224">
        <f>S254*H254</f>
        <v>0</v>
      </c>
      <c r="U254" s="38"/>
      <c r="V254" s="38"/>
      <c r="W254" s="38"/>
      <c r="X254" s="38"/>
      <c r="Y254" s="38"/>
      <c r="Z254" s="38"/>
      <c r="AA254" s="38"/>
      <c r="AB254" s="38"/>
      <c r="AC254" s="38"/>
      <c r="AD254" s="38"/>
      <c r="AE254" s="38"/>
      <c r="AR254" s="225" t="s">
        <v>403</v>
      </c>
      <c r="AT254" s="225" t="s">
        <v>228</v>
      </c>
      <c r="AU254" s="225" t="s">
        <v>79</v>
      </c>
      <c r="AY254" s="17" t="s">
        <v>154</v>
      </c>
      <c r="BE254" s="226">
        <f>IF(N254="základní",J254,0)</f>
        <v>0</v>
      </c>
      <c r="BF254" s="226">
        <f>IF(N254="snížená",J254,0)</f>
        <v>0</v>
      </c>
      <c r="BG254" s="226">
        <f>IF(N254="zákl. přenesená",J254,0)</f>
        <v>0</v>
      </c>
      <c r="BH254" s="226">
        <f>IF(N254="sníž. přenesená",J254,0)</f>
        <v>0</v>
      </c>
      <c r="BI254" s="226">
        <f>IF(N254="nulová",J254,0)</f>
        <v>0</v>
      </c>
      <c r="BJ254" s="17" t="s">
        <v>79</v>
      </c>
      <c r="BK254" s="226">
        <f>ROUND(I254*H254,2)</f>
        <v>0</v>
      </c>
      <c r="BL254" s="17" t="s">
        <v>403</v>
      </c>
      <c r="BM254" s="225" t="s">
        <v>630</v>
      </c>
    </row>
    <row r="255" s="2" customFormat="1">
      <c r="A255" s="38"/>
      <c r="B255" s="39"/>
      <c r="C255" s="40"/>
      <c r="D255" s="227" t="s">
        <v>165</v>
      </c>
      <c r="E255" s="40"/>
      <c r="F255" s="228" t="s">
        <v>462</v>
      </c>
      <c r="G255" s="40"/>
      <c r="H255" s="40"/>
      <c r="I255" s="229"/>
      <c r="J255" s="40"/>
      <c r="K255" s="40"/>
      <c r="L255" s="44"/>
      <c r="M255" s="230"/>
      <c r="N255" s="231"/>
      <c r="O255" s="84"/>
      <c r="P255" s="84"/>
      <c r="Q255" s="84"/>
      <c r="R255" s="84"/>
      <c r="S255" s="84"/>
      <c r="T255" s="85"/>
      <c r="U255" s="38"/>
      <c r="V255" s="38"/>
      <c r="W255" s="38"/>
      <c r="X255" s="38"/>
      <c r="Y255" s="38"/>
      <c r="Z255" s="38"/>
      <c r="AA255" s="38"/>
      <c r="AB255" s="38"/>
      <c r="AC255" s="38"/>
      <c r="AD255" s="38"/>
      <c r="AE255" s="38"/>
      <c r="AT255" s="17" t="s">
        <v>165</v>
      </c>
      <c r="AU255" s="17" t="s">
        <v>79</v>
      </c>
    </row>
    <row r="256" s="13" customFormat="1">
      <c r="A256" s="13"/>
      <c r="B256" s="232"/>
      <c r="C256" s="233"/>
      <c r="D256" s="227" t="s">
        <v>166</v>
      </c>
      <c r="E256" s="234" t="s">
        <v>19</v>
      </c>
      <c r="F256" s="235" t="s">
        <v>631</v>
      </c>
      <c r="G256" s="233"/>
      <c r="H256" s="236">
        <v>190.15199999999999</v>
      </c>
      <c r="I256" s="237"/>
      <c r="J256" s="233"/>
      <c r="K256" s="233"/>
      <c r="L256" s="238"/>
      <c r="M256" s="239"/>
      <c r="N256" s="240"/>
      <c r="O256" s="240"/>
      <c r="P256" s="240"/>
      <c r="Q256" s="240"/>
      <c r="R256" s="240"/>
      <c r="S256" s="240"/>
      <c r="T256" s="241"/>
      <c r="U256" s="13"/>
      <c r="V256" s="13"/>
      <c r="W256" s="13"/>
      <c r="X256" s="13"/>
      <c r="Y256" s="13"/>
      <c r="Z256" s="13"/>
      <c r="AA256" s="13"/>
      <c r="AB256" s="13"/>
      <c r="AC256" s="13"/>
      <c r="AD256" s="13"/>
      <c r="AE256" s="13"/>
      <c r="AT256" s="242" t="s">
        <v>166</v>
      </c>
      <c r="AU256" s="242" t="s">
        <v>79</v>
      </c>
      <c r="AV256" s="13" t="s">
        <v>81</v>
      </c>
      <c r="AW256" s="13" t="s">
        <v>33</v>
      </c>
      <c r="AX256" s="13" t="s">
        <v>71</v>
      </c>
      <c r="AY256" s="242" t="s">
        <v>154</v>
      </c>
    </row>
    <row r="257" s="2" customFormat="1" ht="21.75" customHeight="1">
      <c r="A257" s="38"/>
      <c r="B257" s="39"/>
      <c r="C257" s="247" t="s">
        <v>632</v>
      </c>
      <c r="D257" s="247" t="s">
        <v>228</v>
      </c>
      <c r="E257" s="248" t="s">
        <v>466</v>
      </c>
      <c r="F257" s="249" t="s">
        <v>467</v>
      </c>
      <c r="G257" s="250" t="s">
        <v>253</v>
      </c>
      <c r="H257" s="251">
        <v>773.255</v>
      </c>
      <c r="I257" s="252"/>
      <c r="J257" s="253">
        <f>ROUND(I257*H257,2)</f>
        <v>0</v>
      </c>
      <c r="K257" s="249" t="s">
        <v>161</v>
      </c>
      <c r="L257" s="44"/>
      <c r="M257" s="254" t="s">
        <v>19</v>
      </c>
      <c r="N257" s="255" t="s">
        <v>42</v>
      </c>
      <c r="O257" s="84"/>
      <c r="P257" s="223">
        <f>O257*H257</f>
        <v>0</v>
      </c>
      <c r="Q257" s="223">
        <v>0</v>
      </c>
      <c r="R257" s="223">
        <f>Q257*H257</f>
        <v>0</v>
      </c>
      <c r="S257" s="223">
        <v>0</v>
      </c>
      <c r="T257" s="224">
        <f>S257*H257</f>
        <v>0</v>
      </c>
      <c r="U257" s="38"/>
      <c r="V257" s="38"/>
      <c r="W257" s="38"/>
      <c r="X257" s="38"/>
      <c r="Y257" s="38"/>
      <c r="Z257" s="38"/>
      <c r="AA257" s="38"/>
      <c r="AB257" s="38"/>
      <c r="AC257" s="38"/>
      <c r="AD257" s="38"/>
      <c r="AE257" s="38"/>
      <c r="AR257" s="225" t="s">
        <v>403</v>
      </c>
      <c r="AT257" s="225" t="s">
        <v>228</v>
      </c>
      <c r="AU257" s="225" t="s">
        <v>79</v>
      </c>
      <c r="AY257" s="17" t="s">
        <v>154</v>
      </c>
      <c r="BE257" s="226">
        <f>IF(N257="základní",J257,0)</f>
        <v>0</v>
      </c>
      <c r="BF257" s="226">
        <f>IF(N257="snížená",J257,0)</f>
        <v>0</v>
      </c>
      <c r="BG257" s="226">
        <f>IF(N257="zákl. přenesená",J257,0)</f>
        <v>0</v>
      </c>
      <c r="BH257" s="226">
        <f>IF(N257="sníž. přenesená",J257,0)</f>
        <v>0</v>
      </c>
      <c r="BI257" s="226">
        <f>IF(N257="nulová",J257,0)</f>
        <v>0</v>
      </c>
      <c r="BJ257" s="17" t="s">
        <v>79</v>
      </c>
      <c r="BK257" s="226">
        <f>ROUND(I257*H257,2)</f>
        <v>0</v>
      </c>
      <c r="BL257" s="17" t="s">
        <v>403</v>
      </c>
      <c r="BM257" s="225" t="s">
        <v>633</v>
      </c>
    </row>
    <row r="258" s="2" customFormat="1">
      <c r="A258" s="38"/>
      <c r="B258" s="39"/>
      <c r="C258" s="40"/>
      <c r="D258" s="227" t="s">
        <v>165</v>
      </c>
      <c r="E258" s="40"/>
      <c r="F258" s="228" t="s">
        <v>469</v>
      </c>
      <c r="G258" s="40"/>
      <c r="H258" s="40"/>
      <c r="I258" s="229"/>
      <c r="J258" s="40"/>
      <c r="K258" s="40"/>
      <c r="L258" s="44"/>
      <c r="M258" s="230"/>
      <c r="N258" s="231"/>
      <c r="O258" s="84"/>
      <c r="P258" s="84"/>
      <c r="Q258" s="84"/>
      <c r="R258" s="84"/>
      <c r="S258" s="84"/>
      <c r="T258" s="85"/>
      <c r="U258" s="38"/>
      <c r="V258" s="38"/>
      <c r="W258" s="38"/>
      <c r="X258" s="38"/>
      <c r="Y258" s="38"/>
      <c r="Z258" s="38"/>
      <c r="AA258" s="38"/>
      <c r="AB258" s="38"/>
      <c r="AC258" s="38"/>
      <c r="AD258" s="38"/>
      <c r="AE258" s="38"/>
      <c r="AT258" s="17" t="s">
        <v>165</v>
      </c>
      <c r="AU258" s="17" t="s">
        <v>79</v>
      </c>
    </row>
    <row r="259" s="14" customFormat="1">
      <c r="A259" s="14"/>
      <c r="B259" s="256"/>
      <c r="C259" s="257"/>
      <c r="D259" s="227" t="s">
        <v>166</v>
      </c>
      <c r="E259" s="258" t="s">
        <v>19</v>
      </c>
      <c r="F259" s="259" t="s">
        <v>634</v>
      </c>
      <c r="G259" s="257"/>
      <c r="H259" s="258" t="s">
        <v>19</v>
      </c>
      <c r="I259" s="260"/>
      <c r="J259" s="257"/>
      <c r="K259" s="257"/>
      <c r="L259" s="261"/>
      <c r="M259" s="262"/>
      <c r="N259" s="263"/>
      <c r="O259" s="263"/>
      <c r="P259" s="263"/>
      <c r="Q259" s="263"/>
      <c r="R259" s="263"/>
      <c r="S259" s="263"/>
      <c r="T259" s="264"/>
      <c r="U259" s="14"/>
      <c r="V259" s="14"/>
      <c r="W259" s="14"/>
      <c r="X259" s="14"/>
      <c r="Y259" s="14"/>
      <c r="Z259" s="14"/>
      <c r="AA259" s="14"/>
      <c r="AB259" s="14"/>
      <c r="AC259" s="14"/>
      <c r="AD259" s="14"/>
      <c r="AE259" s="14"/>
      <c r="AT259" s="265" t="s">
        <v>166</v>
      </c>
      <c r="AU259" s="265" t="s">
        <v>79</v>
      </c>
      <c r="AV259" s="14" t="s">
        <v>79</v>
      </c>
      <c r="AW259" s="14" t="s">
        <v>33</v>
      </c>
      <c r="AX259" s="14" t="s">
        <v>71</v>
      </c>
      <c r="AY259" s="265" t="s">
        <v>154</v>
      </c>
    </row>
    <row r="260" s="13" customFormat="1">
      <c r="A260" s="13"/>
      <c r="B260" s="232"/>
      <c r="C260" s="233"/>
      <c r="D260" s="227" t="s">
        <v>166</v>
      </c>
      <c r="E260" s="234" t="s">
        <v>19</v>
      </c>
      <c r="F260" s="235" t="s">
        <v>613</v>
      </c>
      <c r="G260" s="233"/>
      <c r="H260" s="236">
        <v>579.12599999999998</v>
      </c>
      <c r="I260" s="237"/>
      <c r="J260" s="233"/>
      <c r="K260" s="233"/>
      <c r="L260" s="238"/>
      <c r="M260" s="239"/>
      <c r="N260" s="240"/>
      <c r="O260" s="240"/>
      <c r="P260" s="240"/>
      <c r="Q260" s="240"/>
      <c r="R260" s="240"/>
      <c r="S260" s="240"/>
      <c r="T260" s="241"/>
      <c r="U260" s="13"/>
      <c r="V260" s="13"/>
      <c r="W260" s="13"/>
      <c r="X260" s="13"/>
      <c r="Y260" s="13"/>
      <c r="Z260" s="13"/>
      <c r="AA260" s="13"/>
      <c r="AB260" s="13"/>
      <c r="AC260" s="13"/>
      <c r="AD260" s="13"/>
      <c r="AE260" s="13"/>
      <c r="AT260" s="242" t="s">
        <v>166</v>
      </c>
      <c r="AU260" s="242" t="s">
        <v>79</v>
      </c>
      <c r="AV260" s="13" t="s">
        <v>81</v>
      </c>
      <c r="AW260" s="13" t="s">
        <v>33</v>
      </c>
      <c r="AX260" s="13" t="s">
        <v>71</v>
      </c>
      <c r="AY260" s="242" t="s">
        <v>154</v>
      </c>
    </row>
    <row r="261" s="13" customFormat="1">
      <c r="A261" s="13"/>
      <c r="B261" s="232"/>
      <c r="C261" s="233"/>
      <c r="D261" s="227" t="s">
        <v>166</v>
      </c>
      <c r="E261" s="234" t="s">
        <v>19</v>
      </c>
      <c r="F261" s="235" t="s">
        <v>614</v>
      </c>
      <c r="G261" s="233"/>
      <c r="H261" s="236">
        <v>194.12899999999999</v>
      </c>
      <c r="I261" s="237"/>
      <c r="J261" s="233"/>
      <c r="K261" s="233"/>
      <c r="L261" s="238"/>
      <c r="M261" s="239"/>
      <c r="N261" s="240"/>
      <c r="O261" s="240"/>
      <c r="P261" s="240"/>
      <c r="Q261" s="240"/>
      <c r="R261" s="240"/>
      <c r="S261" s="240"/>
      <c r="T261" s="241"/>
      <c r="U261" s="13"/>
      <c r="V261" s="13"/>
      <c r="W261" s="13"/>
      <c r="X261" s="13"/>
      <c r="Y261" s="13"/>
      <c r="Z261" s="13"/>
      <c r="AA261" s="13"/>
      <c r="AB261" s="13"/>
      <c r="AC261" s="13"/>
      <c r="AD261" s="13"/>
      <c r="AE261" s="13"/>
      <c r="AT261" s="242" t="s">
        <v>166</v>
      </c>
      <c r="AU261" s="242" t="s">
        <v>79</v>
      </c>
      <c r="AV261" s="13" t="s">
        <v>81</v>
      </c>
      <c r="AW261" s="13" t="s">
        <v>33</v>
      </c>
      <c r="AX261" s="13" t="s">
        <v>71</v>
      </c>
      <c r="AY261" s="242" t="s">
        <v>154</v>
      </c>
    </row>
    <row r="262" s="2" customFormat="1" ht="21.75" customHeight="1">
      <c r="A262" s="38"/>
      <c r="B262" s="39"/>
      <c r="C262" s="247" t="s">
        <v>635</v>
      </c>
      <c r="D262" s="247" t="s">
        <v>228</v>
      </c>
      <c r="E262" s="248" t="s">
        <v>471</v>
      </c>
      <c r="F262" s="249" t="s">
        <v>472</v>
      </c>
      <c r="G262" s="250" t="s">
        <v>253</v>
      </c>
      <c r="H262" s="251">
        <v>236.90600000000001</v>
      </c>
      <c r="I262" s="252"/>
      <c r="J262" s="253">
        <f>ROUND(I262*H262,2)</f>
        <v>0</v>
      </c>
      <c r="K262" s="249" t="s">
        <v>161</v>
      </c>
      <c r="L262" s="44"/>
      <c r="M262" s="254" t="s">
        <v>19</v>
      </c>
      <c r="N262" s="255" t="s">
        <v>42</v>
      </c>
      <c r="O262" s="84"/>
      <c r="P262" s="223">
        <f>O262*H262</f>
        <v>0</v>
      </c>
      <c r="Q262" s="223">
        <v>0</v>
      </c>
      <c r="R262" s="223">
        <f>Q262*H262</f>
        <v>0</v>
      </c>
      <c r="S262" s="223">
        <v>0</v>
      </c>
      <c r="T262" s="224">
        <f>S262*H262</f>
        <v>0</v>
      </c>
      <c r="U262" s="38"/>
      <c r="V262" s="38"/>
      <c r="W262" s="38"/>
      <c r="X262" s="38"/>
      <c r="Y262" s="38"/>
      <c r="Z262" s="38"/>
      <c r="AA262" s="38"/>
      <c r="AB262" s="38"/>
      <c r="AC262" s="38"/>
      <c r="AD262" s="38"/>
      <c r="AE262" s="38"/>
      <c r="AR262" s="225" t="s">
        <v>403</v>
      </c>
      <c r="AT262" s="225" t="s">
        <v>228</v>
      </c>
      <c r="AU262" s="225" t="s">
        <v>79</v>
      </c>
      <c r="AY262" s="17" t="s">
        <v>154</v>
      </c>
      <c r="BE262" s="226">
        <f>IF(N262="základní",J262,0)</f>
        <v>0</v>
      </c>
      <c r="BF262" s="226">
        <f>IF(N262="snížená",J262,0)</f>
        <v>0</v>
      </c>
      <c r="BG262" s="226">
        <f>IF(N262="zákl. přenesená",J262,0)</f>
        <v>0</v>
      </c>
      <c r="BH262" s="226">
        <f>IF(N262="sníž. přenesená",J262,0)</f>
        <v>0</v>
      </c>
      <c r="BI262" s="226">
        <f>IF(N262="nulová",J262,0)</f>
        <v>0</v>
      </c>
      <c r="BJ262" s="17" t="s">
        <v>79</v>
      </c>
      <c r="BK262" s="226">
        <f>ROUND(I262*H262,2)</f>
        <v>0</v>
      </c>
      <c r="BL262" s="17" t="s">
        <v>403</v>
      </c>
      <c r="BM262" s="225" t="s">
        <v>636</v>
      </c>
    </row>
    <row r="263" s="2" customFormat="1">
      <c r="A263" s="38"/>
      <c r="B263" s="39"/>
      <c r="C263" s="40"/>
      <c r="D263" s="227" t="s">
        <v>165</v>
      </c>
      <c r="E263" s="40"/>
      <c r="F263" s="228" t="s">
        <v>474</v>
      </c>
      <c r="G263" s="40"/>
      <c r="H263" s="40"/>
      <c r="I263" s="229"/>
      <c r="J263" s="40"/>
      <c r="K263" s="40"/>
      <c r="L263" s="44"/>
      <c r="M263" s="230"/>
      <c r="N263" s="231"/>
      <c r="O263" s="84"/>
      <c r="P263" s="84"/>
      <c r="Q263" s="84"/>
      <c r="R263" s="84"/>
      <c r="S263" s="84"/>
      <c r="T263" s="85"/>
      <c r="U263" s="38"/>
      <c r="V263" s="38"/>
      <c r="W263" s="38"/>
      <c r="X263" s="38"/>
      <c r="Y263" s="38"/>
      <c r="Z263" s="38"/>
      <c r="AA263" s="38"/>
      <c r="AB263" s="38"/>
      <c r="AC263" s="38"/>
      <c r="AD263" s="38"/>
      <c r="AE263" s="38"/>
      <c r="AT263" s="17" t="s">
        <v>165</v>
      </c>
      <c r="AU263" s="17" t="s">
        <v>79</v>
      </c>
    </row>
    <row r="264" s="13" customFormat="1">
      <c r="A264" s="13"/>
      <c r="B264" s="232"/>
      <c r="C264" s="233"/>
      <c r="D264" s="227" t="s">
        <v>166</v>
      </c>
      <c r="E264" s="234" t="s">
        <v>19</v>
      </c>
      <c r="F264" s="235" t="s">
        <v>637</v>
      </c>
      <c r="G264" s="233"/>
      <c r="H264" s="236">
        <v>193.62000000000001</v>
      </c>
      <c r="I264" s="237"/>
      <c r="J264" s="233"/>
      <c r="K264" s="233"/>
      <c r="L264" s="238"/>
      <c r="M264" s="239"/>
      <c r="N264" s="240"/>
      <c r="O264" s="240"/>
      <c r="P264" s="240"/>
      <c r="Q264" s="240"/>
      <c r="R264" s="240"/>
      <c r="S264" s="240"/>
      <c r="T264" s="241"/>
      <c r="U264" s="13"/>
      <c r="V264" s="13"/>
      <c r="W264" s="13"/>
      <c r="X264" s="13"/>
      <c r="Y264" s="13"/>
      <c r="Z264" s="13"/>
      <c r="AA264" s="13"/>
      <c r="AB264" s="13"/>
      <c r="AC264" s="13"/>
      <c r="AD264" s="13"/>
      <c r="AE264" s="13"/>
      <c r="AT264" s="242" t="s">
        <v>166</v>
      </c>
      <c r="AU264" s="242" t="s">
        <v>79</v>
      </c>
      <c r="AV264" s="13" t="s">
        <v>81</v>
      </c>
      <c r="AW264" s="13" t="s">
        <v>33</v>
      </c>
      <c r="AX264" s="13" t="s">
        <v>71</v>
      </c>
      <c r="AY264" s="242" t="s">
        <v>154</v>
      </c>
    </row>
    <row r="265" s="13" customFormat="1">
      <c r="A265" s="13"/>
      <c r="B265" s="232"/>
      <c r="C265" s="233"/>
      <c r="D265" s="227" t="s">
        <v>166</v>
      </c>
      <c r="E265" s="234" t="s">
        <v>19</v>
      </c>
      <c r="F265" s="235" t="s">
        <v>638</v>
      </c>
      <c r="G265" s="233"/>
      <c r="H265" s="236">
        <v>43.286000000000001</v>
      </c>
      <c r="I265" s="237"/>
      <c r="J265" s="233"/>
      <c r="K265" s="233"/>
      <c r="L265" s="238"/>
      <c r="M265" s="239"/>
      <c r="N265" s="240"/>
      <c r="O265" s="240"/>
      <c r="P265" s="240"/>
      <c r="Q265" s="240"/>
      <c r="R265" s="240"/>
      <c r="S265" s="240"/>
      <c r="T265" s="241"/>
      <c r="U265" s="13"/>
      <c r="V265" s="13"/>
      <c r="W265" s="13"/>
      <c r="X265" s="13"/>
      <c r="Y265" s="13"/>
      <c r="Z265" s="13"/>
      <c r="AA265" s="13"/>
      <c r="AB265" s="13"/>
      <c r="AC265" s="13"/>
      <c r="AD265" s="13"/>
      <c r="AE265" s="13"/>
      <c r="AT265" s="242" t="s">
        <v>166</v>
      </c>
      <c r="AU265" s="242" t="s">
        <v>79</v>
      </c>
      <c r="AV265" s="13" t="s">
        <v>81</v>
      </c>
      <c r="AW265" s="13" t="s">
        <v>33</v>
      </c>
      <c r="AX265" s="13" t="s">
        <v>71</v>
      </c>
      <c r="AY265" s="242" t="s">
        <v>154</v>
      </c>
    </row>
    <row r="266" s="2" customFormat="1" ht="16.5" customHeight="1">
      <c r="A266" s="38"/>
      <c r="B266" s="39"/>
      <c r="C266" s="247" t="s">
        <v>639</v>
      </c>
      <c r="D266" s="247" t="s">
        <v>228</v>
      </c>
      <c r="E266" s="248" t="s">
        <v>476</v>
      </c>
      <c r="F266" s="249" t="s">
        <v>477</v>
      </c>
      <c r="G266" s="250" t="s">
        <v>253</v>
      </c>
      <c r="H266" s="251">
        <v>1.28</v>
      </c>
      <c r="I266" s="252"/>
      <c r="J266" s="253">
        <f>ROUND(I266*H266,2)</f>
        <v>0</v>
      </c>
      <c r="K266" s="249" t="s">
        <v>161</v>
      </c>
      <c r="L266" s="44"/>
      <c r="M266" s="254" t="s">
        <v>19</v>
      </c>
      <c r="N266" s="255" t="s">
        <v>42</v>
      </c>
      <c r="O266" s="84"/>
      <c r="P266" s="223">
        <f>O266*H266</f>
        <v>0</v>
      </c>
      <c r="Q266" s="223">
        <v>0</v>
      </c>
      <c r="R266" s="223">
        <f>Q266*H266</f>
        <v>0</v>
      </c>
      <c r="S266" s="223">
        <v>0</v>
      </c>
      <c r="T266" s="224">
        <f>S266*H266</f>
        <v>0</v>
      </c>
      <c r="U266" s="38"/>
      <c r="V266" s="38"/>
      <c r="W266" s="38"/>
      <c r="X266" s="38"/>
      <c r="Y266" s="38"/>
      <c r="Z266" s="38"/>
      <c r="AA266" s="38"/>
      <c r="AB266" s="38"/>
      <c r="AC266" s="38"/>
      <c r="AD266" s="38"/>
      <c r="AE266" s="38"/>
      <c r="AR266" s="225" t="s">
        <v>403</v>
      </c>
      <c r="AT266" s="225" t="s">
        <v>228</v>
      </c>
      <c r="AU266" s="225" t="s">
        <v>79</v>
      </c>
      <c r="AY266" s="17" t="s">
        <v>154</v>
      </c>
      <c r="BE266" s="226">
        <f>IF(N266="základní",J266,0)</f>
        <v>0</v>
      </c>
      <c r="BF266" s="226">
        <f>IF(N266="snížená",J266,0)</f>
        <v>0</v>
      </c>
      <c r="BG266" s="226">
        <f>IF(N266="zákl. přenesená",J266,0)</f>
        <v>0</v>
      </c>
      <c r="BH266" s="226">
        <f>IF(N266="sníž. přenesená",J266,0)</f>
        <v>0</v>
      </c>
      <c r="BI266" s="226">
        <f>IF(N266="nulová",J266,0)</f>
        <v>0</v>
      </c>
      <c r="BJ266" s="17" t="s">
        <v>79</v>
      </c>
      <c r="BK266" s="226">
        <f>ROUND(I266*H266,2)</f>
        <v>0</v>
      </c>
      <c r="BL266" s="17" t="s">
        <v>403</v>
      </c>
      <c r="BM266" s="225" t="s">
        <v>640</v>
      </c>
    </row>
    <row r="267" s="2" customFormat="1">
      <c r="A267" s="38"/>
      <c r="B267" s="39"/>
      <c r="C267" s="40"/>
      <c r="D267" s="227" t="s">
        <v>165</v>
      </c>
      <c r="E267" s="40"/>
      <c r="F267" s="228" t="s">
        <v>479</v>
      </c>
      <c r="G267" s="40"/>
      <c r="H267" s="40"/>
      <c r="I267" s="229"/>
      <c r="J267" s="40"/>
      <c r="K267" s="40"/>
      <c r="L267" s="44"/>
      <c r="M267" s="230"/>
      <c r="N267" s="231"/>
      <c r="O267" s="84"/>
      <c r="P267" s="84"/>
      <c r="Q267" s="84"/>
      <c r="R267" s="84"/>
      <c r="S267" s="84"/>
      <c r="T267" s="85"/>
      <c r="U267" s="38"/>
      <c r="V267" s="38"/>
      <c r="W267" s="38"/>
      <c r="X267" s="38"/>
      <c r="Y267" s="38"/>
      <c r="Z267" s="38"/>
      <c r="AA267" s="38"/>
      <c r="AB267" s="38"/>
      <c r="AC267" s="38"/>
      <c r="AD267" s="38"/>
      <c r="AE267" s="38"/>
      <c r="AT267" s="17" t="s">
        <v>165</v>
      </c>
      <c r="AU267" s="17" t="s">
        <v>79</v>
      </c>
    </row>
    <row r="268" s="13" customFormat="1">
      <c r="A268" s="13"/>
      <c r="B268" s="232"/>
      <c r="C268" s="233"/>
      <c r="D268" s="227" t="s">
        <v>166</v>
      </c>
      <c r="E268" s="234" t="s">
        <v>19</v>
      </c>
      <c r="F268" s="235" t="s">
        <v>641</v>
      </c>
      <c r="G268" s="233"/>
      <c r="H268" s="236">
        <v>1.28</v>
      </c>
      <c r="I268" s="237"/>
      <c r="J268" s="233"/>
      <c r="K268" s="233"/>
      <c r="L268" s="238"/>
      <c r="M268" s="239"/>
      <c r="N268" s="240"/>
      <c r="O268" s="240"/>
      <c r="P268" s="240"/>
      <c r="Q268" s="240"/>
      <c r="R268" s="240"/>
      <c r="S268" s="240"/>
      <c r="T268" s="241"/>
      <c r="U268" s="13"/>
      <c r="V268" s="13"/>
      <c r="W268" s="13"/>
      <c r="X268" s="13"/>
      <c r="Y268" s="13"/>
      <c r="Z268" s="13"/>
      <c r="AA268" s="13"/>
      <c r="AB268" s="13"/>
      <c r="AC268" s="13"/>
      <c r="AD268" s="13"/>
      <c r="AE268" s="13"/>
      <c r="AT268" s="242" t="s">
        <v>166</v>
      </c>
      <c r="AU268" s="242" t="s">
        <v>79</v>
      </c>
      <c r="AV268" s="13" t="s">
        <v>81</v>
      </c>
      <c r="AW268" s="13" t="s">
        <v>33</v>
      </c>
      <c r="AX268" s="13" t="s">
        <v>71</v>
      </c>
      <c r="AY268" s="242" t="s">
        <v>154</v>
      </c>
    </row>
    <row r="269" s="2" customFormat="1" ht="16.5" customHeight="1">
      <c r="A269" s="38"/>
      <c r="B269" s="39"/>
      <c r="C269" s="247" t="s">
        <v>642</v>
      </c>
      <c r="D269" s="247" t="s">
        <v>228</v>
      </c>
      <c r="E269" s="248" t="s">
        <v>482</v>
      </c>
      <c r="F269" s="249" t="s">
        <v>483</v>
      </c>
      <c r="G269" s="250" t="s">
        <v>253</v>
      </c>
      <c r="H269" s="251">
        <v>101.428</v>
      </c>
      <c r="I269" s="252"/>
      <c r="J269" s="253">
        <f>ROUND(I269*H269,2)</f>
        <v>0</v>
      </c>
      <c r="K269" s="249" t="s">
        <v>161</v>
      </c>
      <c r="L269" s="44"/>
      <c r="M269" s="254" t="s">
        <v>19</v>
      </c>
      <c r="N269" s="255" t="s">
        <v>42</v>
      </c>
      <c r="O269" s="84"/>
      <c r="P269" s="223">
        <f>O269*H269</f>
        <v>0</v>
      </c>
      <c r="Q269" s="223">
        <v>0</v>
      </c>
      <c r="R269" s="223">
        <f>Q269*H269</f>
        <v>0</v>
      </c>
      <c r="S269" s="223">
        <v>0</v>
      </c>
      <c r="T269" s="224">
        <f>S269*H269</f>
        <v>0</v>
      </c>
      <c r="U269" s="38"/>
      <c r="V269" s="38"/>
      <c r="W269" s="38"/>
      <c r="X269" s="38"/>
      <c r="Y269" s="38"/>
      <c r="Z269" s="38"/>
      <c r="AA269" s="38"/>
      <c r="AB269" s="38"/>
      <c r="AC269" s="38"/>
      <c r="AD269" s="38"/>
      <c r="AE269" s="38"/>
      <c r="AR269" s="225" t="s">
        <v>403</v>
      </c>
      <c r="AT269" s="225" t="s">
        <v>228</v>
      </c>
      <c r="AU269" s="225" t="s">
        <v>79</v>
      </c>
      <c r="AY269" s="17" t="s">
        <v>154</v>
      </c>
      <c r="BE269" s="226">
        <f>IF(N269="základní",J269,0)</f>
        <v>0</v>
      </c>
      <c r="BF269" s="226">
        <f>IF(N269="snížená",J269,0)</f>
        <v>0</v>
      </c>
      <c r="BG269" s="226">
        <f>IF(N269="zákl. přenesená",J269,0)</f>
        <v>0</v>
      </c>
      <c r="BH269" s="226">
        <f>IF(N269="sníž. přenesená",J269,0)</f>
        <v>0</v>
      </c>
      <c r="BI269" s="226">
        <f>IF(N269="nulová",J269,0)</f>
        <v>0</v>
      </c>
      <c r="BJ269" s="17" t="s">
        <v>79</v>
      </c>
      <c r="BK269" s="226">
        <f>ROUND(I269*H269,2)</f>
        <v>0</v>
      </c>
      <c r="BL269" s="17" t="s">
        <v>403</v>
      </c>
      <c r="BM269" s="225" t="s">
        <v>643</v>
      </c>
    </row>
    <row r="270" s="2" customFormat="1">
      <c r="A270" s="38"/>
      <c r="B270" s="39"/>
      <c r="C270" s="40"/>
      <c r="D270" s="227" t="s">
        <v>165</v>
      </c>
      <c r="E270" s="40"/>
      <c r="F270" s="228" t="s">
        <v>485</v>
      </c>
      <c r="G270" s="40"/>
      <c r="H270" s="40"/>
      <c r="I270" s="229"/>
      <c r="J270" s="40"/>
      <c r="K270" s="40"/>
      <c r="L270" s="44"/>
      <c r="M270" s="230"/>
      <c r="N270" s="231"/>
      <c r="O270" s="84"/>
      <c r="P270" s="84"/>
      <c r="Q270" s="84"/>
      <c r="R270" s="84"/>
      <c r="S270" s="84"/>
      <c r="T270" s="85"/>
      <c r="U270" s="38"/>
      <c r="V270" s="38"/>
      <c r="W270" s="38"/>
      <c r="X270" s="38"/>
      <c r="Y270" s="38"/>
      <c r="Z270" s="38"/>
      <c r="AA270" s="38"/>
      <c r="AB270" s="38"/>
      <c r="AC270" s="38"/>
      <c r="AD270" s="38"/>
      <c r="AE270" s="38"/>
      <c r="AT270" s="17" t="s">
        <v>165</v>
      </c>
      <c r="AU270" s="17" t="s">
        <v>79</v>
      </c>
    </row>
    <row r="271" s="13" customFormat="1">
      <c r="A271" s="13"/>
      <c r="B271" s="232"/>
      <c r="C271" s="233"/>
      <c r="D271" s="227" t="s">
        <v>166</v>
      </c>
      <c r="E271" s="234" t="s">
        <v>19</v>
      </c>
      <c r="F271" s="235" t="s">
        <v>644</v>
      </c>
      <c r="G271" s="233"/>
      <c r="H271" s="236">
        <v>11.795</v>
      </c>
      <c r="I271" s="237"/>
      <c r="J271" s="233"/>
      <c r="K271" s="233"/>
      <c r="L271" s="238"/>
      <c r="M271" s="239"/>
      <c r="N271" s="240"/>
      <c r="O271" s="240"/>
      <c r="P271" s="240"/>
      <c r="Q271" s="240"/>
      <c r="R271" s="240"/>
      <c r="S271" s="240"/>
      <c r="T271" s="241"/>
      <c r="U271" s="13"/>
      <c r="V271" s="13"/>
      <c r="W271" s="13"/>
      <c r="X271" s="13"/>
      <c r="Y271" s="13"/>
      <c r="Z271" s="13"/>
      <c r="AA271" s="13"/>
      <c r="AB271" s="13"/>
      <c r="AC271" s="13"/>
      <c r="AD271" s="13"/>
      <c r="AE271" s="13"/>
      <c r="AT271" s="242" t="s">
        <v>166</v>
      </c>
      <c r="AU271" s="242" t="s">
        <v>79</v>
      </c>
      <c r="AV271" s="13" t="s">
        <v>81</v>
      </c>
      <c r="AW271" s="13" t="s">
        <v>33</v>
      </c>
      <c r="AX271" s="13" t="s">
        <v>71</v>
      </c>
      <c r="AY271" s="242" t="s">
        <v>154</v>
      </c>
    </row>
    <row r="272" s="13" customFormat="1">
      <c r="A272" s="13"/>
      <c r="B272" s="232"/>
      <c r="C272" s="233"/>
      <c r="D272" s="227" t="s">
        <v>166</v>
      </c>
      <c r="E272" s="234" t="s">
        <v>19</v>
      </c>
      <c r="F272" s="235" t="s">
        <v>645</v>
      </c>
      <c r="G272" s="233"/>
      <c r="H272" s="236">
        <v>80.994</v>
      </c>
      <c r="I272" s="237"/>
      <c r="J272" s="233"/>
      <c r="K272" s="233"/>
      <c r="L272" s="238"/>
      <c r="M272" s="239"/>
      <c r="N272" s="240"/>
      <c r="O272" s="240"/>
      <c r="P272" s="240"/>
      <c r="Q272" s="240"/>
      <c r="R272" s="240"/>
      <c r="S272" s="240"/>
      <c r="T272" s="241"/>
      <c r="U272" s="13"/>
      <c r="V272" s="13"/>
      <c r="W272" s="13"/>
      <c r="X272" s="13"/>
      <c r="Y272" s="13"/>
      <c r="Z272" s="13"/>
      <c r="AA272" s="13"/>
      <c r="AB272" s="13"/>
      <c r="AC272" s="13"/>
      <c r="AD272" s="13"/>
      <c r="AE272" s="13"/>
      <c r="AT272" s="242" t="s">
        <v>166</v>
      </c>
      <c r="AU272" s="242" t="s">
        <v>79</v>
      </c>
      <c r="AV272" s="13" t="s">
        <v>81</v>
      </c>
      <c r="AW272" s="13" t="s">
        <v>33</v>
      </c>
      <c r="AX272" s="13" t="s">
        <v>71</v>
      </c>
      <c r="AY272" s="242" t="s">
        <v>154</v>
      </c>
    </row>
    <row r="273" s="13" customFormat="1">
      <c r="A273" s="13"/>
      <c r="B273" s="232"/>
      <c r="C273" s="233"/>
      <c r="D273" s="227" t="s">
        <v>166</v>
      </c>
      <c r="E273" s="234" t="s">
        <v>19</v>
      </c>
      <c r="F273" s="235" t="s">
        <v>608</v>
      </c>
      <c r="G273" s="233"/>
      <c r="H273" s="236">
        <v>7.2750000000000004</v>
      </c>
      <c r="I273" s="237"/>
      <c r="J273" s="233"/>
      <c r="K273" s="233"/>
      <c r="L273" s="238"/>
      <c r="M273" s="239"/>
      <c r="N273" s="240"/>
      <c r="O273" s="240"/>
      <c r="P273" s="240"/>
      <c r="Q273" s="240"/>
      <c r="R273" s="240"/>
      <c r="S273" s="240"/>
      <c r="T273" s="241"/>
      <c r="U273" s="13"/>
      <c r="V273" s="13"/>
      <c r="W273" s="13"/>
      <c r="X273" s="13"/>
      <c r="Y273" s="13"/>
      <c r="Z273" s="13"/>
      <c r="AA273" s="13"/>
      <c r="AB273" s="13"/>
      <c r="AC273" s="13"/>
      <c r="AD273" s="13"/>
      <c r="AE273" s="13"/>
      <c r="AT273" s="242" t="s">
        <v>166</v>
      </c>
      <c r="AU273" s="242" t="s">
        <v>79</v>
      </c>
      <c r="AV273" s="13" t="s">
        <v>81</v>
      </c>
      <c r="AW273" s="13" t="s">
        <v>33</v>
      </c>
      <c r="AX273" s="13" t="s">
        <v>71</v>
      </c>
      <c r="AY273" s="242" t="s">
        <v>154</v>
      </c>
    </row>
    <row r="274" s="13" customFormat="1">
      <c r="A274" s="13"/>
      <c r="B274" s="232"/>
      <c r="C274" s="233"/>
      <c r="D274" s="227" t="s">
        <v>166</v>
      </c>
      <c r="E274" s="234" t="s">
        <v>19</v>
      </c>
      <c r="F274" s="235" t="s">
        <v>646</v>
      </c>
      <c r="G274" s="233"/>
      <c r="H274" s="236">
        <v>1.3640000000000001</v>
      </c>
      <c r="I274" s="237"/>
      <c r="J274" s="233"/>
      <c r="K274" s="233"/>
      <c r="L274" s="238"/>
      <c r="M274" s="266"/>
      <c r="N274" s="267"/>
      <c r="O274" s="267"/>
      <c r="P274" s="267"/>
      <c r="Q274" s="267"/>
      <c r="R274" s="267"/>
      <c r="S274" s="267"/>
      <c r="T274" s="268"/>
      <c r="U274" s="13"/>
      <c r="V274" s="13"/>
      <c r="W274" s="13"/>
      <c r="X274" s="13"/>
      <c r="Y274" s="13"/>
      <c r="Z274" s="13"/>
      <c r="AA274" s="13"/>
      <c r="AB274" s="13"/>
      <c r="AC274" s="13"/>
      <c r="AD274" s="13"/>
      <c r="AE274" s="13"/>
      <c r="AT274" s="242" t="s">
        <v>166</v>
      </c>
      <c r="AU274" s="242" t="s">
        <v>79</v>
      </c>
      <c r="AV274" s="13" t="s">
        <v>81</v>
      </c>
      <c r="AW274" s="13" t="s">
        <v>33</v>
      </c>
      <c r="AX274" s="13" t="s">
        <v>71</v>
      </c>
      <c r="AY274" s="242" t="s">
        <v>154</v>
      </c>
    </row>
    <row r="275" s="2" customFormat="1" ht="6.96" customHeight="1">
      <c r="A275" s="38"/>
      <c r="B275" s="59"/>
      <c r="C275" s="60"/>
      <c r="D275" s="60"/>
      <c r="E275" s="60"/>
      <c r="F275" s="60"/>
      <c r="G275" s="60"/>
      <c r="H275" s="60"/>
      <c r="I275" s="60"/>
      <c r="J275" s="60"/>
      <c r="K275" s="60"/>
      <c r="L275" s="44"/>
      <c r="M275" s="38"/>
      <c r="O275" s="38"/>
      <c r="P275" s="38"/>
      <c r="Q275" s="38"/>
      <c r="R275" s="38"/>
      <c r="S275" s="38"/>
      <c r="T275" s="38"/>
      <c r="U275" s="38"/>
      <c r="V275" s="38"/>
      <c r="W275" s="38"/>
      <c r="X275" s="38"/>
      <c r="Y275" s="38"/>
      <c r="Z275" s="38"/>
      <c r="AA275" s="38"/>
      <c r="AB275" s="38"/>
      <c r="AC275" s="38"/>
      <c r="AD275" s="38"/>
      <c r="AE275" s="38"/>
    </row>
  </sheetData>
  <sheetProtection sheet="1" autoFilter="0" formatColumns="0" formatRows="0" objects="1" scenarios="1" spinCount="100000" saltValue="+aNnQpnR9rfpnIzB00TUN1BLR6O+tH97m5WpmbHVzRD7NPsM/DP3y+lNo0zcx6X4Gxs20OFGzRBas3UQbluIVw==" hashValue="hBik9Oui57fPfwYsK0lPFj81VS0NYupFRnsqex1dj/Tzp5Gn7IuZtlwESpCUmiyl7bRIypfy9CTslbPX8UeAYw==" algorithmName="SHA-512" password="CC35"/>
  <autoFilter ref="C87:K27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1" customFormat="1" ht="12" customHeight="1">
      <c r="B8" s="20"/>
      <c r="D8" s="142" t="s">
        <v>123</v>
      </c>
      <c r="L8" s="20"/>
    </row>
    <row r="9" hidden="1" s="2" customFormat="1" ht="16.5" customHeight="1">
      <c r="A9" s="38"/>
      <c r="B9" s="44"/>
      <c r="C9" s="38"/>
      <c r="D9" s="38"/>
      <c r="E9" s="143" t="s">
        <v>219</v>
      </c>
      <c r="F9" s="38"/>
      <c r="G9" s="38"/>
      <c r="H9" s="38"/>
      <c r="I9" s="38"/>
      <c r="J9" s="38"/>
      <c r="K9" s="38"/>
      <c r="L9" s="144"/>
      <c r="S9" s="38"/>
      <c r="T9" s="38"/>
      <c r="U9" s="38"/>
      <c r="V9" s="38"/>
      <c r="W9" s="38"/>
      <c r="X9" s="38"/>
      <c r="Y9" s="38"/>
      <c r="Z9" s="38"/>
      <c r="AA9" s="38"/>
      <c r="AB9" s="38"/>
      <c r="AC9" s="38"/>
      <c r="AD9" s="38"/>
      <c r="AE9" s="38"/>
    </row>
    <row r="10" hidden="1" s="2" customFormat="1" ht="12" customHeight="1">
      <c r="A10" s="38"/>
      <c r="B10" s="44"/>
      <c r="C10" s="38"/>
      <c r="D10" s="142" t="s">
        <v>220</v>
      </c>
      <c r="E10" s="38"/>
      <c r="F10" s="38"/>
      <c r="G10" s="38"/>
      <c r="H10" s="38"/>
      <c r="I10" s="38"/>
      <c r="J10" s="38"/>
      <c r="K10" s="38"/>
      <c r="L10" s="144"/>
      <c r="S10" s="38"/>
      <c r="T10" s="38"/>
      <c r="U10" s="38"/>
      <c r="V10" s="38"/>
      <c r="W10" s="38"/>
      <c r="X10" s="38"/>
      <c r="Y10" s="38"/>
      <c r="Z10" s="38"/>
      <c r="AA10" s="38"/>
      <c r="AB10" s="38"/>
      <c r="AC10" s="38"/>
      <c r="AD10" s="38"/>
      <c r="AE10" s="38"/>
    </row>
    <row r="11" hidden="1" s="2" customFormat="1" ht="16.5" customHeight="1">
      <c r="A11" s="38"/>
      <c r="B11" s="44"/>
      <c r="C11" s="38"/>
      <c r="D11" s="38"/>
      <c r="E11" s="145" t="s">
        <v>647</v>
      </c>
      <c r="F11" s="38"/>
      <c r="G11" s="38"/>
      <c r="H11" s="38"/>
      <c r="I11" s="38"/>
      <c r="J11" s="38"/>
      <c r="K11" s="38"/>
      <c r="L11" s="144"/>
      <c r="S11" s="38"/>
      <c r="T11" s="38"/>
      <c r="U11" s="38"/>
      <c r="V11" s="38"/>
      <c r="W11" s="38"/>
      <c r="X11" s="38"/>
      <c r="Y11" s="38"/>
      <c r="Z11" s="38"/>
      <c r="AA11" s="38"/>
      <c r="AB11" s="38"/>
      <c r="AC11" s="38"/>
      <c r="AD11" s="38"/>
      <c r="AE11" s="38"/>
    </row>
    <row r="12" hidden="1"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hidden="1"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hidden="1" s="2" customFormat="1" ht="12" customHeight="1">
      <c r="A14" s="38"/>
      <c r="B14" s="44"/>
      <c r="C14" s="38"/>
      <c r="D14" s="142" t="s">
        <v>21</v>
      </c>
      <c r="E14" s="38"/>
      <c r="F14" s="133" t="s">
        <v>22</v>
      </c>
      <c r="G14" s="38"/>
      <c r="H14" s="38"/>
      <c r="I14" s="142" t="s">
        <v>23</v>
      </c>
      <c r="J14" s="146" t="str">
        <f>'Rekapitulace zakázky'!AN8</f>
        <v>1. 3. 2021</v>
      </c>
      <c r="K14" s="38"/>
      <c r="L14" s="144"/>
      <c r="S14" s="38"/>
      <c r="T14" s="38"/>
      <c r="U14" s="38"/>
      <c r="V14" s="38"/>
      <c r="W14" s="38"/>
      <c r="X14" s="38"/>
      <c r="Y14" s="38"/>
      <c r="Z14" s="38"/>
      <c r="AA14" s="38"/>
      <c r="AB14" s="38"/>
      <c r="AC14" s="38"/>
      <c r="AD14" s="38"/>
      <c r="AE14" s="38"/>
    </row>
    <row r="15" hidden="1"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hidden="1" s="2" customFormat="1" ht="12" customHeight="1">
      <c r="A16" s="38"/>
      <c r="B16" s="44"/>
      <c r="C16" s="38"/>
      <c r="D16" s="142" t="s">
        <v>25</v>
      </c>
      <c r="E16" s="38"/>
      <c r="F16" s="38"/>
      <c r="G16" s="38"/>
      <c r="H16" s="38"/>
      <c r="I16" s="142" t="s">
        <v>26</v>
      </c>
      <c r="J16" s="133" t="s">
        <v>19</v>
      </c>
      <c r="K16" s="38"/>
      <c r="L16" s="144"/>
      <c r="S16" s="38"/>
      <c r="T16" s="38"/>
      <c r="U16" s="38"/>
      <c r="V16" s="38"/>
      <c r="W16" s="38"/>
      <c r="X16" s="38"/>
      <c r="Y16" s="38"/>
      <c r="Z16" s="38"/>
      <c r="AA16" s="38"/>
      <c r="AB16" s="38"/>
      <c r="AC16" s="38"/>
      <c r="AD16" s="38"/>
      <c r="AE16" s="38"/>
    </row>
    <row r="17" hidden="1" s="2" customFormat="1" ht="18" customHeight="1">
      <c r="A17" s="38"/>
      <c r="B17" s="44"/>
      <c r="C17" s="38"/>
      <c r="D17" s="38"/>
      <c r="E17" s="133" t="s">
        <v>27</v>
      </c>
      <c r="F17" s="38"/>
      <c r="G17" s="38"/>
      <c r="H17" s="38"/>
      <c r="I17" s="142" t="s">
        <v>28</v>
      </c>
      <c r="J17" s="133" t="s">
        <v>19</v>
      </c>
      <c r="K17" s="38"/>
      <c r="L17" s="144"/>
      <c r="S17" s="38"/>
      <c r="T17" s="38"/>
      <c r="U17" s="38"/>
      <c r="V17" s="38"/>
      <c r="W17" s="38"/>
      <c r="X17" s="38"/>
      <c r="Y17" s="38"/>
      <c r="Z17" s="38"/>
      <c r="AA17" s="38"/>
      <c r="AB17" s="38"/>
      <c r="AC17" s="38"/>
      <c r="AD17" s="38"/>
      <c r="AE17" s="38"/>
    </row>
    <row r="18" hidden="1"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hidden="1" s="2" customFormat="1" ht="12" customHeight="1">
      <c r="A19" s="38"/>
      <c r="B19" s="44"/>
      <c r="C19" s="38"/>
      <c r="D19" s="142" t="s">
        <v>29</v>
      </c>
      <c r="E19" s="38"/>
      <c r="F19" s="38"/>
      <c r="G19" s="38"/>
      <c r="H19" s="38"/>
      <c r="I19" s="142" t="s">
        <v>26</v>
      </c>
      <c r="J19" s="33" t="str">
        <f>'Rekapitulace zakázky'!AN13</f>
        <v>Vyplň údaj</v>
      </c>
      <c r="K19" s="38"/>
      <c r="L19" s="144"/>
      <c r="S19" s="38"/>
      <c r="T19" s="38"/>
      <c r="U19" s="38"/>
      <c r="V19" s="38"/>
      <c r="W19" s="38"/>
      <c r="X19" s="38"/>
      <c r="Y19" s="38"/>
      <c r="Z19" s="38"/>
      <c r="AA19" s="38"/>
      <c r="AB19" s="38"/>
      <c r="AC19" s="38"/>
      <c r="AD19" s="38"/>
      <c r="AE19" s="38"/>
    </row>
    <row r="20" hidden="1" s="2" customFormat="1" ht="18" customHeight="1">
      <c r="A20" s="38"/>
      <c r="B20" s="44"/>
      <c r="C20" s="38"/>
      <c r="D20" s="38"/>
      <c r="E20" s="33" t="str">
        <f>'Rekapitulace zakázky'!E14</f>
        <v>Vyplň údaj</v>
      </c>
      <c r="F20" s="133"/>
      <c r="G20" s="133"/>
      <c r="H20" s="133"/>
      <c r="I20" s="142" t="s">
        <v>28</v>
      </c>
      <c r="J20" s="33" t="str">
        <f>'Rekapitulace zakázky'!AN14</f>
        <v>Vyplň údaj</v>
      </c>
      <c r="K20" s="38"/>
      <c r="L20" s="144"/>
      <c r="S20" s="38"/>
      <c r="T20" s="38"/>
      <c r="U20" s="38"/>
      <c r="V20" s="38"/>
      <c r="W20" s="38"/>
      <c r="X20" s="38"/>
      <c r="Y20" s="38"/>
      <c r="Z20" s="38"/>
      <c r="AA20" s="38"/>
      <c r="AB20" s="38"/>
      <c r="AC20" s="38"/>
      <c r="AD20" s="38"/>
      <c r="AE20" s="38"/>
    </row>
    <row r="21" hidden="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hidden="1" s="2" customFormat="1" ht="12" customHeight="1">
      <c r="A22" s="38"/>
      <c r="B22" s="44"/>
      <c r="C22" s="38"/>
      <c r="D22" s="142" t="s">
        <v>31</v>
      </c>
      <c r="E22" s="38"/>
      <c r="F22" s="38"/>
      <c r="G22" s="38"/>
      <c r="H22" s="38"/>
      <c r="I22" s="142" t="s">
        <v>26</v>
      </c>
      <c r="J22" s="133" t="str">
        <f>IF('Rekapitulace zakázky'!AN16="","",'Rekapitulace zakázky'!AN16)</f>
        <v/>
      </c>
      <c r="K22" s="38"/>
      <c r="L22" s="144"/>
      <c r="S22" s="38"/>
      <c r="T22" s="38"/>
      <c r="U22" s="38"/>
      <c r="V22" s="38"/>
      <c r="W22" s="38"/>
      <c r="X22" s="38"/>
      <c r="Y22" s="38"/>
      <c r="Z22" s="38"/>
      <c r="AA22" s="38"/>
      <c r="AB22" s="38"/>
      <c r="AC22" s="38"/>
      <c r="AD22" s="38"/>
      <c r="AE22" s="38"/>
    </row>
    <row r="23" hidden="1" s="2" customFormat="1" ht="18" customHeight="1">
      <c r="A23" s="38"/>
      <c r="B23" s="44"/>
      <c r="C23" s="38"/>
      <c r="D23" s="38"/>
      <c r="E23" s="133" t="str">
        <f>IF('Rekapitulace zakázky'!E17="","",'Rekapitulace zakázky'!E17)</f>
        <v xml:space="preserve"> </v>
      </c>
      <c r="F23" s="38"/>
      <c r="G23" s="38"/>
      <c r="H23" s="38"/>
      <c r="I23" s="142" t="s">
        <v>28</v>
      </c>
      <c r="J23" s="133" t="str">
        <f>IF('Rekapitulace zakázky'!AN17="","",'Rekapitulace zakázky'!AN17)</f>
        <v/>
      </c>
      <c r="K23" s="38"/>
      <c r="L23" s="144"/>
      <c r="S23" s="38"/>
      <c r="T23" s="38"/>
      <c r="U23" s="38"/>
      <c r="V23" s="38"/>
      <c r="W23" s="38"/>
      <c r="X23" s="38"/>
      <c r="Y23" s="38"/>
      <c r="Z23" s="38"/>
      <c r="AA23" s="38"/>
      <c r="AB23" s="38"/>
      <c r="AC23" s="38"/>
      <c r="AD23" s="38"/>
      <c r="AE23" s="38"/>
    </row>
    <row r="24" hidden="1"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hidden="1" s="2" customFormat="1" ht="12" customHeight="1">
      <c r="A25" s="38"/>
      <c r="B25" s="44"/>
      <c r="C25" s="38"/>
      <c r="D25" s="142" t="s">
        <v>34</v>
      </c>
      <c r="E25" s="38"/>
      <c r="F25" s="38"/>
      <c r="G25" s="38"/>
      <c r="H25" s="38"/>
      <c r="I25" s="142" t="s">
        <v>26</v>
      </c>
      <c r="J25" s="133" t="s">
        <v>19</v>
      </c>
      <c r="K25" s="38"/>
      <c r="L25" s="144"/>
      <c r="S25" s="38"/>
      <c r="T25" s="38"/>
      <c r="U25" s="38"/>
      <c r="V25" s="38"/>
      <c r="W25" s="38"/>
      <c r="X25" s="38"/>
      <c r="Y25" s="38"/>
      <c r="Z25" s="38"/>
      <c r="AA25" s="38"/>
      <c r="AB25" s="38"/>
      <c r="AC25" s="38"/>
      <c r="AD25" s="38"/>
      <c r="AE25" s="38"/>
    </row>
    <row r="26" hidden="1" s="2" customFormat="1" ht="18" customHeight="1">
      <c r="A26" s="38"/>
      <c r="B26" s="44"/>
      <c r="C26" s="38"/>
      <c r="D26" s="38"/>
      <c r="E26" s="133" t="s">
        <v>27</v>
      </c>
      <c r="F26" s="38"/>
      <c r="G26" s="38"/>
      <c r="H26" s="38"/>
      <c r="I26" s="142" t="s">
        <v>28</v>
      </c>
      <c r="J26" s="133" t="s">
        <v>19</v>
      </c>
      <c r="K26" s="38"/>
      <c r="L26" s="144"/>
      <c r="S26" s="38"/>
      <c r="T26" s="38"/>
      <c r="U26" s="38"/>
      <c r="V26" s="38"/>
      <c r="W26" s="38"/>
      <c r="X26" s="38"/>
      <c r="Y26" s="38"/>
      <c r="Z26" s="38"/>
      <c r="AA26" s="38"/>
      <c r="AB26" s="38"/>
      <c r="AC26" s="38"/>
      <c r="AD26" s="38"/>
      <c r="AE26" s="38"/>
    </row>
    <row r="27" hidden="1"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hidden="1" s="2" customFormat="1" ht="12" customHeight="1">
      <c r="A28" s="38"/>
      <c r="B28" s="44"/>
      <c r="C28" s="38"/>
      <c r="D28" s="142" t="s">
        <v>35</v>
      </c>
      <c r="E28" s="38"/>
      <c r="F28" s="38"/>
      <c r="G28" s="38"/>
      <c r="H28" s="38"/>
      <c r="I28" s="38"/>
      <c r="J28" s="38"/>
      <c r="K28" s="38"/>
      <c r="L28" s="144"/>
      <c r="S28" s="38"/>
      <c r="T28" s="38"/>
      <c r="U28" s="38"/>
      <c r="V28" s="38"/>
      <c r="W28" s="38"/>
      <c r="X28" s="38"/>
      <c r="Y28" s="38"/>
      <c r="Z28" s="38"/>
      <c r="AA28" s="38"/>
      <c r="AB28" s="38"/>
      <c r="AC28" s="38"/>
      <c r="AD28" s="38"/>
      <c r="AE28" s="38"/>
    </row>
    <row r="29" hidden="1"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hidden="1"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25.44" customHeight="1">
      <c r="A32" s="38"/>
      <c r="B32" s="44"/>
      <c r="C32" s="38"/>
      <c r="D32" s="152" t="s">
        <v>37</v>
      </c>
      <c r="E32" s="38"/>
      <c r="F32" s="38"/>
      <c r="G32" s="38"/>
      <c r="H32" s="38"/>
      <c r="I32" s="38"/>
      <c r="J32" s="153">
        <f>ROUND(J88, 2)</f>
        <v>0</v>
      </c>
      <c r="K32" s="38"/>
      <c r="L32" s="144"/>
      <c r="S32" s="38"/>
      <c r="T32" s="38"/>
      <c r="U32" s="38"/>
      <c r="V32" s="38"/>
      <c r="W32" s="38"/>
      <c r="X32" s="38"/>
      <c r="Y32" s="38"/>
      <c r="Z32" s="38"/>
      <c r="AA32" s="38"/>
      <c r="AB32" s="38"/>
      <c r="AC32" s="38"/>
      <c r="AD32" s="38"/>
      <c r="AE32" s="38"/>
    </row>
    <row r="33" hidden="1"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hidden="1" s="2" customFormat="1" ht="14.4" customHeight="1">
      <c r="A34" s="38"/>
      <c r="B34" s="44"/>
      <c r="C34" s="38"/>
      <c r="D34" s="38"/>
      <c r="E34" s="38"/>
      <c r="F34" s="154" t="s">
        <v>39</v>
      </c>
      <c r="G34" s="38"/>
      <c r="H34" s="38"/>
      <c r="I34" s="154" t="s">
        <v>38</v>
      </c>
      <c r="J34" s="154" t="s">
        <v>40</v>
      </c>
      <c r="K34" s="38"/>
      <c r="L34" s="144"/>
      <c r="S34" s="38"/>
      <c r="T34" s="38"/>
      <c r="U34" s="38"/>
      <c r="V34" s="38"/>
      <c r="W34" s="38"/>
      <c r="X34" s="38"/>
      <c r="Y34" s="38"/>
      <c r="Z34" s="38"/>
      <c r="AA34" s="38"/>
      <c r="AB34" s="38"/>
      <c r="AC34" s="38"/>
      <c r="AD34" s="38"/>
      <c r="AE34" s="38"/>
    </row>
    <row r="35" hidden="1" s="2" customFormat="1" ht="14.4" customHeight="1">
      <c r="A35" s="38"/>
      <c r="B35" s="44"/>
      <c r="C35" s="38"/>
      <c r="D35" s="155" t="s">
        <v>41</v>
      </c>
      <c r="E35" s="142" t="s">
        <v>42</v>
      </c>
      <c r="F35" s="156">
        <f>ROUND((SUM(BE88:BE209)),  2)</f>
        <v>0</v>
      </c>
      <c r="G35" s="38"/>
      <c r="H35" s="38"/>
      <c r="I35" s="157">
        <v>0.20999999999999999</v>
      </c>
      <c r="J35" s="156">
        <f>ROUND(((SUM(BE88:BE209))*I35),  2)</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ROUND((SUM(BF88:BF209)),  2)</f>
        <v>0</v>
      </c>
      <c r="G36" s="38"/>
      <c r="H36" s="38"/>
      <c r="I36" s="157">
        <v>0.14999999999999999</v>
      </c>
      <c r="J36" s="156">
        <f>ROUND(((SUM(BF88:BF209))*I36),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ROUND((SUM(BG88:BG209)),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45</v>
      </c>
      <c r="F38" s="156">
        <f>ROUND((SUM(BH88:BH209)),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46</v>
      </c>
      <c r="F39" s="156">
        <f>ROUND((SUM(BI88:BI209)),  2)</f>
        <v>0</v>
      </c>
      <c r="G39" s="38"/>
      <c r="H39" s="38"/>
      <c r="I39" s="157">
        <v>0</v>
      </c>
      <c r="J39" s="156">
        <f>0</f>
        <v>0</v>
      </c>
      <c r="K39" s="38"/>
      <c r="L39" s="144"/>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hidden="1" s="2" customFormat="1" ht="25.44" customHeight="1">
      <c r="A41" s="38"/>
      <c r="B41" s="44"/>
      <c r="C41" s="158"/>
      <c r="D41" s="159" t="s">
        <v>47</v>
      </c>
      <c r="E41" s="160"/>
      <c r="F41" s="160"/>
      <c r="G41" s="161" t="s">
        <v>48</v>
      </c>
      <c r="H41" s="162" t="s">
        <v>49</v>
      </c>
      <c r="I41" s="160"/>
      <c r="J41" s="163">
        <f>SUM(J32:J39)</f>
        <v>0</v>
      </c>
      <c r="K41" s="164"/>
      <c r="L41" s="144"/>
      <c r="S41" s="38"/>
      <c r="T41" s="38"/>
      <c r="U41" s="38"/>
      <c r="V41" s="38"/>
      <c r="W41" s="38"/>
      <c r="X41" s="38"/>
      <c r="Y41" s="38"/>
      <c r="Z41" s="38"/>
      <c r="AA41" s="38"/>
      <c r="AB41" s="38"/>
      <c r="AC41" s="38"/>
      <c r="AD41" s="38"/>
      <c r="AE41" s="38"/>
    </row>
    <row r="42" hidden="1"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3" hidden="1"/>
    <row r="44" hidden="1"/>
    <row r="45" hidden="1"/>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125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Oprava trati v úseku Kopidlno - Jičín</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123</v>
      </c>
      <c r="D51" s="22"/>
      <c r="E51" s="22"/>
      <c r="F51" s="22"/>
      <c r="G51" s="22"/>
      <c r="H51" s="22"/>
      <c r="I51" s="22"/>
      <c r="J51" s="22"/>
      <c r="K51" s="22"/>
      <c r="L51" s="20"/>
    </row>
    <row r="52" s="2" customFormat="1" ht="16.5" customHeight="1">
      <c r="A52" s="38"/>
      <c r="B52" s="39"/>
      <c r="C52" s="40"/>
      <c r="D52" s="40"/>
      <c r="E52" s="169" t="s">
        <v>219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220</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01.3 - Železniční svršek 38,895 - 39,100</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TÚ Kopidlno - Jičín</v>
      </c>
      <c r="G56" s="40"/>
      <c r="H56" s="40"/>
      <c r="I56" s="32" t="s">
        <v>23</v>
      </c>
      <c r="J56" s="72" t="str">
        <f>IF(J14="","",J14)</f>
        <v>1. 3. 2021</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Správa železnic, s.o.</v>
      </c>
      <c r="G58" s="40"/>
      <c r="H58" s="40"/>
      <c r="I58" s="32" t="s">
        <v>31</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29</v>
      </c>
      <c r="D59" s="40"/>
      <c r="E59" s="40"/>
      <c r="F59" s="27" t="str">
        <f>IF(E20="","",E20)</f>
        <v>Vyplň údaj</v>
      </c>
      <c r="G59" s="40"/>
      <c r="H59" s="40"/>
      <c r="I59" s="32" t="s">
        <v>34</v>
      </c>
      <c r="J59" s="36" t="str">
        <f>E26</f>
        <v>Správa železnic, s.o.</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126</v>
      </c>
      <c r="D61" s="171"/>
      <c r="E61" s="171"/>
      <c r="F61" s="171"/>
      <c r="G61" s="171"/>
      <c r="H61" s="171"/>
      <c r="I61" s="171"/>
      <c r="J61" s="172" t="s">
        <v>127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69</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128</v>
      </c>
    </row>
    <row r="64" s="9" customFormat="1" ht="24.96" customHeight="1">
      <c r="A64" s="9"/>
      <c r="B64" s="174"/>
      <c r="C64" s="175"/>
      <c r="D64" s="176" t="s">
        <v>222</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223</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224</v>
      </c>
      <c r="E66" s="177"/>
      <c r="F66" s="177"/>
      <c r="G66" s="177"/>
      <c r="H66" s="177"/>
      <c r="I66" s="177"/>
      <c r="J66" s="178">
        <f>J161</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139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Oprava trati v úseku Kopidlno - Jičín</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123</v>
      </c>
      <c r="D77" s="22"/>
      <c r="E77" s="22"/>
      <c r="F77" s="22"/>
      <c r="G77" s="22"/>
      <c r="H77" s="22"/>
      <c r="I77" s="22"/>
      <c r="J77" s="22"/>
      <c r="K77" s="22"/>
      <c r="L77" s="20"/>
    </row>
    <row r="78" s="2" customFormat="1" ht="16.5" customHeight="1">
      <c r="A78" s="38"/>
      <c r="B78" s="39"/>
      <c r="C78" s="40"/>
      <c r="D78" s="40"/>
      <c r="E78" s="169" t="s">
        <v>219</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220</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SO 01.3 - Železniční svršek 38,895 - 39,100</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TÚ Kopidlno - Jičín</v>
      </c>
      <c r="G82" s="40"/>
      <c r="H82" s="40"/>
      <c r="I82" s="32" t="s">
        <v>23</v>
      </c>
      <c r="J82" s="72" t="str">
        <f>IF(J14="","",J14)</f>
        <v>1. 3. 2021</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Správa železnic, s.o.</v>
      </c>
      <c r="G84" s="40"/>
      <c r="H84" s="40"/>
      <c r="I84" s="32" t="s">
        <v>31</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29</v>
      </c>
      <c r="D85" s="40"/>
      <c r="E85" s="40"/>
      <c r="F85" s="27" t="str">
        <f>IF(E20="","",E20)</f>
        <v>Vyplň údaj</v>
      </c>
      <c r="G85" s="40"/>
      <c r="H85" s="40"/>
      <c r="I85" s="32" t="s">
        <v>34</v>
      </c>
      <c r="J85" s="36" t="str">
        <f>E26</f>
        <v>Správa železnic, s.o.</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140</v>
      </c>
      <c r="D87" s="188" t="s">
        <v>56</v>
      </c>
      <c r="E87" s="188" t="s">
        <v>52</v>
      </c>
      <c r="F87" s="188" t="s">
        <v>53</v>
      </c>
      <c r="G87" s="188" t="s">
        <v>141</v>
      </c>
      <c r="H87" s="188" t="s">
        <v>142</v>
      </c>
      <c r="I87" s="188" t="s">
        <v>143</v>
      </c>
      <c r="J87" s="188" t="s">
        <v>127</v>
      </c>
      <c r="K87" s="189" t="s">
        <v>144</v>
      </c>
      <c r="L87" s="190"/>
      <c r="M87" s="92" t="s">
        <v>19</v>
      </c>
      <c r="N87" s="93" t="s">
        <v>41</v>
      </c>
      <c r="O87" s="93" t="s">
        <v>145</v>
      </c>
      <c r="P87" s="93" t="s">
        <v>146</v>
      </c>
      <c r="Q87" s="93" t="s">
        <v>147</v>
      </c>
      <c r="R87" s="93" t="s">
        <v>148</v>
      </c>
      <c r="S87" s="93" t="s">
        <v>149</v>
      </c>
      <c r="T87" s="94" t="s">
        <v>150</v>
      </c>
      <c r="U87" s="185"/>
      <c r="V87" s="185"/>
      <c r="W87" s="185"/>
      <c r="X87" s="185"/>
      <c r="Y87" s="185"/>
      <c r="Z87" s="185"/>
      <c r="AA87" s="185"/>
      <c r="AB87" s="185"/>
      <c r="AC87" s="185"/>
      <c r="AD87" s="185"/>
      <c r="AE87" s="185"/>
    </row>
    <row r="88" s="2" customFormat="1" ht="22.8" customHeight="1">
      <c r="A88" s="38"/>
      <c r="B88" s="39"/>
      <c r="C88" s="99" t="s">
        <v>151</v>
      </c>
      <c r="D88" s="40"/>
      <c r="E88" s="40"/>
      <c r="F88" s="40"/>
      <c r="G88" s="40"/>
      <c r="H88" s="40"/>
      <c r="I88" s="40"/>
      <c r="J88" s="191">
        <f>BK88</f>
        <v>0</v>
      </c>
      <c r="K88" s="40"/>
      <c r="L88" s="44"/>
      <c r="M88" s="95"/>
      <c r="N88" s="192"/>
      <c r="O88" s="96"/>
      <c r="P88" s="193">
        <f>P89+P161</f>
        <v>0</v>
      </c>
      <c r="Q88" s="96"/>
      <c r="R88" s="193">
        <f>R89+R161</f>
        <v>435.14035999999999</v>
      </c>
      <c r="S88" s="96"/>
      <c r="T88" s="194">
        <f>T89+T161</f>
        <v>0</v>
      </c>
      <c r="U88" s="38"/>
      <c r="V88" s="38"/>
      <c r="W88" s="38"/>
      <c r="X88" s="38"/>
      <c r="Y88" s="38"/>
      <c r="Z88" s="38"/>
      <c r="AA88" s="38"/>
      <c r="AB88" s="38"/>
      <c r="AC88" s="38"/>
      <c r="AD88" s="38"/>
      <c r="AE88" s="38"/>
      <c r="AT88" s="17" t="s">
        <v>70</v>
      </c>
      <c r="AU88" s="17" t="s">
        <v>128</v>
      </c>
      <c r="BK88" s="195">
        <f>BK89+BK161</f>
        <v>0</v>
      </c>
    </row>
    <row r="89" s="12" customFormat="1" ht="25.92" customHeight="1">
      <c r="A89" s="12"/>
      <c r="B89" s="196"/>
      <c r="C89" s="197"/>
      <c r="D89" s="198" t="s">
        <v>70</v>
      </c>
      <c r="E89" s="199" t="s">
        <v>225</v>
      </c>
      <c r="F89" s="199" t="s">
        <v>226</v>
      </c>
      <c r="G89" s="197"/>
      <c r="H89" s="197"/>
      <c r="I89" s="200"/>
      <c r="J89" s="201">
        <f>BK89</f>
        <v>0</v>
      </c>
      <c r="K89" s="197"/>
      <c r="L89" s="202"/>
      <c r="M89" s="203"/>
      <c r="N89" s="204"/>
      <c r="O89" s="204"/>
      <c r="P89" s="205">
        <f>P90</f>
        <v>0</v>
      </c>
      <c r="Q89" s="204"/>
      <c r="R89" s="205">
        <f>R90</f>
        <v>435.14035999999999</v>
      </c>
      <c r="S89" s="204"/>
      <c r="T89" s="206">
        <f>T90</f>
        <v>0</v>
      </c>
      <c r="U89" s="12"/>
      <c r="V89" s="12"/>
      <c r="W89" s="12"/>
      <c r="X89" s="12"/>
      <c r="Y89" s="12"/>
      <c r="Z89" s="12"/>
      <c r="AA89" s="12"/>
      <c r="AB89" s="12"/>
      <c r="AC89" s="12"/>
      <c r="AD89" s="12"/>
      <c r="AE89" s="12"/>
      <c r="AR89" s="207" t="s">
        <v>79</v>
      </c>
      <c r="AT89" s="208" t="s">
        <v>70</v>
      </c>
      <c r="AU89" s="208" t="s">
        <v>71</v>
      </c>
      <c r="AY89" s="207" t="s">
        <v>154</v>
      </c>
      <c r="BK89" s="209">
        <f>BK90</f>
        <v>0</v>
      </c>
    </row>
    <row r="90" s="12" customFormat="1" ht="22.8" customHeight="1">
      <c r="A90" s="12"/>
      <c r="B90" s="196"/>
      <c r="C90" s="197"/>
      <c r="D90" s="198" t="s">
        <v>70</v>
      </c>
      <c r="E90" s="210" t="s">
        <v>187</v>
      </c>
      <c r="F90" s="210" t="s">
        <v>227</v>
      </c>
      <c r="G90" s="197"/>
      <c r="H90" s="197"/>
      <c r="I90" s="200"/>
      <c r="J90" s="211">
        <f>BK90</f>
        <v>0</v>
      </c>
      <c r="K90" s="197"/>
      <c r="L90" s="202"/>
      <c r="M90" s="203"/>
      <c r="N90" s="204"/>
      <c r="O90" s="204"/>
      <c r="P90" s="205">
        <f>SUM(P91:P160)</f>
        <v>0</v>
      </c>
      <c r="Q90" s="204"/>
      <c r="R90" s="205">
        <f>SUM(R91:R160)</f>
        <v>435.14035999999999</v>
      </c>
      <c r="S90" s="204"/>
      <c r="T90" s="206">
        <f>SUM(T91:T160)</f>
        <v>0</v>
      </c>
      <c r="U90" s="12"/>
      <c r="V90" s="12"/>
      <c r="W90" s="12"/>
      <c r="X90" s="12"/>
      <c r="Y90" s="12"/>
      <c r="Z90" s="12"/>
      <c r="AA90" s="12"/>
      <c r="AB90" s="12"/>
      <c r="AC90" s="12"/>
      <c r="AD90" s="12"/>
      <c r="AE90" s="12"/>
      <c r="AR90" s="207" t="s">
        <v>79</v>
      </c>
      <c r="AT90" s="208" t="s">
        <v>70</v>
      </c>
      <c r="AU90" s="208" t="s">
        <v>79</v>
      </c>
      <c r="AY90" s="207" t="s">
        <v>154</v>
      </c>
      <c r="BK90" s="209">
        <f>SUM(BK91:BK160)</f>
        <v>0</v>
      </c>
    </row>
    <row r="91" s="2" customFormat="1">
      <c r="A91" s="38"/>
      <c r="B91" s="39"/>
      <c r="C91" s="247" t="s">
        <v>79</v>
      </c>
      <c r="D91" s="247" t="s">
        <v>228</v>
      </c>
      <c r="E91" s="248" t="s">
        <v>229</v>
      </c>
      <c r="F91" s="249" t="s">
        <v>230</v>
      </c>
      <c r="G91" s="250" t="s">
        <v>231</v>
      </c>
      <c r="H91" s="251">
        <v>152</v>
      </c>
      <c r="I91" s="252"/>
      <c r="J91" s="253">
        <f>ROUND(I91*H91,2)</f>
        <v>0</v>
      </c>
      <c r="K91" s="249" t="s">
        <v>161</v>
      </c>
      <c r="L91" s="44"/>
      <c r="M91" s="254" t="s">
        <v>19</v>
      </c>
      <c r="N91" s="255" t="s">
        <v>42</v>
      </c>
      <c r="O91" s="84"/>
      <c r="P91" s="223">
        <f>O91*H91</f>
        <v>0</v>
      </c>
      <c r="Q91" s="223">
        <v>0</v>
      </c>
      <c r="R91" s="223">
        <f>Q91*H91</f>
        <v>0</v>
      </c>
      <c r="S91" s="223">
        <v>0</v>
      </c>
      <c r="T91" s="224">
        <f>S91*H91</f>
        <v>0</v>
      </c>
      <c r="U91" s="38"/>
      <c r="V91" s="38"/>
      <c r="W91" s="38"/>
      <c r="X91" s="38"/>
      <c r="Y91" s="38"/>
      <c r="Z91" s="38"/>
      <c r="AA91" s="38"/>
      <c r="AB91" s="38"/>
      <c r="AC91" s="38"/>
      <c r="AD91" s="38"/>
      <c r="AE91" s="38"/>
      <c r="AR91" s="225" t="s">
        <v>163</v>
      </c>
      <c r="AT91" s="225" t="s">
        <v>228</v>
      </c>
      <c r="AU91" s="225" t="s">
        <v>81</v>
      </c>
      <c r="AY91" s="17" t="s">
        <v>154</v>
      </c>
      <c r="BE91" s="226">
        <f>IF(N91="základní",J91,0)</f>
        <v>0</v>
      </c>
      <c r="BF91" s="226">
        <f>IF(N91="snížená",J91,0)</f>
        <v>0</v>
      </c>
      <c r="BG91" s="226">
        <f>IF(N91="zákl. přenesená",J91,0)</f>
        <v>0</v>
      </c>
      <c r="BH91" s="226">
        <f>IF(N91="sníž. přenesená",J91,0)</f>
        <v>0</v>
      </c>
      <c r="BI91" s="226">
        <f>IF(N91="nulová",J91,0)</f>
        <v>0</v>
      </c>
      <c r="BJ91" s="17" t="s">
        <v>79</v>
      </c>
      <c r="BK91" s="226">
        <f>ROUND(I91*H91,2)</f>
        <v>0</v>
      </c>
      <c r="BL91" s="17" t="s">
        <v>163</v>
      </c>
      <c r="BM91" s="225" t="s">
        <v>648</v>
      </c>
    </row>
    <row r="92" s="2" customFormat="1">
      <c r="A92" s="38"/>
      <c r="B92" s="39"/>
      <c r="C92" s="40"/>
      <c r="D92" s="227" t="s">
        <v>165</v>
      </c>
      <c r="E92" s="40"/>
      <c r="F92" s="228" t="s">
        <v>233</v>
      </c>
      <c r="G92" s="40"/>
      <c r="H92" s="40"/>
      <c r="I92" s="229"/>
      <c r="J92" s="40"/>
      <c r="K92" s="40"/>
      <c r="L92" s="44"/>
      <c r="M92" s="230"/>
      <c r="N92" s="231"/>
      <c r="O92" s="84"/>
      <c r="P92" s="84"/>
      <c r="Q92" s="84"/>
      <c r="R92" s="84"/>
      <c r="S92" s="84"/>
      <c r="T92" s="85"/>
      <c r="U92" s="38"/>
      <c r="V92" s="38"/>
      <c r="W92" s="38"/>
      <c r="X92" s="38"/>
      <c r="Y92" s="38"/>
      <c r="Z92" s="38"/>
      <c r="AA92" s="38"/>
      <c r="AB92" s="38"/>
      <c r="AC92" s="38"/>
      <c r="AD92" s="38"/>
      <c r="AE92" s="38"/>
      <c r="AT92" s="17" t="s">
        <v>165</v>
      </c>
      <c r="AU92" s="17" t="s">
        <v>81</v>
      </c>
    </row>
    <row r="93" s="13" customFormat="1">
      <c r="A93" s="13"/>
      <c r="B93" s="232"/>
      <c r="C93" s="233"/>
      <c r="D93" s="227" t="s">
        <v>166</v>
      </c>
      <c r="E93" s="234" t="s">
        <v>19</v>
      </c>
      <c r="F93" s="235" t="s">
        <v>649</v>
      </c>
      <c r="G93" s="233"/>
      <c r="H93" s="236">
        <v>152</v>
      </c>
      <c r="I93" s="237"/>
      <c r="J93" s="233"/>
      <c r="K93" s="233"/>
      <c r="L93" s="238"/>
      <c r="M93" s="239"/>
      <c r="N93" s="240"/>
      <c r="O93" s="240"/>
      <c r="P93" s="240"/>
      <c r="Q93" s="240"/>
      <c r="R93" s="240"/>
      <c r="S93" s="240"/>
      <c r="T93" s="241"/>
      <c r="U93" s="13"/>
      <c r="V93" s="13"/>
      <c r="W93" s="13"/>
      <c r="X93" s="13"/>
      <c r="Y93" s="13"/>
      <c r="Z93" s="13"/>
      <c r="AA93" s="13"/>
      <c r="AB93" s="13"/>
      <c r="AC93" s="13"/>
      <c r="AD93" s="13"/>
      <c r="AE93" s="13"/>
      <c r="AT93" s="242" t="s">
        <v>166</v>
      </c>
      <c r="AU93" s="242" t="s">
        <v>81</v>
      </c>
      <c r="AV93" s="13" t="s">
        <v>81</v>
      </c>
      <c r="AW93" s="13" t="s">
        <v>33</v>
      </c>
      <c r="AX93" s="13" t="s">
        <v>71</v>
      </c>
      <c r="AY93" s="242" t="s">
        <v>154</v>
      </c>
    </row>
    <row r="94" s="2" customFormat="1" ht="33" customHeight="1">
      <c r="A94" s="38"/>
      <c r="B94" s="39"/>
      <c r="C94" s="247" t="s">
        <v>81</v>
      </c>
      <c r="D94" s="247" t="s">
        <v>228</v>
      </c>
      <c r="E94" s="248" t="s">
        <v>257</v>
      </c>
      <c r="F94" s="249" t="s">
        <v>258</v>
      </c>
      <c r="G94" s="250" t="s">
        <v>160</v>
      </c>
      <c r="H94" s="251">
        <v>305</v>
      </c>
      <c r="I94" s="252"/>
      <c r="J94" s="253">
        <f>ROUND(I94*H94,2)</f>
        <v>0</v>
      </c>
      <c r="K94" s="249" t="s">
        <v>161</v>
      </c>
      <c r="L94" s="44"/>
      <c r="M94" s="254" t="s">
        <v>19</v>
      </c>
      <c r="N94" s="255" t="s">
        <v>42</v>
      </c>
      <c r="O94" s="84"/>
      <c r="P94" s="223">
        <f>O94*H94</f>
        <v>0</v>
      </c>
      <c r="Q94" s="223">
        <v>0</v>
      </c>
      <c r="R94" s="223">
        <f>Q94*H94</f>
        <v>0</v>
      </c>
      <c r="S94" s="223">
        <v>0</v>
      </c>
      <c r="T94" s="224">
        <f>S94*H94</f>
        <v>0</v>
      </c>
      <c r="U94" s="38"/>
      <c r="V94" s="38"/>
      <c r="W94" s="38"/>
      <c r="X94" s="38"/>
      <c r="Y94" s="38"/>
      <c r="Z94" s="38"/>
      <c r="AA94" s="38"/>
      <c r="AB94" s="38"/>
      <c r="AC94" s="38"/>
      <c r="AD94" s="38"/>
      <c r="AE94" s="38"/>
      <c r="AR94" s="225" t="s">
        <v>163</v>
      </c>
      <c r="AT94" s="225" t="s">
        <v>228</v>
      </c>
      <c r="AU94" s="225" t="s">
        <v>81</v>
      </c>
      <c r="AY94" s="17" t="s">
        <v>154</v>
      </c>
      <c r="BE94" s="226">
        <f>IF(N94="základní",J94,0)</f>
        <v>0</v>
      </c>
      <c r="BF94" s="226">
        <f>IF(N94="snížená",J94,0)</f>
        <v>0</v>
      </c>
      <c r="BG94" s="226">
        <f>IF(N94="zákl. přenesená",J94,0)</f>
        <v>0</v>
      </c>
      <c r="BH94" s="226">
        <f>IF(N94="sníž. přenesená",J94,0)</f>
        <v>0</v>
      </c>
      <c r="BI94" s="226">
        <f>IF(N94="nulová",J94,0)</f>
        <v>0</v>
      </c>
      <c r="BJ94" s="17" t="s">
        <v>79</v>
      </c>
      <c r="BK94" s="226">
        <f>ROUND(I94*H94,2)</f>
        <v>0</v>
      </c>
      <c r="BL94" s="17" t="s">
        <v>163</v>
      </c>
      <c r="BM94" s="225" t="s">
        <v>650</v>
      </c>
    </row>
    <row r="95" s="2" customFormat="1">
      <c r="A95" s="38"/>
      <c r="B95" s="39"/>
      <c r="C95" s="40"/>
      <c r="D95" s="227" t="s">
        <v>165</v>
      </c>
      <c r="E95" s="40"/>
      <c r="F95" s="228" t="s">
        <v>260</v>
      </c>
      <c r="G95" s="40"/>
      <c r="H95" s="40"/>
      <c r="I95" s="229"/>
      <c r="J95" s="40"/>
      <c r="K95" s="40"/>
      <c r="L95" s="44"/>
      <c r="M95" s="230"/>
      <c r="N95" s="231"/>
      <c r="O95" s="84"/>
      <c r="P95" s="84"/>
      <c r="Q95" s="84"/>
      <c r="R95" s="84"/>
      <c r="S95" s="84"/>
      <c r="T95" s="85"/>
      <c r="U95" s="38"/>
      <c r="V95" s="38"/>
      <c r="W95" s="38"/>
      <c r="X95" s="38"/>
      <c r="Y95" s="38"/>
      <c r="Z95" s="38"/>
      <c r="AA95" s="38"/>
      <c r="AB95" s="38"/>
      <c r="AC95" s="38"/>
      <c r="AD95" s="38"/>
      <c r="AE95" s="38"/>
      <c r="AT95" s="17" t="s">
        <v>165</v>
      </c>
      <c r="AU95" s="17" t="s">
        <v>81</v>
      </c>
    </row>
    <row r="96" s="13" customFormat="1">
      <c r="A96" s="13"/>
      <c r="B96" s="232"/>
      <c r="C96" s="233"/>
      <c r="D96" s="227" t="s">
        <v>166</v>
      </c>
      <c r="E96" s="234" t="s">
        <v>19</v>
      </c>
      <c r="F96" s="235" t="s">
        <v>651</v>
      </c>
      <c r="G96" s="233"/>
      <c r="H96" s="236">
        <v>168</v>
      </c>
      <c r="I96" s="237"/>
      <c r="J96" s="233"/>
      <c r="K96" s="233"/>
      <c r="L96" s="238"/>
      <c r="M96" s="239"/>
      <c r="N96" s="240"/>
      <c r="O96" s="240"/>
      <c r="P96" s="240"/>
      <c r="Q96" s="240"/>
      <c r="R96" s="240"/>
      <c r="S96" s="240"/>
      <c r="T96" s="241"/>
      <c r="U96" s="13"/>
      <c r="V96" s="13"/>
      <c r="W96" s="13"/>
      <c r="X96" s="13"/>
      <c r="Y96" s="13"/>
      <c r="Z96" s="13"/>
      <c r="AA96" s="13"/>
      <c r="AB96" s="13"/>
      <c r="AC96" s="13"/>
      <c r="AD96" s="13"/>
      <c r="AE96" s="13"/>
      <c r="AT96" s="242" t="s">
        <v>166</v>
      </c>
      <c r="AU96" s="242" t="s">
        <v>81</v>
      </c>
      <c r="AV96" s="13" t="s">
        <v>81</v>
      </c>
      <c r="AW96" s="13" t="s">
        <v>33</v>
      </c>
      <c r="AX96" s="13" t="s">
        <v>71</v>
      </c>
      <c r="AY96" s="242" t="s">
        <v>154</v>
      </c>
    </row>
    <row r="97" s="13" customFormat="1">
      <c r="A97" s="13"/>
      <c r="B97" s="232"/>
      <c r="C97" s="233"/>
      <c r="D97" s="227" t="s">
        <v>166</v>
      </c>
      <c r="E97" s="234" t="s">
        <v>19</v>
      </c>
      <c r="F97" s="235" t="s">
        <v>652</v>
      </c>
      <c r="G97" s="233"/>
      <c r="H97" s="236">
        <v>137</v>
      </c>
      <c r="I97" s="237"/>
      <c r="J97" s="233"/>
      <c r="K97" s="233"/>
      <c r="L97" s="238"/>
      <c r="M97" s="239"/>
      <c r="N97" s="240"/>
      <c r="O97" s="240"/>
      <c r="P97" s="240"/>
      <c r="Q97" s="240"/>
      <c r="R97" s="240"/>
      <c r="S97" s="240"/>
      <c r="T97" s="241"/>
      <c r="U97" s="13"/>
      <c r="V97" s="13"/>
      <c r="W97" s="13"/>
      <c r="X97" s="13"/>
      <c r="Y97" s="13"/>
      <c r="Z97" s="13"/>
      <c r="AA97" s="13"/>
      <c r="AB97" s="13"/>
      <c r="AC97" s="13"/>
      <c r="AD97" s="13"/>
      <c r="AE97" s="13"/>
      <c r="AT97" s="242" t="s">
        <v>166</v>
      </c>
      <c r="AU97" s="242" t="s">
        <v>81</v>
      </c>
      <c r="AV97" s="13" t="s">
        <v>81</v>
      </c>
      <c r="AW97" s="13" t="s">
        <v>33</v>
      </c>
      <c r="AX97" s="13" t="s">
        <v>71</v>
      </c>
      <c r="AY97" s="242" t="s">
        <v>154</v>
      </c>
    </row>
    <row r="98" s="2" customFormat="1">
      <c r="A98" s="38"/>
      <c r="B98" s="39"/>
      <c r="C98" s="212" t="s">
        <v>175</v>
      </c>
      <c r="D98" s="212" t="s">
        <v>157</v>
      </c>
      <c r="E98" s="214" t="s">
        <v>262</v>
      </c>
      <c r="F98" s="215" t="s">
        <v>263</v>
      </c>
      <c r="G98" s="216" t="s">
        <v>160</v>
      </c>
      <c r="H98" s="217">
        <v>48</v>
      </c>
      <c r="I98" s="218"/>
      <c r="J98" s="219">
        <f>ROUND(I98*H98,2)</f>
        <v>0</v>
      </c>
      <c r="K98" s="215" t="s">
        <v>161</v>
      </c>
      <c r="L98" s="220"/>
      <c r="M98" s="221" t="s">
        <v>19</v>
      </c>
      <c r="N98" s="222" t="s">
        <v>42</v>
      </c>
      <c r="O98" s="84"/>
      <c r="P98" s="223">
        <f>O98*H98</f>
        <v>0</v>
      </c>
      <c r="Q98" s="223">
        <v>0.00123</v>
      </c>
      <c r="R98" s="223">
        <f>Q98*H98</f>
        <v>0.059039999999999995</v>
      </c>
      <c r="S98" s="223">
        <v>0</v>
      </c>
      <c r="T98" s="224">
        <f>S98*H98</f>
        <v>0</v>
      </c>
      <c r="U98" s="38"/>
      <c r="V98" s="38"/>
      <c r="W98" s="38"/>
      <c r="X98" s="38"/>
      <c r="Y98" s="38"/>
      <c r="Z98" s="38"/>
      <c r="AA98" s="38"/>
      <c r="AB98" s="38"/>
      <c r="AC98" s="38"/>
      <c r="AD98" s="38"/>
      <c r="AE98" s="38"/>
      <c r="AR98" s="225" t="s">
        <v>162</v>
      </c>
      <c r="AT98" s="225" t="s">
        <v>157</v>
      </c>
      <c r="AU98" s="225" t="s">
        <v>81</v>
      </c>
      <c r="AY98" s="17" t="s">
        <v>154</v>
      </c>
      <c r="BE98" s="226">
        <f>IF(N98="základní",J98,0)</f>
        <v>0</v>
      </c>
      <c r="BF98" s="226">
        <f>IF(N98="snížená",J98,0)</f>
        <v>0</v>
      </c>
      <c r="BG98" s="226">
        <f>IF(N98="zákl. přenesená",J98,0)</f>
        <v>0</v>
      </c>
      <c r="BH98" s="226">
        <f>IF(N98="sníž. přenesená",J98,0)</f>
        <v>0</v>
      </c>
      <c r="BI98" s="226">
        <f>IF(N98="nulová",J98,0)</f>
        <v>0</v>
      </c>
      <c r="BJ98" s="17" t="s">
        <v>79</v>
      </c>
      <c r="BK98" s="226">
        <f>ROUND(I98*H98,2)</f>
        <v>0</v>
      </c>
      <c r="BL98" s="17" t="s">
        <v>163</v>
      </c>
      <c r="BM98" s="225" t="s">
        <v>653</v>
      </c>
    </row>
    <row r="99" s="2" customFormat="1">
      <c r="A99" s="38"/>
      <c r="B99" s="39"/>
      <c r="C99" s="40"/>
      <c r="D99" s="227" t="s">
        <v>165</v>
      </c>
      <c r="E99" s="40"/>
      <c r="F99" s="228" t="s">
        <v>263</v>
      </c>
      <c r="G99" s="40"/>
      <c r="H99" s="40"/>
      <c r="I99" s="229"/>
      <c r="J99" s="40"/>
      <c r="K99" s="40"/>
      <c r="L99" s="44"/>
      <c r="M99" s="230"/>
      <c r="N99" s="231"/>
      <c r="O99" s="84"/>
      <c r="P99" s="84"/>
      <c r="Q99" s="84"/>
      <c r="R99" s="84"/>
      <c r="S99" s="84"/>
      <c r="T99" s="85"/>
      <c r="U99" s="38"/>
      <c r="V99" s="38"/>
      <c r="W99" s="38"/>
      <c r="X99" s="38"/>
      <c r="Y99" s="38"/>
      <c r="Z99" s="38"/>
      <c r="AA99" s="38"/>
      <c r="AB99" s="38"/>
      <c r="AC99" s="38"/>
      <c r="AD99" s="38"/>
      <c r="AE99" s="38"/>
      <c r="AT99" s="17" t="s">
        <v>165</v>
      </c>
      <c r="AU99" s="17" t="s">
        <v>81</v>
      </c>
    </row>
    <row r="100" s="13" customFormat="1">
      <c r="A100" s="13"/>
      <c r="B100" s="232"/>
      <c r="C100" s="233"/>
      <c r="D100" s="227" t="s">
        <v>166</v>
      </c>
      <c r="E100" s="234" t="s">
        <v>19</v>
      </c>
      <c r="F100" s="235" t="s">
        <v>654</v>
      </c>
      <c r="G100" s="233"/>
      <c r="H100" s="236">
        <v>48</v>
      </c>
      <c r="I100" s="237"/>
      <c r="J100" s="233"/>
      <c r="K100" s="233"/>
      <c r="L100" s="238"/>
      <c r="M100" s="239"/>
      <c r="N100" s="240"/>
      <c r="O100" s="240"/>
      <c r="P100" s="240"/>
      <c r="Q100" s="240"/>
      <c r="R100" s="240"/>
      <c r="S100" s="240"/>
      <c r="T100" s="241"/>
      <c r="U100" s="13"/>
      <c r="V100" s="13"/>
      <c r="W100" s="13"/>
      <c r="X100" s="13"/>
      <c r="Y100" s="13"/>
      <c r="Z100" s="13"/>
      <c r="AA100" s="13"/>
      <c r="AB100" s="13"/>
      <c r="AC100" s="13"/>
      <c r="AD100" s="13"/>
      <c r="AE100" s="13"/>
      <c r="AT100" s="242" t="s">
        <v>166</v>
      </c>
      <c r="AU100" s="242" t="s">
        <v>81</v>
      </c>
      <c r="AV100" s="13" t="s">
        <v>81</v>
      </c>
      <c r="AW100" s="13" t="s">
        <v>33</v>
      </c>
      <c r="AX100" s="13" t="s">
        <v>71</v>
      </c>
      <c r="AY100" s="242" t="s">
        <v>154</v>
      </c>
    </row>
    <row r="101" s="2" customFormat="1" ht="21.75" customHeight="1">
      <c r="A101" s="38"/>
      <c r="B101" s="39"/>
      <c r="C101" s="212" t="s">
        <v>163</v>
      </c>
      <c r="D101" s="212" t="s">
        <v>157</v>
      </c>
      <c r="E101" s="214" t="s">
        <v>266</v>
      </c>
      <c r="F101" s="215" t="s">
        <v>267</v>
      </c>
      <c r="G101" s="216" t="s">
        <v>160</v>
      </c>
      <c r="H101" s="217">
        <v>24</v>
      </c>
      <c r="I101" s="218"/>
      <c r="J101" s="219">
        <f>ROUND(I101*H101,2)</f>
        <v>0</v>
      </c>
      <c r="K101" s="215" t="s">
        <v>161</v>
      </c>
      <c r="L101" s="220"/>
      <c r="M101" s="221" t="s">
        <v>19</v>
      </c>
      <c r="N101" s="222" t="s">
        <v>42</v>
      </c>
      <c r="O101" s="84"/>
      <c r="P101" s="223">
        <f>O101*H101</f>
        <v>0</v>
      </c>
      <c r="Q101" s="223">
        <v>0.00018000000000000001</v>
      </c>
      <c r="R101" s="223">
        <f>Q101*H101</f>
        <v>0.0043200000000000001</v>
      </c>
      <c r="S101" s="223">
        <v>0</v>
      </c>
      <c r="T101" s="224">
        <f>S101*H101</f>
        <v>0</v>
      </c>
      <c r="U101" s="38"/>
      <c r="V101" s="38"/>
      <c r="W101" s="38"/>
      <c r="X101" s="38"/>
      <c r="Y101" s="38"/>
      <c r="Z101" s="38"/>
      <c r="AA101" s="38"/>
      <c r="AB101" s="38"/>
      <c r="AC101" s="38"/>
      <c r="AD101" s="38"/>
      <c r="AE101" s="38"/>
      <c r="AR101" s="225" t="s">
        <v>162</v>
      </c>
      <c r="AT101" s="225" t="s">
        <v>157</v>
      </c>
      <c r="AU101" s="225" t="s">
        <v>81</v>
      </c>
      <c r="AY101" s="17" t="s">
        <v>154</v>
      </c>
      <c r="BE101" s="226">
        <f>IF(N101="základní",J101,0)</f>
        <v>0</v>
      </c>
      <c r="BF101" s="226">
        <f>IF(N101="snížená",J101,0)</f>
        <v>0</v>
      </c>
      <c r="BG101" s="226">
        <f>IF(N101="zákl. přenesená",J101,0)</f>
        <v>0</v>
      </c>
      <c r="BH101" s="226">
        <f>IF(N101="sníž. přenesená",J101,0)</f>
        <v>0</v>
      </c>
      <c r="BI101" s="226">
        <f>IF(N101="nulová",J101,0)</f>
        <v>0</v>
      </c>
      <c r="BJ101" s="17" t="s">
        <v>79</v>
      </c>
      <c r="BK101" s="226">
        <f>ROUND(I101*H101,2)</f>
        <v>0</v>
      </c>
      <c r="BL101" s="17" t="s">
        <v>163</v>
      </c>
      <c r="BM101" s="225" t="s">
        <v>655</v>
      </c>
    </row>
    <row r="102" s="2" customFormat="1">
      <c r="A102" s="38"/>
      <c r="B102" s="39"/>
      <c r="C102" s="40"/>
      <c r="D102" s="227" t="s">
        <v>165</v>
      </c>
      <c r="E102" s="40"/>
      <c r="F102" s="228" t="s">
        <v>267</v>
      </c>
      <c r="G102" s="40"/>
      <c r="H102" s="40"/>
      <c r="I102" s="229"/>
      <c r="J102" s="40"/>
      <c r="K102" s="40"/>
      <c r="L102" s="44"/>
      <c r="M102" s="230"/>
      <c r="N102" s="231"/>
      <c r="O102" s="84"/>
      <c r="P102" s="84"/>
      <c r="Q102" s="84"/>
      <c r="R102" s="84"/>
      <c r="S102" s="84"/>
      <c r="T102" s="85"/>
      <c r="U102" s="38"/>
      <c r="V102" s="38"/>
      <c r="W102" s="38"/>
      <c r="X102" s="38"/>
      <c r="Y102" s="38"/>
      <c r="Z102" s="38"/>
      <c r="AA102" s="38"/>
      <c r="AB102" s="38"/>
      <c r="AC102" s="38"/>
      <c r="AD102" s="38"/>
      <c r="AE102" s="38"/>
      <c r="AT102" s="17" t="s">
        <v>165</v>
      </c>
      <c r="AU102" s="17" t="s">
        <v>81</v>
      </c>
    </row>
    <row r="103" s="2" customFormat="1" ht="16.5" customHeight="1">
      <c r="A103" s="38"/>
      <c r="B103" s="39"/>
      <c r="C103" s="247" t="s">
        <v>187</v>
      </c>
      <c r="D103" s="247" t="s">
        <v>228</v>
      </c>
      <c r="E103" s="248" t="s">
        <v>275</v>
      </c>
      <c r="F103" s="249" t="s">
        <v>276</v>
      </c>
      <c r="G103" s="250" t="s">
        <v>160</v>
      </c>
      <c r="H103" s="251">
        <v>168</v>
      </c>
      <c r="I103" s="252"/>
      <c r="J103" s="253">
        <f>ROUND(I103*H103,2)</f>
        <v>0</v>
      </c>
      <c r="K103" s="249" t="s">
        <v>161</v>
      </c>
      <c r="L103" s="44"/>
      <c r="M103" s="254" t="s">
        <v>19</v>
      </c>
      <c r="N103" s="255" t="s">
        <v>42</v>
      </c>
      <c r="O103" s="84"/>
      <c r="P103" s="223">
        <f>O103*H103</f>
        <v>0</v>
      </c>
      <c r="Q103" s="223">
        <v>0</v>
      </c>
      <c r="R103" s="223">
        <f>Q103*H103</f>
        <v>0</v>
      </c>
      <c r="S103" s="223">
        <v>0</v>
      </c>
      <c r="T103" s="224">
        <f>S103*H103</f>
        <v>0</v>
      </c>
      <c r="U103" s="38"/>
      <c r="V103" s="38"/>
      <c r="W103" s="38"/>
      <c r="X103" s="38"/>
      <c r="Y103" s="38"/>
      <c r="Z103" s="38"/>
      <c r="AA103" s="38"/>
      <c r="AB103" s="38"/>
      <c r="AC103" s="38"/>
      <c r="AD103" s="38"/>
      <c r="AE103" s="38"/>
      <c r="AR103" s="225" t="s">
        <v>163</v>
      </c>
      <c r="AT103" s="225" t="s">
        <v>228</v>
      </c>
      <c r="AU103" s="225" t="s">
        <v>81</v>
      </c>
      <c r="AY103" s="17" t="s">
        <v>154</v>
      </c>
      <c r="BE103" s="226">
        <f>IF(N103="základní",J103,0)</f>
        <v>0</v>
      </c>
      <c r="BF103" s="226">
        <f>IF(N103="snížená",J103,0)</f>
        <v>0</v>
      </c>
      <c r="BG103" s="226">
        <f>IF(N103="zákl. přenesená",J103,0)</f>
        <v>0</v>
      </c>
      <c r="BH103" s="226">
        <f>IF(N103="sníž. přenesená",J103,0)</f>
        <v>0</v>
      </c>
      <c r="BI103" s="226">
        <f>IF(N103="nulová",J103,0)</f>
        <v>0</v>
      </c>
      <c r="BJ103" s="17" t="s">
        <v>79</v>
      </c>
      <c r="BK103" s="226">
        <f>ROUND(I103*H103,2)</f>
        <v>0</v>
      </c>
      <c r="BL103" s="17" t="s">
        <v>163</v>
      </c>
      <c r="BM103" s="225" t="s">
        <v>656</v>
      </c>
    </row>
    <row r="104" s="2" customFormat="1">
      <c r="A104" s="38"/>
      <c r="B104" s="39"/>
      <c r="C104" s="40"/>
      <c r="D104" s="227" t="s">
        <v>165</v>
      </c>
      <c r="E104" s="40"/>
      <c r="F104" s="228" t="s">
        <v>278</v>
      </c>
      <c r="G104" s="40"/>
      <c r="H104" s="40"/>
      <c r="I104" s="229"/>
      <c r="J104" s="40"/>
      <c r="K104" s="40"/>
      <c r="L104" s="44"/>
      <c r="M104" s="230"/>
      <c r="N104" s="231"/>
      <c r="O104" s="84"/>
      <c r="P104" s="84"/>
      <c r="Q104" s="84"/>
      <c r="R104" s="84"/>
      <c r="S104" s="84"/>
      <c r="T104" s="85"/>
      <c r="U104" s="38"/>
      <c r="V104" s="38"/>
      <c r="W104" s="38"/>
      <c r="X104" s="38"/>
      <c r="Y104" s="38"/>
      <c r="Z104" s="38"/>
      <c r="AA104" s="38"/>
      <c r="AB104" s="38"/>
      <c r="AC104" s="38"/>
      <c r="AD104" s="38"/>
      <c r="AE104" s="38"/>
      <c r="AT104" s="17" t="s">
        <v>165</v>
      </c>
      <c r="AU104" s="17" t="s">
        <v>81</v>
      </c>
    </row>
    <row r="105" s="13" customFormat="1">
      <c r="A105" s="13"/>
      <c r="B105" s="232"/>
      <c r="C105" s="233"/>
      <c r="D105" s="227" t="s">
        <v>166</v>
      </c>
      <c r="E105" s="234" t="s">
        <v>19</v>
      </c>
      <c r="F105" s="235" t="s">
        <v>651</v>
      </c>
      <c r="G105" s="233"/>
      <c r="H105" s="236">
        <v>168</v>
      </c>
      <c r="I105" s="237"/>
      <c r="J105" s="233"/>
      <c r="K105" s="233"/>
      <c r="L105" s="238"/>
      <c r="M105" s="239"/>
      <c r="N105" s="240"/>
      <c r="O105" s="240"/>
      <c r="P105" s="240"/>
      <c r="Q105" s="240"/>
      <c r="R105" s="240"/>
      <c r="S105" s="240"/>
      <c r="T105" s="241"/>
      <c r="U105" s="13"/>
      <c r="V105" s="13"/>
      <c r="W105" s="13"/>
      <c r="X105" s="13"/>
      <c r="Y105" s="13"/>
      <c r="Z105" s="13"/>
      <c r="AA105" s="13"/>
      <c r="AB105" s="13"/>
      <c r="AC105" s="13"/>
      <c r="AD105" s="13"/>
      <c r="AE105" s="13"/>
      <c r="AT105" s="242" t="s">
        <v>166</v>
      </c>
      <c r="AU105" s="242" t="s">
        <v>81</v>
      </c>
      <c r="AV105" s="13" t="s">
        <v>81</v>
      </c>
      <c r="AW105" s="13" t="s">
        <v>33</v>
      </c>
      <c r="AX105" s="13" t="s">
        <v>71</v>
      </c>
      <c r="AY105" s="242" t="s">
        <v>154</v>
      </c>
    </row>
    <row r="106" s="2" customFormat="1" ht="16.5" customHeight="1">
      <c r="A106" s="38"/>
      <c r="B106" s="39"/>
      <c r="C106" s="247" t="s">
        <v>194</v>
      </c>
      <c r="D106" s="247" t="s">
        <v>228</v>
      </c>
      <c r="E106" s="248" t="s">
        <v>270</v>
      </c>
      <c r="F106" s="249" t="s">
        <v>271</v>
      </c>
      <c r="G106" s="250" t="s">
        <v>160</v>
      </c>
      <c r="H106" s="251">
        <v>137</v>
      </c>
      <c r="I106" s="252"/>
      <c r="J106" s="253">
        <f>ROUND(I106*H106,2)</f>
        <v>0</v>
      </c>
      <c r="K106" s="249" t="s">
        <v>161</v>
      </c>
      <c r="L106" s="44"/>
      <c r="M106" s="254" t="s">
        <v>19</v>
      </c>
      <c r="N106" s="255" t="s">
        <v>42</v>
      </c>
      <c r="O106" s="84"/>
      <c r="P106" s="223">
        <f>O106*H106</f>
        <v>0</v>
      </c>
      <c r="Q106" s="223">
        <v>0</v>
      </c>
      <c r="R106" s="223">
        <f>Q106*H106</f>
        <v>0</v>
      </c>
      <c r="S106" s="223">
        <v>0</v>
      </c>
      <c r="T106" s="224">
        <f>S106*H106</f>
        <v>0</v>
      </c>
      <c r="U106" s="38"/>
      <c r="V106" s="38"/>
      <c r="W106" s="38"/>
      <c r="X106" s="38"/>
      <c r="Y106" s="38"/>
      <c r="Z106" s="38"/>
      <c r="AA106" s="38"/>
      <c r="AB106" s="38"/>
      <c r="AC106" s="38"/>
      <c r="AD106" s="38"/>
      <c r="AE106" s="38"/>
      <c r="AR106" s="225" t="s">
        <v>163</v>
      </c>
      <c r="AT106" s="225" t="s">
        <v>228</v>
      </c>
      <c r="AU106" s="225" t="s">
        <v>81</v>
      </c>
      <c r="AY106" s="17" t="s">
        <v>154</v>
      </c>
      <c r="BE106" s="226">
        <f>IF(N106="základní",J106,0)</f>
        <v>0</v>
      </c>
      <c r="BF106" s="226">
        <f>IF(N106="snížená",J106,0)</f>
        <v>0</v>
      </c>
      <c r="BG106" s="226">
        <f>IF(N106="zákl. přenesená",J106,0)</f>
        <v>0</v>
      </c>
      <c r="BH106" s="226">
        <f>IF(N106="sníž. přenesená",J106,0)</f>
        <v>0</v>
      </c>
      <c r="BI106" s="226">
        <f>IF(N106="nulová",J106,0)</f>
        <v>0</v>
      </c>
      <c r="BJ106" s="17" t="s">
        <v>79</v>
      </c>
      <c r="BK106" s="226">
        <f>ROUND(I106*H106,2)</f>
        <v>0</v>
      </c>
      <c r="BL106" s="17" t="s">
        <v>163</v>
      </c>
      <c r="BM106" s="225" t="s">
        <v>657</v>
      </c>
    </row>
    <row r="107" s="2" customFormat="1">
      <c r="A107" s="38"/>
      <c r="B107" s="39"/>
      <c r="C107" s="40"/>
      <c r="D107" s="227" t="s">
        <v>165</v>
      </c>
      <c r="E107" s="40"/>
      <c r="F107" s="228" t="s">
        <v>273</v>
      </c>
      <c r="G107" s="40"/>
      <c r="H107" s="40"/>
      <c r="I107" s="229"/>
      <c r="J107" s="40"/>
      <c r="K107" s="40"/>
      <c r="L107" s="44"/>
      <c r="M107" s="230"/>
      <c r="N107" s="231"/>
      <c r="O107" s="84"/>
      <c r="P107" s="84"/>
      <c r="Q107" s="84"/>
      <c r="R107" s="84"/>
      <c r="S107" s="84"/>
      <c r="T107" s="85"/>
      <c r="U107" s="38"/>
      <c r="V107" s="38"/>
      <c r="W107" s="38"/>
      <c r="X107" s="38"/>
      <c r="Y107" s="38"/>
      <c r="Z107" s="38"/>
      <c r="AA107" s="38"/>
      <c r="AB107" s="38"/>
      <c r="AC107" s="38"/>
      <c r="AD107" s="38"/>
      <c r="AE107" s="38"/>
      <c r="AT107" s="17" t="s">
        <v>165</v>
      </c>
      <c r="AU107" s="17" t="s">
        <v>81</v>
      </c>
    </row>
    <row r="108" s="13" customFormat="1">
      <c r="A108" s="13"/>
      <c r="B108" s="232"/>
      <c r="C108" s="233"/>
      <c r="D108" s="227" t="s">
        <v>166</v>
      </c>
      <c r="E108" s="234" t="s">
        <v>19</v>
      </c>
      <c r="F108" s="235" t="s">
        <v>652</v>
      </c>
      <c r="G108" s="233"/>
      <c r="H108" s="236">
        <v>137</v>
      </c>
      <c r="I108" s="237"/>
      <c r="J108" s="233"/>
      <c r="K108" s="233"/>
      <c r="L108" s="238"/>
      <c r="M108" s="239"/>
      <c r="N108" s="240"/>
      <c r="O108" s="240"/>
      <c r="P108" s="240"/>
      <c r="Q108" s="240"/>
      <c r="R108" s="240"/>
      <c r="S108" s="240"/>
      <c r="T108" s="241"/>
      <c r="U108" s="13"/>
      <c r="V108" s="13"/>
      <c r="W108" s="13"/>
      <c r="X108" s="13"/>
      <c r="Y108" s="13"/>
      <c r="Z108" s="13"/>
      <c r="AA108" s="13"/>
      <c r="AB108" s="13"/>
      <c r="AC108" s="13"/>
      <c r="AD108" s="13"/>
      <c r="AE108" s="13"/>
      <c r="AT108" s="242" t="s">
        <v>166</v>
      </c>
      <c r="AU108" s="242" t="s">
        <v>81</v>
      </c>
      <c r="AV108" s="13" t="s">
        <v>81</v>
      </c>
      <c r="AW108" s="13" t="s">
        <v>33</v>
      </c>
      <c r="AX108" s="13" t="s">
        <v>71</v>
      </c>
      <c r="AY108" s="242" t="s">
        <v>154</v>
      </c>
    </row>
    <row r="109" s="2" customFormat="1">
      <c r="A109" s="38"/>
      <c r="B109" s="39"/>
      <c r="C109" s="247" t="s">
        <v>196</v>
      </c>
      <c r="D109" s="247" t="s">
        <v>228</v>
      </c>
      <c r="E109" s="248" t="s">
        <v>280</v>
      </c>
      <c r="F109" s="249" t="s">
        <v>281</v>
      </c>
      <c r="G109" s="250" t="s">
        <v>170</v>
      </c>
      <c r="H109" s="251">
        <v>410</v>
      </c>
      <c r="I109" s="252"/>
      <c r="J109" s="253">
        <f>ROUND(I109*H109,2)</f>
        <v>0</v>
      </c>
      <c r="K109" s="249" t="s">
        <v>161</v>
      </c>
      <c r="L109" s="44"/>
      <c r="M109" s="254" t="s">
        <v>19</v>
      </c>
      <c r="N109" s="255" t="s">
        <v>42</v>
      </c>
      <c r="O109" s="84"/>
      <c r="P109" s="223">
        <f>O109*H109</f>
        <v>0</v>
      </c>
      <c r="Q109" s="223">
        <v>0</v>
      </c>
      <c r="R109" s="223">
        <f>Q109*H109</f>
        <v>0</v>
      </c>
      <c r="S109" s="223">
        <v>0</v>
      </c>
      <c r="T109" s="224">
        <f>S109*H109</f>
        <v>0</v>
      </c>
      <c r="U109" s="38"/>
      <c r="V109" s="38"/>
      <c r="W109" s="38"/>
      <c r="X109" s="38"/>
      <c r="Y109" s="38"/>
      <c r="Z109" s="38"/>
      <c r="AA109" s="38"/>
      <c r="AB109" s="38"/>
      <c r="AC109" s="38"/>
      <c r="AD109" s="38"/>
      <c r="AE109" s="38"/>
      <c r="AR109" s="225" t="s">
        <v>163</v>
      </c>
      <c r="AT109" s="225" t="s">
        <v>228</v>
      </c>
      <c r="AU109" s="225" t="s">
        <v>81</v>
      </c>
      <c r="AY109" s="17" t="s">
        <v>154</v>
      </c>
      <c r="BE109" s="226">
        <f>IF(N109="základní",J109,0)</f>
        <v>0</v>
      </c>
      <c r="BF109" s="226">
        <f>IF(N109="snížená",J109,0)</f>
        <v>0</v>
      </c>
      <c r="BG109" s="226">
        <f>IF(N109="zákl. přenesená",J109,0)</f>
        <v>0</v>
      </c>
      <c r="BH109" s="226">
        <f>IF(N109="sníž. přenesená",J109,0)</f>
        <v>0</v>
      </c>
      <c r="BI109" s="226">
        <f>IF(N109="nulová",J109,0)</f>
        <v>0</v>
      </c>
      <c r="BJ109" s="17" t="s">
        <v>79</v>
      </c>
      <c r="BK109" s="226">
        <f>ROUND(I109*H109,2)</f>
        <v>0</v>
      </c>
      <c r="BL109" s="17" t="s">
        <v>163</v>
      </c>
      <c r="BM109" s="225" t="s">
        <v>658</v>
      </c>
    </row>
    <row r="110" s="2" customFormat="1">
      <c r="A110" s="38"/>
      <c r="B110" s="39"/>
      <c r="C110" s="40"/>
      <c r="D110" s="227" t="s">
        <v>165</v>
      </c>
      <c r="E110" s="40"/>
      <c r="F110" s="228" t="s">
        <v>283</v>
      </c>
      <c r="G110" s="40"/>
      <c r="H110" s="40"/>
      <c r="I110" s="229"/>
      <c r="J110" s="40"/>
      <c r="K110" s="40"/>
      <c r="L110" s="44"/>
      <c r="M110" s="230"/>
      <c r="N110" s="231"/>
      <c r="O110" s="84"/>
      <c r="P110" s="84"/>
      <c r="Q110" s="84"/>
      <c r="R110" s="84"/>
      <c r="S110" s="84"/>
      <c r="T110" s="85"/>
      <c r="U110" s="38"/>
      <c r="V110" s="38"/>
      <c r="W110" s="38"/>
      <c r="X110" s="38"/>
      <c r="Y110" s="38"/>
      <c r="Z110" s="38"/>
      <c r="AA110" s="38"/>
      <c r="AB110" s="38"/>
      <c r="AC110" s="38"/>
      <c r="AD110" s="38"/>
      <c r="AE110" s="38"/>
      <c r="AT110" s="17" t="s">
        <v>165</v>
      </c>
      <c r="AU110" s="17" t="s">
        <v>81</v>
      </c>
    </row>
    <row r="111" s="13" customFormat="1">
      <c r="A111" s="13"/>
      <c r="B111" s="232"/>
      <c r="C111" s="233"/>
      <c r="D111" s="227" t="s">
        <v>166</v>
      </c>
      <c r="E111" s="234" t="s">
        <v>19</v>
      </c>
      <c r="F111" s="235" t="s">
        <v>659</v>
      </c>
      <c r="G111" s="233"/>
      <c r="H111" s="236">
        <v>410</v>
      </c>
      <c r="I111" s="237"/>
      <c r="J111" s="233"/>
      <c r="K111" s="233"/>
      <c r="L111" s="238"/>
      <c r="M111" s="239"/>
      <c r="N111" s="240"/>
      <c r="O111" s="240"/>
      <c r="P111" s="240"/>
      <c r="Q111" s="240"/>
      <c r="R111" s="240"/>
      <c r="S111" s="240"/>
      <c r="T111" s="241"/>
      <c r="U111" s="13"/>
      <c r="V111" s="13"/>
      <c r="W111" s="13"/>
      <c r="X111" s="13"/>
      <c r="Y111" s="13"/>
      <c r="Z111" s="13"/>
      <c r="AA111" s="13"/>
      <c r="AB111" s="13"/>
      <c r="AC111" s="13"/>
      <c r="AD111" s="13"/>
      <c r="AE111" s="13"/>
      <c r="AT111" s="242" t="s">
        <v>166</v>
      </c>
      <c r="AU111" s="242" t="s">
        <v>81</v>
      </c>
      <c r="AV111" s="13" t="s">
        <v>81</v>
      </c>
      <c r="AW111" s="13" t="s">
        <v>33</v>
      </c>
      <c r="AX111" s="13" t="s">
        <v>71</v>
      </c>
      <c r="AY111" s="242" t="s">
        <v>154</v>
      </c>
    </row>
    <row r="112" s="2" customFormat="1">
      <c r="A112" s="38"/>
      <c r="B112" s="39"/>
      <c r="C112" s="247" t="s">
        <v>162</v>
      </c>
      <c r="D112" s="247" t="s">
        <v>228</v>
      </c>
      <c r="E112" s="248" t="s">
        <v>394</v>
      </c>
      <c r="F112" s="249" t="s">
        <v>395</v>
      </c>
      <c r="G112" s="250" t="s">
        <v>160</v>
      </c>
      <c r="H112" s="251">
        <v>16</v>
      </c>
      <c r="I112" s="252"/>
      <c r="J112" s="253">
        <f>ROUND(I112*H112,2)</f>
        <v>0</v>
      </c>
      <c r="K112" s="249" t="s">
        <v>161</v>
      </c>
      <c r="L112" s="44"/>
      <c r="M112" s="254" t="s">
        <v>19</v>
      </c>
      <c r="N112" s="255" t="s">
        <v>42</v>
      </c>
      <c r="O112" s="84"/>
      <c r="P112" s="223">
        <f>O112*H112</f>
        <v>0</v>
      </c>
      <c r="Q112" s="223">
        <v>0</v>
      </c>
      <c r="R112" s="223">
        <f>Q112*H112</f>
        <v>0</v>
      </c>
      <c r="S112" s="223">
        <v>0</v>
      </c>
      <c r="T112" s="224">
        <f>S112*H112</f>
        <v>0</v>
      </c>
      <c r="U112" s="38"/>
      <c r="V112" s="38"/>
      <c r="W112" s="38"/>
      <c r="X112" s="38"/>
      <c r="Y112" s="38"/>
      <c r="Z112" s="38"/>
      <c r="AA112" s="38"/>
      <c r="AB112" s="38"/>
      <c r="AC112" s="38"/>
      <c r="AD112" s="38"/>
      <c r="AE112" s="38"/>
      <c r="AR112" s="225" t="s">
        <v>163</v>
      </c>
      <c r="AT112" s="225" t="s">
        <v>228</v>
      </c>
      <c r="AU112" s="225" t="s">
        <v>81</v>
      </c>
      <c r="AY112" s="17" t="s">
        <v>154</v>
      </c>
      <c r="BE112" s="226">
        <f>IF(N112="základní",J112,0)</f>
        <v>0</v>
      </c>
      <c r="BF112" s="226">
        <f>IF(N112="snížená",J112,0)</f>
        <v>0</v>
      </c>
      <c r="BG112" s="226">
        <f>IF(N112="zákl. přenesená",J112,0)</f>
        <v>0</v>
      </c>
      <c r="BH112" s="226">
        <f>IF(N112="sníž. přenesená",J112,0)</f>
        <v>0</v>
      </c>
      <c r="BI112" s="226">
        <f>IF(N112="nulová",J112,0)</f>
        <v>0</v>
      </c>
      <c r="BJ112" s="17" t="s">
        <v>79</v>
      </c>
      <c r="BK112" s="226">
        <f>ROUND(I112*H112,2)</f>
        <v>0</v>
      </c>
      <c r="BL112" s="17" t="s">
        <v>163</v>
      </c>
      <c r="BM112" s="225" t="s">
        <v>660</v>
      </c>
    </row>
    <row r="113" s="2" customFormat="1">
      <c r="A113" s="38"/>
      <c r="B113" s="39"/>
      <c r="C113" s="40"/>
      <c r="D113" s="227" t="s">
        <v>165</v>
      </c>
      <c r="E113" s="40"/>
      <c r="F113" s="228" t="s">
        <v>397</v>
      </c>
      <c r="G113" s="40"/>
      <c r="H113" s="40"/>
      <c r="I113" s="229"/>
      <c r="J113" s="40"/>
      <c r="K113" s="40"/>
      <c r="L113" s="44"/>
      <c r="M113" s="230"/>
      <c r="N113" s="231"/>
      <c r="O113" s="84"/>
      <c r="P113" s="84"/>
      <c r="Q113" s="84"/>
      <c r="R113" s="84"/>
      <c r="S113" s="84"/>
      <c r="T113" s="85"/>
      <c r="U113" s="38"/>
      <c r="V113" s="38"/>
      <c r="W113" s="38"/>
      <c r="X113" s="38"/>
      <c r="Y113" s="38"/>
      <c r="Z113" s="38"/>
      <c r="AA113" s="38"/>
      <c r="AB113" s="38"/>
      <c r="AC113" s="38"/>
      <c r="AD113" s="38"/>
      <c r="AE113" s="38"/>
      <c r="AT113" s="17" t="s">
        <v>165</v>
      </c>
      <c r="AU113" s="17" t="s">
        <v>81</v>
      </c>
    </row>
    <row r="114" s="13" customFormat="1">
      <c r="A114" s="13"/>
      <c r="B114" s="232"/>
      <c r="C114" s="233"/>
      <c r="D114" s="227" t="s">
        <v>166</v>
      </c>
      <c r="E114" s="234" t="s">
        <v>19</v>
      </c>
      <c r="F114" s="235" t="s">
        <v>661</v>
      </c>
      <c r="G114" s="233"/>
      <c r="H114" s="236">
        <v>16</v>
      </c>
      <c r="I114" s="237"/>
      <c r="J114" s="233"/>
      <c r="K114" s="233"/>
      <c r="L114" s="238"/>
      <c r="M114" s="239"/>
      <c r="N114" s="240"/>
      <c r="O114" s="240"/>
      <c r="P114" s="240"/>
      <c r="Q114" s="240"/>
      <c r="R114" s="240"/>
      <c r="S114" s="240"/>
      <c r="T114" s="241"/>
      <c r="U114" s="13"/>
      <c r="V114" s="13"/>
      <c r="W114" s="13"/>
      <c r="X114" s="13"/>
      <c r="Y114" s="13"/>
      <c r="Z114" s="13"/>
      <c r="AA114" s="13"/>
      <c r="AB114" s="13"/>
      <c r="AC114" s="13"/>
      <c r="AD114" s="13"/>
      <c r="AE114" s="13"/>
      <c r="AT114" s="242" t="s">
        <v>166</v>
      </c>
      <c r="AU114" s="242" t="s">
        <v>81</v>
      </c>
      <c r="AV114" s="13" t="s">
        <v>81</v>
      </c>
      <c r="AW114" s="13" t="s">
        <v>33</v>
      </c>
      <c r="AX114" s="13" t="s">
        <v>71</v>
      </c>
      <c r="AY114" s="242" t="s">
        <v>154</v>
      </c>
    </row>
    <row r="115" s="2" customFormat="1">
      <c r="A115" s="38"/>
      <c r="B115" s="39"/>
      <c r="C115" s="247" t="s">
        <v>205</v>
      </c>
      <c r="D115" s="247" t="s">
        <v>228</v>
      </c>
      <c r="E115" s="248" t="s">
        <v>492</v>
      </c>
      <c r="F115" s="249" t="s">
        <v>493</v>
      </c>
      <c r="G115" s="250" t="s">
        <v>286</v>
      </c>
      <c r="H115" s="251">
        <v>0.20499999999999999</v>
      </c>
      <c r="I115" s="252"/>
      <c r="J115" s="253">
        <f>ROUND(I115*H115,2)</f>
        <v>0</v>
      </c>
      <c r="K115" s="249" t="s">
        <v>161</v>
      </c>
      <c r="L115" s="44"/>
      <c r="M115" s="254" t="s">
        <v>19</v>
      </c>
      <c r="N115" s="255" t="s">
        <v>42</v>
      </c>
      <c r="O115" s="84"/>
      <c r="P115" s="223">
        <f>O115*H115</f>
        <v>0</v>
      </c>
      <c r="Q115" s="223">
        <v>0</v>
      </c>
      <c r="R115" s="223">
        <f>Q115*H115</f>
        <v>0</v>
      </c>
      <c r="S115" s="223">
        <v>0</v>
      </c>
      <c r="T115" s="224">
        <f>S115*H115</f>
        <v>0</v>
      </c>
      <c r="U115" s="38"/>
      <c r="V115" s="38"/>
      <c r="W115" s="38"/>
      <c r="X115" s="38"/>
      <c r="Y115" s="38"/>
      <c r="Z115" s="38"/>
      <c r="AA115" s="38"/>
      <c r="AB115" s="38"/>
      <c r="AC115" s="38"/>
      <c r="AD115" s="38"/>
      <c r="AE115" s="38"/>
      <c r="AR115" s="225" t="s">
        <v>163</v>
      </c>
      <c r="AT115" s="225" t="s">
        <v>228</v>
      </c>
      <c r="AU115" s="225" t="s">
        <v>81</v>
      </c>
      <c r="AY115" s="17" t="s">
        <v>154</v>
      </c>
      <c r="BE115" s="226">
        <f>IF(N115="základní",J115,0)</f>
        <v>0</v>
      </c>
      <c r="BF115" s="226">
        <f>IF(N115="snížená",J115,0)</f>
        <v>0</v>
      </c>
      <c r="BG115" s="226">
        <f>IF(N115="zákl. přenesená",J115,0)</f>
        <v>0</v>
      </c>
      <c r="BH115" s="226">
        <f>IF(N115="sníž. přenesená",J115,0)</f>
        <v>0</v>
      </c>
      <c r="BI115" s="226">
        <f>IF(N115="nulová",J115,0)</f>
        <v>0</v>
      </c>
      <c r="BJ115" s="17" t="s">
        <v>79</v>
      </c>
      <c r="BK115" s="226">
        <f>ROUND(I115*H115,2)</f>
        <v>0</v>
      </c>
      <c r="BL115" s="17" t="s">
        <v>163</v>
      </c>
      <c r="BM115" s="225" t="s">
        <v>662</v>
      </c>
    </row>
    <row r="116" s="2" customFormat="1">
      <c r="A116" s="38"/>
      <c r="B116" s="39"/>
      <c r="C116" s="40"/>
      <c r="D116" s="227" t="s">
        <v>165</v>
      </c>
      <c r="E116" s="40"/>
      <c r="F116" s="228" t="s">
        <v>495</v>
      </c>
      <c r="G116" s="40"/>
      <c r="H116" s="40"/>
      <c r="I116" s="229"/>
      <c r="J116" s="40"/>
      <c r="K116" s="40"/>
      <c r="L116" s="44"/>
      <c r="M116" s="230"/>
      <c r="N116" s="231"/>
      <c r="O116" s="84"/>
      <c r="P116" s="84"/>
      <c r="Q116" s="84"/>
      <c r="R116" s="84"/>
      <c r="S116" s="84"/>
      <c r="T116" s="85"/>
      <c r="U116" s="38"/>
      <c r="V116" s="38"/>
      <c r="W116" s="38"/>
      <c r="X116" s="38"/>
      <c r="Y116" s="38"/>
      <c r="Z116" s="38"/>
      <c r="AA116" s="38"/>
      <c r="AB116" s="38"/>
      <c r="AC116" s="38"/>
      <c r="AD116" s="38"/>
      <c r="AE116" s="38"/>
      <c r="AT116" s="17" t="s">
        <v>165</v>
      </c>
      <c r="AU116" s="17" t="s">
        <v>81</v>
      </c>
    </row>
    <row r="117" s="13" customFormat="1">
      <c r="A117" s="13"/>
      <c r="B117" s="232"/>
      <c r="C117" s="233"/>
      <c r="D117" s="227" t="s">
        <v>166</v>
      </c>
      <c r="E117" s="234" t="s">
        <v>19</v>
      </c>
      <c r="F117" s="235" t="s">
        <v>663</v>
      </c>
      <c r="G117" s="233"/>
      <c r="H117" s="236">
        <v>0.113</v>
      </c>
      <c r="I117" s="237"/>
      <c r="J117" s="233"/>
      <c r="K117" s="233"/>
      <c r="L117" s="238"/>
      <c r="M117" s="239"/>
      <c r="N117" s="240"/>
      <c r="O117" s="240"/>
      <c r="P117" s="240"/>
      <c r="Q117" s="240"/>
      <c r="R117" s="240"/>
      <c r="S117" s="240"/>
      <c r="T117" s="241"/>
      <c r="U117" s="13"/>
      <c r="V117" s="13"/>
      <c r="W117" s="13"/>
      <c r="X117" s="13"/>
      <c r="Y117" s="13"/>
      <c r="Z117" s="13"/>
      <c r="AA117" s="13"/>
      <c r="AB117" s="13"/>
      <c r="AC117" s="13"/>
      <c r="AD117" s="13"/>
      <c r="AE117" s="13"/>
      <c r="AT117" s="242" t="s">
        <v>166</v>
      </c>
      <c r="AU117" s="242" t="s">
        <v>81</v>
      </c>
      <c r="AV117" s="13" t="s">
        <v>81</v>
      </c>
      <c r="AW117" s="13" t="s">
        <v>33</v>
      </c>
      <c r="AX117" s="13" t="s">
        <v>71</v>
      </c>
      <c r="AY117" s="242" t="s">
        <v>154</v>
      </c>
    </row>
    <row r="118" s="13" customFormat="1">
      <c r="A118" s="13"/>
      <c r="B118" s="232"/>
      <c r="C118" s="233"/>
      <c r="D118" s="227" t="s">
        <v>166</v>
      </c>
      <c r="E118" s="234" t="s">
        <v>19</v>
      </c>
      <c r="F118" s="235" t="s">
        <v>664</v>
      </c>
      <c r="G118" s="233"/>
      <c r="H118" s="236">
        <v>0.091999999999999998</v>
      </c>
      <c r="I118" s="237"/>
      <c r="J118" s="233"/>
      <c r="K118" s="233"/>
      <c r="L118" s="238"/>
      <c r="M118" s="239"/>
      <c r="N118" s="240"/>
      <c r="O118" s="240"/>
      <c r="P118" s="240"/>
      <c r="Q118" s="240"/>
      <c r="R118" s="240"/>
      <c r="S118" s="240"/>
      <c r="T118" s="241"/>
      <c r="U118" s="13"/>
      <c r="V118" s="13"/>
      <c r="W118" s="13"/>
      <c r="X118" s="13"/>
      <c r="Y118" s="13"/>
      <c r="Z118" s="13"/>
      <c r="AA118" s="13"/>
      <c r="AB118" s="13"/>
      <c r="AC118" s="13"/>
      <c r="AD118" s="13"/>
      <c r="AE118" s="13"/>
      <c r="AT118" s="242" t="s">
        <v>166</v>
      </c>
      <c r="AU118" s="242" t="s">
        <v>81</v>
      </c>
      <c r="AV118" s="13" t="s">
        <v>81</v>
      </c>
      <c r="AW118" s="13" t="s">
        <v>33</v>
      </c>
      <c r="AX118" s="13" t="s">
        <v>71</v>
      </c>
      <c r="AY118" s="242" t="s">
        <v>154</v>
      </c>
    </row>
    <row r="119" s="2" customFormat="1" ht="16.5" customHeight="1">
      <c r="A119" s="38"/>
      <c r="B119" s="39"/>
      <c r="C119" s="247" t="s">
        <v>213</v>
      </c>
      <c r="D119" s="247" t="s">
        <v>228</v>
      </c>
      <c r="E119" s="248" t="s">
        <v>242</v>
      </c>
      <c r="F119" s="249" t="s">
        <v>243</v>
      </c>
      <c r="G119" s="250" t="s">
        <v>238</v>
      </c>
      <c r="H119" s="251">
        <v>216.45599999999999</v>
      </c>
      <c r="I119" s="252"/>
      <c r="J119" s="253">
        <f>ROUND(I119*H119,2)</f>
        <v>0</v>
      </c>
      <c r="K119" s="249" t="s">
        <v>161</v>
      </c>
      <c r="L119" s="44"/>
      <c r="M119" s="254" t="s">
        <v>19</v>
      </c>
      <c r="N119" s="255" t="s">
        <v>42</v>
      </c>
      <c r="O119" s="84"/>
      <c r="P119" s="223">
        <f>O119*H119</f>
        <v>0</v>
      </c>
      <c r="Q119" s="223">
        <v>0</v>
      </c>
      <c r="R119" s="223">
        <f>Q119*H119</f>
        <v>0</v>
      </c>
      <c r="S119" s="223">
        <v>0</v>
      </c>
      <c r="T119" s="224">
        <f>S119*H119</f>
        <v>0</v>
      </c>
      <c r="U119" s="38"/>
      <c r="V119" s="38"/>
      <c r="W119" s="38"/>
      <c r="X119" s="38"/>
      <c r="Y119" s="38"/>
      <c r="Z119" s="38"/>
      <c r="AA119" s="38"/>
      <c r="AB119" s="38"/>
      <c r="AC119" s="38"/>
      <c r="AD119" s="38"/>
      <c r="AE119" s="38"/>
      <c r="AR119" s="225" t="s">
        <v>163</v>
      </c>
      <c r="AT119" s="225" t="s">
        <v>228</v>
      </c>
      <c r="AU119" s="225" t="s">
        <v>81</v>
      </c>
      <c r="AY119" s="17" t="s">
        <v>154</v>
      </c>
      <c r="BE119" s="226">
        <f>IF(N119="základní",J119,0)</f>
        <v>0</v>
      </c>
      <c r="BF119" s="226">
        <f>IF(N119="snížená",J119,0)</f>
        <v>0</v>
      </c>
      <c r="BG119" s="226">
        <f>IF(N119="zákl. přenesená",J119,0)</f>
        <v>0</v>
      </c>
      <c r="BH119" s="226">
        <f>IF(N119="sníž. přenesená",J119,0)</f>
        <v>0</v>
      </c>
      <c r="BI119" s="226">
        <f>IF(N119="nulová",J119,0)</f>
        <v>0</v>
      </c>
      <c r="BJ119" s="17" t="s">
        <v>79</v>
      </c>
      <c r="BK119" s="226">
        <f>ROUND(I119*H119,2)</f>
        <v>0</v>
      </c>
      <c r="BL119" s="17" t="s">
        <v>163</v>
      </c>
      <c r="BM119" s="225" t="s">
        <v>665</v>
      </c>
    </row>
    <row r="120" s="2" customFormat="1">
      <c r="A120" s="38"/>
      <c r="B120" s="39"/>
      <c r="C120" s="40"/>
      <c r="D120" s="227" t="s">
        <v>165</v>
      </c>
      <c r="E120" s="40"/>
      <c r="F120" s="228" t="s">
        <v>245</v>
      </c>
      <c r="G120" s="40"/>
      <c r="H120" s="40"/>
      <c r="I120" s="229"/>
      <c r="J120" s="40"/>
      <c r="K120" s="40"/>
      <c r="L120" s="44"/>
      <c r="M120" s="230"/>
      <c r="N120" s="231"/>
      <c r="O120" s="84"/>
      <c r="P120" s="84"/>
      <c r="Q120" s="84"/>
      <c r="R120" s="84"/>
      <c r="S120" s="84"/>
      <c r="T120" s="85"/>
      <c r="U120" s="38"/>
      <c r="V120" s="38"/>
      <c r="W120" s="38"/>
      <c r="X120" s="38"/>
      <c r="Y120" s="38"/>
      <c r="Z120" s="38"/>
      <c r="AA120" s="38"/>
      <c r="AB120" s="38"/>
      <c r="AC120" s="38"/>
      <c r="AD120" s="38"/>
      <c r="AE120" s="38"/>
      <c r="AT120" s="17" t="s">
        <v>165</v>
      </c>
      <c r="AU120" s="17" t="s">
        <v>81</v>
      </c>
    </row>
    <row r="121" s="14" customFormat="1">
      <c r="A121" s="14"/>
      <c r="B121" s="256"/>
      <c r="C121" s="257"/>
      <c r="D121" s="227" t="s">
        <v>166</v>
      </c>
      <c r="E121" s="258" t="s">
        <v>19</v>
      </c>
      <c r="F121" s="259" t="s">
        <v>666</v>
      </c>
      <c r="G121" s="257"/>
      <c r="H121" s="258" t="s">
        <v>19</v>
      </c>
      <c r="I121" s="260"/>
      <c r="J121" s="257"/>
      <c r="K121" s="257"/>
      <c r="L121" s="261"/>
      <c r="M121" s="262"/>
      <c r="N121" s="263"/>
      <c r="O121" s="263"/>
      <c r="P121" s="263"/>
      <c r="Q121" s="263"/>
      <c r="R121" s="263"/>
      <c r="S121" s="263"/>
      <c r="T121" s="264"/>
      <c r="U121" s="14"/>
      <c r="V121" s="14"/>
      <c r="W121" s="14"/>
      <c r="X121" s="14"/>
      <c r="Y121" s="14"/>
      <c r="Z121" s="14"/>
      <c r="AA121" s="14"/>
      <c r="AB121" s="14"/>
      <c r="AC121" s="14"/>
      <c r="AD121" s="14"/>
      <c r="AE121" s="14"/>
      <c r="AT121" s="265" t="s">
        <v>166</v>
      </c>
      <c r="AU121" s="265" t="s">
        <v>81</v>
      </c>
      <c r="AV121" s="14" t="s">
        <v>79</v>
      </c>
      <c r="AW121" s="14" t="s">
        <v>33</v>
      </c>
      <c r="AX121" s="14" t="s">
        <v>71</v>
      </c>
      <c r="AY121" s="265" t="s">
        <v>154</v>
      </c>
    </row>
    <row r="122" s="13" customFormat="1">
      <c r="A122" s="13"/>
      <c r="B122" s="232"/>
      <c r="C122" s="233"/>
      <c r="D122" s="227" t="s">
        <v>166</v>
      </c>
      <c r="E122" s="234" t="s">
        <v>19</v>
      </c>
      <c r="F122" s="235" t="s">
        <v>667</v>
      </c>
      <c r="G122" s="233"/>
      <c r="H122" s="236">
        <v>156.45599999999999</v>
      </c>
      <c r="I122" s="237"/>
      <c r="J122" s="233"/>
      <c r="K122" s="233"/>
      <c r="L122" s="238"/>
      <c r="M122" s="239"/>
      <c r="N122" s="240"/>
      <c r="O122" s="240"/>
      <c r="P122" s="240"/>
      <c r="Q122" s="240"/>
      <c r="R122" s="240"/>
      <c r="S122" s="240"/>
      <c r="T122" s="241"/>
      <c r="U122" s="13"/>
      <c r="V122" s="13"/>
      <c r="W122" s="13"/>
      <c r="X122" s="13"/>
      <c r="Y122" s="13"/>
      <c r="Z122" s="13"/>
      <c r="AA122" s="13"/>
      <c r="AB122" s="13"/>
      <c r="AC122" s="13"/>
      <c r="AD122" s="13"/>
      <c r="AE122" s="13"/>
      <c r="AT122" s="242" t="s">
        <v>166</v>
      </c>
      <c r="AU122" s="242" t="s">
        <v>81</v>
      </c>
      <c r="AV122" s="13" t="s">
        <v>81</v>
      </c>
      <c r="AW122" s="13" t="s">
        <v>33</v>
      </c>
      <c r="AX122" s="13" t="s">
        <v>71</v>
      </c>
      <c r="AY122" s="242" t="s">
        <v>154</v>
      </c>
    </row>
    <row r="123" s="14" customFormat="1">
      <c r="A123" s="14"/>
      <c r="B123" s="256"/>
      <c r="C123" s="257"/>
      <c r="D123" s="227" t="s">
        <v>166</v>
      </c>
      <c r="E123" s="258" t="s">
        <v>19</v>
      </c>
      <c r="F123" s="259" t="s">
        <v>668</v>
      </c>
      <c r="G123" s="257"/>
      <c r="H123" s="258" t="s">
        <v>19</v>
      </c>
      <c r="I123" s="260"/>
      <c r="J123" s="257"/>
      <c r="K123" s="257"/>
      <c r="L123" s="261"/>
      <c r="M123" s="262"/>
      <c r="N123" s="263"/>
      <c r="O123" s="263"/>
      <c r="P123" s="263"/>
      <c r="Q123" s="263"/>
      <c r="R123" s="263"/>
      <c r="S123" s="263"/>
      <c r="T123" s="264"/>
      <c r="U123" s="14"/>
      <c r="V123" s="14"/>
      <c r="W123" s="14"/>
      <c r="X123" s="14"/>
      <c r="Y123" s="14"/>
      <c r="Z123" s="14"/>
      <c r="AA123" s="14"/>
      <c r="AB123" s="14"/>
      <c r="AC123" s="14"/>
      <c r="AD123" s="14"/>
      <c r="AE123" s="14"/>
      <c r="AT123" s="265" t="s">
        <v>166</v>
      </c>
      <c r="AU123" s="265" t="s">
        <v>81</v>
      </c>
      <c r="AV123" s="14" t="s">
        <v>79</v>
      </c>
      <c r="AW123" s="14" t="s">
        <v>33</v>
      </c>
      <c r="AX123" s="14" t="s">
        <v>71</v>
      </c>
      <c r="AY123" s="265" t="s">
        <v>154</v>
      </c>
    </row>
    <row r="124" s="13" customFormat="1">
      <c r="A124" s="13"/>
      <c r="B124" s="232"/>
      <c r="C124" s="233"/>
      <c r="D124" s="227" t="s">
        <v>166</v>
      </c>
      <c r="E124" s="234" t="s">
        <v>19</v>
      </c>
      <c r="F124" s="235" t="s">
        <v>669</v>
      </c>
      <c r="G124" s="233"/>
      <c r="H124" s="236">
        <v>60</v>
      </c>
      <c r="I124" s="237"/>
      <c r="J124" s="233"/>
      <c r="K124" s="233"/>
      <c r="L124" s="238"/>
      <c r="M124" s="239"/>
      <c r="N124" s="240"/>
      <c r="O124" s="240"/>
      <c r="P124" s="240"/>
      <c r="Q124" s="240"/>
      <c r="R124" s="240"/>
      <c r="S124" s="240"/>
      <c r="T124" s="241"/>
      <c r="U124" s="13"/>
      <c r="V124" s="13"/>
      <c r="W124" s="13"/>
      <c r="X124" s="13"/>
      <c r="Y124" s="13"/>
      <c r="Z124" s="13"/>
      <c r="AA124" s="13"/>
      <c r="AB124" s="13"/>
      <c r="AC124" s="13"/>
      <c r="AD124" s="13"/>
      <c r="AE124" s="13"/>
      <c r="AT124" s="242" t="s">
        <v>166</v>
      </c>
      <c r="AU124" s="242" t="s">
        <v>81</v>
      </c>
      <c r="AV124" s="13" t="s">
        <v>81</v>
      </c>
      <c r="AW124" s="13" t="s">
        <v>33</v>
      </c>
      <c r="AX124" s="13" t="s">
        <v>71</v>
      </c>
      <c r="AY124" s="242" t="s">
        <v>154</v>
      </c>
    </row>
    <row r="125" s="2" customFormat="1" ht="16.5" customHeight="1">
      <c r="A125" s="38"/>
      <c r="B125" s="39"/>
      <c r="C125" s="212" t="s">
        <v>217</v>
      </c>
      <c r="D125" s="212" t="s">
        <v>157</v>
      </c>
      <c r="E125" s="214" t="s">
        <v>251</v>
      </c>
      <c r="F125" s="215" t="s">
        <v>252</v>
      </c>
      <c r="G125" s="216" t="s">
        <v>253</v>
      </c>
      <c r="H125" s="217">
        <v>435.077</v>
      </c>
      <c r="I125" s="218"/>
      <c r="J125" s="219">
        <f>ROUND(I125*H125,2)</f>
        <v>0</v>
      </c>
      <c r="K125" s="215" t="s">
        <v>161</v>
      </c>
      <c r="L125" s="220"/>
      <c r="M125" s="221" t="s">
        <v>19</v>
      </c>
      <c r="N125" s="222" t="s">
        <v>42</v>
      </c>
      <c r="O125" s="84"/>
      <c r="P125" s="223">
        <f>O125*H125</f>
        <v>0</v>
      </c>
      <c r="Q125" s="223">
        <v>1</v>
      </c>
      <c r="R125" s="223">
        <f>Q125*H125</f>
        <v>435.077</v>
      </c>
      <c r="S125" s="223">
        <v>0</v>
      </c>
      <c r="T125" s="224">
        <f>S125*H125</f>
        <v>0</v>
      </c>
      <c r="U125" s="38"/>
      <c r="V125" s="38"/>
      <c r="W125" s="38"/>
      <c r="X125" s="38"/>
      <c r="Y125" s="38"/>
      <c r="Z125" s="38"/>
      <c r="AA125" s="38"/>
      <c r="AB125" s="38"/>
      <c r="AC125" s="38"/>
      <c r="AD125" s="38"/>
      <c r="AE125" s="38"/>
      <c r="AR125" s="225" t="s">
        <v>162</v>
      </c>
      <c r="AT125" s="225" t="s">
        <v>157</v>
      </c>
      <c r="AU125" s="225" t="s">
        <v>81</v>
      </c>
      <c r="AY125" s="17" t="s">
        <v>154</v>
      </c>
      <c r="BE125" s="226">
        <f>IF(N125="základní",J125,0)</f>
        <v>0</v>
      </c>
      <c r="BF125" s="226">
        <f>IF(N125="snížená",J125,0)</f>
        <v>0</v>
      </c>
      <c r="BG125" s="226">
        <f>IF(N125="zákl. přenesená",J125,0)</f>
        <v>0</v>
      </c>
      <c r="BH125" s="226">
        <f>IF(N125="sníž. přenesená",J125,0)</f>
        <v>0</v>
      </c>
      <c r="BI125" s="226">
        <f>IF(N125="nulová",J125,0)</f>
        <v>0</v>
      </c>
      <c r="BJ125" s="17" t="s">
        <v>79</v>
      </c>
      <c r="BK125" s="226">
        <f>ROUND(I125*H125,2)</f>
        <v>0</v>
      </c>
      <c r="BL125" s="17" t="s">
        <v>163</v>
      </c>
      <c r="BM125" s="225" t="s">
        <v>670</v>
      </c>
    </row>
    <row r="126" s="2" customFormat="1">
      <c r="A126" s="38"/>
      <c r="B126" s="39"/>
      <c r="C126" s="40"/>
      <c r="D126" s="227" t="s">
        <v>165</v>
      </c>
      <c r="E126" s="40"/>
      <c r="F126" s="228" t="s">
        <v>252</v>
      </c>
      <c r="G126" s="40"/>
      <c r="H126" s="40"/>
      <c r="I126" s="229"/>
      <c r="J126" s="40"/>
      <c r="K126" s="40"/>
      <c r="L126" s="44"/>
      <c r="M126" s="230"/>
      <c r="N126" s="231"/>
      <c r="O126" s="84"/>
      <c r="P126" s="84"/>
      <c r="Q126" s="84"/>
      <c r="R126" s="84"/>
      <c r="S126" s="84"/>
      <c r="T126" s="85"/>
      <c r="U126" s="38"/>
      <c r="V126" s="38"/>
      <c r="W126" s="38"/>
      <c r="X126" s="38"/>
      <c r="Y126" s="38"/>
      <c r="Z126" s="38"/>
      <c r="AA126" s="38"/>
      <c r="AB126" s="38"/>
      <c r="AC126" s="38"/>
      <c r="AD126" s="38"/>
      <c r="AE126" s="38"/>
      <c r="AT126" s="17" t="s">
        <v>165</v>
      </c>
      <c r="AU126" s="17" t="s">
        <v>81</v>
      </c>
    </row>
    <row r="127" s="13" customFormat="1">
      <c r="A127" s="13"/>
      <c r="B127" s="232"/>
      <c r="C127" s="233"/>
      <c r="D127" s="227" t="s">
        <v>166</v>
      </c>
      <c r="E127" s="234" t="s">
        <v>19</v>
      </c>
      <c r="F127" s="235" t="s">
        <v>671</v>
      </c>
      <c r="G127" s="233"/>
      <c r="H127" s="236">
        <v>435.077</v>
      </c>
      <c r="I127" s="237"/>
      <c r="J127" s="233"/>
      <c r="K127" s="233"/>
      <c r="L127" s="238"/>
      <c r="M127" s="239"/>
      <c r="N127" s="240"/>
      <c r="O127" s="240"/>
      <c r="P127" s="240"/>
      <c r="Q127" s="240"/>
      <c r="R127" s="240"/>
      <c r="S127" s="240"/>
      <c r="T127" s="241"/>
      <c r="U127" s="13"/>
      <c r="V127" s="13"/>
      <c r="W127" s="13"/>
      <c r="X127" s="13"/>
      <c r="Y127" s="13"/>
      <c r="Z127" s="13"/>
      <c r="AA127" s="13"/>
      <c r="AB127" s="13"/>
      <c r="AC127" s="13"/>
      <c r="AD127" s="13"/>
      <c r="AE127" s="13"/>
      <c r="AT127" s="242" t="s">
        <v>166</v>
      </c>
      <c r="AU127" s="242" t="s">
        <v>81</v>
      </c>
      <c r="AV127" s="13" t="s">
        <v>81</v>
      </c>
      <c r="AW127" s="13" t="s">
        <v>33</v>
      </c>
      <c r="AX127" s="13" t="s">
        <v>71</v>
      </c>
      <c r="AY127" s="242" t="s">
        <v>154</v>
      </c>
    </row>
    <row r="128" s="2" customFormat="1" ht="16.5" customHeight="1">
      <c r="A128" s="38"/>
      <c r="B128" s="39"/>
      <c r="C128" s="212" t="s">
        <v>293</v>
      </c>
      <c r="D128" s="212" t="s">
        <v>157</v>
      </c>
      <c r="E128" s="214" t="s">
        <v>672</v>
      </c>
      <c r="F128" s="215" t="s">
        <v>673</v>
      </c>
      <c r="G128" s="216" t="s">
        <v>231</v>
      </c>
      <c r="H128" s="217">
        <v>1230</v>
      </c>
      <c r="I128" s="218"/>
      <c r="J128" s="219">
        <f>ROUND(I128*H128,2)</f>
        <v>0</v>
      </c>
      <c r="K128" s="215" t="s">
        <v>161</v>
      </c>
      <c r="L128" s="220"/>
      <c r="M128" s="221" t="s">
        <v>19</v>
      </c>
      <c r="N128" s="222" t="s">
        <v>42</v>
      </c>
      <c r="O128" s="84"/>
      <c r="P128" s="223">
        <f>O128*H128</f>
        <v>0</v>
      </c>
      <c r="Q128" s="223">
        <v>0</v>
      </c>
      <c r="R128" s="223">
        <f>Q128*H128</f>
        <v>0</v>
      </c>
      <c r="S128" s="223">
        <v>0</v>
      </c>
      <c r="T128" s="224">
        <f>S128*H128</f>
        <v>0</v>
      </c>
      <c r="U128" s="38"/>
      <c r="V128" s="38"/>
      <c r="W128" s="38"/>
      <c r="X128" s="38"/>
      <c r="Y128" s="38"/>
      <c r="Z128" s="38"/>
      <c r="AA128" s="38"/>
      <c r="AB128" s="38"/>
      <c r="AC128" s="38"/>
      <c r="AD128" s="38"/>
      <c r="AE128" s="38"/>
      <c r="AR128" s="225" t="s">
        <v>162</v>
      </c>
      <c r="AT128" s="225" t="s">
        <v>157</v>
      </c>
      <c r="AU128" s="225" t="s">
        <v>81</v>
      </c>
      <c r="AY128" s="17" t="s">
        <v>154</v>
      </c>
      <c r="BE128" s="226">
        <f>IF(N128="základní",J128,0)</f>
        <v>0</v>
      </c>
      <c r="BF128" s="226">
        <f>IF(N128="snížená",J128,0)</f>
        <v>0</v>
      </c>
      <c r="BG128" s="226">
        <f>IF(N128="zákl. přenesená",J128,0)</f>
        <v>0</v>
      </c>
      <c r="BH128" s="226">
        <f>IF(N128="sníž. přenesená",J128,0)</f>
        <v>0</v>
      </c>
      <c r="BI128" s="226">
        <f>IF(N128="nulová",J128,0)</f>
        <v>0</v>
      </c>
      <c r="BJ128" s="17" t="s">
        <v>79</v>
      </c>
      <c r="BK128" s="226">
        <f>ROUND(I128*H128,2)</f>
        <v>0</v>
      </c>
      <c r="BL128" s="17" t="s">
        <v>163</v>
      </c>
      <c r="BM128" s="225" t="s">
        <v>674</v>
      </c>
    </row>
    <row r="129" s="2" customFormat="1">
      <c r="A129" s="38"/>
      <c r="B129" s="39"/>
      <c r="C129" s="40"/>
      <c r="D129" s="227" t="s">
        <v>165</v>
      </c>
      <c r="E129" s="40"/>
      <c r="F129" s="228" t="s">
        <v>673</v>
      </c>
      <c r="G129" s="40"/>
      <c r="H129" s="40"/>
      <c r="I129" s="229"/>
      <c r="J129" s="40"/>
      <c r="K129" s="40"/>
      <c r="L129" s="44"/>
      <c r="M129" s="230"/>
      <c r="N129" s="231"/>
      <c r="O129" s="84"/>
      <c r="P129" s="84"/>
      <c r="Q129" s="84"/>
      <c r="R129" s="84"/>
      <c r="S129" s="84"/>
      <c r="T129" s="85"/>
      <c r="U129" s="38"/>
      <c r="V129" s="38"/>
      <c r="W129" s="38"/>
      <c r="X129" s="38"/>
      <c r="Y129" s="38"/>
      <c r="Z129" s="38"/>
      <c r="AA129" s="38"/>
      <c r="AB129" s="38"/>
      <c r="AC129" s="38"/>
      <c r="AD129" s="38"/>
      <c r="AE129" s="38"/>
      <c r="AT129" s="17" t="s">
        <v>165</v>
      </c>
      <c r="AU129" s="17" t="s">
        <v>81</v>
      </c>
    </row>
    <row r="130" s="13" customFormat="1">
      <c r="A130" s="13"/>
      <c r="B130" s="232"/>
      <c r="C130" s="233"/>
      <c r="D130" s="227" t="s">
        <v>166</v>
      </c>
      <c r="E130" s="234" t="s">
        <v>19</v>
      </c>
      <c r="F130" s="235" t="s">
        <v>675</v>
      </c>
      <c r="G130" s="233"/>
      <c r="H130" s="236">
        <v>1230</v>
      </c>
      <c r="I130" s="237"/>
      <c r="J130" s="233"/>
      <c r="K130" s="233"/>
      <c r="L130" s="238"/>
      <c r="M130" s="239"/>
      <c r="N130" s="240"/>
      <c r="O130" s="240"/>
      <c r="P130" s="240"/>
      <c r="Q130" s="240"/>
      <c r="R130" s="240"/>
      <c r="S130" s="240"/>
      <c r="T130" s="241"/>
      <c r="U130" s="13"/>
      <c r="V130" s="13"/>
      <c r="W130" s="13"/>
      <c r="X130" s="13"/>
      <c r="Y130" s="13"/>
      <c r="Z130" s="13"/>
      <c r="AA130" s="13"/>
      <c r="AB130" s="13"/>
      <c r="AC130" s="13"/>
      <c r="AD130" s="13"/>
      <c r="AE130" s="13"/>
      <c r="AT130" s="242" t="s">
        <v>166</v>
      </c>
      <c r="AU130" s="242" t="s">
        <v>81</v>
      </c>
      <c r="AV130" s="13" t="s">
        <v>81</v>
      </c>
      <c r="AW130" s="13" t="s">
        <v>33</v>
      </c>
      <c r="AX130" s="13" t="s">
        <v>71</v>
      </c>
      <c r="AY130" s="242" t="s">
        <v>154</v>
      </c>
    </row>
    <row r="131" s="2" customFormat="1">
      <c r="A131" s="38"/>
      <c r="B131" s="39"/>
      <c r="C131" s="247" t="s">
        <v>300</v>
      </c>
      <c r="D131" s="247" t="s">
        <v>228</v>
      </c>
      <c r="E131" s="248" t="s">
        <v>284</v>
      </c>
      <c r="F131" s="249" t="s">
        <v>285</v>
      </c>
      <c r="G131" s="250" t="s">
        <v>286</v>
      </c>
      <c r="H131" s="251">
        <v>0.050000000000000003</v>
      </c>
      <c r="I131" s="252"/>
      <c r="J131" s="253">
        <f>ROUND(I131*H131,2)</f>
        <v>0</v>
      </c>
      <c r="K131" s="249" t="s">
        <v>161</v>
      </c>
      <c r="L131" s="44"/>
      <c r="M131" s="254" t="s">
        <v>19</v>
      </c>
      <c r="N131" s="255" t="s">
        <v>42</v>
      </c>
      <c r="O131" s="84"/>
      <c r="P131" s="223">
        <f>O131*H131</f>
        <v>0</v>
      </c>
      <c r="Q131" s="223">
        <v>0</v>
      </c>
      <c r="R131" s="223">
        <f>Q131*H131</f>
        <v>0</v>
      </c>
      <c r="S131" s="223">
        <v>0</v>
      </c>
      <c r="T131" s="224">
        <f>S131*H131</f>
        <v>0</v>
      </c>
      <c r="U131" s="38"/>
      <c r="V131" s="38"/>
      <c r="W131" s="38"/>
      <c r="X131" s="38"/>
      <c r="Y131" s="38"/>
      <c r="Z131" s="38"/>
      <c r="AA131" s="38"/>
      <c r="AB131" s="38"/>
      <c r="AC131" s="38"/>
      <c r="AD131" s="38"/>
      <c r="AE131" s="38"/>
      <c r="AR131" s="225" t="s">
        <v>163</v>
      </c>
      <c r="AT131" s="225" t="s">
        <v>228</v>
      </c>
      <c r="AU131" s="225" t="s">
        <v>81</v>
      </c>
      <c r="AY131" s="17" t="s">
        <v>154</v>
      </c>
      <c r="BE131" s="226">
        <f>IF(N131="základní",J131,0)</f>
        <v>0</v>
      </c>
      <c r="BF131" s="226">
        <f>IF(N131="snížená",J131,0)</f>
        <v>0</v>
      </c>
      <c r="BG131" s="226">
        <f>IF(N131="zákl. přenesená",J131,0)</f>
        <v>0</v>
      </c>
      <c r="BH131" s="226">
        <f>IF(N131="sníž. přenesená",J131,0)</f>
        <v>0</v>
      </c>
      <c r="BI131" s="226">
        <f>IF(N131="nulová",J131,0)</f>
        <v>0</v>
      </c>
      <c r="BJ131" s="17" t="s">
        <v>79</v>
      </c>
      <c r="BK131" s="226">
        <f>ROUND(I131*H131,2)</f>
        <v>0</v>
      </c>
      <c r="BL131" s="17" t="s">
        <v>163</v>
      </c>
      <c r="BM131" s="225" t="s">
        <v>676</v>
      </c>
    </row>
    <row r="132" s="2" customFormat="1">
      <c r="A132" s="38"/>
      <c r="B132" s="39"/>
      <c r="C132" s="40"/>
      <c r="D132" s="227" t="s">
        <v>165</v>
      </c>
      <c r="E132" s="40"/>
      <c r="F132" s="228" t="s">
        <v>288</v>
      </c>
      <c r="G132" s="40"/>
      <c r="H132" s="40"/>
      <c r="I132" s="229"/>
      <c r="J132" s="40"/>
      <c r="K132" s="40"/>
      <c r="L132" s="44"/>
      <c r="M132" s="230"/>
      <c r="N132" s="231"/>
      <c r="O132" s="84"/>
      <c r="P132" s="84"/>
      <c r="Q132" s="84"/>
      <c r="R132" s="84"/>
      <c r="S132" s="84"/>
      <c r="T132" s="85"/>
      <c r="U132" s="38"/>
      <c r="V132" s="38"/>
      <c r="W132" s="38"/>
      <c r="X132" s="38"/>
      <c r="Y132" s="38"/>
      <c r="Z132" s="38"/>
      <c r="AA132" s="38"/>
      <c r="AB132" s="38"/>
      <c r="AC132" s="38"/>
      <c r="AD132" s="38"/>
      <c r="AE132" s="38"/>
      <c r="AT132" s="17" t="s">
        <v>165</v>
      </c>
      <c r="AU132" s="17" t="s">
        <v>81</v>
      </c>
    </row>
    <row r="133" s="14" customFormat="1">
      <c r="A133" s="14"/>
      <c r="B133" s="256"/>
      <c r="C133" s="257"/>
      <c r="D133" s="227" t="s">
        <v>166</v>
      </c>
      <c r="E133" s="258" t="s">
        <v>19</v>
      </c>
      <c r="F133" s="259" t="s">
        <v>289</v>
      </c>
      <c r="G133" s="257"/>
      <c r="H133" s="258" t="s">
        <v>19</v>
      </c>
      <c r="I133" s="260"/>
      <c r="J133" s="257"/>
      <c r="K133" s="257"/>
      <c r="L133" s="261"/>
      <c r="M133" s="262"/>
      <c r="N133" s="263"/>
      <c r="O133" s="263"/>
      <c r="P133" s="263"/>
      <c r="Q133" s="263"/>
      <c r="R133" s="263"/>
      <c r="S133" s="263"/>
      <c r="T133" s="264"/>
      <c r="U133" s="14"/>
      <c r="V133" s="14"/>
      <c r="W133" s="14"/>
      <c r="X133" s="14"/>
      <c r="Y133" s="14"/>
      <c r="Z133" s="14"/>
      <c r="AA133" s="14"/>
      <c r="AB133" s="14"/>
      <c r="AC133" s="14"/>
      <c r="AD133" s="14"/>
      <c r="AE133" s="14"/>
      <c r="AT133" s="265" t="s">
        <v>166</v>
      </c>
      <c r="AU133" s="265" t="s">
        <v>81</v>
      </c>
      <c r="AV133" s="14" t="s">
        <v>79</v>
      </c>
      <c r="AW133" s="14" t="s">
        <v>33</v>
      </c>
      <c r="AX133" s="14" t="s">
        <v>71</v>
      </c>
      <c r="AY133" s="265" t="s">
        <v>154</v>
      </c>
    </row>
    <row r="134" s="13" customFormat="1">
      <c r="A134" s="13"/>
      <c r="B134" s="232"/>
      <c r="C134" s="233"/>
      <c r="D134" s="227" t="s">
        <v>166</v>
      </c>
      <c r="E134" s="234" t="s">
        <v>19</v>
      </c>
      <c r="F134" s="235" t="s">
        <v>677</v>
      </c>
      <c r="G134" s="233"/>
      <c r="H134" s="236">
        <v>0.050000000000000003</v>
      </c>
      <c r="I134" s="237"/>
      <c r="J134" s="233"/>
      <c r="K134" s="233"/>
      <c r="L134" s="238"/>
      <c r="M134" s="239"/>
      <c r="N134" s="240"/>
      <c r="O134" s="240"/>
      <c r="P134" s="240"/>
      <c r="Q134" s="240"/>
      <c r="R134" s="240"/>
      <c r="S134" s="240"/>
      <c r="T134" s="241"/>
      <c r="U134" s="13"/>
      <c r="V134" s="13"/>
      <c r="W134" s="13"/>
      <c r="X134" s="13"/>
      <c r="Y134" s="13"/>
      <c r="Z134" s="13"/>
      <c r="AA134" s="13"/>
      <c r="AB134" s="13"/>
      <c r="AC134" s="13"/>
      <c r="AD134" s="13"/>
      <c r="AE134" s="13"/>
      <c r="AT134" s="242" t="s">
        <v>166</v>
      </c>
      <c r="AU134" s="242" t="s">
        <v>81</v>
      </c>
      <c r="AV134" s="13" t="s">
        <v>81</v>
      </c>
      <c r="AW134" s="13" t="s">
        <v>33</v>
      </c>
      <c r="AX134" s="13" t="s">
        <v>71</v>
      </c>
      <c r="AY134" s="242" t="s">
        <v>154</v>
      </c>
    </row>
    <row r="135" s="2" customFormat="1">
      <c r="A135" s="38"/>
      <c r="B135" s="39"/>
      <c r="C135" s="247" t="s">
        <v>305</v>
      </c>
      <c r="D135" s="247" t="s">
        <v>228</v>
      </c>
      <c r="E135" s="248" t="s">
        <v>294</v>
      </c>
      <c r="F135" s="249" t="s">
        <v>295</v>
      </c>
      <c r="G135" s="250" t="s">
        <v>296</v>
      </c>
      <c r="H135" s="251">
        <v>20</v>
      </c>
      <c r="I135" s="252"/>
      <c r="J135" s="253">
        <f>ROUND(I135*H135,2)</f>
        <v>0</v>
      </c>
      <c r="K135" s="249" t="s">
        <v>161</v>
      </c>
      <c r="L135" s="44"/>
      <c r="M135" s="254" t="s">
        <v>19</v>
      </c>
      <c r="N135" s="255" t="s">
        <v>42</v>
      </c>
      <c r="O135" s="84"/>
      <c r="P135" s="223">
        <f>O135*H135</f>
        <v>0</v>
      </c>
      <c r="Q135" s="223">
        <v>0</v>
      </c>
      <c r="R135" s="223">
        <f>Q135*H135</f>
        <v>0</v>
      </c>
      <c r="S135" s="223">
        <v>0</v>
      </c>
      <c r="T135" s="224">
        <f>S135*H135</f>
        <v>0</v>
      </c>
      <c r="U135" s="38"/>
      <c r="V135" s="38"/>
      <c r="W135" s="38"/>
      <c r="X135" s="38"/>
      <c r="Y135" s="38"/>
      <c r="Z135" s="38"/>
      <c r="AA135" s="38"/>
      <c r="AB135" s="38"/>
      <c r="AC135" s="38"/>
      <c r="AD135" s="38"/>
      <c r="AE135" s="38"/>
      <c r="AR135" s="225" t="s">
        <v>163</v>
      </c>
      <c r="AT135" s="225" t="s">
        <v>228</v>
      </c>
      <c r="AU135" s="225" t="s">
        <v>81</v>
      </c>
      <c r="AY135" s="17" t="s">
        <v>154</v>
      </c>
      <c r="BE135" s="226">
        <f>IF(N135="základní",J135,0)</f>
        <v>0</v>
      </c>
      <c r="BF135" s="226">
        <f>IF(N135="snížená",J135,0)</f>
        <v>0</v>
      </c>
      <c r="BG135" s="226">
        <f>IF(N135="zákl. přenesená",J135,0)</f>
        <v>0</v>
      </c>
      <c r="BH135" s="226">
        <f>IF(N135="sníž. přenesená",J135,0)</f>
        <v>0</v>
      </c>
      <c r="BI135" s="226">
        <f>IF(N135="nulová",J135,0)</f>
        <v>0</v>
      </c>
      <c r="BJ135" s="17" t="s">
        <v>79</v>
      </c>
      <c r="BK135" s="226">
        <f>ROUND(I135*H135,2)</f>
        <v>0</v>
      </c>
      <c r="BL135" s="17" t="s">
        <v>163</v>
      </c>
      <c r="BM135" s="225" t="s">
        <v>678</v>
      </c>
    </row>
    <row r="136" s="2" customFormat="1">
      <c r="A136" s="38"/>
      <c r="B136" s="39"/>
      <c r="C136" s="40"/>
      <c r="D136" s="227" t="s">
        <v>165</v>
      </c>
      <c r="E136" s="40"/>
      <c r="F136" s="228" t="s">
        <v>298</v>
      </c>
      <c r="G136" s="40"/>
      <c r="H136" s="40"/>
      <c r="I136" s="229"/>
      <c r="J136" s="40"/>
      <c r="K136" s="40"/>
      <c r="L136" s="44"/>
      <c r="M136" s="230"/>
      <c r="N136" s="231"/>
      <c r="O136" s="84"/>
      <c r="P136" s="84"/>
      <c r="Q136" s="84"/>
      <c r="R136" s="84"/>
      <c r="S136" s="84"/>
      <c r="T136" s="85"/>
      <c r="U136" s="38"/>
      <c r="V136" s="38"/>
      <c r="W136" s="38"/>
      <c r="X136" s="38"/>
      <c r="Y136" s="38"/>
      <c r="Z136" s="38"/>
      <c r="AA136" s="38"/>
      <c r="AB136" s="38"/>
      <c r="AC136" s="38"/>
      <c r="AD136" s="38"/>
      <c r="AE136" s="38"/>
      <c r="AT136" s="17" t="s">
        <v>165</v>
      </c>
      <c r="AU136" s="17" t="s">
        <v>81</v>
      </c>
    </row>
    <row r="137" s="2" customFormat="1">
      <c r="A137" s="38"/>
      <c r="B137" s="39"/>
      <c r="C137" s="247" t="s">
        <v>8</v>
      </c>
      <c r="D137" s="247" t="s">
        <v>228</v>
      </c>
      <c r="E137" s="248" t="s">
        <v>301</v>
      </c>
      <c r="F137" s="249" t="s">
        <v>302</v>
      </c>
      <c r="G137" s="250" t="s">
        <v>296</v>
      </c>
      <c r="H137" s="251">
        <v>6</v>
      </c>
      <c r="I137" s="252"/>
      <c r="J137" s="253">
        <f>ROUND(I137*H137,2)</f>
        <v>0</v>
      </c>
      <c r="K137" s="249" t="s">
        <v>161</v>
      </c>
      <c r="L137" s="44"/>
      <c r="M137" s="254" t="s">
        <v>19</v>
      </c>
      <c r="N137" s="255" t="s">
        <v>42</v>
      </c>
      <c r="O137" s="84"/>
      <c r="P137" s="223">
        <f>O137*H137</f>
        <v>0</v>
      </c>
      <c r="Q137" s="223">
        <v>0</v>
      </c>
      <c r="R137" s="223">
        <f>Q137*H137</f>
        <v>0</v>
      </c>
      <c r="S137" s="223">
        <v>0</v>
      </c>
      <c r="T137" s="224">
        <f>S137*H137</f>
        <v>0</v>
      </c>
      <c r="U137" s="38"/>
      <c r="V137" s="38"/>
      <c r="W137" s="38"/>
      <c r="X137" s="38"/>
      <c r="Y137" s="38"/>
      <c r="Z137" s="38"/>
      <c r="AA137" s="38"/>
      <c r="AB137" s="38"/>
      <c r="AC137" s="38"/>
      <c r="AD137" s="38"/>
      <c r="AE137" s="38"/>
      <c r="AR137" s="225" t="s">
        <v>163</v>
      </c>
      <c r="AT137" s="225" t="s">
        <v>228</v>
      </c>
      <c r="AU137" s="225" t="s">
        <v>81</v>
      </c>
      <c r="AY137" s="17" t="s">
        <v>154</v>
      </c>
      <c r="BE137" s="226">
        <f>IF(N137="základní",J137,0)</f>
        <v>0</v>
      </c>
      <c r="BF137" s="226">
        <f>IF(N137="snížená",J137,0)</f>
        <v>0</v>
      </c>
      <c r="BG137" s="226">
        <f>IF(N137="zákl. přenesená",J137,0)</f>
        <v>0</v>
      </c>
      <c r="BH137" s="226">
        <f>IF(N137="sníž. přenesená",J137,0)</f>
        <v>0</v>
      </c>
      <c r="BI137" s="226">
        <f>IF(N137="nulová",J137,0)</f>
        <v>0</v>
      </c>
      <c r="BJ137" s="17" t="s">
        <v>79</v>
      </c>
      <c r="BK137" s="226">
        <f>ROUND(I137*H137,2)</f>
        <v>0</v>
      </c>
      <c r="BL137" s="17" t="s">
        <v>163</v>
      </c>
      <c r="BM137" s="225" t="s">
        <v>679</v>
      </c>
    </row>
    <row r="138" s="2" customFormat="1">
      <c r="A138" s="38"/>
      <c r="B138" s="39"/>
      <c r="C138" s="40"/>
      <c r="D138" s="227" t="s">
        <v>165</v>
      </c>
      <c r="E138" s="40"/>
      <c r="F138" s="228" t="s">
        <v>304</v>
      </c>
      <c r="G138" s="40"/>
      <c r="H138" s="40"/>
      <c r="I138" s="229"/>
      <c r="J138" s="40"/>
      <c r="K138" s="40"/>
      <c r="L138" s="44"/>
      <c r="M138" s="230"/>
      <c r="N138" s="231"/>
      <c r="O138" s="84"/>
      <c r="P138" s="84"/>
      <c r="Q138" s="84"/>
      <c r="R138" s="84"/>
      <c r="S138" s="84"/>
      <c r="T138" s="85"/>
      <c r="U138" s="38"/>
      <c r="V138" s="38"/>
      <c r="W138" s="38"/>
      <c r="X138" s="38"/>
      <c r="Y138" s="38"/>
      <c r="Z138" s="38"/>
      <c r="AA138" s="38"/>
      <c r="AB138" s="38"/>
      <c r="AC138" s="38"/>
      <c r="AD138" s="38"/>
      <c r="AE138" s="38"/>
      <c r="AT138" s="17" t="s">
        <v>165</v>
      </c>
      <c r="AU138" s="17" t="s">
        <v>81</v>
      </c>
    </row>
    <row r="139" s="2" customFormat="1">
      <c r="A139" s="38"/>
      <c r="B139" s="39"/>
      <c r="C139" s="247" t="s">
        <v>315</v>
      </c>
      <c r="D139" s="247" t="s">
        <v>228</v>
      </c>
      <c r="E139" s="248" t="s">
        <v>306</v>
      </c>
      <c r="F139" s="249" t="s">
        <v>307</v>
      </c>
      <c r="G139" s="250" t="s">
        <v>296</v>
      </c>
      <c r="H139" s="251">
        <v>2</v>
      </c>
      <c r="I139" s="252"/>
      <c r="J139" s="253">
        <f>ROUND(I139*H139,2)</f>
        <v>0</v>
      </c>
      <c r="K139" s="249" t="s">
        <v>161</v>
      </c>
      <c r="L139" s="44"/>
      <c r="M139" s="254" t="s">
        <v>19</v>
      </c>
      <c r="N139" s="255" t="s">
        <v>42</v>
      </c>
      <c r="O139" s="84"/>
      <c r="P139" s="223">
        <f>O139*H139</f>
        <v>0</v>
      </c>
      <c r="Q139" s="223">
        <v>0</v>
      </c>
      <c r="R139" s="223">
        <f>Q139*H139</f>
        <v>0</v>
      </c>
      <c r="S139" s="223">
        <v>0</v>
      </c>
      <c r="T139" s="224">
        <f>S139*H139</f>
        <v>0</v>
      </c>
      <c r="U139" s="38"/>
      <c r="V139" s="38"/>
      <c r="W139" s="38"/>
      <c r="X139" s="38"/>
      <c r="Y139" s="38"/>
      <c r="Z139" s="38"/>
      <c r="AA139" s="38"/>
      <c r="AB139" s="38"/>
      <c r="AC139" s="38"/>
      <c r="AD139" s="38"/>
      <c r="AE139" s="38"/>
      <c r="AR139" s="225" t="s">
        <v>163</v>
      </c>
      <c r="AT139" s="225" t="s">
        <v>228</v>
      </c>
      <c r="AU139" s="225" t="s">
        <v>81</v>
      </c>
      <c r="AY139" s="17" t="s">
        <v>154</v>
      </c>
      <c r="BE139" s="226">
        <f>IF(N139="základní",J139,0)</f>
        <v>0</v>
      </c>
      <c r="BF139" s="226">
        <f>IF(N139="snížená",J139,0)</f>
        <v>0</v>
      </c>
      <c r="BG139" s="226">
        <f>IF(N139="zákl. přenesená",J139,0)</f>
        <v>0</v>
      </c>
      <c r="BH139" s="226">
        <f>IF(N139="sníž. přenesená",J139,0)</f>
        <v>0</v>
      </c>
      <c r="BI139" s="226">
        <f>IF(N139="nulová",J139,0)</f>
        <v>0</v>
      </c>
      <c r="BJ139" s="17" t="s">
        <v>79</v>
      </c>
      <c r="BK139" s="226">
        <f>ROUND(I139*H139,2)</f>
        <v>0</v>
      </c>
      <c r="BL139" s="17" t="s">
        <v>163</v>
      </c>
      <c r="BM139" s="225" t="s">
        <v>680</v>
      </c>
    </row>
    <row r="140" s="2" customFormat="1">
      <c r="A140" s="38"/>
      <c r="B140" s="39"/>
      <c r="C140" s="40"/>
      <c r="D140" s="227" t="s">
        <v>165</v>
      </c>
      <c r="E140" s="40"/>
      <c r="F140" s="228" t="s">
        <v>309</v>
      </c>
      <c r="G140" s="40"/>
      <c r="H140" s="40"/>
      <c r="I140" s="229"/>
      <c r="J140" s="40"/>
      <c r="K140" s="40"/>
      <c r="L140" s="44"/>
      <c r="M140" s="230"/>
      <c r="N140" s="231"/>
      <c r="O140" s="84"/>
      <c r="P140" s="84"/>
      <c r="Q140" s="84"/>
      <c r="R140" s="84"/>
      <c r="S140" s="84"/>
      <c r="T140" s="85"/>
      <c r="U140" s="38"/>
      <c r="V140" s="38"/>
      <c r="W140" s="38"/>
      <c r="X140" s="38"/>
      <c r="Y140" s="38"/>
      <c r="Z140" s="38"/>
      <c r="AA140" s="38"/>
      <c r="AB140" s="38"/>
      <c r="AC140" s="38"/>
      <c r="AD140" s="38"/>
      <c r="AE140" s="38"/>
      <c r="AT140" s="17" t="s">
        <v>165</v>
      </c>
      <c r="AU140" s="17" t="s">
        <v>81</v>
      </c>
    </row>
    <row r="141" s="2" customFormat="1">
      <c r="A141" s="38"/>
      <c r="B141" s="39"/>
      <c r="C141" s="247" t="s">
        <v>320</v>
      </c>
      <c r="D141" s="247" t="s">
        <v>228</v>
      </c>
      <c r="E141" s="248" t="s">
        <v>310</v>
      </c>
      <c r="F141" s="249" t="s">
        <v>311</v>
      </c>
      <c r="G141" s="250" t="s">
        <v>170</v>
      </c>
      <c r="H141" s="251">
        <v>510</v>
      </c>
      <c r="I141" s="252"/>
      <c r="J141" s="253">
        <f>ROUND(I141*H141,2)</f>
        <v>0</v>
      </c>
      <c r="K141" s="249" t="s">
        <v>161</v>
      </c>
      <c r="L141" s="44"/>
      <c r="M141" s="254" t="s">
        <v>19</v>
      </c>
      <c r="N141" s="255" t="s">
        <v>42</v>
      </c>
      <c r="O141" s="84"/>
      <c r="P141" s="223">
        <f>O141*H141</f>
        <v>0</v>
      </c>
      <c r="Q141" s="223">
        <v>0</v>
      </c>
      <c r="R141" s="223">
        <f>Q141*H141</f>
        <v>0</v>
      </c>
      <c r="S141" s="223">
        <v>0</v>
      </c>
      <c r="T141" s="224">
        <f>S141*H141</f>
        <v>0</v>
      </c>
      <c r="U141" s="38"/>
      <c r="V141" s="38"/>
      <c r="W141" s="38"/>
      <c r="X141" s="38"/>
      <c r="Y141" s="38"/>
      <c r="Z141" s="38"/>
      <c r="AA141" s="38"/>
      <c r="AB141" s="38"/>
      <c r="AC141" s="38"/>
      <c r="AD141" s="38"/>
      <c r="AE141" s="38"/>
      <c r="AR141" s="225" t="s">
        <v>163</v>
      </c>
      <c r="AT141" s="225" t="s">
        <v>228</v>
      </c>
      <c r="AU141" s="225" t="s">
        <v>81</v>
      </c>
      <c r="AY141" s="17" t="s">
        <v>154</v>
      </c>
      <c r="BE141" s="226">
        <f>IF(N141="základní",J141,0)</f>
        <v>0</v>
      </c>
      <c r="BF141" s="226">
        <f>IF(N141="snížená",J141,0)</f>
        <v>0</v>
      </c>
      <c r="BG141" s="226">
        <f>IF(N141="zákl. přenesená",J141,0)</f>
        <v>0</v>
      </c>
      <c r="BH141" s="226">
        <f>IF(N141="sníž. přenesená",J141,0)</f>
        <v>0</v>
      </c>
      <c r="BI141" s="226">
        <f>IF(N141="nulová",J141,0)</f>
        <v>0</v>
      </c>
      <c r="BJ141" s="17" t="s">
        <v>79</v>
      </c>
      <c r="BK141" s="226">
        <f>ROUND(I141*H141,2)</f>
        <v>0</v>
      </c>
      <c r="BL141" s="17" t="s">
        <v>163</v>
      </c>
      <c r="BM141" s="225" t="s">
        <v>681</v>
      </c>
    </row>
    <row r="142" s="2" customFormat="1">
      <c r="A142" s="38"/>
      <c r="B142" s="39"/>
      <c r="C142" s="40"/>
      <c r="D142" s="227" t="s">
        <v>165</v>
      </c>
      <c r="E142" s="40"/>
      <c r="F142" s="228" t="s">
        <v>313</v>
      </c>
      <c r="G142" s="40"/>
      <c r="H142" s="40"/>
      <c r="I142" s="229"/>
      <c r="J142" s="40"/>
      <c r="K142" s="40"/>
      <c r="L142" s="44"/>
      <c r="M142" s="230"/>
      <c r="N142" s="231"/>
      <c r="O142" s="84"/>
      <c r="P142" s="84"/>
      <c r="Q142" s="84"/>
      <c r="R142" s="84"/>
      <c r="S142" s="84"/>
      <c r="T142" s="85"/>
      <c r="U142" s="38"/>
      <c r="V142" s="38"/>
      <c r="W142" s="38"/>
      <c r="X142" s="38"/>
      <c r="Y142" s="38"/>
      <c r="Z142" s="38"/>
      <c r="AA142" s="38"/>
      <c r="AB142" s="38"/>
      <c r="AC142" s="38"/>
      <c r="AD142" s="38"/>
      <c r="AE142" s="38"/>
      <c r="AT142" s="17" t="s">
        <v>165</v>
      </c>
      <c r="AU142" s="17" t="s">
        <v>81</v>
      </c>
    </row>
    <row r="143" s="13" customFormat="1">
      <c r="A143" s="13"/>
      <c r="B143" s="232"/>
      <c r="C143" s="233"/>
      <c r="D143" s="227" t="s">
        <v>166</v>
      </c>
      <c r="E143" s="234" t="s">
        <v>19</v>
      </c>
      <c r="F143" s="235" t="s">
        <v>682</v>
      </c>
      <c r="G143" s="233"/>
      <c r="H143" s="236">
        <v>510</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166</v>
      </c>
      <c r="AU143" s="242" t="s">
        <v>81</v>
      </c>
      <c r="AV143" s="13" t="s">
        <v>81</v>
      </c>
      <c r="AW143" s="13" t="s">
        <v>33</v>
      </c>
      <c r="AX143" s="13" t="s">
        <v>71</v>
      </c>
      <c r="AY143" s="242" t="s">
        <v>154</v>
      </c>
    </row>
    <row r="144" s="2" customFormat="1">
      <c r="A144" s="38"/>
      <c r="B144" s="39"/>
      <c r="C144" s="247" t="s">
        <v>326</v>
      </c>
      <c r="D144" s="247" t="s">
        <v>228</v>
      </c>
      <c r="E144" s="248" t="s">
        <v>316</v>
      </c>
      <c r="F144" s="249" t="s">
        <v>317</v>
      </c>
      <c r="G144" s="250" t="s">
        <v>170</v>
      </c>
      <c r="H144" s="251">
        <v>510</v>
      </c>
      <c r="I144" s="252"/>
      <c r="J144" s="253">
        <f>ROUND(I144*H144,2)</f>
        <v>0</v>
      </c>
      <c r="K144" s="249" t="s">
        <v>161</v>
      </c>
      <c r="L144" s="44"/>
      <c r="M144" s="254" t="s">
        <v>19</v>
      </c>
      <c r="N144" s="255" t="s">
        <v>42</v>
      </c>
      <c r="O144" s="84"/>
      <c r="P144" s="223">
        <f>O144*H144</f>
        <v>0</v>
      </c>
      <c r="Q144" s="223">
        <v>0</v>
      </c>
      <c r="R144" s="223">
        <f>Q144*H144</f>
        <v>0</v>
      </c>
      <c r="S144" s="223">
        <v>0</v>
      </c>
      <c r="T144" s="224">
        <f>S144*H144</f>
        <v>0</v>
      </c>
      <c r="U144" s="38"/>
      <c r="V144" s="38"/>
      <c r="W144" s="38"/>
      <c r="X144" s="38"/>
      <c r="Y144" s="38"/>
      <c r="Z144" s="38"/>
      <c r="AA144" s="38"/>
      <c r="AB144" s="38"/>
      <c r="AC144" s="38"/>
      <c r="AD144" s="38"/>
      <c r="AE144" s="38"/>
      <c r="AR144" s="225" t="s">
        <v>163</v>
      </c>
      <c r="AT144" s="225" t="s">
        <v>228</v>
      </c>
      <c r="AU144" s="225" t="s">
        <v>81</v>
      </c>
      <c r="AY144" s="17" t="s">
        <v>154</v>
      </c>
      <c r="BE144" s="226">
        <f>IF(N144="základní",J144,0)</f>
        <v>0</v>
      </c>
      <c r="BF144" s="226">
        <f>IF(N144="snížená",J144,0)</f>
        <v>0</v>
      </c>
      <c r="BG144" s="226">
        <f>IF(N144="zákl. přenesená",J144,0)</f>
        <v>0</v>
      </c>
      <c r="BH144" s="226">
        <f>IF(N144="sníž. přenesená",J144,0)</f>
        <v>0</v>
      </c>
      <c r="BI144" s="226">
        <f>IF(N144="nulová",J144,0)</f>
        <v>0</v>
      </c>
      <c r="BJ144" s="17" t="s">
        <v>79</v>
      </c>
      <c r="BK144" s="226">
        <f>ROUND(I144*H144,2)</f>
        <v>0</v>
      </c>
      <c r="BL144" s="17" t="s">
        <v>163</v>
      </c>
      <c r="BM144" s="225" t="s">
        <v>683</v>
      </c>
    </row>
    <row r="145" s="2" customFormat="1">
      <c r="A145" s="38"/>
      <c r="B145" s="39"/>
      <c r="C145" s="40"/>
      <c r="D145" s="227" t="s">
        <v>165</v>
      </c>
      <c r="E145" s="40"/>
      <c r="F145" s="228" t="s">
        <v>319</v>
      </c>
      <c r="G145" s="40"/>
      <c r="H145" s="40"/>
      <c r="I145" s="229"/>
      <c r="J145" s="40"/>
      <c r="K145" s="40"/>
      <c r="L145" s="44"/>
      <c r="M145" s="230"/>
      <c r="N145" s="231"/>
      <c r="O145" s="84"/>
      <c r="P145" s="84"/>
      <c r="Q145" s="84"/>
      <c r="R145" s="84"/>
      <c r="S145" s="84"/>
      <c r="T145" s="85"/>
      <c r="U145" s="38"/>
      <c r="V145" s="38"/>
      <c r="W145" s="38"/>
      <c r="X145" s="38"/>
      <c r="Y145" s="38"/>
      <c r="Z145" s="38"/>
      <c r="AA145" s="38"/>
      <c r="AB145" s="38"/>
      <c r="AC145" s="38"/>
      <c r="AD145" s="38"/>
      <c r="AE145" s="38"/>
      <c r="AT145" s="17" t="s">
        <v>165</v>
      </c>
      <c r="AU145" s="17" t="s">
        <v>81</v>
      </c>
    </row>
    <row r="146" s="2" customFormat="1" ht="16.5" customHeight="1">
      <c r="A146" s="38"/>
      <c r="B146" s="39"/>
      <c r="C146" s="247" t="s">
        <v>332</v>
      </c>
      <c r="D146" s="247" t="s">
        <v>228</v>
      </c>
      <c r="E146" s="248" t="s">
        <v>382</v>
      </c>
      <c r="F146" s="249" t="s">
        <v>383</v>
      </c>
      <c r="G146" s="250" t="s">
        <v>253</v>
      </c>
      <c r="H146" s="251">
        <v>1.5009999999999999</v>
      </c>
      <c r="I146" s="252"/>
      <c r="J146" s="253">
        <f>ROUND(I146*H146,2)</f>
        <v>0</v>
      </c>
      <c r="K146" s="249" t="s">
        <v>161</v>
      </c>
      <c r="L146" s="44"/>
      <c r="M146" s="254" t="s">
        <v>19</v>
      </c>
      <c r="N146" s="255" t="s">
        <v>42</v>
      </c>
      <c r="O146" s="84"/>
      <c r="P146" s="223">
        <f>O146*H146</f>
        <v>0</v>
      </c>
      <c r="Q146" s="223">
        <v>0</v>
      </c>
      <c r="R146" s="223">
        <f>Q146*H146</f>
        <v>0</v>
      </c>
      <c r="S146" s="223">
        <v>0</v>
      </c>
      <c r="T146" s="224">
        <f>S146*H146</f>
        <v>0</v>
      </c>
      <c r="U146" s="38"/>
      <c r="V146" s="38"/>
      <c r="W146" s="38"/>
      <c r="X146" s="38"/>
      <c r="Y146" s="38"/>
      <c r="Z146" s="38"/>
      <c r="AA146" s="38"/>
      <c r="AB146" s="38"/>
      <c r="AC146" s="38"/>
      <c r="AD146" s="38"/>
      <c r="AE146" s="38"/>
      <c r="AR146" s="225" t="s">
        <v>163</v>
      </c>
      <c r="AT146" s="225" t="s">
        <v>228</v>
      </c>
      <c r="AU146" s="225" t="s">
        <v>81</v>
      </c>
      <c r="AY146" s="17" t="s">
        <v>154</v>
      </c>
      <c r="BE146" s="226">
        <f>IF(N146="základní",J146,0)</f>
        <v>0</v>
      </c>
      <c r="BF146" s="226">
        <f>IF(N146="snížená",J146,0)</f>
        <v>0</v>
      </c>
      <c r="BG146" s="226">
        <f>IF(N146="zákl. přenesená",J146,0)</f>
        <v>0</v>
      </c>
      <c r="BH146" s="226">
        <f>IF(N146="sníž. přenesená",J146,0)</f>
        <v>0</v>
      </c>
      <c r="BI146" s="226">
        <f>IF(N146="nulová",J146,0)</f>
        <v>0</v>
      </c>
      <c r="BJ146" s="17" t="s">
        <v>79</v>
      </c>
      <c r="BK146" s="226">
        <f>ROUND(I146*H146,2)</f>
        <v>0</v>
      </c>
      <c r="BL146" s="17" t="s">
        <v>163</v>
      </c>
      <c r="BM146" s="225" t="s">
        <v>684</v>
      </c>
    </row>
    <row r="147" s="2" customFormat="1">
      <c r="A147" s="38"/>
      <c r="B147" s="39"/>
      <c r="C147" s="40"/>
      <c r="D147" s="227" t="s">
        <v>165</v>
      </c>
      <c r="E147" s="40"/>
      <c r="F147" s="228" t="s">
        <v>385</v>
      </c>
      <c r="G147" s="40"/>
      <c r="H147" s="40"/>
      <c r="I147" s="229"/>
      <c r="J147" s="40"/>
      <c r="K147" s="40"/>
      <c r="L147" s="44"/>
      <c r="M147" s="230"/>
      <c r="N147" s="231"/>
      <c r="O147" s="84"/>
      <c r="P147" s="84"/>
      <c r="Q147" s="84"/>
      <c r="R147" s="84"/>
      <c r="S147" s="84"/>
      <c r="T147" s="85"/>
      <c r="U147" s="38"/>
      <c r="V147" s="38"/>
      <c r="W147" s="38"/>
      <c r="X147" s="38"/>
      <c r="Y147" s="38"/>
      <c r="Z147" s="38"/>
      <c r="AA147" s="38"/>
      <c r="AB147" s="38"/>
      <c r="AC147" s="38"/>
      <c r="AD147" s="38"/>
      <c r="AE147" s="38"/>
      <c r="AT147" s="17" t="s">
        <v>165</v>
      </c>
      <c r="AU147" s="17" t="s">
        <v>81</v>
      </c>
    </row>
    <row r="148" s="13" customFormat="1">
      <c r="A148" s="13"/>
      <c r="B148" s="232"/>
      <c r="C148" s="233"/>
      <c r="D148" s="227" t="s">
        <v>166</v>
      </c>
      <c r="E148" s="234" t="s">
        <v>19</v>
      </c>
      <c r="F148" s="235" t="s">
        <v>685</v>
      </c>
      <c r="G148" s="233"/>
      <c r="H148" s="236">
        <v>1.5009999999999999</v>
      </c>
      <c r="I148" s="237"/>
      <c r="J148" s="233"/>
      <c r="K148" s="233"/>
      <c r="L148" s="238"/>
      <c r="M148" s="239"/>
      <c r="N148" s="240"/>
      <c r="O148" s="240"/>
      <c r="P148" s="240"/>
      <c r="Q148" s="240"/>
      <c r="R148" s="240"/>
      <c r="S148" s="240"/>
      <c r="T148" s="241"/>
      <c r="U148" s="13"/>
      <c r="V148" s="13"/>
      <c r="W148" s="13"/>
      <c r="X148" s="13"/>
      <c r="Y148" s="13"/>
      <c r="Z148" s="13"/>
      <c r="AA148" s="13"/>
      <c r="AB148" s="13"/>
      <c r="AC148" s="13"/>
      <c r="AD148" s="13"/>
      <c r="AE148" s="13"/>
      <c r="AT148" s="242" t="s">
        <v>166</v>
      </c>
      <c r="AU148" s="242" t="s">
        <v>81</v>
      </c>
      <c r="AV148" s="13" t="s">
        <v>81</v>
      </c>
      <c r="AW148" s="13" t="s">
        <v>33</v>
      </c>
      <c r="AX148" s="13" t="s">
        <v>71</v>
      </c>
      <c r="AY148" s="242" t="s">
        <v>154</v>
      </c>
    </row>
    <row r="149" s="2" customFormat="1" ht="16.5" customHeight="1">
      <c r="A149" s="38"/>
      <c r="B149" s="39"/>
      <c r="C149" s="247" t="s">
        <v>337</v>
      </c>
      <c r="D149" s="247" t="s">
        <v>228</v>
      </c>
      <c r="E149" s="248" t="s">
        <v>388</v>
      </c>
      <c r="F149" s="249" t="s">
        <v>389</v>
      </c>
      <c r="G149" s="250" t="s">
        <v>253</v>
      </c>
      <c r="H149" s="251">
        <v>20.25</v>
      </c>
      <c r="I149" s="252"/>
      <c r="J149" s="253">
        <f>ROUND(I149*H149,2)</f>
        <v>0</v>
      </c>
      <c r="K149" s="249" t="s">
        <v>161</v>
      </c>
      <c r="L149" s="44"/>
      <c r="M149" s="254" t="s">
        <v>19</v>
      </c>
      <c r="N149" s="255" t="s">
        <v>42</v>
      </c>
      <c r="O149" s="84"/>
      <c r="P149" s="223">
        <f>O149*H149</f>
        <v>0</v>
      </c>
      <c r="Q149" s="223">
        <v>0</v>
      </c>
      <c r="R149" s="223">
        <f>Q149*H149</f>
        <v>0</v>
      </c>
      <c r="S149" s="223">
        <v>0</v>
      </c>
      <c r="T149" s="224">
        <f>S149*H149</f>
        <v>0</v>
      </c>
      <c r="U149" s="38"/>
      <c r="V149" s="38"/>
      <c r="W149" s="38"/>
      <c r="X149" s="38"/>
      <c r="Y149" s="38"/>
      <c r="Z149" s="38"/>
      <c r="AA149" s="38"/>
      <c r="AB149" s="38"/>
      <c r="AC149" s="38"/>
      <c r="AD149" s="38"/>
      <c r="AE149" s="38"/>
      <c r="AR149" s="225" t="s">
        <v>163</v>
      </c>
      <c r="AT149" s="225" t="s">
        <v>228</v>
      </c>
      <c r="AU149" s="225" t="s">
        <v>81</v>
      </c>
      <c r="AY149" s="17" t="s">
        <v>154</v>
      </c>
      <c r="BE149" s="226">
        <f>IF(N149="základní",J149,0)</f>
        <v>0</v>
      </c>
      <c r="BF149" s="226">
        <f>IF(N149="snížená",J149,0)</f>
        <v>0</v>
      </c>
      <c r="BG149" s="226">
        <f>IF(N149="zákl. přenesená",J149,0)</f>
        <v>0</v>
      </c>
      <c r="BH149" s="226">
        <f>IF(N149="sníž. přenesená",J149,0)</f>
        <v>0</v>
      </c>
      <c r="BI149" s="226">
        <f>IF(N149="nulová",J149,0)</f>
        <v>0</v>
      </c>
      <c r="BJ149" s="17" t="s">
        <v>79</v>
      </c>
      <c r="BK149" s="226">
        <f>ROUND(I149*H149,2)</f>
        <v>0</v>
      </c>
      <c r="BL149" s="17" t="s">
        <v>163</v>
      </c>
      <c r="BM149" s="225" t="s">
        <v>686</v>
      </c>
    </row>
    <row r="150" s="2" customFormat="1">
      <c r="A150" s="38"/>
      <c r="B150" s="39"/>
      <c r="C150" s="40"/>
      <c r="D150" s="227" t="s">
        <v>165</v>
      </c>
      <c r="E150" s="40"/>
      <c r="F150" s="228" t="s">
        <v>391</v>
      </c>
      <c r="G150" s="40"/>
      <c r="H150" s="40"/>
      <c r="I150" s="229"/>
      <c r="J150" s="40"/>
      <c r="K150" s="40"/>
      <c r="L150" s="44"/>
      <c r="M150" s="230"/>
      <c r="N150" s="231"/>
      <c r="O150" s="84"/>
      <c r="P150" s="84"/>
      <c r="Q150" s="84"/>
      <c r="R150" s="84"/>
      <c r="S150" s="84"/>
      <c r="T150" s="85"/>
      <c r="U150" s="38"/>
      <c r="V150" s="38"/>
      <c r="W150" s="38"/>
      <c r="X150" s="38"/>
      <c r="Y150" s="38"/>
      <c r="Z150" s="38"/>
      <c r="AA150" s="38"/>
      <c r="AB150" s="38"/>
      <c r="AC150" s="38"/>
      <c r="AD150" s="38"/>
      <c r="AE150" s="38"/>
      <c r="AT150" s="17" t="s">
        <v>165</v>
      </c>
      <c r="AU150" s="17" t="s">
        <v>81</v>
      </c>
    </row>
    <row r="151" s="13" customFormat="1">
      <c r="A151" s="13"/>
      <c r="B151" s="232"/>
      <c r="C151" s="233"/>
      <c r="D151" s="227" t="s">
        <v>166</v>
      </c>
      <c r="E151" s="234" t="s">
        <v>19</v>
      </c>
      <c r="F151" s="235" t="s">
        <v>687</v>
      </c>
      <c r="G151" s="233"/>
      <c r="H151" s="236">
        <v>20.25</v>
      </c>
      <c r="I151" s="237"/>
      <c r="J151" s="233"/>
      <c r="K151" s="233"/>
      <c r="L151" s="238"/>
      <c r="M151" s="239"/>
      <c r="N151" s="240"/>
      <c r="O151" s="240"/>
      <c r="P151" s="240"/>
      <c r="Q151" s="240"/>
      <c r="R151" s="240"/>
      <c r="S151" s="240"/>
      <c r="T151" s="241"/>
      <c r="U151" s="13"/>
      <c r="V151" s="13"/>
      <c r="W151" s="13"/>
      <c r="X151" s="13"/>
      <c r="Y151" s="13"/>
      <c r="Z151" s="13"/>
      <c r="AA151" s="13"/>
      <c r="AB151" s="13"/>
      <c r="AC151" s="13"/>
      <c r="AD151" s="13"/>
      <c r="AE151" s="13"/>
      <c r="AT151" s="242" t="s">
        <v>166</v>
      </c>
      <c r="AU151" s="242" t="s">
        <v>81</v>
      </c>
      <c r="AV151" s="13" t="s">
        <v>81</v>
      </c>
      <c r="AW151" s="13" t="s">
        <v>33</v>
      </c>
      <c r="AX151" s="13" t="s">
        <v>71</v>
      </c>
      <c r="AY151" s="242" t="s">
        <v>154</v>
      </c>
    </row>
    <row r="152" s="2" customFormat="1" ht="21.75" customHeight="1">
      <c r="A152" s="38"/>
      <c r="B152" s="39"/>
      <c r="C152" s="247" t="s">
        <v>7</v>
      </c>
      <c r="D152" s="247" t="s">
        <v>228</v>
      </c>
      <c r="E152" s="248" t="s">
        <v>364</v>
      </c>
      <c r="F152" s="249" t="s">
        <v>365</v>
      </c>
      <c r="G152" s="250" t="s">
        <v>160</v>
      </c>
      <c r="H152" s="251">
        <v>10</v>
      </c>
      <c r="I152" s="252"/>
      <c r="J152" s="253">
        <f>ROUND(I152*H152,2)</f>
        <v>0</v>
      </c>
      <c r="K152" s="249" t="s">
        <v>161</v>
      </c>
      <c r="L152" s="44"/>
      <c r="M152" s="254" t="s">
        <v>19</v>
      </c>
      <c r="N152" s="255" t="s">
        <v>42</v>
      </c>
      <c r="O152" s="84"/>
      <c r="P152" s="223">
        <f>O152*H152</f>
        <v>0</v>
      </c>
      <c r="Q152" s="223">
        <v>0</v>
      </c>
      <c r="R152" s="223">
        <f>Q152*H152</f>
        <v>0</v>
      </c>
      <c r="S152" s="223">
        <v>0</v>
      </c>
      <c r="T152" s="224">
        <f>S152*H152</f>
        <v>0</v>
      </c>
      <c r="U152" s="38"/>
      <c r="V152" s="38"/>
      <c r="W152" s="38"/>
      <c r="X152" s="38"/>
      <c r="Y152" s="38"/>
      <c r="Z152" s="38"/>
      <c r="AA152" s="38"/>
      <c r="AB152" s="38"/>
      <c r="AC152" s="38"/>
      <c r="AD152" s="38"/>
      <c r="AE152" s="38"/>
      <c r="AR152" s="225" t="s">
        <v>163</v>
      </c>
      <c r="AT152" s="225" t="s">
        <v>228</v>
      </c>
      <c r="AU152" s="225" t="s">
        <v>81</v>
      </c>
      <c r="AY152" s="17" t="s">
        <v>154</v>
      </c>
      <c r="BE152" s="226">
        <f>IF(N152="základní",J152,0)</f>
        <v>0</v>
      </c>
      <c r="BF152" s="226">
        <f>IF(N152="snížená",J152,0)</f>
        <v>0</v>
      </c>
      <c r="BG152" s="226">
        <f>IF(N152="zákl. přenesená",J152,0)</f>
        <v>0</v>
      </c>
      <c r="BH152" s="226">
        <f>IF(N152="sníž. přenesená",J152,0)</f>
        <v>0</v>
      </c>
      <c r="BI152" s="226">
        <f>IF(N152="nulová",J152,0)</f>
        <v>0</v>
      </c>
      <c r="BJ152" s="17" t="s">
        <v>79</v>
      </c>
      <c r="BK152" s="226">
        <f>ROUND(I152*H152,2)</f>
        <v>0</v>
      </c>
      <c r="BL152" s="17" t="s">
        <v>163</v>
      </c>
      <c r="BM152" s="225" t="s">
        <v>688</v>
      </c>
    </row>
    <row r="153" s="2" customFormat="1">
      <c r="A153" s="38"/>
      <c r="B153" s="39"/>
      <c r="C153" s="40"/>
      <c r="D153" s="227" t="s">
        <v>165</v>
      </c>
      <c r="E153" s="40"/>
      <c r="F153" s="228" t="s">
        <v>367</v>
      </c>
      <c r="G153" s="40"/>
      <c r="H153" s="40"/>
      <c r="I153" s="229"/>
      <c r="J153" s="40"/>
      <c r="K153" s="40"/>
      <c r="L153" s="44"/>
      <c r="M153" s="230"/>
      <c r="N153" s="231"/>
      <c r="O153" s="84"/>
      <c r="P153" s="84"/>
      <c r="Q153" s="84"/>
      <c r="R153" s="84"/>
      <c r="S153" s="84"/>
      <c r="T153" s="85"/>
      <c r="U153" s="38"/>
      <c r="V153" s="38"/>
      <c r="W153" s="38"/>
      <c r="X153" s="38"/>
      <c r="Y153" s="38"/>
      <c r="Z153" s="38"/>
      <c r="AA153" s="38"/>
      <c r="AB153" s="38"/>
      <c r="AC153" s="38"/>
      <c r="AD153" s="38"/>
      <c r="AE153" s="38"/>
      <c r="AT153" s="17" t="s">
        <v>165</v>
      </c>
      <c r="AU153" s="17" t="s">
        <v>81</v>
      </c>
    </row>
    <row r="154" s="13" customFormat="1">
      <c r="A154" s="13"/>
      <c r="B154" s="232"/>
      <c r="C154" s="233"/>
      <c r="D154" s="227" t="s">
        <v>166</v>
      </c>
      <c r="E154" s="234" t="s">
        <v>19</v>
      </c>
      <c r="F154" s="235" t="s">
        <v>213</v>
      </c>
      <c r="G154" s="233"/>
      <c r="H154" s="236">
        <v>10</v>
      </c>
      <c r="I154" s="237"/>
      <c r="J154" s="233"/>
      <c r="K154" s="233"/>
      <c r="L154" s="238"/>
      <c r="M154" s="239"/>
      <c r="N154" s="240"/>
      <c r="O154" s="240"/>
      <c r="P154" s="240"/>
      <c r="Q154" s="240"/>
      <c r="R154" s="240"/>
      <c r="S154" s="240"/>
      <c r="T154" s="241"/>
      <c r="U154" s="13"/>
      <c r="V154" s="13"/>
      <c r="W154" s="13"/>
      <c r="X154" s="13"/>
      <c r="Y154" s="13"/>
      <c r="Z154" s="13"/>
      <c r="AA154" s="13"/>
      <c r="AB154" s="13"/>
      <c r="AC154" s="13"/>
      <c r="AD154" s="13"/>
      <c r="AE154" s="13"/>
      <c r="AT154" s="242" t="s">
        <v>166</v>
      </c>
      <c r="AU154" s="242" t="s">
        <v>81</v>
      </c>
      <c r="AV154" s="13" t="s">
        <v>81</v>
      </c>
      <c r="AW154" s="13" t="s">
        <v>33</v>
      </c>
      <c r="AX154" s="13" t="s">
        <v>71</v>
      </c>
      <c r="AY154" s="242" t="s">
        <v>154</v>
      </c>
    </row>
    <row r="155" s="2" customFormat="1">
      <c r="A155" s="38"/>
      <c r="B155" s="39"/>
      <c r="C155" s="247" t="s">
        <v>345</v>
      </c>
      <c r="D155" s="247" t="s">
        <v>228</v>
      </c>
      <c r="E155" s="248" t="s">
        <v>369</v>
      </c>
      <c r="F155" s="249" t="s">
        <v>370</v>
      </c>
      <c r="G155" s="250" t="s">
        <v>160</v>
      </c>
      <c r="H155" s="251">
        <v>5</v>
      </c>
      <c r="I155" s="252"/>
      <c r="J155" s="253">
        <f>ROUND(I155*H155,2)</f>
        <v>0</v>
      </c>
      <c r="K155" s="249" t="s">
        <v>161</v>
      </c>
      <c r="L155" s="44"/>
      <c r="M155" s="254" t="s">
        <v>19</v>
      </c>
      <c r="N155" s="255" t="s">
        <v>42</v>
      </c>
      <c r="O155" s="84"/>
      <c r="P155" s="223">
        <f>O155*H155</f>
        <v>0</v>
      </c>
      <c r="Q155" s="223">
        <v>0</v>
      </c>
      <c r="R155" s="223">
        <f>Q155*H155</f>
        <v>0</v>
      </c>
      <c r="S155" s="223">
        <v>0</v>
      </c>
      <c r="T155" s="224">
        <f>S155*H155</f>
        <v>0</v>
      </c>
      <c r="U155" s="38"/>
      <c r="V155" s="38"/>
      <c r="W155" s="38"/>
      <c r="X155" s="38"/>
      <c r="Y155" s="38"/>
      <c r="Z155" s="38"/>
      <c r="AA155" s="38"/>
      <c r="AB155" s="38"/>
      <c r="AC155" s="38"/>
      <c r="AD155" s="38"/>
      <c r="AE155" s="38"/>
      <c r="AR155" s="225" t="s">
        <v>163</v>
      </c>
      <c r="AT155" s="225" t="s">
        <v>228</v>
      </c>
      <c r="AU155" s="225" t="s">
        <v>81</v>
      </c>
      <c r="AY155" s="17" t="s">
        <v>154</v>
      </c>
      <c r="BE155" s="226">
        <f>IF(N155="základní",J155,0)</f>
        <v>0</v>
      </c>
      <c r="BF155" s="226">
        <f>IF(N155="snížená",J155,0)</f>
        <v>0</v>
      </c>
      <c r="BG155" s="226">
        <f>IF(N155="zákl. přenesená",J155,0)</f>
        <v>0</v>
      </c>
      <c r="BH155" s="226">
        <f>IF(N155="sníž. přenesená",J155,0)</f>
        <v>0</v>
      </c>
      <c r="BI155" s="226">
        <f>IF(N155="nulová",J155,0)</f>
        <v>0</v>
      </c>
      <c r="BJ155" s="17" t="s">
        <v>79</v>
      </c>
      <c r="BK155" s="226">
        <f>ROUND(I155*H155,2)</f>
        <v>0</v>
      </c>
      <c r="BL155" s="17" t="s">
        <v>163</v>
      </c>
      <c r="BM155" s="225" t="s">
        <v>689</v>
      </c>
    </row>
    <row r="156" s="2" customFormat="1">
      <c r="A156" s="38"/>
      <c r="B156" s="39"/>
      <c r="C156" s="40"/>
      <c r="D156" s="227" t="s">
        <v>165</v>
      </c>
      <c r="E156" s="40"/>
      <c r="F156" s="228" t="s">
        <v>372</v>
      </c>
      <c r="G156" s="40"/>
      <c r="H156" s="40"/>
      <c r="I156" s="229"/>
      <c r="J156" s="40"/>
      <c r="K156" s="40"/>
      <c r="L156" s="44"/>
      <c r="M156" s="230"/>
      <c r="N156" s="231"/>
      <c r="O156" s="84"/>
      <c r="P156" s="84"/>
      <c r="Q156" s="84"/>
      <c r="R156" s="84"/>
      <c r="S156" s="84"/>
      <c r="T156" s="85"/>
      <c r="U156" s="38"/>
      <c r="V156" s="38"/>
      <c r="W156" s="38"/>
      <c r="X156" s="38"/>
      <c r="Y156" s="38"/>
      <c r="Z156" s="38"/>
      <c r="AA156" s="38"/>
      <c r="AB156" s="38"/>
      <c r="AC156" s="38"/>
      <c r="AD156" s="38"/>
      <c r="AE156" s="38"/>
      <c r="AT156" s="17" t="s">
        <v>165</v>
      </c>
      <c r="AU156" s="17" t="s">
        <v>81</v>
      </c>
    </row>
    <row r="157" s="2" customFormat="1" ht="16.5" customHeight="1">
      <c r="A157" s="38"/>
      <c r="B157" s="39"/>
      <c r="C157" s="212" t="s">
        <v>351</v>
      </c>
      <c r="D157" s="212" t="s">
        <v>157</v>
      </c>
      <c r="E157" s="214" t="s">
        <v>374</v>
      </c>
      <c r="F157" s="215" t="s">
        <v>375</v>
      </c>
      <c r="G157" s="216" t="s">
        <v>160</v>
      </c>
      <c r="H157" s="217">
        <v>5</v>
      </c>
      <c r="I157" s="218"/>
      <c r="J157" s="219">
        <f>ROUND(I157*H157,2)</f>
        <v>0</v>
      </c>
      <c r="K157" s="215" t="s">
        <v>161</v>
      </c>
      <c r="L157" s="220"/>
      <c r="M157" s="221" t="s">
        <v>19</v>
      </c>
      <c r="N157" s="222" t="s">
        <v>42</v>
      </c>
      <c r="O157" s="84"/>
      <c r="P157" s="223">
        <f>O157*H157</f>
        <v>0</v>
      </c>
      <c r="Q157" s="223">
        <v>0</v>
      </c>
      <c r="R157" s="223">
        <f>Q157*H157</f>
        <v>0</v>
      </c>
      <c r="S157" s="223">
        <v>0</v>
      </c>
      <c r="T157" s="224">
        <f>S157*H157</f>
        <v>0</v>
      </c>
      <c r="U157" s="38"/>
      <c r="V157" s="38"/>
      <c r="W157" s="38"/>
      <c r="X157" s="38"/>
      <c r="Y157" s="38"/>
      <c r="Z157" s="38"/>
      <c r="AA157" s="38"/>
      <c r="AB157" s="38"/>
      <c r="AC157" s="38"/>
      <c r="AD157" s="38"/>
      <c r="AE157" s="38"/>
      <c r="AR157" s="225" t="s">
        <v>162</v>
      </c>
      <c r="AT157" s="225" t="s">
        <v>157</v>
      </c>
      <c r="AU157" s="225" t="s">
        <v>81</v>
      </c>
      <c r="AY157" s="17" t="s">
        <v>154</v>
      </c>
      <c r="BE157" s="226">
        <f>IF(N157="základní",J157,0)</f>
        <v>0</v>
      </c>
      <c r="BF157" s="226">
        <f>IF(N157="snížená",J157,0)</f>
        <v>0</v>
      </c>
      <c r="BG157" s="226">
        <f>IF(N157="zákl. přenesená",J157,0)</f>
        <v>0</v>
      </c>
      <c r="BH157" s="226">
        <f>IF(N157="sníž. přenesená",J157,0)</f>
        <v>0</v>
      </c>
      <c r="BI157" s="226">
        <f>IF(N157="nulová",J157,0)</f>
        <v>0</v>
      </c>
      <c r="BJ157" s="17" t="s">
        <v>79</v>
      </c>
      <c r="BK157" s="226">
        <f>ROUND(I157*H157,2)</f>
        <v>0</v>
      </c>
      <c r="BL157" s="17" t="s">
        <v>163</v>
      </c>
      <c r="BM157" s="225" t="s">
        <v>690</v>
      </c>
    </row>
    <row r="158" s="2" customFormat="1">
      <c r="A158" s="38"/>
      <c r="B158" s="39"/>
      <c r="C158" s="40"/>
      <c r="D158" s="227" t="s">
        <v>165</v>
      </c>
      <c r="E158" s="40"/>
      <c r="F158" s="228" t="s">
        <v>375</v>
      </c>
      <c r="G158" s="40"/>
      <c r="H158" s="40"/>
      <c r="I158" s="229"/>
      <c r="J158" s="40"/>
      <c r="K158" s="40"/>
      <c r="L158" s="44"/>
      <c r="M158" s="230"/>
      <c r="N158" s="231"/>
      <c r="O158" s="84"/>
      <c r="P158" s="84"/>
      <c r="Q158" s="84"/>
      <c r="R158" s="84"/>
      <c r="S158" s="84"/>
      <c r="T158" s="85"/>
      <c r="U158" s="38"/>
      <c r="V158" s="38"/>
      <c r="W158" s="38"/>
      <c r="X158" s="38"/>
      <c r="Y158" s="38"/>
      <c r="Z158" s="38"/>
      <c r="AA158" s="38"/>
      <c r="AB158" s="38"/>
      <c r="AC158" s="38"/>
      <c r="AD158" s="38"/>
      <c r="AE158" s="38"/>
      <c r="AT158" s="17" t="s">
        <v>165</v>
      </c>
      <c r="AU158" s="17" t="s">
        <v>81</v>
      </c>
    </row>
    <row r="159" s="2" customFormat="1" ht="16.5" customHeight="1">
      <c r="A159" s="38"/>
      <c r="B159" s="39"/>
      <c r="C159" s="212" t="s">
        <v>355</v>
      </c>
      <c r="D159" s="212" t="s">
        <v>157</v>
      </c>
      <c r="E159" s="214" t="s">
        <v>378</v>
      </c>
      <c r="F159" s="215" t="s">
        <v>379</v>
      </c>
      <c r="G159" s="216" t="s">
        <v>160</v>
      </c>
      <c r="H159" s="217">
        <v>5</v>
      </c>
      <c r="I159" s="218"/>
      <c r="J159" s="219">
        <f>ROUND(I159*H159,2)</f>
        <v>0</v>
      </c>
      <c r="K159" s="215" t="s">
        <v>161</v>
      </c>
      <c r="L159" s="220"/>
      <c r="M159" s="221" t="s">
        <v>19</v>
      </c>
      <c r="N159" s="222" t="s">
        <v>42</v>
      </c>
      <c r="O159" s="84"/>
      <c r="P159" s="223">
        <f>O159*H159</f>
        <v>0</v>
      </c>
      <c r="Q159" s="223">
        <v>0</v>
      </c>
      <c r="R159" s="223">
        <f>Q159*H159</f>
        <v>0</v>
      </c>
      <c r="S159" s="223">
        <v>0</v>
      </c>
      <c r="T159" s="224">
        <f>S159*H159</f>
        <v>0</v>
      </c>
      <c r="U159" s="38"/>
      <c r="V159" s="38"/>
      <c r="W159" s="38"/>
      <c r="X159" s="38"/>
      <c r="Y159" s="38"/>
      <c r="Z159" s="38"/>
      <c r="AA159" s="38"/>
      <c r="AB159" s="38"/>
      <c r="AC159" s="38"/>
      <c r="AD159" s="38"/>
      <c r="AE159" s="38"/>
      <c r="AR159" s="225" t="s">
        <v>162</v>
      </c>
      <c r="AT159" s="225" t="s">
        <v>157</v>
      </c>
      <c r="AU159" s="225" t="s">
        <v>81</v>
      </c>
      <c r="AY159" s="17" t="s">
        <v>154</v>
      </c>
      <c r="BE159" s="226">
        <f>IF(N159="základní",J159,0)</f>
        <v>0</v>
      </c>
      <c r="BF159" s="226">
        <f>IF(N159="snížená",J159,0)</f>
        <v>0</v>
      </c>
      <c r="BG159" s="226">
        <f>IF(N159="zákl. přenesená",J159,0)</f>
        <v>0</v>
      </c>
      <c r="BH159" s="226">
        <f>IF(N159="sníž. přenesená",J159,0)</f>
        <v>0</v>
      </c>
      <c r="BI159" s="226">
        <f>IF(N159="nulová",J159,0)</f>
        <v>0</v>
      </c>
      <c r="BJ159" s="17" t="s">
        <v>79</v>
      </c>
      <c r="BK159" s="226">
        <f>ROUND(I159*H159,2)</f>
        <v>0</v>
      </c>
      <c r="BL159" s="17" t="s">
        <v>163</v>
      </c>
      <c r="BM159" s="225" t="s">
        <v>691</v>
      </c>
    </row>
    <row r="160" s="2" customFormat="1">
      <c r="A160" s="38"/>
      <c r="B160" s="39"/>
      <c r="C160" s="40"/>
      <c r="D160" s="227" t="s">
        <v>165</v>
      </c>
      <c r="E160" s="40"/>
      <c r="F160" s="228" t="s">
        <v>379</v>
      </c>
      <c r="G160" s="40"/>
      <c r="H160" s="40"/>
      <c r="I160" s="229"/>
      <c r="J160" s="40"/>
      <c r="K160" s="40"/>
      <c r="L160" s="44"/>
      <c r="M160" s="230"/>
      <c r="N160" s="231"/>
      <c r="O160" s="84"/>
      <c r="P160" s="84"/>
      <c r="Q160" s="84"/>
      <c r="R160" s="84"/>
      <c r="S160" s="84"/>
      <c r="T160" s="85"/>
      <c r="U160" s="38"/>
      <c r="V160" s="38"/>
      <c r="W160" s="38"/>
      <c r="X160" s="38"/>
      <c r="Y160" s="38"/>
      <c r="Z160" s="38"/>
      <c r="AA160" s="38"/>
      <c r="AB160" s="38"/>
      <c r="AC160" s="38"/>
      <c r="AD160" s="38"/>
      <c r="AE160" s="38"/>
      <c r="AT160" s="17" t="s">
        <v>165</v>
      </c>
      <c r="AU160" s="17" t="s">
        <v>81</v>
      </c>
    </row>
    <row r="161" s="12" customFormat="1" ht="25.92" customHeight="1">
      <c r="A161" s="12"/>
      <c r="B161" s="196"/>
      <c r="C161" s="197"/>
      <c r="D161" s="198" t="s">
        <v>70</v>
      </c>
      <c r="E161" s="199" t="s">
        <v>398</v>
      </c>
      <c r="F161" s="199" t="s">
        <v>399</v>
      </c>
      <c r="G161" s="197"/>
      <c r="H161" s="197"/>
      <c r="I161" s="200"/>
      <c r="J161" s="201">
        <f>BK161</f>
        <v>0</v>
      </c>
      <c r="K161" s="197"/>
      <c r="L161" s="202"/>
      <c r="M161" s="203"/>
      <c r="N161" s="204"/>
      <c r="O161" s="204"/>
      <c r="P161" s="205">
        <f>SUM(P162:P209)</f>
        <v>0</v>
      </c>
      <c r="Q161" s="204"/>
      <c r="R161" s="205">
        <f>SUM(R162:R209)</f>
        <v>0</v>
      </c>
      <c r="S161" s="204"/>
      <c r="T161" s="206">
        <f>SUM(T162:T209)</f>
        <v>0</v>
      </c>
      <c r="U161" s="12"/>
      <c r="V161" s="12"/>
      <c r="W161" s="12"/>
      <c r="X161" s="12"/>
      <c r="Y161" s="12"/>
      <c r="Z161" s="12"/>
      <c r="AA161" s="12"/>
      <c r="AB161" s="12"/>
      <c r="AC161" s="12"/>
      <c r="AD161" s="12"/>
      <c r="AE161" s="12"/>
      <c r="AR161" s="207" t="s">
        <v>163</v>
      </c>
      <c r="AT161" s="208" t="s">
        <v>70</v>
      </c>
      <c r="AU161" s="208" t="s">
        <v>71</v>
      </c>
      <c r="AY161" s="207" t="s">
        <v>154</v>
      </c>
      <c r="BK161" s="209">
        <f>SUM(BK162:BK209)</f>
        <v>0</v>
      </c>
    </row>
    <row r="162" s="2" customFormat="1" ht="66.75" customHeight="1">
      <c r="A162" s="38"/>
      <c r="B162" s="39"/>
      <c r="C162" s="247" t="s">
        <v>359</v>
      </c>
      <c r="D162" s="247" t="s">
        <v>228</v>
      </c>
      <c r="E162" s="248" t="s">
        <v>415</v>
      </c>
      <c r="F162" s="249" t="s">
        <v>416</v>
      </c>
      <c r="G162" s="250" t="s">
        <v>253</v>
      </c>
      <c r="H162" s="251">
        <v>116.06100000000001</v>
      </c>
      <c r="I162" s="252"/>
      <c r="J162" s="253">
        <f>ROUND(I162*H162,2)</f>
        <v>0</v>
      </c>
      <c r="K162" s="249" t="s">
        <v>161</v>
      </c>
      <c r="L162" s="44"/>
      <c r="M162" s="254" t="s">
        <v>19</v>
      </c>
      <c r="N162" s="255" t="s">
        <v>42</v>
      </c>
      <c r="O162" s="84"/>
      <c r="P162" s="223">
        <f>O162*H162</f>
        <v>0</v>
      </c>
      <c r="Q162" s="223">
        <v>0</v>
      </c>
      <c r="R162" s="223">
        <f>Q162*H162</f>
        <v>0</v>
      </c>
      <c r="S162" s="223">
        <v>0</v>
      </c>
      <c r="T162" s="224">
        <f>S162*H162</f>
        <v>0</v>
      </c>
      <c r="U162" s="38"/>
      <c r="V162" s="38"/>
      <c r="W162" s="38"/>
      <c r="X162" s="38"/>
      <c r="Y162" s="38"/>
      <c r="Z162" s="38"/>
      <c r="AA162" s="38"/>
      <c r="AB162" s="38"/>
      <c r="AC162" s="38"/>
      <c r="AD162" s="38"/>
      <c r="AE162" s="38"/>
      <c r="AR162" s="225" t="s">
        <v>403</v>
      </c>
      <c r="AT162" s="225" t="s">
        <v>228</v>
      </c>
      <c r="AU162" s="225" t="s">
        <v>79</v>
      </c>
      <c r="AY162" s="17" t="s">
        <v>154</v>
      </c>
      <c r="BE162" s="226">
        <f>IF(N162="základní",J162,0)</f>
        <v>0</v>
      </c>
      <c r="BF162" s="226">
        <f>IF(N162="snížená",J162,0)</f>
        <v>0</v>
      </c>
      <c r="BG162" s="226">
        <f>IF(N162="zákl. přenesená",J162,0)</f>
        <v>0</v>
      </c>
      <c r="BH162" s="226">
        <f>IF(N162="sníž. přenesená",J162,0)</f>
        <v>0</v>
      </c>
      <c r="BI162" s="226">
        <f>IF(N162="nulová",J162,0)</f>
        <v>0</v>
      </c>
      <c r="BJ162" s="17" t="s">
        <v>79</v>
      </c>
      <c r="BK162" s="226">
        <f>ROUND(I162*H162,2)</f>
        <v>0</v>
      </c>
      <c r="BL162" s="17" t="s">
        <v>403</v>
      </c>
      <c r="BM162" s="225" t="s">
        <v>692</v>
      </c>
    </row>
    <row r="163" s="2" customFormat="1">
      <c r="A163" s="38"/>
      <c r="B163" s="39"/>
      <c r="C163" s="40"/>
      <c r="D163" s="227" t="s">
        <v>165</v>
      </c>
      <c r="E163" s="40"/>
      <c r="F163" s="228" t="s">
        <v>418</v>
      </c>
      <c r="G163" s="40"/>
      <c r="H163" s="40"/>
      <c r="I163" s="229"/>
      <c r="J163" s="40"/>
      <c r="K163" s="40"/>
      <c r="L163" s="44"/>
      <c r="M163" s="230"/>
      <c r="N163" s="231"/>
      <c r="O163" s="84"/>
      <c r="P163" s="84"/>
      <c r="Q163" s="84"/>
      <c r="R163" s="84"/>
      <c r="S163" s="84"/>
      <c r="T163" s="85"/>
      <c r="U163" s="38"/>
      <c r="V163" s="38"/>
      <c r="W163" s="38"/>
      <c r="X163" s="38"/>
      <c r="Y163" s="38"/>
      <c r="Z163" s="38"/>
      <c r="AA163" s="38"/>
      <c r="AB163" s="38"/>
      <c r="AC163" s="38"/>
      <c r="AD163" s="38"/>
      <c r="AE163" s="38"/>
      <c r="AT163" s="17" t="s">
        <v>165</v>
      </c>
      <c r="AU163" s="17" t="s">
        <v>79</v>
      </c>
    </row>
    <row r="164" s="13" customFormat="1">
      <c r="A164" s="13"/>
      <c r="B164" s="232"/>
      <c r="C164" s="233"/>
      <c r="D164" s="227" t="s">
        <v>166</v>
      </c>
      <c r="E164" s="234" t="s">
        <v>19</v>
      </c>
      <c r="F164" s="235" t="s">
        <v>693</v>
      </c>
      <c r="G164" s="233"/>
      <c r="H164" s="236">
        <v>20.25</v>
      </c>
      <c r="I164" s="237"/>
      <c r="J164" s="233"/>
      <c r="K164" s="233"/>
      <c r="L164" s="238"/>
      <c r="M164" s="239"/>
      <c r="N164" s="240"/>
      <c r="O164" s="240"/>
      <c r="P164" s="240"/>
      <c r="Q164" s="240"/>
      <c r="R164" s="240"/>
      <c r="S164" s="240"/>
      <c r="T164" s="241"/>
      <c r="U164" s="13"/>
      <c r="V164" s="13"/>
      <c r="W164" s="13"/>
      <c r="X164" s="13"/>
      <c r="Y164" s="13"/>
      <c r="Z164" s="13"/>
      <c r="AA164" s="13"/>
      <c r="AB164" s="13"/>
      <c r="AC164" s="13"/>
      <c r="AD164" s="13"/>
      <c r="AE164" s="13"/>
      <c r="AT164" s="242" t="s">
        <v>166</v>
      </c>
      <c r="AU164" s="242" t="s">
        <v>79</v>
      </c>
      <c r="AV164" s="13" t="s">
        <v>81</v>
      </c>
      <c r="AW164" s="13" t="s">
        <v>33</v>
      </c>
      <c r="AX164" s="13" t="s">
        <v>71</v>
      </c>
      <c r="AY164" s="242" t="s">
        <v>154</v>
      </c>
    </row>
    <row r="165" s="13" customFormat="1">
      <c r="A165" s="13"/>
      <c r="B165" s="232"/>
      <c r="C165" s="233"/>
      <c r="D165" s="227" t="s">
        <v>166</v>
      </c>
      <c r="E165" s="234" t="s">
        <v>19</v>
      </c>
      <c r="F165" s="235" t="s">
        <v>694</v>
      </c>
      <c r="G165" s="233"/>
      <c r="H165" s="236">
        <v>95.811000000000007</v>
      </c>
      <c r="I165" s="237"/>
      <c r="J165" s="233"/>
      <c r="K165" s="233"/>
      <c r="L165" s="238"/>
      <c r="M165" s="239"/>
      <c r="N165" s="240"/>
      <c r="O165" s="240"/>
      <c r="P165" s="240"/>
      <c r="Q165" s="240"/>
      <c r="R165" s="240"/>
      <c r="S165" s="240"/>
      <c r="T165" s="241"/>
      <c r="U165" s="13"/>
      <c r="V165" s="13"/>
      <c r="W165" s="13"/>
      <c r="X165" s="13"/>
      <c r="Y165" s="13"/>
      <c r="Z165" s="13"/>
      <c r="AA165" s="13"/>
      <c r="AB165" s="13"/>
      <c r="AC165" s="13"/>
      <c r="AD165" s="13"/>
      <c r="AE165" s="13"/>
      <c r="AT165" s="242" t="s">
        <v>166</v>
      </c>
      <c r="AU165" s="242" t="s">
        <v>79</v>
      </c>
      <c r="AV165" s="13" t="s">
        <v>81</v>
      </c>
      <c r="AW165" s="13" t="s">
        <v>33</v>
      </c>
      <c r="AX165" s="13" t="s">
        <v>71</v>
      </c>
      <c r="AY165" s="242" t="s">
        <v>154</v>
      </c>
    </row>
    <row r="166" s="2" customFormat="1" ht="66.75" customHeight="1">
      <c r="A166" s="38"/>
      <c r="B166" s="39"/>
      <c r="C166" s="247" t="s">
        <v>363</v>
      </c>
      <c r="D166" s="247" t="s">
        <v>228</v>
      </c>
      <c r="E166" s="248" t="s">
        <v>422</v>
      </c>
      <c r="F166" s="249" t="s">
        <v>423</v>
      </c>
      <c r="G166" s="250" t="s">
        <v>253</v>
      </c>
      <c r="H166" s="251">
        <v>181.07599999999999</v>
      </c>
      <c r="I166" s="252"/>
      <c r="J166" s="253">
        <f>ROUND(I166*H166,2)</f>
        <v>0</v>
      </c>
      <c r="K166" s="249" t="s">
        <v>161</v>
      </c>
      <c r="L166" s="44"/>
      <c r="M166" s="254" t="s">
        <v>19</v>
      </c>
      <c r="N166" s="255" t="s">
        <v>42</v>
      </c>
      <c r="O166" s="84"/>
      <c r="P166" s="223">
        <f>O166*H166</f>
        <v>0</v>
      </c>
      <c r="Q166" s="223">
        <v>0</v>
      </c>
      <c r="R166" s="223">
        <f>Q166*H166</f>
        <v>0</v>
      </c>
      <c r="S166" s="223">
        <v>0</v>
      </c>
      <c r="T166" s="224">
        <f>S166*H166</f>
        <v>0</v>
      </c>
      <c r="U166" s="38"/>
      <c r="V166" s="38"/>
      <c r="W166" s="38"/>
      <c r="X166" s="38"/>
      <c r="Y166" s="38"/>
      <c r="Z166" s="38"/>
      <c r="AA166" s="38"/>
      <c r="AB166" s="38"/>
      <c r="AC166" s="38"/>
      <c r="AD166" s="38"/>
      <c r="AE166" s="38"/>
      <c r="AR166" s="225" t="s">
        <v>403</v>
      </c>
      <c r="AT166" s="225" t="s">
        <v>228</v>
      </c>
      <c r="AU166" s="225" t="s">
        <v>79</v>
      </c>
      <c r="AY166" s="17" t="s">
        <v>154</v>
      </c>
      <c r="BE166" s="226">
        <f>IF(N166="základní",J166,0)</f>
        <v>0</v>
      </c>
      <c r="BF166" s="226">
        <f>IF(N166="snížená",J166,0)</f>
        <v>0</v>
      </c>
      <c r="BG166" s="226">
        <f>IF(N166="zákl. přenesená",J166,0)</f>
        <v>0</v>
      </c>
      <c r="BH166" s="226">
        <f>IF(N166="sníž. přenesená",J166,0)</f>
        <v>0</v>
      </c>
      <c r="BI166" s="226">
        <f>IF(N166="nulová",J166,0)</f>
        <v>0</v>
      </c>
      <c r="BJ166" s="17" t="s">
        <v>79</v>
      </c>
      <c r="BK166" s="226">
        <f>ROUND(I166*H166,2)</f>
        <v>0</v>
      </c>
      <c r="BL166" s="17" t="s">
        <v>403</v>
      </c>
      <c r="BM166" s="225" t="s">
        <v>695</v>
      </c>
    </row>
    <row r="167" s="2" customFormat="1">
      <c r="A167" s="38"/>
      <c r="B167" s="39"/>
      <c r="C167" s="40"/>
      <c r="D167" s="227" t="s">
        <v>165</v>
      </c>
      <c r="E167" s="40"/>
      <c r="F167" s="228" t="s">
        <v>425</v>
      </c>
      <c r="G167" s="40"/>
      <c r="H167" s="40"/>
      <c r="I167" s="229"/>
      <c r="J167" s="40"/>
      <c r="K167" s="40"/>
      <c r="L167" s="44"/>
      <c r="M167" s="230"/>
      <c r="N167" s="231"/>
      <c r="O167" s="84"/>
      <c r="P167" s="84"/>
      <c r="Q167" s="84"/>
      <c r="R167" s="84"/>
      <c r="S167" s="84"/>
      <c r="T167" s="85"/>
      <c r="U167" s="38"/>
      <c r="V167" s="38"/>
      <c r="W167" s="38"/>
      <c r="X167" s="38"/>
      <c r="Y167" s="38"/>
      <c r="Z167" s="38"/>
      <c r="AA167" s="38"/>
      <c r="AB167" s="38"/>
      <c r="AC167" s="38"/>
      <c r="AD167" s="38"/>
      <c r="AE167" s="38"/>
      <c r="AT167" s="17" t="s">
        <v>165</v>
      </c>
      <c r="AU167" s="17" t="s">
        <v>79</v>
      </c>
    </row>
    <row r="168" s="14" customFormat="1">
      <c r="A168" s="14"/>
      <c r="B168" s="256"/>
      <c r="C168" s="257"/>
      <c r="D168" s="227" t="s">
        <v>166</v>
      </c>
      <c r="E168" s="258" t="s">
        <v>19</v>
      </c>
      <c r="F168" s="259" t="s">
        <v>696</v>
      </c>
      <c r="G168" s="257"/>
      <c r="H168" s="258" t="s">
        <v>19</v>
      </c>
      <c r="I168" s="260"/>
      <c r="J168" s="257"/>
      <c r="K168" s="257"/>
      <c r="L168" s="261"/>
      <c r="M168" s="262"/>
      <c r="N168" s="263"/>
      <c r="O168" s="263"/>
      <c r="P168" s="263"/>
      <c r="Q168" s="263"/>
      <c r="R168" s="263"/>
      <c r="S168" s="263"/>
      <c r="T168" s="264"/>
      <c r="U168" s="14"/>
      <c r="V168" s="14"/>
      <c r="W168" s="14"/>
      <c r="X168" s="14"/>
      <c r="Y168" s="14"/>
      <c r="Z168" s="14"/>
      <c r="AA168" s="14"/>
      <c r="AB168" s="14"/>
      <c r="AC168" s="14"/>
      <c r="AD168" s="14"/>
      <c r="AE168" s="14"/>
      <c r="AT168" s="265" t="s">
        <v>166</v>
      </c>
      <c r="AU168" s="265" t="s">
        <v>79</v>
      </c>
      <c r="AV168" s="14" t="s">
        <v>79</v>
      </c>
      <c r="AW168" s="14" t="s">
        <v>33</v>
      </c>
      <c r="AX168" s="14" t="s">
        <v>71</v>
      </c>
      <c r="AY168" s="265" t="s">
        <v>154</v>
      </c>
    </row>
    <row r="169" s="13" customFormat="1">
      <c r="A169" s="13"/>
      <c r="B169" s="232"/>
      <c r="C169" s="233"/>
      <c r="D169" s="227" t="s">
        <v>166</v>
      </c>
      <c r="E169" s="234" t="s">
        <v>19</v>
      </c>
      <c r="F169" s="235" t="s">
        <v>697</v>
      </c>
      <c r="G169" s="233"/>
      <c r="H169" s="236">
        <v>44.429000000000002</v>
      </c>
      <c r="I169" s="237"/>
      <c r="J169" s="233"/>
      <c r="K169" s="233"/>
      <c r="L169" s="238"/>
      <c r="M169" s="239"/>
      <c r="N169" s="240"/>
      <c r="O169" s="240"/>
      <c r="P169" s="240"/>
      <c r="Q169" s="240"/>
      <c r="R169" s="240"/>
      <c r="S169" s="240"/>
      <c r="T169" s="241"/>
      <c r="U169" s="13"/>
      <c r="V169" s="13"/>
      <c r="W169" s="13"/>
      <c r="X169" s="13"/>
      <c r="Y169" s="13"/>
      <c r="Z169" s="13"/>
      <c r="AA169" s="13"/>
      <c r="AB169" s="13"/>
      <c r="AC169" s="13"/>
      <c r="AD169" s="13"/>
      <c r="AE169" s="13"/>
      <c r="AT169" s="242" t="s">
        <v>166</v>
      </c>
      <c r="AU169" s="242" t="s">
        <v>79</v>
      </c>
      <c r="AV169" s="13" t="s">
        <v>81</v>
      </c>
      <c r="AW169" s="13" t="s">
        <v>33</v>
      </c>
      <c r="AX169" s="13" t="s">
        <v>71</v>
      </c>
      <c r="AY169" s="242" t="s">
        <v>154</v>
      </c>
    </row>
    <row r="170" s="13" customFormat="1">
      <c r="A170" s="13"/>
      <c r="B170" s="232"/>
      <c r="C170" s="233"/>
      <c r="D170" s="227" t="s">
        <v>166</v>
      </c>
      <c r="E170" s="234" t="s">
        <v>19</v>
      </c>
      <c r="F170" s="235" t="s">
        <v>698</v>
      </c>
      <c r="G170" s="233"/>
      <c r="H170" s="236">
        <v>10.237</v>
      </c>
      <c r="I170" s="237"/>
      <c r="J170" s="233"/>
      <c r="K170" s="233"/>
      <c r="L170" s="238"/>
      <c r="M170" s="239"/>
      <c r="N170" s="240"/>
      <c r="O170" s="240"/>
      <c r="P170" s="240"/>
      <c r="Q170" s="240"/>
      <c r="R170" s="240"/>
      <c r="S170" s="240"/>
      <c r="T170" s="241"/>
      <c r="U170" s="13"/>
      <c r="V170" s="13"/>
      <c r="W170" s="13"/>
      <c r="X170" s="13"/>
      <c r="Y170" s="13"/>
      <c r="Z170" s="13"/>
      <c r="AA170" s="13"/>
      <c r="AB170" s="13"/>
      <c r="AC170" s="13"/>
      <c r="AD170" s="13"/>
      <c r="AE170" s="13"/>
      <c r="AT170" s="242" t="s">
        <v>166</v>
      </c>
      <c r="AU170" s="242" t="s">
        <v>79</v>
      </c>
      <c r="AV170" s="13" t="s">
        <v>81</v>
      </c>
      <c r="AW170" s="13" t="s">
        <v>33</v>
      </c>
      <c r="AX170" s="13" t="s">
        <v>71</v>
      </c>
      <c r="AY170" s="242" t="s">
        <v>154</v>
      </c>
    </row>
    <row r="171" s="13" customFormat="1">
      <c r="A171" s="13"/>
      <c r="B171" s="232"/>
      <c r="C171" s="233"/>
      <c r="D171" s="227" t="s">
        <v>166</v>
      </c>
      <c r="E171" s="234" t="s">
        <v>19</v>
      </c>
      <c r="F171" s="235" t="s">
        <v>430</v>
      </c>
      <c r="G171" s="233"/>
      <c r="H171" s="236">
        <v>0.75</v>
      </c>
      <c r="I171" s="237"/>
      <c r="J171" s="233"/>
      <c r="K171" s="233"/>
      <c r="L171" s="238"/>
      <c r="M171" s="239"/>
      <c r="N171" s="240"/>
      <c r="O171" s="240"/>
      <c r="P171" s="240"/>
      <c r="Q171" s="240"/>
      <c r="R171" s="240"/>
      <c r="S171" s="240"/>
      <c r="T171" s="241"/>
      <c r="U171" s="13"/>
      <c r="V171" s="13"/>
      <c r="W171" s="13"/>
      <c r="X171" s="13"/>
      <c r="Y171" s="13"/>
      <c r="Z171" s="13"/>
      <c r="AA171" s="13"/>
      <c r="AB171" s="13"/>
      <c r="AC171" s="13"/>
      <c r="AD171" s="13"/>
      <c r="AE171" s="13"/>
      <c r="AT171" s="242" t="s">
        <v>166</v>
      </c>
      <c r="AU171" s="242" t="s">
        <v>79</v>
      </c>
      <c r="AV171" s="13" t="s">
        <v>81</v>
      </c>
      <c r="AW171" s="13" t="s">
        <v>33</v>
      </c>
      <c r="AX171" s="13" t="s">
        <v>71</v>
      </c>
      <c r="AY171" s="242" t="s">
        <v>154</v>
      </c>
    </row>
    <row r="172" s="13" customFormat="1">
      <c r="A172" s="13"/>
      <c r="B172" s="232"/>
      <c r="C172" s="233"/>
      <c r="D172" s="227" t="s">
        <v>166</v>
      </c>
      <c r="E172" s="234" t="s">
        <v>19</v>
      </c>
      <c r="F172" s="235" t="s">
        <v>699</v>
      </c>
      <c r="G172" s="233"/>
      <c r="H172" s="236">
        <v>49.158000000000001</v>
      </c>
      <c r="I172" s="237"/>
      <c r="J172" s="233"/>
      <c r="K172" s="233"/>
      <c r="L172" s="238"/>
      <c r="M172" s="239"/>
      <c r="N172" s="240"/>
      <c r="O172" s="240"/>
      <c r="P172" s="240"/>
      <c r="Q172" s="240"/>
      <c r="R172" s="240"/>
      <c r="S172" s="240"/>
      <c r="T172" s="241"/>
      <c r="U172" s="13"/>
      <c r="V172" s="13"/>
      <c r="W172" s="13"/>
      <c r="X172" s="13"/>
      <c r="Y172" s="13"/>
      <c r="Z172" s="13"/>
      <c r="AA172" s="13"/>
      <c r="AB172" s="13"/>
      <c r="AC172" s="13"/>
      <c r="AD172" s="13"/>
      <c r="AE172" s="13"/>
      <c r="AT172" s="242" t="s">
        <v>166</v>
      </c>
      <c r="AU172" s="242" t="s">
        <v>79</v>
      </c>
      <c r="AV172" s="13" t="s">
        <v>81</v>
      </c>
      <c r="AW172" s="13" t="s">
        <v>33</v>
      </c>
      <c r="AX172" s="13" t="s">
        <v>71</v>
      </c>
      <c r="AY172" s="242" t="s">
        <v>154</v>
      </c>
    </row>
    <row r="173" s="13" customFormat="1">
      <c r="A173" s="13"/>
      <c r="B173" s="232"/>
      <c r="C173" s="233"/>
      <c r="D173" s="227" t="s">
        <v>166</v>
      </c>
      <c r="E173" s="234" t="s">
        <v>19</v>
      </c>
      <c r="F173" s="235" t="s">
        <v>700</v>
      </c>
      <c r="G173" s="233"/>
      <c r="H173" s="236">
        <v>40.021999999999998</v>
      </c>
      <c r="I173" s="237"/>
      <c r="J173" s="233"/>
      <c r="K173" s="233"/>
      <c r="L173" s="238"/>
      <c r="M173" s="239"/>
      <c r="N173" s="240"/>
      <c r="O173" s="240"/>
      <c r="P173" s="240"/>
      <c r="Q173" s="240"/>
      <c r="R173" s="240"/>
      <c r="S173" s="240"/>
      <c r="T173" s="241"/>
      <c r="U173" s="13"/>
      <c r="V173" s="13"/>
      <c r="W173" s="13"/>
      <c r="X173" s="13"/>
      <c r="Y173" s="13"/>
      <c r="Z173" s="13"/>
      <c r="AA173" s="13"/>
      <c r="AB173" s="13"/>
      <c r="AC173" s="13"/>
      <c r="AD173" s="13"/>
      <c r="AE173" s="13"/>
      <c r="AT173" s="242" t="s">
        <v>166</v>
      </c>
      <c r="AU173" s="242" t="s">
        <v>79</v>
      </c>
      <c r="AV173" s="13" t="s">
        <v>81</v>
      </c>
      <c r="AW173" s="13" t="s">
        <v>33</v>
      </c>
      <c r="AX173" s="13" t="s">
        <v>71</v>
      </c>
      <c r="AY173" s="242" t="s">
        <v>154</v>
      </c>
    </row>
    <row r="174" s="14" customFormat="1">
      <c r="A174" s="14"/>
      <c r="B174" s="256"/>
      <c r="C174" s="257"/>
      <c r="D174" s="227" t="s">
        <v>166</v>
      </c>
      <c r="E174" s="258" t="s">
        <v>19</v>
      </c>
      <c r="F174" s="259" t="s">
        <v>701</v>
      </c>
      <c r="G174" s="257"/>
      <c r="H174" s="258" t="s">
        <v>19</v>
      </c>
      <c r="I174" s="260"/>
      <c r="J174" s="257"/>
      <c r="K174" s="257"/>
      <c r="L174" s="261"/>
      <c r="M174" s="262"/>
      <c r="N174" s="263"/>
      <c r="O174" s="263"/>
      <c r="P174" s="263"/>
      <c r="Q174" s="263"/>
      <c r="R174" s="263"/>
      <c r="S174" s="263"/>
      <c r="T174" s="264"/>
      <c r="U174" s="14"/>
      <c r="V174" s="14"/>
      <c r="W174" s="14"/>
      <c r="X174" s="14"/>
      <c r="Y174" s="14"/>
      <c r="Z174" s="14"/>
      <c r="AA174" s="14"/>
      <c r="AB174" s="14"/>
      <c r="AC174" s="14"/>
      <c r="AD174" s="14"/>
      <c r="AE174" s="14"/>
      <c r="AT174" s="265" t="s">
        <v>166</v>
      </c>
      <c r="AU174" s="265" t="s">
        <v>79</v>
      </c>
      <c r="AV174" s="14" t="s">
        <v>79</v>
      </c>
      <c r="AW174" s="14" t="s">
        <v>33</v>
      </c>
      <c r="AX174" s="14" t="s">
        <v>71</v>
      </c>
      <c r="AY174" s="265" t="s">
        <v>154</v>
      </c>
    </row>
    <row r="175" s="13" customFormat="1">
      <c r="A175" s="13"/>
      <c r="B175" s="232"/>
      <c r="C175" s="233"/>
      <c r="D175" s="227" t="s">
        <v>166</v>
      </c>
      <c r="E175" s="234" t="s">
        <v>19</v>
      </c>
      <c r="F175" s="235" t="s">
        <v>702</v>
      </c>
      <c r="G175" s="233"/>
      <c r="H175" s="236">
        <v>36.479999999999997</v>
      </c>
      <c r="I175" s="237"/>
      <c r="J175" s="233"/>
      <c r="K175" s="233"/>
      <c r="L175" s="238"/>
      <c r="M175" s="239"/>
      <c r="N175" s="240"/>
      <c r="O175" s="240"/>
      <c r="P175" s="240"/>
      <c r="Q175" s="240"/>
      <c r="R175" s="240"/>
      <c r="S175" s="240"/>
      <c r="T175" s="241"/>
      <c r="U175" s="13"/>
      <c r="V175" s="13"/>
      <c r="W175" s="13"/>
      <c r="X175" s="13"/>
      <c r="Y175" s="13"/>
      <c r="Z175" s="13"/>
      <c r="AA175" s="13"/>
      <c r="AB175" s="13"/>
      <c r="AC175" s="13"/>
      <c r="AD175" s="13"/>
      <c r="AE175" s="13"/>
      <c r="AT175" s="242" t="s">
        <v>166</v>
      </c>
      <c r="AU175" s="242" t="s">
        <v>79</v>
      </c>
      <c r="AV175" s="13" t="s">
        <v>81</v>
      </c>
      <c r="AW175" s="13" t="s">
        <v>33</v>
      </c>
      <c r="AX175" s="13" t="s">
        <v>71</v>
      </c>
      <c r="AY175" s="242" t="s">
        <v>154</v>
      </c>
    </row>
    <row r="176" s="2" customFormat="1" ht="66.75" customHeight="1">
      <c r="A176" s="38"/>
      <c r="B176" s="39"/>
      <c r="C176" s="247" t="s">
        <v>368</v>
      </c>
      <c r="D176" s="247" t="s">
        <v>228</v>
      </c>
      <c r="E176" s="248" t="s">
        <v>440</v>
      </c>
      <c r="F176" s="249" t="s">
        <v>441</v>
      </c>
      <c r="G176" s="250" t="s">
        <v>253</v>
      </c>
      <c r="H176" s="251">
        <v>3.456</v>
      </c>
      <c r="I176" s="252"/>
      <c r="J176" s="253">
        <f>ROUND(I176*H176,2)</f>
        <v>0</v>
      </c>
      <c r="K176" s="249" t="s">
        <v>161</v>
      </c>
      <c r="L176" s="44"/>
      <c r="M176" s="254" t="s">
        <v>19</v>
      </c>
      <c r="N176" s="255" t="s">
        <v>42</v>
      </c>
      <c r="O176" s="84"/>
      <c r="P176" s="223">
        <f>O176*H176</f>
        <v>0</v>
      </c>
      <c r="Q176" s="223">
        <v>0</v>
      </c>
      <c r="R176" s="223">
        <f>Q176*H176</f>
        <v>0</v>
      </c>
      <c r="S176" s="223">
        <v>0</v>
      </c>
      <c r="T176" s="224">
        <f>S176*H176</f>
        <v>0</v>
      </c>
      <c r="U176" s="38"/>
      <c r="V176" s="38"/>
      <c r="W176" s="38"/>
      <c r="X176" s="38"/>
      <c r="Y176" s="38"/>
      <c r="Z176" s="38"/>
      <c r="AA176" s="38"/>
      <c r="AB176" s="38"/>
      <c r="AC176" s="38"/>
      <c r="AD176" s="38"/>
      <c r="AE176" s="38"/>
      <c r="AR176" s="225" t="s">
        <v>403</v>
      </c>
      <c r="AT176" s="225" t="s">
        <v>228</v>
      </c>
      <c r="AU176" s="225" t="s">
        <v>79</v>
      </c>
      <c r="AY176" s="17" t="s">
        <v>154</v>
      </c>
      <c r="BE176" s="226">
        <f>IF(N176="základní",J176,0)</f>
        <v>0</v>
      </c>
      <c r="BF176" s="226">
        <f>IF(N176="snížená",J176,0)</f>
        <v>0</v>
      </c>
      <c r="BG176" s="226">
        <f>IF(N176="zákl. přenesená",J176,0)</f>
        <v>0</v>
      </c>
      <c r="BH176" s="226">
        <f>IF(N176="sníž. přenesená",J176,0)</f>
        <v>0</v>
      </c>
      <c r="BI176" s="226">
        <f>IF(N176="nulová",J176,0)</f>
        <v>0</v>
      </c>
      <c r="BJ176" s="17" t="s">
        <v>79</v>
      </c>
      <c r="BK176" s="226">
        <f>ROUND(I176*H176,2)</f>
        <v>0</v>
      </c>
      <c r="BL176" s="17" t="s">
        <v>403</v>
      </c>
      <c r="BM176" s="225" t="s">
        <v>703</v>
      </c>
    </row>
    <row r="177" s="2" customFormat="1">
      <c r="A177" s="38"/>
      <c r="B177" s="39"/>
      <c r="C177" s="40"/>
      <c r="D177" s="227" t="s">
        <v>165</v>
      </c>
      <c r="E177" s="40"/>
      <c r="F177" s="228" t="s">
        <v>443</v>
      </c>
      <c r="G177" s="40"/>
      <c r="H177" s="40"/>
      <c r="I177" s="229"/>
      <c r="J177" s="40"/>
      <c r="K177" s="40"/>
      <c r="L177" s="44"/>
      <c r="M177" s="230"/>
      <c r="N177" s="231"/>
      <c r="O177" s="84"/>
      <c r="P177" s="84"/>
      <c r="Q177" s="84"/>
      <c r="R177" s="84"/>
      <c r="S177" s="84"/>
      <c r="T177" s="85"/>
      <c r="U177" s="38"/>
      <c r="V177" s="38"/>
      <c r="W177" s="38"/>
      <c r="X177" s="38"/>
      <c r="Y177" s="38"/>
      <c r="Z177" s="38"/>
      <c r="AA177" s="38"/>
      <c r="AB177" s="38"/>
      <c r="AC177" s="38"/>
      <c r="AD177" s="38"/>
      <c r="AE177" s="38"/>
      <c r="AT177" s="17" t="s">
        <v>165</v>
      </c>
      <c r="AU177" s="17" t="s">
        <v>79</v>
      </c>
    </row>
    <row r="178" s="13" customFormat="1">
      <c r="A178" s="13"/>
      <c r="B178" s="232"/>
      <c r="C178" s="233"/>
      <c r="D178" s="227" t="s">
        <v>166</v>
      </c>
      <c r="E178" s="234" t="s">
        <v>19</v>
      </c>
      <c r="F178" s="235" t="s">
        <v>704</v>
      </c>
      <c r="G178" s="233"/>
      <c r="H178" s="236">
        <v>3.456</v>
      </c>
      <c r="I178" s="237"/>
      <c r="J178" s="233"/>
      <c r="K178" s="233"/>
      <c r="L178" s="238"/>
      <c r="M178" s="239"/>
      <c r="N178" s="240"/>
      <c r="O178" s="240"/>
      <c r="P178" s="240"/>
      <c r="Q178" s="240"/>
      <c r="R178" s="240"/>
      <c r="S178" s="240"/>
      <c r="T178" s="241"/>
      <c r="U178" s="13"/>
      <c r="V178" s="13"/>
      <c r="W178" s="13"/>
      <c r="X178" s="13"/>
      <c r="Y178" s="13"/>
      <c r="Z178" s="13"/>
      <c r="AA178" s="13"/>
      <c r="AB178" s="13"/>
      <c r="AC178" s="13"/>
      <c r="AD178" s="13"/>
      <c r="AE178" s="13"/>
      <c r="AT178" s="242" t="s">
        <v>166</v>
      </c>
      <c r="AU178" s="242" t="s">
        <v>79</v>
      </c>
      <c r="AV178" s="13" t="s">
        <v>81</v>
      </c>
      <c r="AW178" s="13" t="s">
        <v>33</v>
      </c>
      <c r="AX178" s="13" t="s">
        <v>71</v>
      </c>
      <c r="AY178" s="242" t="s">
        <v>154</v>
      </c>
    </row>
    <row r="179" s="2" customFormat="1">
      <c r="A179" s="38"/>
      <c r="B179" s="39"/>
      <c r="C179" s="247" t="s">
        <v>373</v>
      </c>
      <c r="D179" s="247" t="s">
        <v>228</v>
      </c>
      <c r="E179" s="248" t="s">
        <v>452</v>
      </c>
      <c r="F179" s="249" t="s">
        <v>453</v>
      </c>
      <c r="G179" s="250" t="s">
        <v>253</v>
      </c>
      <c r="H179" s="251">
        <v>1.9850000000000001</v>
      </c>
      <c r="I179" s="252"/>
      <c r="J179" s="253">
        <f>ROUND(I179*H179,2)</f>
        <v>0</v>
      </c>
      <c r="K179" s="249" t="s">
        <v>161</v>
      </c>
      <c r="L179" s="44"/>
      <c r="M179" s="254" t="s">
        <v>19</v>
      </c>
      <c r="N179" s="255" t="s">
        <v>42</v>
      </c>
      <c r="O179" s="84"/>
      <c r="P179" s="223">
        <f>O179*H179</f>
        <v>0</v>
      </c>
      <c r="Q179" s="223">
        <v>0</v>
      </c>
      <c r="R179" s="223">
        <f>Q179*H179</f>
        <v>0</v>
      </c>
      <c r="S179" s="223">
        <v>0</v>
      </c>
      <c r="T179" s="224">
        <f>S179*H179</f>
        <v>0</v>
      </c>
      <c r="U179" s="38"/>
      <c r="V179" s="38"/>
      <c r="W179" s="38"/>
      <c r="X179" s="38"/>
      <c r="Y179" s="38"/>
      <c r="Z179" s="38"/>
      <c r="AA179" s="38"/>
      <c r="AB179" s="38"/>
      <c r="AC179" s="38"/>
      <c r="AD179" s="38"/>
      <c r="AE179" s="38"/>
      <c r="AR179" s="225" t="s">
        <v>403</v>
      </c>
      <c r="AT179" s="225" t="s">
        <v>228</v>
      </c>
      <c r="AU179" s="225" t="s">
        <v>79</v>
      </c>
      <c r="AY179" s="17" t="s">
        <v>154</v>
      </c>
      <c r="BE179" s="226">
        <f>IF(N179="základní",J179,0)</f>
        <v>0</v>
      </c>
      <c r="BF179" s="226">
        <f>IF(N179="snížená",J179,0)</f>
        <v>0</v>
      </c>
      <c r="BG179" s="226">
        <f>IF(N179="zákl. přenesená",J179,0)</f>
        <v>0</v>
      </c>
      <c r="BH179" s="226">
        <f>IF(N179="sníž. přenesená",J179,0)</f>
        <v>0</v>
      </c>
      <c r="BI179" s="226">
        <f>IF(N179="nulová",J179,0)</f>
        <v>0</v>
      </c>
      <c r="BJ179" s="17" t="s">
        <v>79</v>
      </c>
      <c r="BK179" s="226">
        <f>ROUND(I179*H179,2)</f>
        <v>0</v>
      </c>
      <c r="BL179" s="17" t="s">
        <v>403</v>
      </c>
      <c r="BM179" s="225" t="s">
        <v>705</v>
      </c>
    </row>
    <row r="180" s="2" customFormat="1">
      <c r="A180" s="38"/>
      <c r="B180" s="39"/>
      <c r="C180" s="40"/>
      <c r="D180" s="227" t="s">
        <v>165</v>
      </c>
      <c r="E180" s="40"/>
      <c r="F180" s="228" t="s">
        <v>455</v>
      </c>
      <c r="G180" s="40"/>
      <c r="H180" s="40"/>
      <c r="I180" s="229"/>
      <c r="J180" s="40"/>
      <c r="K180" s="40"/>
      <c r="L180" s="44"/>
      <c r="M180" s="230"/>
      <c r="N180" s="231"/>
      <c r="O180" s="84"/>
      <c r="P180" s="84"/>
      <c r="Q180" s="84"/>
      <c r="R180" s="84"/>
      <c r="S180" s="84"/>
      <c r="T180" s="85"/>
      <c r="U180" s="38"/>
      <c r="V180" s="38"/>
      <c r="W180" s="38"/>
      <c r="X180" s="38"/>
      <c r="Y180" s="38"/>
      <c r="Z180" s="38"/>
      <c r="AA180" s="38"/>
      <c r="AB180" s="38"/>
      <c r="AC180" s="38"/>
      <c r="AD180" s="38"/>
      <c r="AE180" s="38"/>
      <c r="AT180" s="17" t="s">
        <v>165</v>
      </c>
      <c r="AU180" s="17" t="s">
        <v>79</v>
      </c>
    </row>
    <row r="181" s="13" customFormat="1">
      <c r="A181" s="13"/>
      <c r="B181" s="232"/>
      <c r="C181" s="233"/>
      <c r="D181" s="227" t="s">
        <v>166</v>
      </c>
      <c r="E181" s="234" t="s">
        <v>19</v>
      </c>
      <c r="F181" s="235" t="s">
        <v>706</v>
      </c>
      <c r="G181" s="233"/>
      <c r="H181" s="236">
        <v>1.9850000000000001</v>
      </c>
      <c r="I181" s="237"/>
      <c r="J181" s="233"/>
      <c r="K181" s="233"/>
      <c r="L181" s="238"/>
      <c r="M181" s="239"/>
      <c r="N181" s="240"/>
      <c r="O181" s="240"/>
      <c r="P181" s="240"/>
      <c r="Q181" s="240"/>
      <c r="R181" s="240"/>
      <c r="S181" s="240"/>
      <c r="T181" s="241"/>
      <c r="U181" s="13"/>
      <c r="V181" s="13"/>
      <c r="W181" s="13"/>
      <c r="X181" s="13"/>
      <c r="Y181" s="13"/>
      <c r="Z181" s="13"/>
      <c r="AA181" s="13"/>
      <c r="AB181" s="13"/>
      <c r="AC181" s="13"/>
      <c r="AD181" s="13"/>
      <c r="AE181" s="13"/>
      <c r="AT181" s="242" t="s">
        <v>166</v>
      </c>
      <c r="AU181" s="242" t="s">
        <v>79</v>
      </c>
      <c r="AV181" s="13" t="s">
        <v>81</v>
      </c>
      <c r="AW181" s="13" t="s">
        <v>33</v>
      </c>
      <c r="AX181" s="13" t="s">
        <v>71</v>
      </c>
      <c r="AY181" s="242" t="s">
        <v>154</v>
      </c>
    </row>
    <row r="182" s="2" customFormat="1">
      <c r="A182" s="38"/>
      <c r="B182" s="39"/>
      <c r="C182" s="247" t="s">
        <v>377</v>
      </c>
      <c r="D182" s="247" t="s">
        <v>228</v>
      </c>
      <c r="E182" s="248" t="s">
        <v>446</v>
      </c>
      <c r="F182" s="249" t="s">
        <v>447</v>
      </c>
      <c r="G182" s="250" t="s">
        <v>253</v>
      </c>
      <c r="H182" s="251">
        <v>435.077</v>
      </c>
      <c r="I182" s="252"/>
      <c r="J182" s="253">
        <f>ROUND(I182*H182,2)</f>
        <v>0</v>
      </c>
      <c r="K182" s="249" t="s">
        <v>161</v>
      </c>
      <c r="L182" s="44"/>
      <c r="M182" s="254" t="s">
        <v>19</v>
      </c>
      <c r="N182" s="255" t="s">
        <v>42</v>
      </c>
      <c r="O182" s="84"/>
      <c r="P182" s="223">
        <f>O182*H182</f>
        <v>0</v>
      </c>
      <c r="Q182" s="223">
        <v>0</v>
      </c>
      <c r="R182" s="223">
        <f>Q182*H182</f>
        <v>0</v>
      </c>
      <c r="S182" s="223">
        <v>0</v>
      </c>
      <c r="T182" s="224">
        <f>S182*H182</f>
        <v>0</v>
      </c>
      <c r="U182" s="38"/>
      <c r="V182" s="38"/>
      <c r="W182" s="38"/>
      <c r="X182" s="38"/>
      <c r="Y182" s="38"/>
      <c r="Z182" s="38"/>
      <c r="AA182" s="38"/>
      <c r="AB182" s="38"/>
      <c r="AC182" s="38"/>
      <c r="AD182" s="38"/>
      <c r="AE182" s="38"/>
      <c r="AR182" s="225" t="s">
        <v>403</v>
      </c>
      <c r="AT182" s="225" t="s">
        <v>228</v>
      </c>
      <c r="AU182" s="225" t="s">
        <v>79</v>
      </c>
      <c r="AY182" s="17" t="s">
        <v>154</v>
      </c>
      <c r="BE182" s="226">
        <f>IF(N182="základní",J182,0)</f>
        <v>0</v>
      </c>
      <c r="BF182" s="226">
        <f>IF(N182="snížená",J182,0)</f>
        <v>0</v>
      </c>
      <c r="BG182" s="226">
        <f>IF(N182="zákl. přenesená",J182,0)</f>
        <v>0</v>
      </c>
      <c r="BH182" s="226">
        <f>IF(N182="sníž. přenesená",J182,0)</f>
        <v>0</v>
      </c>
      <c r="BI182" s="226">
        <f>IF(N182="nulová",J182,0)</f>
        <v>0</v>
      </c>
      <c r="BJ182" s="17" t="s">
        <v>79</v>
      </c>
      <c r="BK182" s="226">
        <f>ROUND(I182*H182,2)</f>
        <v>0</v>
      </c>
      <c r="BL182" s="17" t="s">
        <v>403</v>
      </c>
      <c r="BM182" s="225" t="s">
        <v>707</v>
      </c>
    </row>
    <row r="183" s="2" customFormat="1">
      <c r="A183" s="38"/>
      <c r="B183" s="39"/>
      <c r="C183" s="40"/>
      <c r="D183" s="227" t="s">
        <v>165</v>
      </c>
      <c r="E183" s="40"/>
      <c r="F183" s="228" t="s">
        <v>449</v>
      </c>
      <c r="G183" s="40"/>
      <c r="H183" s="40"/>
      <c r="I183" s="229"/>
      <c r="J183" s="40"/>
      <c r="K183" s="40"/>
      <c r="L183" s="44"/>
      <c r="M183" s="230"/>
      <c r="N183" s="231"/>
      <c r="O183" s="84"/>
      <c r="P183" s="84"/>
      <c r="Q183" s="84"/>
      <c r="R183" s="84"/>
      <c r="S183" s="84"/>
      <c r="T183" s="85"/>
      <c r="U183" s="38"/>
      <c r="V183" s="38"/>
      <c r="W183" s="38"/>
      <c r="X183" s="38"/>
      <c r="Y183" s="38"/>
      <c r="Z183" s="38"/>
      <c r="AA183" s="38"/>
      <c r="AB183" s="38"/>
      <c r="AC183" s="38"/>
      <c r="AD183" s="38"/>
      <c r="AE183" s="38"/>
      <c r="AT183" s="17" t="s">
        <v>165</v>
      </c>
      <c r="AU183" s="17" t="s">
        <v>79</v>
      </c>
    </row>
    <row r="184" s="14" customFormat="1">
      <c r="A184" s="14"/>
      <c r="B184" s="256"/>
      <c r="C184" s="257"/>
      <c r="D184" s="227" t="s">
        <v>166</v>
      </c>
      <c r="E184" s="258" t="s">
        <v>19</v>
      </c>
      <c r="F184" s="259" t="s">
        <v>450</v>
      </c>
      <c r="G184" s="257"/>
      <c r="H184" s="258" t="s">
        <v>19</v>
      </c>
      <c r="I184" s="260"/>
      <c r="J184" s="257"/>
      <c r="K184" s="257"/>
      <c r="L184" s="261"/>
      <c r="M184" s="262"/>
      <c r="N184" s="263"/>
      <c r="O184" s="263"/>
      <c r="P184" s="263"/>
      <c r="Q184" s="263"/>
      <c r="R184" s="263"/>
      <c r="S184" s="263"/>
      <c r="T184" s="264"/>
      <c r="U184" s="14"/>
      <c r="V184" s="14"/>
      <c r="W184" s="14"/>
      <c r="X184" s="14"/>
      <c r="Y184" s="14"/>
      <c r="Z184" s="14"/>
      <c r="AA184" s="14"/>
      <c r="AB184" s="14"/>
      <c r="AC184" s="14"/>
      <c r="AD184" s="14"/>
      <c r="AE184" s="14"/>
      <c r="AT184" s="265" t="s">
        <v>166</v>
      </c>
      <c r="AU184" s="265" t="s">
        <v>79</v>
      </c>
      <c r="AV184" s="14" t="s">
        <v>79</v>
      </c>
      <c r="AW184" s="14" t="s">
        <v>33</v>
      </c>
      <c r="AX184" s="14" t="s">
        <v>71</v>
      </c>
      <c r="AY184" s="265" t="s">
        <v>154</v>
      </c>
    </row>
    <row r="185" s="13" customFormat="1">
      <c r="A185" s="13"/>
      <c r="B185" s="232"/>
      <c r="C185" s="233"/>
      <c r="D185" s="227" t="s">
        <v>166</v>
      </c>
      <c r="E185" s="234" t="s">
        <v>19</v>
      </c>
      <c r="F185" s="235" t="s">
        <v>671</v>
      </c>
      <c r="G185" s="233"/>
      <c r="H185" s="236">
        <v>435.077</v>
      </c>
      <c r="I185" s="237"/>
      <c r="J185" s="233"/>
      <c r="K185" s="233"/>
      <c r="L185" s="238"/>
      <c r="M185" s="239"/>
      <c r="N185" s="240"/>
      <c r="O185" s="240"/>
      <c r="P185" s="240"/>
      <c r="Q185" s="240"/>
      <c r="R185" s="240"/>
      <c r="S185" s="240"/>
      <c r="T185" s="241"/>
      <c r="U185" s="13"/>
      <c r="V185" s="13"/>
      <c r="W185" s="13"/>
      <c r="X185" s="13"/>
      <c r="Y185" s="13"/>
      <c r="Z185" s="13"/>
      <c r="AA185" s="13"/>
      <c r="AB185" s="13"/>
      <c r="AC185" s="13"/>
      <c r="AD185" s="13"/>
      <c r="AE185" s="13"/>
      <c r="AT185" s="242" t="s">
        <v>166</v>
      </c>
      <c r="AU185" s="242" t="s">
        <v>79</v>
      </c>
      <c r="AV185" s="13" t="s">
        <v>81</v>
      </c>
      <c r="AW185" s="13" t="s">
        <v>33</v>
      </c>
      <c r="AX185" s="13" t="s">
        <v>71</v>
      </c>
      <c r="AY185" s="242" t="s">
        <v>154</v>
      </c>
    </row>
    <row r="186" s="2" customFormat="1" ht="66.75" customHeight="1">
      <c r="A186" s="38"/>
      <c r="B186" s="39"/>
      <c r="C186" s="247" t="s">
        <v>381</v>
      </c>
      <c r="D186" s="247" t="s">
        <v>228</v>
      </c>
      <c r="E186" s="248" t="s">
        <v>434</v>
      </c>
      <c r="F186" s="249" t="s">
        <v>435</v>
      </c>
      <c r="G186" s="250" t="s">
        <v>253</v>
      </c>
      <c r="H186" s="251">
        <v>20.25</v>
      </c>
      <c r="I186" s="252"/>
      <c r="J186" s="253">
        <f>ROUND(I186*H186,2)</f>
        <v>0</v>
      </c>
      <c r="K186" s="249" t="s">
        <v>161</v>
      </c>
      <c r="L186" s="44"/>
      <c r="M186" s="254" t="s">
        <v>19</v>
      </c>
      <c r="N186" s="255" t="s">
        <v>42</v>
      </c>
      <c r="O186" s="84"/>
      <c r="P186" s="223">
        <f>O186*H186</f>
        <v>0</v>
      </c>
      <c r="Q186" s="223">
        <v>0</v>
      </c>
      <c r="R186" s="223">
        <f>Q186*H186</f>
        <v>0</v>
      </c>
      <c r="S186" s="223">
        <v>0</v>
      </c>
      <c r="T186" s="224">
        <f>S186*H186</f>
        <v>0</v>
      </c>
      <c r="U186" s="38"/>
      <c r="V186" s="38"/>
      <c r="W186" s="38"/>
      <c r="X186" s="38"/>
      <c r="Y186" s="38"/>
      <c r="Z186" s="38"/>
      <c r="AA186" s="38"/>
      <c r="AB186" s="38"/>
      <c r="AC186" s="38"/>
      <c r="AD186" s="38"/>
      <c r="AE186" s="38"/>
      <c r="AR186" s="225" t="s">
        <v>403</v>
      </c>
      <c r="AT186" s="225" t="s">
        <v>228</v>
      </c>
      <c r="AU186" s="225" t="s">
        <v>79</v>
      </c>
      <c r="AY186" s="17" t="s">
        <v>154</v>
      </c>
      <c r="BE186" s="226">
        <f>IF(N186="základní",J186,0)</f>
        <v>0</v>
      </c>
      <c r="BF186" s="226">
        <f>IF(N186="snížená",J186,0)</f>
        <v>0</v>
      </c>
      <c r="BG186" s="226">
        <f>IF(N186="zákl. přenesená",J186,0)</f>
        <v>0</v>
      </c>
      <c r="BH186" s="226">
        <f>IF(N186="sníž. přenesená",J186,0)</f>
        <v>0</v>
      </c>
      <c r="BI186" s="226">
        <f>IF(N186="nulová",J186,0)</f>
        <v>0</v>
      </c>
      <c r="BJ186" s="17" t="s">
        <v>79</v>
      </c>
      <c r="BK186" s="226">
        <f>ROUND(I186*H186,2)</f>
        <v>0</v>
      </c>
      <c r="BL186" s="17" t="s">
        <v>403</v>
      </c>
      <c r="BM186" s="225" t="s">
        <v>708</v>
      </c>
    </row>
    <row r="187" s="2" customFormat="1">
      <c r="A187" s="38"/>
      <c r="B187" s="39"/>
      <c r="C187" s="40"/>
      <c r="D187" s="227" t="s">
        <v>165</v>
      </c>
      <c r="E187" s="40"/>
      <c r="F187" s="228" t="s">
        <v>437</v>
      </c>
      <c r="G187" s="40"/>
      <c r="H187" s="40"/>
      <c r="I187" s="229"/>
      <c r="J187" s="40"/>
      <c r="K187" s="40"/>
      <c r="L187" s="44"/>
      <c r="M187" s="230"/>
      <c r="N187" s="231"/>
      <c r="O187" s="84"/>
      <c r="P187" s="84"/>
      <c r="Q187" s="84"/>
      <c r="R187" s="84"/>
      <c r="S187" s="84"/>
      <c r="T187" s="85"/>
      <c r="U187" s="38"/>
      <c r="V187" s="38"/>
      <c r="W187" s="38"/>
      <c r="X187" s="38"/>
      <c r="Y187" s="38"/>
      <c r="Z187" s="38"/>
      <c r="AA187" s="38"/>
      <c r="AB187" s="38"/>
      <c r="AC187" s="38"/>
      <c r="AD187" s="38"/>
      <c r="AE187" s="38"/>
      <c r="AT187" s="17" t="s">
        <v>165</v>
      </c>
      <c r="AU187" s="17" t="s">
        <v>79</v>
      </c>
    </row>
    <row r="188" s="13" customFormat="1">
      <c r="A188" s="13"/>
      <c r="B188" s="232"/>
      <c r="C188" s="233"/>
      <c r="D188" s="227" t="s">
        <v>166</v>
      </c>
      <c r="E188" s="234" t="s">
        <v>19</v>
      </c>
      <c r="F188" s="235" t="s">
        <v>709</v>
      </c>
      <c r="G188" s="233"/>
      <c r="H188" s="236">
        <v>20.25</v>
      </c>
      <c r="I188" s="237"/>
      <c r="J188" s="233"/>
      <c r="K188" s="233"/>
      <c r="L188" s="238"/>
      <c r="M188" s="239"/>
      <c r="N188" s="240"/>
      <c r="O188" s="240"/>
      <c r="P188" s="240"/>
      <c r="Q188" s="240"/>
      <c r="R188" s="240"/>
      <c r="S188" s="240"/>
      <c r="T188" s="241"/>
      <c r="U188" s="13"/>
      <c r="V188" s="13"/>
      <c r="W188" s="13"/>
      <c r="X188" s="13"/>
      <c r="Y188" s="13"/>
      <c r="Z188" s="13"/>
      <c r="AA188" s="13"/>
      <c r="AB188" s="13"/>
      <c r="AC188" s="13"/>
      <c r="AD188" s="13"/>
      <c r="AE188" s="13"/>
      <c r="AT188" s="242" t="s">
        <v>166</v>
      </c>
      <c r="AU188" s="242" t="s">
        <v>79</v>
      </c>
      <c r="AV188" s="13" t="s">
        <v>81</v>
      </c>
      <c r="AW188" s="13" t="s">
        <v>33</v>
      </c>
      <c r="AX188" s="13" t="s">
        <v>71</v>
      </c>
      <c r="AY188" s="242" t="s">
        <v>154</v>
      </c>
    </row>
    <row r="189" s="2" customFormat="1">
      <c r="A189" s="38"/>
      <c r="B189" s="39"/>
      <c r="C189" s="247" t="s">
        <v>387</v>
      </c>
      <c r="D189" s="247" t="s">
        <v>228</v>
      </c>
      <c r="E189" s="248" t="s">
        <v>459</v>
      </c>
      <c r="F189" s="249" t="s">
        <v>460</v>
      </c>
      <c r="G189" s="250" t="s">
        <v>253</v>
      </c>
      <c r="H189" s="251">
        <v>23.706</v>
      </c>
      <c r="I189" s="252"/>
      <c r="J189" s="253">
        <f>ROUND(I189*H189,2)</f>
        <v>0</v>
      </c>
      <c r="K189" s="249" t="s">
        <v>161</v>
      </c>
      <c r="L189" s="44"/>
      <c r="M189" s="254" t="s">
        <v>19</v>
      </c>
      <c r="N189" s="255" t="s">
        <v>42</v>
      </c>
      <c r="O189" s="84"/>
      <c r="P189" s="223">
        <f>O189*H189</f>
        <v>0</v>
      </c>
      <c r="Q189" s="223">
        <v>0</v>
      </c>
      <c r="R189" s="223">
        <f>Q189*H189</f>
        <v>0</v>
      </c>
      <c r="S189" s="223">
        <v>0</v>
      </c>
      <c r="T189" s="224">
        <f>S189*H189</f>
        <v>0</v>
      </c>
      <c r="U189" s="38"/>
      <c r="V189" s="38"/>
      <c r="W189" s="38"/>
      <c r="X189" s="38"/>
      <c r="Y189" s="38"/>
      <c r="Z189" s="38"/>
      <c r="AA189" s="38"/>
      <c r="AB189" s="38"/>
      <c r="AC189" s="38"/>
      <c r="AD189" s="38"/>
      <c r="AE189" s="38"/>
      <c r="AR189" s="225" t="s">
        <v>403</v>
      </c>
      <c r="AT189" s="225" t="s">
        <v>228</v>
      </c>
      <c r="AU189" s="225" t="s">
        <v>79</v>
      </c>
      <c r="AY189" s="17" t="s">
        <v>154</v>
      </c>
      <c r="BE189" s="226">
        <f>IF(N189="základní",J189,0)</f>
        <v>0</v>
      </c>
      <c r="BF189" s="226">
        <f>IF(N189="snížená",J189,0)</f>
        <v>0</v>
      </c>
      <c r="BG189" s="226">
        <f>IF(N189="zákl. přenesená",J189,0)</f>
        <v>0</v>
      </c>
      <c r="BH189" s="226">
        <f>IF(N189="sníž. přenesená",J189,0)</f>
        <v>0</v>
      </c>
      <c r="BI189" s="226">
        <f>IF(N189="nulová",J189,0)</f>
        <v>0</v>
      </c>
      <c r="BJ189" s="17" t="s">
        <v>79</v>
      </c>
      <c r="BK189" s="226">
        <f>ROUND(I189*H189,2)</f>
        <v>0</v>
      </c>
      <c r="BL189" s="17" t="s">
        <v>403</v>
      </c>
      <c r="BM189" s="225" t="s">
        <v>710</v>
      </c>
    </row>
    <row r="190" s="2" customFormat="1">
      <c r="A190" s="38"/>
      <c r="B190" s="39"/>
      <c r="C190" s="40"/>
      <c r="D190" s="227" t="s">
        <v>165</v>
      </c>
      <c r="E190" s="40"/>
      <c r="F190" s="228" t="s">
        <v>462</v>
      </c>
      <c r="G190" s="40"/>
      <c r="H190" s="40"/>
      <c r="I190" s="229"/>
      <c r="J190" s="40"/>
      <c r="K190" s="40"/>
      <c r="L190" s="44"/>
      <c r="M190" s="230"/>
      <c r="N190" s="231"/>
      <c r="O190" s="84"/>
      <c r="P190" s="84"/>
      <c r="Q190" s="84"/>
      <c r="R190" s="84"/>
      <c r="S190" s="84"/>
      <c r="T190" s="85"/>
      <c r="U190" s="38"/>
      <c r="V190" s="38"/>
      <c r="W190" s="38"/>
      <c r="X190" s="38"/>
      <c r="Y190" s="38"/>
      <c r="Z190" s="38"/>
      <c r="AA190" s="38"/>
      <c r="AB190" s="38"/>
      <c r="AC190" s="38"/>
      <c r="AD190" s="38"/>
      <c r="AE190" s="38"/>
      <c r="AT190" s="17" t="s">
        <v>165</v>
      </c>
      <c r="AU190" s="17" t="s">
        <v>79</v>
      </c>
    </row>
    <row r="191" s="13" customFormat="1">
      <c r="A191" s="13"/>
      <c r="B191" s="232"/>
      <c r="C191" s="233"/>
      <c r="D191" s="227" t="s">
        <v>166</v>
      </c>
      <c r="E191" s="234" t="s">
        <v>19</v>
      </c>
      <c r="F191" s="235" t="s">
        <v>711</v>
      </c>
      <c r="G191" s="233"/>
      <c r="H191" s="236">
        <v>20.25</v>
      </c>
      <c r="I191" s="237"/>
      <c r="J191" s="233"/>
      <c r="K191" s="233"/>
      <c r="L191" s="238"/>
      <c r="M191" s="239"/>
      <c r="N191" s="240"/>
      <c r="O191" s="240"/>
      <c r="P191" s="240"/>
      <c r="Q191" s="240"/>
      <c r="R191" s="240"/>
      <c r="S191" s="240"/>
      <c r="T191" s="241"/>
      <c r="U191" s="13"/>
      <c r="V191" s="13"/>
      <c r="W191" s="13"/>
      <c r="X191" s="13"/>
      <c r="Y191" s="13"/>
      <c r="Z191" s="13"/>
      <c r="AA191" s="13"/>
      <c r="AB191" s="13"/>
      <c r="AC191" s="13"/>
      <c r="AD191" s="13"/>
      <c r="AE191" s="13"/>
      <c r="AT191" s="242" t="s">
        <v>166</v>
      </c>
      <c r="AU191" s="242" t="s">
        <v>79</v>
      </c>
      <c r="AV191" s="13" t="s">
        <v>81</v>
      </c>
      <c r="AW191" s="13" t="s">
        <v>33</v>
      </c>
      <c r="AX191" s="13" t="s">
        <v>71</v>
      </c>
      <c r="AY191" s="242" t="s">
        <v>154</v>
      </c>
    </row>
    <row r="192" s="13" customFormat="1">
      <c r="A192" s="13"/>
      <c r="B192" s="232"/>
      <c r="C192" s="233"/>
      <c r="D192" s="227" t="s">
        <v>166</v>
      </c>
      <c r="E192" s="234" t="s">
        <v>19</v>
      </c>
      <c r="F192" s="235" t="s">
        <v>712</v>
      </c>
      <c r="G192" s="233"/>
      <c r="H192" s="236">
        <v>3.456</v>
      </c>
      <c r="I192" s="237"/>
      <c r="J192" s="233"/>
      <c r="K192" s="233"/>
      <c r="L192" s="238"/>
      <c r="M192" s="239"/>
      <c r="N192" s="240"/>
      <c r="O192" s="240"/>
      <c r="P192" s="240"/>
      <c r="Q192" s="240"/>
      <c r="R192" s="240"/>
      <c r="S192" s="240"/>
      <c r="T192" s="241"/>
      <c r="U192" s="13"/>
      <c r="V192" s="13"/>
      <c r="W192" s="13"/>
      <c r="X192" s="13"/>
      <c r="Y192" s="13"/>
      <c r="Z192" s="13"/>
      <c r="AA192" s="13"/>
      <c r="AB192" s="13"/>
      <c r="AC192" s="13"/>
      <c r="AD192" s="13"/>
      <c r="AE192" s="13"/>
      <c r="AT192" s="242" t="s">
        <v>166</v>
      </c>
      <c r="AU192" s="242" t="s">
        <v>79</v>
      </c>
      <c r="AV192" s="13" t="s">
        <v>81</v>
      </c>
      <c r="AW192" s="13" t="s">
        <v>33</v>
      </c>
      <c r="AX192" s="13" t="s">
        <v>71</v>
      </c>
      <c r="AY192" s="242" t="s">
        <v>154</v>
      </c>
    </row>
    <row r="193" s="2" customFormat="1" ht="21.75" customHeight="1">
      <c r="A193" s="38"/>
      <c r="B193" s="39"/>
      <c r="C193" s="247" t="s">
        <v>400</v>
      </c>
      <c r="D193" s="247" t="s">
        <v>228</v>
      </c>
      <c r="E193" s="248" t="s">
        <v>466</v>
      </c>
      <c r="F193" s="249" t="s">
        <v>467</v>
      </c>
      <c r="G193" s="250" t="s">
        <v>253</v>
      </c>
      <c r="H193" s="251">
        <v>125.66</v>
      </c>
      <c r="I193" s="252"/>
      <c r="J193" s="253">
        <f>ROUND(I193*H193,2)</f>
        <v>0</v>
      </c>
      <c r="K193" s="249" t="s">
        <v>161</v>
      </c>
      <c r="L193" s="44"/>
      <c r="M193" s="254" t="s">
        <v>19</v>
      </c>
      <c r="N193" s="255" t="s">
        <v>42</v>
      </c>
      <c r="O193" s="84"/>
      <c r="P193" s="223">
        <f>O193*H193</f>
        <v>0</v>
      </c>
      <c r="Q193" s="223">
        <v>0</v>
      </c>
      <c r="R193" s="223">
        <f>Q193*H193</f>
        <v>0</v>
      </c>
      <c r="S193" s="223">
        <v>0</v>
      </c>
      <c r="T193" s="224">
        <f>S193*H193</f>
        <v>0</v>
      </c>
      <c r="U193" s="38"/>
      <c r="V193" s="38"/>
      <c r="W193" s="38"/>
      <c r="X193" s="38"/>
      <c r="Y193" s="38"/>
      <c r="Z193" s="38"/>
      <c r="AA193" s="38"/>
      <c r="AB193" s="38"/>
      <c r="AC193" s="38"/>
      <c r="AD193" s="38"/>
      <c r="AE193" s="38"/>
      <c r="AR193" s="225" t="s">
        <v>403</v>
      </c>
      <c r="AT193" s="225" t="s">
        <v>228</v>
      </c>
      <c r="AU193" s="225" t="s">
        <v>79</v>
      </c>
      <c r="AY193" s="17" t="s">
        <v>154</v>
      </c>
      <c r="BE193" s="226">
        <f>IF(N193="základní",J193,0)</f>
        <v>0</v>
      </c>
      <c r="BF193" s="226">
        <f>IF(N193="snížená",J193,0)</f>
        <v>0</v>
      </c>
      <c r="BG193" s="226">
        <f>IF(N193="zákl. přenesená",J193,0)</f>
        <v>0</v>
      </c>
      <c r="BH193" s="226">
        <f>IF(N193="sníž. přenesená",J193,0)</f>
        <v>0</v>
      </c>
      <c r="BI193" s="226">
        <f>IF(N193="nulová",J193,0)</f>
        <v>0</v>
      </c>
      <c r="BJ193" s="17" t="s">
        <v>79</v>
      </c>
      <c r="BK193" s="226">
        <f>ROUND(I193*H193,2)</f>
        <v>0</v>
      </c>
      <c r="BL193" s="17" t="s">
        <v>403</v>
      </c>
      <c r="BM193" s="225" t="s">
        <v>713</v>
      </c>
    </row>
    <row r="194" s="2" customFormat="1">
      <c r="A194" s="38"/>
      <c r="B194" s="39"/>
      <c r="C194" s="40"/>
      <c r="D194" s="227" t="s">
        <v>165</v>
      </c>
      <c r="E194" s="40"/>
      <c r="F194" s="228" t="s">
        <v>469</v>
      </c>
      <c r="G194" s="40"/>
      <c r="H194" s="40"/>
      <c r="I194" s="229"/>
      <c r="J194" s="40"/>
      <c r="K194" s="40"/>
      <c r="L194" s="44"/>
      <c r="M194" s="230"/>
      <c r="N194" s="231"/>
      <c r="O194" s="84"/>
      <c r="P194" s="84"/>
      <c r="Q194" s="84"/>
      <c r="R194" s="84"/>
      <c r="S194" s="84"/>
      <c r="T194" s="85"/>
      <c r="U194" s="38"/>
      <c r="V194" s="38"/>
      <c r="W194" s="38"/>
      <c r="X194" s="38"/>
      <c r="Y194" s="38"/>
      <c r="Z194" s="38"/>
      <c r="AA194" s="38"/>
      <c r="AB194" s="38"/>
      <c r="AC194" s="38"/>
      <c r="AD194" s="38"/>
      <c r="AE194" s="38"/>
      <c r="AT194" s="17" t="s">
        <v>165</v>
      </c>
      <c r="AU194" s="17" t="s">
        <v>79</v>
      </c>
    </row>
    <row r="195" s="13" customFormat="1">
      <c r="A195" s="13"/>
      <c r="B195" s="232"/>
      <c r="C195" s="233"/>
      <c r="D195" s="227" t="s">
        <v>166</v>
      </c>
      <c r="E195" s="234" t="s">
        <v>19</v>
      </c>
      <c r="F195" s="235" t="s">
        <v>714</v>
      </c>
      <c r="G195" s="233"/>
      <c r="H195" s="236">
        <v>49.158000000000001</v>
      </c>
      <c r="I195" s="237"/>
      <c r="J195" s="233"/>
      <c r="K195" s="233"/>
      <c r="L195" s="238"/>
      <c r="M195" s="239"/>
      <c r="N195" s="240"/>
      <c r="O195" s="240"/>
      <c r="P195" s="240"/>
      <c r="Q195" s="240"/>
      <c r="R195" s="240"/>
      <c r="S195" s="240"/>
      <c r="T195" s="241"/>
      <c r="U195" s="13"/>
      <c r="V195" s="13"/>
      <c r="W195" s="13"/>
      <c r="X195" s="13"/>
      <c r="Y195" s="13"/>
      <c r="Z195" s="13"/>
      <c r="AA195" s="13"/>
      <c r="AB195" s="13"/>
      <c r="AC195" s="13"/>
      <c r="AD195" s="13"/>
      <c r="AE195" s="13"/>
      <c r="AT195" s="242" t="s">
        <v>166</v>
      </c>
      <c r="AU195" s="242" t="s">
        <v>79</v>
      </c>
      <c r="AV195" s="13" t="s">
        <v>81</v>
      </c>
      <c r="AW195" s="13" t="s">
        <v>33</v>
      </c>
      <c r="AX195" s="13" t="s">
        <v>71</v>
      </c>
      <c r="AY195" s="242" t="s">
        <v>154</v>
      </c>
    </row>
    <row r="196" s="13" customFormat="1">
      <c r="A196" s="13"/>
      <c r="B196" s="232"/>
      <c r="C196" s="233"/>
      <c r="D196" s="227" t="s">
        <v>166</v>
      </c>
      <c r="E196" s="234" t="s">
        <v>19</v>
      </c>
      <c r="F196" s="235" t="s">
        <v>715</v>
      </c>
      <c r="G196" s="233"/>
      <c r="H196" s="236">
        <v>40.021999999999998</v>
      </c>
      <c r="I196" s="237"/>
      <c r="J196" s="233"/>
      <c r="K196" s="233"/>
      <c r="L196" s="238"/>
      <c r="M196" s="239"/>
      <c r="N196" s="240"/>
      <c r="O196" s="240"/>
      <c r="P196" s="240"/>
      <c r="Q196" s="240"/>
      <c r="R196" s="240"/>
      <c r="S196" s="240"/>
      <c r="T196" s="241"/>
      <c r="U196" s="13"/>
      <c r="V196" s="13"/>
      <c r="W196" s="13"/>
      <c r="X196" s="13"/>
      <c r="Y196" s="13"/>
      <c r="Z196" s="13"/>
      <c r="AA196" s="13"/>
      <c r="AB196" s="13"/>
      <c r="AC196" s="13"/>
      <c r="AD196" s="13"/>
      <c r="AE196" s="13"/>
      <c r="AT196" s="242" t="s">
        <v>166</v>
      </c>
      <c r="AU196" s="242" t="s">
        <v>79</v>
      </c>
      <c r="AV196" s="13" t="s">
        <v>81</v>
      </c>
      <c r="AW196" s="13" t="s">
        <v>33</v>
      </c>
      <c r="AX196" s="13" t="s">
        <v>71</v>
      </c>
      <c r="AY196" s="242" t="s">
        <v>154</v>
      </c>
    </row>
    <row r="197" s="14" customFormat="1">
      <c r="A197" s="14"/>
      <c r="B197" s="256"/>
      <c r="C197" s="257"/>
      <c r="D197" s="227" t="s">
        <v>166</v>
      </c>
      <c r="E197" s="258" t="s">
        <v>19</v>
      </c>
      <c r="F197" s="259" t="s">
        <v>701</v>
      </c>
      <c r="G197" s="257"/>
      <c r="H197" s="258" t="s">
        <v>19</v>
      </c>
      <c r="I197" s="260"/>
      <c r="J197" s="257"/>
      <c r="K197" s="257"/>
      <c r="L197" s="261"/>
      <c r="M197" s="262"/>
      <c r="N197" s="263"/>
      <c r="O197" s="263"/>
      <c r="P197" s="263"/>
      <c r="Q197" s="263"/>
      <c r="R197" s="263"/>
      <c r="S197" s="263"/>
      <c r="T197" s="264"/>
      <c r="U197" s="14"/>
      <c r="V197" s="14"/>
      <c r="W197" s="14"/>
      <c r="X197" s="14"/>
      <c r="Y197" s="14"/>
      <c r="Z197" s="14"/>
      <c r="AA197" s="14"/>
      <c r="AB197" s="14"/>
      <c r="AC197" s="14"/>
      <c r="AD197" s="14"/>
      <c r="AE197" s="14"/>
      <c r="AT197" s="265" t="s">
        <v>166</v>
      </c>
      <c r="AU197" s="265" t="s">
        <v>79</v>
      </c>
      <c r="AV197" s="14" t="s">
        <v>79</v>
      </c>
      <c r="AW197" s="14" t="s">
        <v>33</v>
      </c>
      <c r="AX197" s="14" t="s">
        <v>71</v>
      </c>
      <c r="AY197" s="265" t="s">
        <v>154</v>
      </c>
    </row>
    <row r="198" s="13" customFormat="1">
      <c r="A198" s="13"/>
      <c r="B198" s="232"/>
      <c r="C198" s="233"/>
      <c r="D198" s="227" t="s">
        <v>166</v>
      </c>
      <c r="E198" s="234" t="s">
        <v>19</v>
      </c>
      <c r="F198" s="235" t="s">
        <v>702</v>
      </c>
      <c r="G198" s="233"/>
      <c r="H198" s="236">
        <v>36.479999999999997</v>
      </c>
      <c r="I198" s="237"/>
      <c r="J198" s="233"/>
      <c r="K198" s="233"/>
      <c r="L198" s="238"/>
      <c r="M198" s="239"/>
      <c r="N198" s="240"/>
      <c r="O198" s="240"/>
      <c r="P198" s="240"/>
      <c r="Q198" s="240"/>
      <c r="R198" s="240"/>
      <c r="S198" s="240"/>
      <c r="T198" s="241"/>
      <c r="U198" s="13"/>
      <c r="V198" s="13"/>
      <c r="W198" s="13"/>
      <c r="X198" s="13"/>
      <c r="Y198" s="13"/>
      <c r="Z198" s="13"/>
      <c r="AA198" s="13"/>
      <c r="AB198" s="13"/>
      <c r="AC198" s="13"/>
      <c r="AD198" s="13"/>
      <c r="AE198" s="13"/>
      <c r="AT198" s="242" t="s">
        <v>166</v>
      </c>
      <c r="AU198" s="242" t="s">
        <v>79</v>
      </c>
      <c r="AV198" s="13" t="s">
        <v>81</v>
      </c>
      <c r="AW198" s="13" t="s">
        <v>33</v>
      </c>
      <c r="AX198" s="13" t="s">
        <v>71</v>
      </c>
      <c r="AY198" s="242" t="s">
        <v>154</v>
      </c>
    </row>
    <row r="199" s="2" customFormat="1" ht="16.5" customHeight="1">
      <c r="A199" s="38"/>
      <c r="B199" s="39"/>
      <c r="C199" s="247" t="s">
        <v>407</v>
      </c>
      <c r="D199" s="247" t="s">
        <v>228</v>
      </c>
      <c r="E199" s="248" t="s">
        <v>482</v>
      </c>
      <c r="F199" s="249" t="s">
        <v>483</v>
      </c>
      <c r="G199" s="250" t="s">
        <v>253</v>
      </c>
      <c r="H199" s="251">
        <v>45.179000000000002</v>
      </c>
      <c r="I199" s="252"/>
      <c r="J199" s="253">
        <f>ROUND(I199*H199,2)</f>
        <v>0</v>
      </c>
      <c r="K199" s="249" t="s">
        <v>161</v>
      </c>
      <c r="L199" s="44"/>
      <c r="M199" s="254" t="s">
        <v>19</v>
      </c>
      <c r="N199" s="255" t="s">
        <v>42</v>
      </c>
      <c r="O199" s="84"/>
      <c r="P199" s="223">
        <f>O199*H199</f>
        <v>0</v>
      </c>
      <c r="Q199" s="223">
        <v>0</v>
      </c>
      <c r="R199" s="223">
        <f>Q199*H199</f>
        <v>0</v>
      </c>
      <c r="S199" s="223">
        <v>0</v>
      </c>
      <c r="T199" s="224">
        <f>S199*H199</f>
        <v>0</v>
      </c>
      <c r="U199" s="38"/>
      <c r="V199" s="38"/>
      <c r="W199" s="38"/>
      <c r="X199" s="38"/>
      <c r="Y199" s="38"/>
      <c r="Z199" s="38"/>
      <c r="AA199" s="38"/>
      <c r="AB199" s="38"/>
      <c r="AC199" s="38"/>
      <c r="AD199" s="38"/>
      <c r="AE199" s="38"/>
      <c r="AR199" s="225" t="s">
        <v>403</v>
      </c>
      <c r="AT199" s="225" t="s">
        <v>228</v>
      </c>
      <c r="AU199" s="225" t="s">
        <v>79</v>
      </c>
      <c r="AY199" s="17" t="s">
        <v>154</v>
      </c>
      <c r="BE199" s="226">
        <f>IF(N199="základní",J199,0)</f>
        <v>0</v>
      </c>
      <c r="BF199" s="226">
        <f>IF(N199="snížená",J199,0)</f>
        <v>0</v>
      </c>
      <c r="BG199" s="226">
        <f>IF(N199="zákl. přenesená",J199,0)</f>
        <v>0</v>
      </c>
      <c r="BH199" s="226">
        <f>IF(N199="sníž. přenesená",J199,0)</f>
        <v>0</v>
      </c>
      <c r="BI199" s="226">
        <f>IF(N199="nulová",J199,0)</f>
        <v>0</v>
      </c>
      <c r="BJ199" s="17" t="s">
        <v>79</v>
      </c>
      <c r="BK199" s="226">
        <f>ROUND(I199*H199,2)</f>
        <v>0</v>
      </c>
      <c r="BL199" s="17" t="s">
        <v>403</v>
      </c>
      <c r="BM199" s="225" t="s">
        <v>716</v>
      </c>
    </row>
    <row r="200" s="2" customFormat="1">
      <c r="A200" s="38"/>
      <c r="B200" s="39"/>
      <c r="C200" s="40"/>
      <c r="D200" s="227" t="s">
        <v>165</v>
      </c>
      <c r="E200" s="40"/>
      <c r="F200" s="228" t="s">
        <v>485</v>
      </c>
      <c r="G200" s="40"/>
      <c r="H200" s="40"/>
      <c r="I200" s="229"/>
      <c r="J200" s="40"/>
      <c r="K200" s="40"/>
      <c r="L200" s="44"/>
      <c r="M200" s="230"/>
      <c r="N200" s="231"/>
      <c r="O200" s="84"/>
      <c r="P200" s="84"/>
      <c r="Q200" s="84"/>
      <c r="R200" s="84"/>
      <c r="S200" s="84"/>
      <c r="T200" s="85"/>
      <c r="U200" s="38"/>
      <c r="V200" s="38"/>
      <c r="W200" s="38"/>
      <c r="X200" s="38"/>
      <c r="Y200" s="38"/>
      <c r="Z200" s="38"/>
      <c r="AA200" s="38"/>
      <c r="AB200" s="38"/>
      <c r="AC200" s="38"/>
      <c r="AD200" s="38"/>
      <c r="AE200" s="38"/>
      <c r="AT200" s="17" t="s">
        <v>165</v>
      </c>
      <c r="AU200" s="17" t="s">
        <v>79</v>
      </c>
    </row>
    <row r="201" s="13" customFormat="1">
      <c r="A201" s="13"/>
      <c r="B201" s="232"/>
      <c r="C201" s="233"/>
      <c r="D201" s="227" t="s">
        <v>166</v>
      </c>
      <c r="E201" s="234" t="s">
        <v>19</v>
      </c>
      <c r="F201" s="235" t="s">
        <v>717</v>
      </c>
      <c r="G201" s="233"/>
      <c r="H201" s="236">
        <v>44.429000000000002</v>
      </c>
      <c r="I201" s="237"/>
      <c r="J201" s="233"/>
      <c r="K201" s="233"/>
      <c r="L201" s="238"/>
      <c r="M201" s="239"/>
      <c r="N201" s="240"/>
      <c r="O201" s="240"/>
      <c r="P201" s="240"/>
      <c r="Q201" s="240"/>
      <c r="R201" s="240"/>
      <c r="S201" s="240"/>
      <c r="T201" s="241"/>
      <c r="U201" s="13"/>
      <c r="V201" s="13"/>
      <c r="W201" s="13"/>
      <c r="X201" s="13"/>
      <c r="Y201" s="13"/>
      <c r="Z201" s="13"/>
      <c r="AA201" s="13"/>
      <c r="AB201" s="13"/>
      <c r="AC201" s="13"/>
      <c r="AD201" s="13"/>
      <c r="AE201" s="13"/>
      <c r="AT201" s="242" t="s">
        <v>166</v>
      </c>
      <c r="AU201" s="242" t="s">
        <v>79</v>
      </c>
      <c r="AV201" s="13" t="s">
        <v>81</v>
      </c>
      <c r="AW201" s="13" t="s">
        <v>33</v>
      </c>
      <c r="AX201" s="13" t="s">
        <v>71</v>
      </c>
      <c r="AY201" s="242" t="s">
        <v>154</v>
      </c>
    </row>
    <row r="202" s="13" customFormat="1">
      <c r="A202" s="13"/>
      <c r="B202" s="232"/>
      <c r="C202" s="233"/>
      <c r="D202" s="227" t="s">
        <v>166</v>
      </c>
      <c r="E202" s="234" t="s">
        <v>19</v>
      </c>
      <c r="F202" s="235" t="s">
        <v>430</v>
      </c>
      <c r="G202" s="233"/>
      <c r="H202" s="236">
        <v>0.75</v>
      </c>
      <c r="I202" s="237"/>
      <c r="J202" s="233"/>
      <c r="K202" s="233"/>
      <c r="L202" s="238"/>
      <c r="M202" s="239"/>
      <c r="N202" s="240"/>
      <c r="O202" s="240"/>
      <c r="P202" s="240"/>
      <c r="Q202" s="240"/>
      <c r="R202" s="240"/>
      <c r="S202" s="240"/>
      <c r="T202" s="241"/>
      <c r="U202" s="13"/>
      <c r="V202" s="13"/>
      <c r="W202" s="13"/>
      <c r="X202" s="13"/>
      <c r="Y202" s="13"/>
      <c r="Z202" s="13"/>
      <c r="AA202" s="13"/>
      <c r="AB202" s="13"/>
      <c r="AC202" s="13"/>
      <c r="AD202" s="13"/>
      <c r="AE202" s="13"/>
      <c r="AT202" s="242" t="s">
        <v>166</v>
      </c>
      <c r="AU202" s="242" t="s">
        <v>79</v>
      </c>
      <c r="AV202" s="13" t="s">
        <v>81</v>
      </c>
      <c r="AW202" s="13" t="s">
        <v>33</v>
      </c>
      <c r="AX202" s="13" t="s">
        <v>71</v>
      </c>
      <c r="AY202" s="242" t="s">
        <v>154</v>
      </c>
    </row>
    <row r="203" s="2" customFormat="1" ht="21.75" customHeight="1">
      <c r="A203" s="38"/>
      <c r="B203" s="39"/>
      <c r="C203" s="247" t="s">
        <v>414</v>
      </c>
      <c r="D203" s="247" t="s">
        <v>228</v>
      </c>
      <c r="E203" s="248" t="s">
        <v>471</v>
      </c>
      <c r="F203" s="249" t="s">
        <v>472</v>
      </c>
      <c r="G203" s="250" t="s">
        <v>253</v>
      </c>
      <c r="H203" s="251">
        <v>10.237</v>
      </c>
      <c r="I203" s="252"/>
      <c r="J203" s="253">
        <f>ROUND(I203*H203,2)</f>
        <v>0</v>
      </c>
      <c r="K203" s="249" t="s">
        <v>161</v>
      </c>
      <c r="L203" s="44"/>
      <c r="M203" s="254" t="s">
        <v>19</v>
      </c>
      <c r="N203" s="255" t="s">
        <v>42</v>
      </c>
      <c r="O203" s="84"/>
      <c r="P203" s="223">
        <f>O203*H203</f>
        <v>0</v>
      </c>
      <c r="Q203" s="223">
        <v>0</v>
      </c>
      <c r="R203" s="223">
        <f>Q203*H203</f>
        <v>0</v>
      </c>
      <c r="S203" s="223">
        <v>0</v>
      </c>
      <c r="T203" s="224">
        <f>S203*H203</f>
        <v>0</v>
      </c>
      <c r="U203" s="38"/>
      <c r="V203" s="38"/>
      <c r="W203" s="38"/>
      <c r="X203" s="38"/>
      <c r="Y203" s="38"/>
      <c r="Z203" s="38"/>
      <c r="AA203" s="38"/>
      <c r="AB203" s="38"/>
      <c r="AC203" s="38"/>
      <c r="AD203" s="38"/>
      <c r="AE203" s="38"/>
      <c r="AR203" s="225" t="s">
        <v>403</v>
      </c>
      <c r="AT203" s="225" t="s">
        <v>228</v>
      </c>
      <c r="AU203" s="225" t="s">
        <v>79</v>
      </c>
      <c r="AY203" s="17" t="s">
        <v>154</v>
      </c>
      <c r="BE203" s="226">
        <f>IF(N203="základní",J203,0)</f>
        <v>0</v>
      </c>
      <c r="BF203" s="226">
        <f>IF(N203="snížená",J203,0)</f>
        <v>0</v>
      </c>
      <c r="BG203" s="226">
        <f>IF(N203="zákl. přenesená",J203,0)</f>
        <v>0</v>
      </c>
      <c r="BH203" s="226">
        <f>IF(N203="sníž. přenesená",J203,0)</f>
        <v>0</v>
      </c>
      <c r="BI203" s="226">
        <f>IF(N203="nulová",J203,0)</f>
        <v>0</v>
      </c>
      <c r="BJ203" s="17" t="s">
        <v>79</v>
      </c>
      <c r="BK203" s="226">
        <f>ROUND(I203*H203,2)</f>
        <v>0</v>
      </c>
      <c r="BL203" s="17" t="s">
        <v>403</v>
      </c>
      <c r="BM203" s="225" t="s">
        <v>718</v>
      </c>
    </row>
    <row r="204" s="2" customFormat="1">
      <c r="A204" s="38"/>
      <c r="B204" s="39"/>
      <c r="C204" s="40"/>
      <c r="D204" s="227" t="s">
        <v>165</v>
      </c>
      <c r="E204" s="40"/>
      <c r="F204" s="228" t="s">
        <v>474</v>
      </c>
      <c r="G204" s="40"/>
      <c r="H204" s="40"/>
      <c r="I204" s="229"/>
      <c r="J204" s="40"/>
      <c r="K204" s="40"/>
      <c r="L204" s="44"/>
      <c r="M204" s="230"/>
      <c r="N204" s="231"/>
      <c r="O204" s="84"/>
      <c r="P204" s="84"/>
      <c r="Q204" s="84"/>
      <c r="R204" s="84"/>
      <c r="S204" s="84"/>
      <c r="T204" s="85"/>
      <c r="U204" s="38"/>
      <c r="V204" s="38"/>
      <c r="W204" s="38"/>
      <c r="X204" s="38"/>
      <c r="Y204" s="38"/>
      <c r="Z204" s="38"/>
      <c r="AA204" s="38"/>
      <c r="AB204" s="38"/>
      <c r="AC204" s="38"/>
      <c r="AD204" s="38"/>
      <c r="AE204" s="38"/>
      <c r="AT204" s="17" t="s">
        <v>165</v>
      </c>
      <c r="AU204" s="17" t="s">
        <v>79</v>
      </c>
    </row>
    <row r="205" s="13" customFormat="1">
      <c r="A205" s="13"/>
      <c r="B205" s="232"/>
      <c r="C205" s="233"/>
      <c r="D205" s="227" t="s">
        <v>166</v>
      </c>
      <c r="E205" s="234" t="s">
        <v>19</v>
      </c>
      <c r="F205" s="235" t="s">
        <v>698</v>
      </c>
      <c r="G205" s="233"/>
      <c r="H205" s="236">
        <v>10.237</v>
      </c>
      <c r="I205" s="237"/>
      <c r="J205" s="233"/>
      <c r="K205" s="233"/>
      <c r="L205" s="238"/>
      <c r="M205" s="239"/>
      <c r="N205" s="240"/>
      <c r="O205" s="240"/>
      <c r="P205" s="240"/>
      <c r="Q205" s="240"/>
      <c r="R205" s="240"/>
      <c r="S205" s="240"/>
      <c r="T205" s="241"/>
      <c r="U205" s="13"/>
      <c r="V205" s="13"/>
      <c r="W205" s="13"/>
      <c r="X205" s="13"/>
      <c r="Y205" s="13"/>
      <c r="Z205" s="13"/>
      <c r="AA205" s="13"/>
      <c r="AB205" s="13"/>
      <c r="AC205" s="13"/>
      <c r="AD205" s="13"/>
      <c r="AE205" s="13"/>
      <c r="AT205" s="242" t="s">
        <v>166</v>
      </c>
      <c r="AU205" s="242" t="s">
        <v>79</v>
      </c>
      <c r="AV205" s="13" t="s">
        <v>81</v>
      </c>
      <c r="AW205" s="13" t="s">
        <v>33</v>
      </c>
      <c r="AX205" s="13" t="s">
        <v>71</v>
      </c>
      <c r="AY205" s="242" t="s">
        <v>154</v>
      </c>
    </row>
    <row r="206" s="2" customFormat="1" ht="16.5" customHeight="1">
      <c r="A206" s="38"/>
      <c r="B206" s="39"/>
      <c r="C206" s="247" t="s">
        <v>421</v>
      </c>
      <c r="D206" s="247" t="s">
        <v>228</v>
      </c>
      <c r="E206" s="248" t="s">
        <v>476</v>
      </c>
      <c r="F206" s="249" t="s">
        <v>477</v>
      </c>
      <c r="G206" s="250" t="s">
        <v>253</v>
      </c>
      <c r="H206" s="251">
        <v>0.111</v>
      </c>
      <c r="I206" s="252"/>
      <c r="J206" s="253">
        <f>ROUND(I206*H206,2)</f>
        <v>0</v>
      </c>
      <c r="K206" s="249" t="s">
        <v>161</v>
      </c>
      <c r="L206" s="44"/>
      <c r="M206" s="254" t="s">
        <v>19</v>
      </c>
      <c r="N206" s="255" t="s">
        <v>42</v>
      </c>
      <c r="O206" s="84"/>
      <c r="P206" s="223">
        <f>O206*H206</f>
        <v>0</v>
      </c>
      <c r="Q206" s="223">
        <v>0</v>
      </c>
      <c r="R206" s="223">
        <f>Q206*H206</f>
        <v>0</v>
      </c>
      <c r="S206" s="223">
        <v>0</v>
      </c>
      <c r="T206" s="224">
        <f>S206*H206</f>
        <v>0</v>
      </c>
      <c r="U206" s="38"/>
      <c r="V206" s="38"/>
      <c r="W206" s="38"/>
      <c r="X206" s="38"/>
      <c r="Y206" s="38"/>
      <c r="Z206" s="38"/>
      <c r="AA206" s="38"/>
      <c r="AB206" s="38"/>
      <c r="AC206" s="38"/>
      <c r="AD206" s="38"/>
      <c r="AE206" s="38"/>
      <c r="AR206" s="225" t="s">
        <v>403</v>
      </c>
      <c r="AT206" s="225" t="s">
        <v>228</v>
      </c>
      <c r="AU206" s="225" t="s">
        <v>79</v>
      </c>
      <c r="AY206" s="17" t="s">
        <v>154</v>
      </c>
      <c r="BE206" s="226">
        <f>IF(N206="základní",J206,0)</f>
        <v>0</v>
      </c>
      <c r="BF206" s="226">
        <f>IF(N206="snížená",J206,0)</f>
        <v>0</v>
      </c>
      <c r="BG206" s="226">
        <f>IF(N206="zákl. přenesená",J206,0)</f>
        <v>0</v>
      </c>
      <c r="BH206" s="226">
        <f>IF(N206="sníž. přenesená",J206,0)</f>
        <v>0</v>
      </c>
      <c r="BI206" s="226">
        <f>IF(N206="nulová",J206,0)</f>
        <v>0</v>
      </c>
      <c r="BJ206" s="17" t="s">
        <v>79</v>
      </c>
      <c r="BK206" s="226">
        <f>ROUND(I206*H206,2)</f>
        <v>0</v>
      </c>
      <c r="BL206" s="17" t="s">
        <v>403</v>
      </c>
      <c r="BM206" s="225" t="s">
        <v>719</v>
      </c>
    </row>
    <row r="207" s="2" customFormat="1">
      <c r="A207" s="38"/>
      <c r="B207" s="39"/>
      <c r="C207" s="40"/>
      <c r="D207" s="227" t="s">
        <v>165</v>
      </c>
      <c r="E207" s="40"/>
      <c r="F207" s="228" t="s">
        <v>479</v>
      </c>
      <c r="G207" s="40"/>
      <c r="H207" s="40"/>
      <c r="I207" s="229"/>
      <c r="J207" s="40"/>
      <c r="K207" s="40"/>
      <c r="L207" s="44"/>
      <c r="M207" s="230"/>
      <c r="N207" s="231"/>
      <c r="O207" s="84"/>
      <c r="P207" s="84"/>
      <c r="Q207" s="84"/>
      <c r="R207" s="84"/>
      <c r="S207" s="84"/>
      <c r="T207" s="85"/>
      <c r="U207" s="38"/>
      <c r="V207" s="38"/>
      <c r="W207" s="38"/>
      <c r="X207" s="38"/>
      <c r="Y207" s="38"/>
      <c r="Z207" s="38"/>
      <c r="AA207" s="38"/>
      <c r="AB207" s="38"/>
      <c r="AC207" s="38"/>
      <c r="AD207" s="38"/>
      <c r="AE207" s="38"/>
      <c r="AT207" s="17" t="s">
        <v>165</v>
      </c>
      <c r="AU207" s="17" t="s">
        <v>79</v>
      </c>
    </row>
    <row r="208" s="14" customFormat="1">
      <c r="A208" s="14"/>
      <c r="B208" s="256"/>
      <c r="C208" s="257"/>
      <c r="D208" s="227" t="s">
        <v>166</v>
      </c>
      <c r="E208" s="258" t="s">
        <v>19</v>
      </c>
      <c r="F208" s="259" t="s">
        <v>720</v>
      </c>
      <c r="G208" s="257"/>
      <c r="H208" s="258" t="s">
        <v>19</v>
      </c>
      <c r="I208" s="260"/>
      <c r="J208" s="257"/>
      <c r="K208" s="257"/>
      <c r="L208" s="261"/>
      <c r="M208" s="262"/>
      <c r="N208" s="263"/>
      <c r="O208" s="263"/>
      <c r="P208" s="263"/>
      <c r="Q208" s="263"/>
      <c r="R208" s="263"/>
      <c r="S208" s="263"/>
      <c r="T208" s="264"/>
      <c r="U208" s="14"/>
      <c r="V208" s="14"/>
      <c r="W208" s="14"/>
      <c r="X208" s="14"/>
      <c r="Y208" s="14"/>
      <c r="Z208" s="14"/>
      <c r="AA208" s="14"/>
      <c r="AB208" s="14"/>
      <c r="AC208" s="14"/>
      <c r="AD208" s="14"/>
      <c r="AE208" s="14"/>
      <c r="AT208" s="265" t="s">
        <v>166</v>
      </c>
      <c r="AU208" s="265" t="s">
        <v>79</v>
      </c>
      <c r="AV208" s="14" t="s">
        <v>79</v>
      </c>
      <c r="AW208" s="14" t="s">
        <v>33</v>
      </c>
      <c r="AX208" s="14" t="s">
        <v>71</v>
      </c>
      <c r="AY208" s="265" t="s">
        <v>154</v>
      </c>
    </row>
    <row r="209" s="13" customFormat="1">
      <c r="A209" s="13"/>
      <c r="B209" s="232"/>
      <c r="C209" s="233"/>
      <c r="D209" s="227" t="s">
        <v>166</v>
      </c>
      <c r="E209" s="234" t="s">
        <v>19</v>
      </c>
      <c r="F209" s="235" t="s">
        <v>721</v>
      </c>
      <c r="G209" s="233"/>
      <c r="H209" s="236">
        <v>0.111</v>
      </c>
      <c r="I209" s="237"/>
      <c r="J209" s="233"/>
      <c r="K209" s="233"/>
      <c r="L209" s="238"/>
      <c r="M209" s="266"/>
      <c r="N209" s="267"/>
      <c r="O209" s="267"/>
      <c r="P209" s="267"/>
      <c r="Q209" s="267"/>
      <c r="R209" s="267"/>
      <c r="S209" s="267"/>
      <c r="T209" s="268"/>
      <c r="U209" s="13"/>
      <c r="V209" s="13"/>
      <c r="W209" s="13"/>
      <c r="X209" s="13"/>
      <c r="Y209" s="13"/>
      <c r="Z209" s="13"/>
      <c r="AA209" s="13"/>
      <c r="AB209" s="13"/>
      <c r="AC209" s="13"/>
      <c r="AD209" s="13"/>
      <c r="AE209" s="13"/>
      <c r="AT209" s="242" t="s">
        <v>166</v>
      </c>
      <c r="AU209" s="242" t="s">
        <v>79</v>
      </c>
      <c r="AV209" s="13" t="s">
        <v>81</v>
      </c>
      <c r="AW209" s="13" t="s">
        <v>33</v>
      </c>
      <c r="AX209" s="13" t="s">
        <v>71</v>
      </c>
      <c r="AY209" s="242" t="s">
        <v>154</v>
      </c>
    </row>
    <row r="210" s="2" customFormat="1" ht="6.96" customHeight="1">
      <c r="A210" s="38"/>
      <c r="B210" s="59"/>
      <c r="C210" s="60"/>
      <c r="D210" s="60"/>
      <c r="E210" s="60"/>
      <c r="F210" s="60"/>
      <c r="G210" s="60"/>
      <c r="H210" s="60"/>
      <c r="I210" s="60"/>
      <c r="J210" s="60"/>
      <c r="K210" s="60"/>
      <c r="L210" s="44"/>
      <c r="M210" s="38"/>
      <c r="O210" s="38"/>
      <c r="P210" s="38"/>
      <c r="Q210" s="38"/>
      <c r="R210" s="38"/>
      <c r="S210" s="38"/>
      <c r="T210" s="38"/>
      <c r="U210" s="38"/>
      <c r="V210" s="38"/>
      <c r="W210" s="38"/>
      <c r="X210" s="38"/>
      <c r="Y210" s="38"/>
      <c r="Z210" s="38"/>
      <c r="AA210" s="38"/>
      <c r="AB210" s="38"/>
      <c r="AC210" s="38"/>
      <c r="AD210" s="38"/>
      <c r="AE210" s="38"/>
    </row>
  </sheetData>
  <sheetProtection sheet="1" autoFilter="0" formatColumns="0" formatRows="0" objects="1" scenarios="1" spinCount="100000" saltValue="t+hHwzMDKS3bZQR20rpTemFJLN/+1JgMrWklrxhfoBMJNDl16CP0HOlRvNXUQdGzuewVmqpLY/sv7KAw/4ZH0g==" hashValue="+JC/qa7U9JbM3zMLKavW6yRwOKsqRRi2TEGixjo4aBRFvGlmtsUC9QIn5byRFRGoEyvkYhzCr0atyx8Sg/nPTg==" algorithmName="SHA-512" password="CC35"/>
  <autoFilter ref="C87:K20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97</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2" customFormat="1" ht="12" customHeight="1">
      <c r="A8" s="38"/>
      <c r="B8" s="44"/>
      <c r="C8" s="38"/>
      <c r="D8" s="142" t="s">
        <v>123</v>
      </c>
      <c r="E8" s="38"/>
      <c r="F8" s="38"/>
      <c r="G8" s="38"/>
      <c r="H8" s="38"/>
      <c r="I8" s="38"/>
      <c r="J8" s="38"/>
      <c r="K8" s="38"/>
      <c r="L8" s="144"/>
      <c r="S8" s="38"/>
      <c r="T8" s="38"/>
      <c r="U8" s="38"/>
      <c r="V8" s="38"/>
      <c r="W8" s="38"/>
      <c r="X8" s="38"/>
      <c r="Y8" s="38"/>
      <c r="Z8" s="38"/>
      <c r="AA8" s="38"/>
      <c r="AB8" s="38"/>
      <c r="AC8" s="38"/>
      <c r="AD8" s="38"/>
      <c r="AE8" s="38"/>
    </row>
    <row r="9" hidden="1" s="2" customFormat="1" ht="16.5" customHeight="1">
      <c r="A9" s="38"/>
      <c r="B9" s="44"/>
      <c r="C9" s="38"/>
      <c r="D9" s="38"/>
      <c r="E9" s="145" t="s">
        <v>722</v>
      </c>
      <c r="F9" s="38"/>
      <c r="G9" s="38"/>
      <c r="H9" s="38"/>
      <c r="I9" s="38"/>
      <c r="J9" s="38"/>
      <c r="K9" s="38"/>
      <c r="L9" s="14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hidden="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hidden="1" s="2" customFormat="1" ht="12" customHeight="1">
      <c r="A12" s="38"/>
      <c r="B12" s="44"/>
      <c r="C12" s="38"/>
      <c r="D12" s="142" t="s">
        <v>21</v>
      </c>
      <c r="E12" s="38"/>
      <c r="F12" s="133" t="s">
        <v>22</v>
      </c>
      <c r="G12" s="38"/>
      <c r="H12" s="38"/>
      <c r="I12" s="142" t="s">
        <v>23</v>
      </c>
      <c r="J12" s="146" t="str">
        <f>'Rekapitulace zakázky'!AN8</f>
        <v>1. 3. 2021</v>
      </c>
      <c r="K12" s="38"/>
      <c r="L12" s="14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hidden="1" s="2" customFormat="1" ht="12" customHeight="1">
      <c r="A14" s="38"/>
      <c r="B14" s="44"/>
      <c r="C14" s="38"/>
      <c r="D14" s="142" t="s">
        <v>25</v>
      </c>
      <c r="E14" s="38"/>
      <c r="F14" s="38"/>
      <c r="G14" s="38"/>
      <c r="H14" s="38"/>
      <c r="I14" s="142" t="s">
        <v>26</v>
      </c>
      <c r="J14" s="133" t="s">
        <v>19</v>
      </c>
      <c r="K14" s="38"/>
      <c r="L14" s="144"/>
      <c r="S14" s="38"/>
      <c r="T14" s="38"/>
      <c r="U14" s="38"/>
      <c r="V14" s="38"/>
      <c r="W14" s="38"/>
      <c r="X14" s="38"/>
      <c r="Y14" s="38"/>
      <c r="Z14" s="38"/>
      <c r="AA14" s="38"/>
      <c r="AB14" s="38"/>
      <c r="AC14" s="38"/>
      <c r="AD14" s="38"/>
      <c r="AE14" s="38"/>
    </row>
    <row r="15" hidden="1" s="2" customFormat="1" ht="18" customHeight="1">
      <c r="A15" s="38"/>
      <c r="B15" s="44"/>
      <c r="C15" s="38"/>
      <c r="D15" s="38"/>
      <c r="E15" s="133" t="s">
        <v>27</v>
      </c>
      <c r="F15" s="38"/>
      <c r="G15" s="38"/>
      <c r="H15" s="38"/>
      <c r="I15" s="142" t="s">
        <v>28</v>
      </c>
      <c r="J15" s="133" t="s">
        <v>19</v>
      </c>
      <c r="K15" s="38"/>
      <c r="L15" s="14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hidden="1" s="2" customFormat="1" ht="12" customHeight="1">
      <c r="A17" s="38"/>
      <c r="B17" s="44"/>
      <c r="C17" s="38"/>
      <c r="D17" s="142" t="s">
        <v>29</v>
      </c>
      <c r="E17" s="38"/>
      <c r="F17" s="38"/>
      <c r="G17" s="38"/>
      <c r="H17" s="38"/>
      <c r="I17" s="142" t="s">
        <v>26</v>
      </c>
      <c r="J17" s="33" t="str">
        <f>'Rekapitulace zakázky'!AN13</f>
        <v>Vyplň údaj</v>
      </c>
      <c r="K17" s="38"/>
      <c r="L17" s="14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zakázky'!E14</f>
        <v>Vyplň údaj</v>
      </c>
      <c r="F18" s="133"/>
      <c r="G18" s="133"/>
      <c r="H18" s="133"/>
      <c r="I18" s="142" t="s">
        <v>28</v>
      </c>
      <c r="J18" s="33" t="str">
        <f>'Rekapitulace zakázky'!AN14</f>
        <v>Vyplň údaj</v>
      </c>
      <c r="K18" s="38"/>
      <c r="L18" s="14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hidden="1" s="2" customFormat="1" ht="12" customHeight="1">
      <c r="A20" s="38"/>
      <c r="B20" s="44"/>
      <c r="C20" s="38"/>
      <c r="D20" s="142" t="s">
        <v>31</v>
      </c>
      <c r="E20" s="38"/>
      <c r="F20" s="38"/>
      <c r="G20" s="38"/>
      <c r="H20" s="38"/>
      <c r="I20" s="142" t="s">
        <v>26</v>
      </c>
      <c r="J20" s="133" t="str">
        <f>IF('Rekapitulace zakázky'!AN16="","",'Rekapitulace zakázky'!AN16)</f>
        <v/>
      </c>
      <c r="K20" s="38"/>
      <c r="L20" s="144"/>
      <c r="S20" s="38"/>
      <c r="T20" s="38"/>
      <c r="U20" s="38"/>
      <c r="V20" s="38"/>
      <c r="W20" s="38"/>
      <c r="X20" s="38"/>
      <c r="Y20" s="38"/>
      <c r="Z20" s="38"/>
      <c r="AA20" s="38"/>
      <c r="AB20" s="38"/>
      <c r="AC20" s="38"/>
      <c r="AD20" s="38"/>
      <c r="AE20" s="38"/>
    </row>
    <row r="21" hidden="1" s="2" customFormat="1" ht="18" customHeight="1">
      <c r="A21" s="38"/>
      <c r="B21" s="44"/>
      <c r="C21" s="38"/>
      <c r="D21" s="38"/>
      <c r="E21" s="133" t="str">
        <f>IF('Rekapitulace zakázky'!E17="","",'Rekapitulace zakázky'!E17)</f>
        <v xml:space="preserve"> </v>
      </c>
      <c r="F21" s="38"/>
      <c r="G21" s="38"/>
      <c r="H21" s="38"/>
      <c r="I21" s="142" t="s">
        <v>28</v>
      </c>
      <c r="J21" s="133" t="str">
        <f>IF('Rekapitulace zakázky'!AN17="","",'Rekapitulace zakázky'!AN17)</f>
        <v/>
      </c>
      <c r="K21" s="38"/>
      <c r="L21" s="14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hidden="1" s="2" customFormat="1" ht="12" customHeight="1">
      <c r="A23" s="38"/>
      <c r="B23" s="44"/>
      <c r="C23" s="38"/>
      <c r="D23" s="142" t="s">
        <v>34</v>
      </c>
      <c r="E23" s="38"/>
      <c r="F23" s="38"/>
      <c r="G23" s="38"/>
      <c r="H23" s="38"/>
      <c r="I23" s="142" t="s">
        <v>26</v>
      </c>
      <c r="J23" s="133" t="s">
        <v>19</v>
      </c>
      <c r="K23" s="38"/>
      <c r="L23" s="144"/>
      <c r="S23" s="38"/>
      <c r="T23" s="38"/>
      <c r="U23" s="38"/>
      <c r="V23" s="38"/>
      <c r="W23" s="38"/>
      <c r="X23" s="38"/>
      <c r="Y23" s="38"/>
      <c r="Z23" s="38"/>
      <c r="AA23" s="38"/>
      <c r="AB23" s="38"/>
      <c r="AC23" s="38"/>
      <c r="AD23" s="38"/>
      <c r="AE23" s="38"/>
    </row>
    <row r="24" hidden="1" s="2" customFormat="1" ht="18" customHeight="1">
      <c r="A24" s="38"/>
      <c r="B24" s="44"/>
      <c r="C24" s="38"/>
      <c r="D24" s="38"/>
      <c r="E24" s="133" t="s">
        <v>27</v>
      </c>
      <c r="F24" s="38"/>
      <c r="G24" s="38"/>
      <c r="H24" s="38"/>
      <c r="I24" s="142" t="s">
        <v>28</v>
      </c>
      <c r="J24" s="133" t="s">
        <v>19</v>
      </c>
      <c r="K24" s="38"/>
      <c r="L24" s="14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hidden="1" s="2" customFormat="1" ht="12" customHeight="1">
      <c r="A26" s="38"/>
      <c r="B26" s="44"/>
      <c r="C26" s="38"/>
      <c r="D26" s="142" t="s">
        <v>35</v>
      </c>
      <c r="E26" s="38"/>
      <c r="F26" s="38"/>
      <c r="G26" s="38"/>
      <c r="H26" s="38"/>
      <c r="I26" s="38"/>
      <c r="J26" s="38"/>
      <c r="K26" s="38"/>
      <c r="L26" s="144"/>
      <c r="S26" s="38"/>
      <c r="T26" s="38"/>
      <c r="U26" s="38"/>
      <c r="V26" s="38"/>
      <c r="W26" s="38"/>
      <c r="X26" s="38"/>
      <c r="Y26" s="38"/>
      <c r="Z26" s="38"/>
      <c r="AA26" s="38"/>
      <c r="AB26" s="38"/>
      <c r="AC26" s="38"/>
      <c r="AD26" s="38"/>
      <c r="AE26" s="38"/>
    </row>
    <row r="27" hidden="1"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hidden="1"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hidden="1"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hidden="1" s="2" customFormat="1" ht="25.44" customHeight="1">
      <c r="A30" s="38"/>
      <c r="B30" s="44"/>
      <c r="C30" s="38"/>
      <c r="D30" s="152" t="s">
        <v>37</v>
      </c>
      <c r="E30" s="38"/>
      <c r="F30" s="38"/>
      <c r="G30" s="38"/>
      <c r="H30" s="38"/>
      <c r="I30" s="38"/>
      <c r="J30" s="153">
        <f>ROUND(J83, 2)</f>
        <v>0</v>
      </c>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14.4" customHeight="1">
      <c r="A32" s="38"/>
      <c r="B32" s="44"/>
      <c r="C32" s="38"/>
      <c r="D32" s="38"/>
      <c r="E32" s="38"/>
      <c r="F32" s="154" t="s">
        <v>39</v>
      </c>
      <c r="G32" s="38"/>
      <c r="H32" s="38"/>
      <c r="I32" s="154" t="s">
        <v>38</v>
      </c>
      <c r="J32" s="154" t="s">
        <v>40</v>
      </c>
      <c r="K32" s="38"/>
      <c r="L32" s="144"/>
      <c r="S32" s="38"/>
      <c r="T32" s="38"/>
      <c r="U32" s="38"/>
      <c r="V32" s="38"/>
      <c r="W32" s="38"/>
      <c r="X32" s="38"/>
      <c r="Y32" s="38"/>
      <c r="Z32" s="38"/>
      <c r="AA32" s="38"/>
      <c r="AB32" s="38"/>
      <c r="AC32" s="38"/>
      <c r="AD32" s="38"/>
      <c r="AE32" s="38"/>
    </row>
    <row r="33" hidden="1" s="2" customFormat="1" ht="14.4" customHeight="1">
      <c r="A33" s="38"/>
      <c r="B33" s="44"/>
      <c r="C33" s="38"/>
      <c r="D33" s="155" t="s">
        <v>41</v>
      </c>
      <c r="E33" s="142" t="s">
        <v>42</v>
      </c>
      <c r="F33" s="156">
        <f>ROUND((SUM(BE83:BE201)),  2)</f>
        <v>0</v>
      </c>
      <c r="G33" s="38"/>
      <c r="H33" s="38"/>
      <c r="I33" s="157">
        <v>0.20999999999999999</v>
      </c>
      <c r="J33" s="156">
        <f>ROUND(((SUM(BE83:BE201))*I33),  2)</f>
        <v>0</v>
      </c>
      <c r="K33" s="38"/>
      <c r="L33" s="144"/>
      <c r="S33" s="38"/>
      <c r="T33" s="38"/>
      <c r="U33" s="38"/>
      <c r="V33" s="38"/>
      <c r="W33" s="38"/>
      <c r="X33" s="38"/>
      <c r="Y33" s="38"/>
      <c r="Z33" s="38"/>
      <c r="AA33" s="38"/>
      <c r="AB33" s="38"/>
      <c r="AC33" s="38"/>
      <c r="AD33" s="38"/>
      <c r="AE33" s="38"/>
    </row>
    <row r="34" hidden="1" s="2" customFormat="1" ht="14.4" customHeight="1">
      <c r="A34" s="38"/>
      <c r="B34" s="44"/>
      <c r="C34" s="38"/>
      <c r="D34" s="38"/>
      <c r="E34" s="142" t="s">
        <v>43</v>
      </c>
      <c r="F34" s="156">
        <f>ROUND((SUM(BF83:BF201)),  2)</f>
        <v>0</v>
      </c>
      <c r="G34" s="38"/>
      <c r="H34" s="38"/>
      <c r="I34" s="157">
        <v>0.14999999999999999</v>
      </c>
      <c r="J34" s="156">
        <f>ROUND(((SUM(BF83:BF201))*I34),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56">
        <f>ROUND((SUM(BG83:BG201)),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56">
        <f>ROUND((SUM(BH83:BH201)),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56">
        <f>ROUND((SUM(BI83:BI201)),  2)</f>
        <v>0</v>
      </c>
      <c r="G37" s="38"/>
      <c r="H37" s="38"/>
      <c r="I37" s="157">
        <v>0</v>
      </c>
      <c r="J37" s="156">
        <f>0</f>
        <v>0</v>
      </c>
      <c r="K37" s="38"/>
      <c r="L37" s="14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hidden="1" s="2" customFormat="1" ht="25.44" customHeight="1">
      <c r="A39" s="38"/>
      <c r="B39" s="44"/>
      <c r="C39" s="158"/>
      <c r="D39" s="159" t="s">
        <v>47</v>
      </c>
      <c r="E39" s="160"/>
      <c r="F39" s="160"/>
      <c r="G39" s="161" t="s">
        <v>48</v>
      </c>
      <c r="H39" s="162" t="s">
        <v>49</v>
      </c>
      <c r="I39" s="160"/>
      <c r="J39" s="163">
        <f>SUM(J30:J37)</f>
        <v>0</v>
      </c>
      <c r="K39" s="164"/>
      <c r="L39" s="144"/>
      <c r="S39" s="38"/>
      <c r="T39" s="38"/>
      <c r="U39" s="38"/>
      <c r="V39" s="38"/>
      <c r="W39" s="38"/>
      <c r="X39" s="38"/>
      <c r="Y39" s="38"/>
      <c r="Z39" s="38"/>
      <c r="AA39" s="38"/>
      <c r="AB39" s="38"/>
      <c r="AC39" s="38"/>
      <c r="AD39" s="38"/>
      <c r="AE39" s="38"/>
    </row>
    <row r="40" hidden="1"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1" hidden="1"/>
    <row r="42" hidden="1"/>
    <row r="43" hidden="1"/>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125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Oprava trati v úseku Kopidlno - Jičín</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123</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SO 02 - Železniční spodek</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TÚ Kopidlno - Jičín</v>
      </c>
      <c r="G52" s="40"/>
      <c r="H52" s="40"/>
      <c r="I52" s="32" t="s">
        <v>23</v>
      </c>
      <c r="J52" s="72" t="str">
        <f>IF(J12="","",J12)</f>
        <v>1. 3. 2021</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31</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34</v>
      </c>
      <c r="J55" s="36" t="str">
        <f>E24</f>
        <v>Správa železnic, s.o.</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126</v>
      </c>
      <c r="D57" s="171"/>
      <c r="E57" s="171"/>
      <c r="F57" s="171"/>
      <c r="G57" s="171"/>
      <c r="H57" s="171"/>
      <c r="I57" s="171"/>
      <c r="J57" s="172" t="s">
        <v>127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69</v>
      </c>
      <c r="D59" s="40"/>
      <c r="E59" s="40"/>
      <c r="F59" s="40"/>
      <c r="G59" s="40"/>
      <c r="H59" s="40"/>
      <c r="I59" s="40"/>
      <c r="J59" s="102">
        <f>J83</f>
        <v>0</v>
      </c>
      <c r="K59" s="40"/>
      <c r="L59" s="144"/>
      <c r="S59" s="38"/>
      <c r="T59" s="38"/>
      <c r="U59" s="38"/>
      <c r="V59" s="38"/>
      <c r="W59" s="38"/>
      <c r="X59" s="38"/>
      <c r="Y59" s="38"/>
      <c r="Z59" s="38"/>
      <c r="AA59" s="38"/>
      <c r="AB59" s="38"/>
      <c r="AC59" s="38"/>
      <c r="AD59" s="38"/>
      <c r="AE59" s="38"/>
      <c r="AU59" s="17" t="s">
        <v>128</v>
      </c>
    </row>
    <row r="60" s="9" customFormat="1" ht="24.96" customHeight="1">
      <c r="A60" s="9"/>
      <c r="B60" s="174"/>
      <c r="C60" s="175"/>
      <c r="D60" s="176" t="s">
        <v>222</v>
      </c>
      <c r="E60" s="177"/>
      <c r="F60" s="177"/>
      <c r="G60" s="177"/>
      <c r="H60" s="177"/>
      <c r="I60" s="177"/>
      <c r="J60" s="178">
        <f>J84</f>
        <v>0</v>
      </c>
      <c r="K60" s="175"/>
      <c r="L60" s="179"/>
      <c r="S60" s="9"/>
      <c r="T60" s="9"/>
      <c r="U60" s="9"/>
      <c r="V60" s="9"/>
      <c r="W60" s="9"/>
      <c r="X60" s="9"/>
      <c r="Y60" s="9"/>
      <c r="Z60" s="9"/>
      <c r="AA60" s="9"/>
      <c r="AB60" s="9"/>
      <c r="AC60" s="9"/>
      <c r="AD60" s="9"/>
      <c r="AE60" s="9"/>
    </row>
    <row r="61" s="10" customFormat="1" ht="19.92" customHeight="1">
      <c r="A61" s="10"/>
      <c r="B61" s="180"/>
      <c r="C61" s="125"/>
      <c r="D61" s="181" t="s">
        <v>223</v>
      </c>
      <c r="E61" s="182"/>
      <c r="F61" s="182"/>
      <c r="G61" s="182"/>
      <c r="H61" s="182"/>
      <c r="I61" s="182"/>
      <c r="J61" s="183">
        <f>J85</f>
        <v>0</v>
      </c>
      <c r="K61" s="125"/>
      <c r="L61" s="184"/>
      <c r="S61" s="10"/>
      <c r="T61" s="10"/>
      <c r="U61" s="10"/>
      <c r="V61" s="10"/>
      <c r="W61" s="10"/>
      <c r="X61" s="10"/>
      <c r="Y61" s="10"/>
      <c r="Z61" s="10"/>
      <c r="AA61" s="10"/>
      <c r="AB61" s="10"/>
      <c r="AC61" s="10"/>
      <c r="AD61" s="10"/>
      <c r="AE61" s="10"/>
    </row>
    <row r="62" s="10" customFormat="1" ht="19.92" customHeight="1">
      <c r="A62" s="10"/>
      <c r="B62" s="180"/>
      <c r="C62" s="125"/>
      <c r="D62" s="181" t="s">
        <v>723</v>
      </c>
      <c r="E62" s="182"/>
      <c r="F62" s="182"/>
      <c r="G62" s="182"/>
      <c r="H62" s="182"/>
      <c r="I62" s="182"/>
      <c r="J62" s="183">
        <f>J127</f>
        <v>0</v>
      </c>
      <c r="K62" s="125"/>
      <c r="L62" s="184"/>
      <c r="S62" s="10"/>
      <c r="T62" s="10"/>
      <c r="U62" s="10"/>
      <c r="V62" s="10"/>
      <c r="W62" s="10"/>
      <c r="X62" s="10"/>
      <c r="Y62" s="10"/>
      <c r="Z62" s="10"/>
      <c r="AA62" s="10"/>
      <c r="AB62" s="10"/>
      <c r="AC62" s="10"/>
      <c r="AD62" s="10"/>
      <c r="AE62" s="10"/>
    </row>
    <row r="63" s="9" customFormat="1" ht="24.96" customHeight="1">
      <c r="A63" s="9"/>
      <c r="B63" s="174"/>
      <c r="C63" s="175"/>
      <c r="D63" s="176" t="s">
        <v>724</v>
      </c>
      <c r="E63" s="177"/>
      <c r="F63" s="177"/>
      <c r="G63" s="177"/>
      <c r="H63" s="177"/>
      <c r="I63" s="177"/>
      <c r="J63" s="178">
        <f>J149</f>
        <v>0</v>
      </c>
      <c r="K63" s="175"/>
      <c r="L63" s="179"/>
      <c r="S63" s="9"/>
      <c r="T63" s="9"/>
      <c r="U63" s="9"/>
      <c r="V63" s="9"/>
      <c r="W63" s="9"/>
      <c r="X63" s="9"/>
      <c r="Y63" s="9"/>
      <c r="Z63" s="9"/>
      <c r="AA63" s="9"/>
      <c r="AB63" s="9"/>
      <c r="AC63" s="9"/>
      <c r="AD63" s="9"/>
      <c r="AE63" s="9"/>
    </row>
    <row r="64" s="2" customFormat="1" ht="21.84" customHeight="1">
      <c r="A64" s="38"/>
      <c r="B64" s="39"/>
      <c r="C64" s="40"/>
      <c r="D64" s="40"/>
      <c r="E64" s="40"/>
      <c r="F64" s="40"/>
      <c r="G64" s="40"/>
      <c r="H64" s="40"/>
      <c r="I64" s="40"/>
      <c r="J64" s="40"/>
      <c r="K64" s="40"/>
      <c r="L64" s="144"/>
      <c r="S64" s="38"/>
      <c r="T64" s="38"/>
      <c r="U64" s="38"/>
      <c r="V64" s="38"/>
      <c r="W64" s="38"/>
      <c r="X64" s="38"/>
      <c r="Y64" s="38"/>
      <c r="Z64" s="38"/>
      <c r="AA64" s="38"/>
      <c r="AB64" s="38"/>
      <c r="AC64" s="38"/>
      <c r="AD64" s="38"/>
      <c r="AE64" s="38"/>
    </row>
    <row r="65" s="2" customFormat="1" ht="6.96" customHeight="1">
      <c r="A65" s="38"/>
      <c r="B65" s="59"/>
      <c r="C65" s="60"/>
      <c r="D65" s="60"/>
      <c r="E65" s="60"/>
      <c r="F65" s="60"/>
      <c r="G65" s="60"/>
      <c r="H65" s="60"/>
      <c r="I65" s="60"/>
      <c r="J65" s="60"/>
      <c r="K65" s="60"/>
      <c r="L65" s="144"/>
      <c r="S65" s="38"/>
      <c r="T65" s="38"/>
      <c r="U65" s="38"/>
      <c r="V65" s="38"/>
      <c r="W65" s="38"/>
      <c r="X65" s="38"/>
      <c r="Y65" s="38"/>
      <c r="Z65" s="38"/>
      <c r="AA65" s="38"/>
      <c r="AB65" s="38"/>
      <c r="AC65" s="38"/>
      <c r="AD65" s="38"/>
      <c r="AE65" s="38"/>
    </row>
    <row r="69" s="2" customFormat="1" ht="6.96" customHeight="1">
      <c r="A69" s="38"/>
      <c r="B69" s="61"/>
      <c r="C69" s="62"/>
      <c r="D69" s="62"/>
      <c r="E69" s="62"/>
      <c r="F69" s="62"/>
      <c r="G69" s="62"/>
      <c r="H69" s="62"/>
      <c r="I69" s="62"/>
      <c r="J69" s="62"/>
      <c r="K69" s="62"/>
      <c r="L69" s="144"/>
      <c r="S69" s="38"/>
      <c r="T69" s="38"/>
      <c r="U69" s="38"/>
      <c r="V69" s="38"/>
      <c r="W69" s="38"/>
      <c r="X69" s="38"/>
      <c r="Y69" s="38"/>
      <c r="Z69" s="38"/>
      <c r="AA69" s="38"/>
      <c r="AB69" s="38"/>
      <c r="AC69" s="38"/>
      <c r="AD69" s="38"/>
      <c r="AE69" s="38"/>
    </row>
    <row r="70" s="2" customFormat="1" ht="24.96" customHeight="1">
      <c r="A70" s="38"/>
      <c r="B70" s="39"/>
      <c r="C70" s="23" t="s">
        <v>139</v>
      </c>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12" customHeight="1">
      <c r="A72" s="38"/>
      <c r="B72" s="39"/>
      <c r="C72" s="32" t="s">
        <v>16</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16.5" customHeight="1">
      <c r="A73" s="38"/>
      <c r="B73" s="39"/>
      <c r="C73" s="40"/>
      <c r="D73" s="40"/>
      <c r="E73" s="169" t="str">
        <f>E7</f>
        <v>Oprava trati v úseku Kopidlno - Jičín</v>
      </c>
      <c r="F73" s="32"/>
      <c r="G73" s="32"/>
      <c r="H73" s="32"/>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123</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69" t="str">
        <f>E9</f>
        <v>SO 02 - Železniční spodek</v>
      </c>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21</v>
      </c>
      <c r="D77" s="40"/>
      <c r="E77" s="40"/>
      <c r="F77" s="27" t="str">
        <f>F12</f>
        <v>TÚ Kopidlno - Jičín</v>
      </c>
      <c r="G77" s="40"/>
      <c r="H77" s="40"/>
      <c r="I77" s="32" t="s">
        <v>23</v>
      </c>
      <c r="J77" s="72" t="str">
        <f>IF(J12="","",J12)</f>
        <v>1. 3. 2021</v>
      </c>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5.15" customHeight="1">
      <c r="A79" s="38"/>
      <c r="B79" s="39"/>
      <c r="C79" s="32" t="s">
        <v>25</v>
      </c>
      <c r="D79" s="40"/>
      <c r="E79" s="40"/>
      <c r="F79" s="27" t="str">
        <f>E15</f>
        <v>Správa železnic, s.o.</v>
      </c>
      <c r="G79" s="40"/>
      <c r="H79" s="40"/>
      <c r="I79" s="32" t="s">
        <v>31</v>
      </c>
      <c r="J79" s="36" t="str">
        <f>E21</f>
        <v xml:space="preserve"> </v>
      </c>
      <c r="K79" s="40"/>
      <c r="L79" s="144"/>
      <c r="S79" s="38"/>
      <c r="T79" s="38"/>
      <c r="U79" s="38"/>
      <c r="V79" s="38"/>
      <c r="W79" s="38"/>
      <c r="X79" s="38"/>
      <c r="Y79" s="38"/>
      <c r="Z79" s="38"/>
      <c r="AA79" s="38"/>
      <c r="AB79" s="38"/>
      <c r="AC79" s="38"/>
      <c r="AD79" s="38"/>
      <c r="AE79" s="38"/>
    </row>
    <row r="80" s="2" customFormat="1" ht="15.15" customHeight="1">
      <c r="A80" s="38"/>
      <c r="B80" s="39"/>
      <c r="C80" s="32" t="s">
        <v>29</v>
      </c>
      <c r="D80" s="40"/>
      <c r="E80" s="40"/>
      <c r="F80" s="27" t="str">
        <f>IF(E18="","",E18)</f>
        <v>Vyplň údaj</v>
      </c>
      <c r="G80" s="40"/>
      <c r="H80" s="40"/>
      <c r="I80" s="32" t="s">
        <v>34</v>
      </c>
      <c r="J80" s="36" t="str">
        <f>E24</f>
        <v>Správa železnic, s.o.</v>
      </c>
      <c r="K80" s="40"/>
      <c r="L80" s="144"/>
      <c r="S80" s="38"/>
      <c r="T80" s="38"/>
      <c r="U80" s="38"/>
      <c r="V80" s="38"/>
      <c r="W80" s="38"/>
      <c r="X80" s="38"/>
      <c r="Y80" s="38"/>
      <c r="Z80" s="38"/>
      <c r="AA80" s="38"/>
      <c r="AB80" s="38"/>
      <c r="AC80" s="38"/>
      <c r="AD80" s="38"/>
      <c r="AE80" s="38"/>
    </row>
    <row r="81" s="2" customFormat="1" ht="10.32"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11" customFormat="1" ht="29.28" customHeight="1">
      <c r="A82" s="185"/>
      <c r="B82" s="186"/>
      <c r="C82" s="187" t="s">
        <v>140</v>
      </c>
      <c r="D82" s="188" t="s">
        <v>56</v>
      </c>
      <c r="E82" s="188" t="s">
        <v>52</v>
      </c>
      <c r="F82" s="188" t="s">
        <v>53</v>
      </c>
      <c r="G82" s="188" t="s">
        <v>141</v>
      </c>
      <c r="H82" s="188" t="s">
        <v>142</v>
      </c>
      <c r="I82" s="188" t="s">
        <v>143</v>
      </c>
      <c r="J82" s="188" t="s">
        <v>127</v>
      </c>
      <c r="K82" s="189" t="s">
        <v>144</v>
      </c>
      <c r="L82" s="190"/>
      <c r="M82" s="92" t="s">
        <v>19</v>
      </c>
      <c r="N82" s="93" t="s">
        <v>41</v>
      </c>
      <c r="O82" s="93" t="s">
        <v>145</v>
      </c>
      <c r="P82" s="93" t="s">
        <v>146</v>
      </c>
      <c r="Q82" s="93" t="s">
        <v>147</v>
      </c>
      <c r="R82" s="93" t="s">
        <v>148</v>
      </c>
      <c r="S82" s="93" t="s">
        <v>149</v>
      </c>
      <c r="T82" s="94" t="s">
        <v>150</v>
      </c>
      <c r="U82" s="185"/>
      <c r="V82" s="185"/>
      <c r="W82" s="185"/>
      <c r="X82" s="185"/>
      <c r="Y82" s="185"/>
      <c r="Z82" s="185"/>
      <c r="AA82" s="185"/>
      <c r="AB82" s="185"/>
      <c r="AC82" s="185"/>
      <c r="AD82" s="185"/>
      <c r="AE82" s="185"/>
    </row>
    <row r="83" s="2" customFormat="1" ht="22.8" customHeight="1">
      <c r="A83" s="38"/>
      <c r="B83" s="39"/>
      <c r="C83" s="99" t="s">
        <v>151</v>
      </c>
      <c r="D83" s="40"/>
      <c r="E83" s="40"/>
      <c r="F83" s="40"/>
      <c r="G83" s="40"/>
      <c r="H83" s="40"/>
      <c r="I83" s="40"/>
      <c r="J83" s="191">
        <f>BK83</f>
        <v>0</v>
      </c>
      <c r="K83" s="40"/>
      <c r="L83" s="44"/>
      <c r="M83" s="95"/>
      <c r="N83" s="192"/>
      <c r="O83" s="96"/>
      <c r="P83" s="193">
        <f>P84+P149</f>
        <v>0</v>
      </c>
      <c r="Q83" s="96"/>
      <c r="R83" s="193">
        <f>R84+R149</f>
        <v>39.110242</v>
      </c>
      <c r="S83" s="96"/>
      <c r="T83" s="194">
        <f>T84+T149</f>
        <v>64.851600000000005</v>
      </c>
      <c r="U83" s="38"/>
      <c r="V83" s="38"/>
      <c r="W83" s="38"/>
      <c r="X83" s="38"/>
      <c r="Y83" s="38"/>
      <c r="Z83" s="38"/>
      <c r="AA83" s="38"/>
      <c r="AB83" s="38"/>
      <c r="AC83" s="38"/>
      <c r="AD83" s="38"/>
      <c r="AE83" s="38"/>
      <c r="AT83" s="17" t="s">
        <v>70</v>
      </c>
      <c r="AU83" s="17" t="s">
        <v>128</v>
      </c>
      <c r="BK83" s="195">
        <f>BK84+BK149</f>
        <v>0</v>
      </c>
    </row>
    <row r="84" s="12" customFormat="1" ht="25.92" customHeight="1">
      <c r="A84" s="12"/>
      <c r="B84" s="196"/>
      <c r="C84" s="197"/>
      <c r="D84" s="198" t="s">
        <v>70</v>
      </c>
      <c r="E84" s="199" t="s">
        <v>225</v>
      </c>
      <c r="F84" s="199" t="s">
        <v>226</v>
      </c>
      <c r="G84" s="197"/>
      <c r="H84" s="197"/>
      <c r="I84" s="200"/>
      <c r="J84" s="201">
        <f>BK84</f>
        <v>0</v>
      </c>
      <c r="K84" s="197"/>
      <c r="L84" s="202"/>
      <c r="M84" s="203"/>
      <c r="N84" s="204"/>
      <c r="O84" s="204"/>
      <c r="P84" s="205">
        <f>P85+P127</f>
        <v>0</v>
      </c>
      <c r="Q84" s="204"/>
      <c r="R84" s="205">
        <f>R85+R127</f>
        <v>39.110242</v>
      </c>
      <c r="S84" s="204"/>
      <c r="T84" s="206">
        <f>T85+T127</f>
        <v>64.851600000000005</v>
      </c>
      <c r="U84" s="12"/>
      <c r="V84" s="12"/>
      <c r="W84" s="12"/>
      <c r="X84" s="12"/>
      <c r="Y84" s="12"/>
      <c r="Z84" s="12"/>
      <c r="AA84" s="12"/>
      <c r="AB84" s="12"/>
      <c r="AC84" s="12"/>
      <c r="AD84" s="12"/>
      <c r="AE84" s="12"/>
      <c r="AR84" s="207" t="s">
        <v>79</v>
      </c>
      <c r="AT84" s="208" t="s">
        <v>70</v>
      </c>
      <c r="AU84" s="208" t="s">
        <v>71</v>
      </c>
      <c r="AY84" s="207" t="s">
        <v>154</v>
      </c>
      <c r="BK84" s="209">
        <f>BK85+BK127</f>
        <v>0</v>
      </c>
    </row>
    <row r="85" s="12" customFormat="1" ht="22.8" customHeight="1">
      <c r="A85" s="12"/>
      <c r="B85" s="196"/>
      <c r="C85" s="197"/>
      <c r="D85" s="198" t="s">
        <v>70</v>
      </c>
      <c r="E85" s="210" t="s">
        <v>187</v>
      </c>
      <c r="F85" s="210" t="s">
        <v>227</v>
      </c>
      <c r="G85" s="197"/>
      <c r="H85" s="197"/>
      <c r="I85" s="200"/>
      <c r="J85" s="211">
        <f>BK85</f>
        <v>0</v>
      </c>
      <c r="K85" s="197"/>
      <c r="L85" s="202"/>
      <c r="M85" s="203"/>
      <c r="N85" s="204"/>
      <c r="O85" s="204"/>
      <c r="P85" s="205">
        <f>SUM(P86:P126)</f>
        <v>0</v>
      </c>
      <c r="Q85" s="204"/>
      <c r="R85" s="205">
        <f>SUM(R86:R126)</f>
        <v>0</v>
      </c>
      <c r="S85" s="204"/>
      <c r="T85" s="206">
        <f>SUM(T86:T126)</f>
        <v>64.851600000000005</v>
      </c>
      <c r="U85" s="12"/>
      <c r="V85" s="12"/>
      <c r="W85" s="12"/>
      <c r="X85" s="12"/>
      <c r="Y85" s="12"/>
      <c r="Z85" s="12"/>
      <c r="AA85" s="12"/>
      <c r="AB85" s="12"/>
      <c r="AC85" s="12"/>
      <c r="AD85" s="12"/>
      <c r="AE85" s="12"/>
      <c r="AR85" s="207" t="s">
        <v>79</v>
      </c>
      <c r="AT85" s="208" t="s">
        <v>70</v>
      </c>
      <c r="AU85" s="208" t="s">
        <v>79</v>
      </c>
      <c r="AY85" s="207" t="s">
        <v>154</v>
      </c>
      <c r="BK85" s="209">
        <f>SUM(BK86:BK126)</f>
        <v>0</v>
      </c>
    </row>
    <row r="86" s="2" customFormat="1">
      <c r="A86" s="38"/>
      <c r="B86" s="39"/>
      <c r="C86" s="247" t="s">
        <v>79</v>
      </c>
      <c r="D86" s="247" t="s">
        <v>228</v>
      </c>
      <c r="E86" s="248" t="s">
        <v>725</v>
      </c>
      <c r="F86" s="249" t="s">
        <v>726</v>
      </c>
      <c r="G86" s="250" t="s">
        <v>238</v>
      </c>
      <c r="H86" s="251">
        <v>995.95000000000005</v>
      </c>
      <c r="I86" s="252"/>
      <c r="J86" s="253">
        <f>ROUND(I86*H86,2)</f>
        <v>0</v>
      </c>
      <c r="K86" s="249" t="s">
        <v>161</v>
      </c>
      <c r="L86" s="44"/>
      <c r="M86" s="254" t="s">
        <v>19</v>
      </c>
      <c r="N86" s="255" t="s">
        <v>42</v>
      </c>
      <c r="O86" s="84"/>
      <c r="P86" s="223">
        <f>O86*H86</f>
        <v>0</v>
      </c>
      <c r="Q86" s="223">
        <v>0</v>
      </c>
      <c r="R86" s="223">
        <f>Q86*H86</f>
        <v>0</v>
      </c>
      <c r="S86" s="223">
        <v>0</v>
      </c>
      <c r="T86" s="224">
        <f>S86*H86</f>
        <v>0</v>
      </c>
      <c r="U86" s="38"/>
      <c r="V86" s="38"/>
      <c r="W86" s="38"/>
      <c r="X86" s="38"/>
      <c r="Y86" s="38"/>
      <c r="Z86" s="38"/>
      <c r="AA86" s="38"/>
      <c r="AB86" s="38"/>
      <c r="AC86" s="38"/>
      <c r="AD86" s="38"/>
      <c r="AE86" s="38"/>
      <c r="AR86" s="225" t="s">
        <v>163</v>
      </c>
      <c r="AT86" s="225" t="s">
        <v>228</v>
      </c>
      <c r="AU86" s="225" t="s">
        <v>81</v>
      </c>
      <c r="AY86" s="17" t="s">
        <v>154</v>
      </c>
      <c r="BE86" s="226">
        <f>IF(N86="základní",J86,0)</f>
        <v>0</v>
      </c>
      <c r="BF86" s="226">
        <f>IF(N86="snížená",J86,0)</f>
        <v>0</v>
      </c>
      <c r="BG86" s="226">
        <f>IF(N86="zákl. přenesená",J86,0)</f>
        <v>0</v>
      </c>
      <c r="BH86" s="226">
        <f>IF(N86="sníž. přenesená",J86,0)</f>
        <v>0</v>
      </c>
      <c r="BI86" s="226">
        <f>IF(N86="nulová",J86,0)</f>
        <v>0</v>
      </c>
      <c r="BJ86" s="17" t="s">
        <v>79</v>
      </c>
      <c r="BK86" s="226">
        <f>ROUND(I86*H86,2)</f>
        <v>0</v>
      </c>
      <c r="BL86" s="17" t="s">
        <v>163</v>
      </c>
      <c r="BM86" s="225" t="s">
        <v>727</v>
      </c>
    </row>
    <row r="87" s="2" customFormat="1">
      <c r="A87" s="38"/>
      <c r="B87" s="39"/>
      <c r="C87" s="40"/>
      <c r="D87" s="227" t="s">
        <v>165</v>
      </c>
      <c r="E87" s="40"/>
      <c r="F87" s="228" t="s">
        <v>728</v>
      </c>
      <c r="G87" s="40"/>
      <c r="H87" s="40"/>
      <c r="I87" s="229"/>
      <c r="J87" s="40"/>
      <c r="K87" s="40"/>
      <c r="L87" s="44"/>
      <c r="M87" s="230"/>
      <c r="N87" s="231"/>
      <c r="O87" s="84"/>
      <c r="P87" s="84"/>
      <c r="Q87" s="84"/>
      <c r="R87" s="84"/>
      <c r="S87" s="84"/>
      <c r="T87" s="85"/>
      <c r="U87" s="38"/>
      <c r="V87" s="38"/>
      <c r="W87" s="38"/>
      <c r="X87" s="38"/>
      <c r="Y87" s="38"/>
      <c r="Z87" s="38"/>
      <c r="AA87" s="38"/>
      <c r="AB87" s="38"/>
      <c r="AC87" s="38"/>
      <c r="AD87" s="38"/>
      <c r="AE87" s="38"/>
      <c r="AT87" s="17" t="s">
        <v>165</v>
      </c>
      <c r="AU87" s="17" t="s">
        <v>81</v>
      </c>
    </row>
    <row r="88" s="13" customFormat="1">
      <c r="A88" s="13"/>
      <c r="B88" s="232"/>
      <c r="C88" s="233"/>
      <c r="D88" s="227" t="s">
        <v>166</v>
      </c>
      <c r="E88" s="234" t="s">
        <v>19</v>
      </c>
      <c r="F88" s="235" t="s">
        <v>729</v>
      </c>
      <c r="G88" s="233"/>
      <c r="H88" s="236">
        <v>45</v>
      </c>
      <c r="I88" s="237"/>
      <c r="J88" s="233"/>
      <c r="K88" s="233"/>
      <c r="L88" s="238"/>
      <c r="M88" s="239"/>
      <c r="N88" s="240"/>
      <c r="O88" s="240"/>
      <c r="P88" s="240"/>
      <c r="Q88" s="240"/>
      <c r="R88" s="240"/>
      <c r="S88" s="240"/>
      <c r="T88" s="241"/>
      <c r="U88" s="13"/>
      <c r="V88" s="13"/>
      <c r="W88" s="13"/>
      <c r="X88" s="13"/>
      <c r="Y88" s="13"/>
      <c r="Z88" s="13"/>
      <c r="AA88" s="13"/>
      <c r="AB88" s="13"/>
      <c r="AC88" s="13"/>
      <c r="AD88" s="13"/>
      <c r="AE88" s="13"/>
      <c r="AT88" s="242" t="s">
        <v>166</v>
      </c>
      <c r="AU88" s="242" t="s">
        <v>81</v>
      </c>
      <c r="AV88" s="13" t="s">
        <v>81</v>
      </c>
      <c r="AW88" s="13" t="s">
        <v>33</v>
      </c>
      <c r="AX88" s="13" t="s">
        <v>71</v>
      </c>
      <c r="AY88" s="242" t="s">
        <v>154</v>
      </c>
    </row>
    <row r="89" s="13" customFormat="1">
      <c r="A89" s="13"/>
      <c r="B89" s="232"/>
      <c r="C89" s="233"/>
      <c r="D89" s="227" t="s">
        <v>166</v>
      </c>
      <c r="E89" s="234" t="s">
        <v>19</v>
      </c>
      <c r="F89" s="235" t="s">
        <v>730</v>
      </c>
      <c r="G89" s="233"/>
      <c r="H89" s="236">
        <v>204.75</v>
      </c>
      <c r="I89" s="237"/>
      <c r="J89" s="233"/>
      <c r="K89" s="233"/>
      <c r="L89" s="238"/>
      <c r="M89" s="239"/>
      <c r="N89" s="240"/>
      <c r="O89" s="240"/>
      <c r="P89" s="240"/>
      <c r="Q89" s="240"/>
      <c r="R89" s="240"/>
      <c r="S89" s="240"/>
      <c r="T89" s="241"/>
      <c r="U89" s="13"/>
      <c r="V89" s="13"/>
      <c r="W89" s="13"/>
      <c r="X89" s="13"/>
      <c r="Y89" s="13"/>
      <c r="Z89" s="13"/>
      <c r="AA89" s="13"/>
      <c r="AB89" s="13"/>
      <c r="AC89" s="13"/>
      <c r="AD89" s="13"/>
      <c r="AE89" s="13"/>
      <c r="AT89" s="242" t="s">
        <v>166</v>
      </c>
      <c r="AU89" s="242" t="s">
        <v>81</v>
      </c>
      <c r="AV89" s="13" t="s">
        <v>81</v>
      </c>
      <c r="AW89" s="13" t="s">
        <v>33</v>
      </c>
      <c r="AX89" s="13" t="s">
        <v>71</v>
      </c>
      <c r="AY89" s="242" t="s">
        <v>154</v>
      </c>
    </row>
    <row r="90" s="13" customFormat="1">
      <c r="A90" s="13"/>
      <c r="B90" s="232"/>
      <c r="C90" s="233"/>
      <c r="D90" s="227" t="s">
        <v>166</v>
      </c>
      <c r="E90" s="234" t="s">
        <v>19</v>
      </c>
      <c r="F90" s="235" t="s">
        <v>731</v>
      </c>
      <c r="G90" s="233"/>
      <c r="H90" s="236">
        <v>18.199999999999999</v>
      </c>
      <c r="I90" s="237"/>
      <c r="J90" s="233"/>
      <c r="K90" s="233"/>
      <c r="L90" s="238"/>
      <c r="M90" s="239"/>
      <c r="N90" s="240"/>
      <c r="O90" s="240"/>
      <c r="P90" s="240"/>
      <c r="Q90" s="240"/>
      <c r="R90" s="240"/>
      <c r="S90" s="240"/>
      <c r="T90" s="241"/>
      <c r="U90" s="13"/>
      <c r="V90" s="13"/>
      <c r="W90" s="13"/>
      <c r="X90" s="13"/>
      <c r="Y90" s="13"/>
      <c r="Z90" s="13"/>
      <c r="AA90" s="13"/>
      <c r="AB90" s="13"/>
      <c r="AC90" s="13"/>
      <c r="AD90" s="13"/>
      <c r="AE90" s="13"/>
      <c r="AT90" s="242" t="s">
        <v>166</v>
      </c>
      <c r="AU90" s="242" t="s">
        <v>81</v>
      </c>
      <c r="AV90" s="13" t="s">
        <v>81</v>
      </c>
      <c r="AW90" s="13" t="s">
        <v>33</v>
      </c>
      <c r="AX90" s="13" t="s">
        <v>71</v>
      </c>
      <c r="AY90" s="242" t="s">
        <v>154</v>
      </c>
    </row>
    <row r="91" s="13" customFormat="1">
      <c r="A91" s="13"/>
      <c r="B91" s="232"/>
      <c r="C91" s="233"/>
      <c r="D91" s="227" t="s">
        <v>166</v>
      </c>
      <c r="E91" s="234" t="s">
        <v>19</v>
      </c>
      <c r="F91" s="235" t="s">
        <v>732</v>
      </c>
      <c r="G91" s="233"/>
      <c r="H91" s="236">
        <v>234</v>
      </c>
      <c r="I91" s="237"/>
      <c r="J91" s="233"/>
      <c r="K91" s="233"/>
      <c r="L91" s="238"/>
      <c r="M91" s="239"/>
      <c r="N91" s="240"/>
      <c r="O91" s="240"/>
      <c r="P91" s="240"/>
      <c r="Q91" s="240"/>
      <c r="R91" s="240"/>
      <c r="S91" s="240"/>
      <c r="T91" s="241"/>
      <c r="U91" s="13"/>
      <c r="V91" s="13"/>
      <c r="W91" s="13"/>
      <c r="X91" s="13"/>
      <c r="Y91" s="13"/>
      <c r="Z91" s="13"/>
      <c r="AA91" s="13"/>
      <c r="AB91" s="13"/>
      <c r="AC91" s="13"/>
      <c r="AD91" s="13"/>
      <c r="AE91" s="13"/>
      <c r="AT91" s="242" t="s">
        <v>166</v>
      </c>
      <c r="AU91" s="242" t="s">
        <v>81</v>
      </c>
      <c r="AV91" s="13" t="s">
        <v>81</v>
      </c>
      <c r="AW91" s="13" t="s">
        <v>33</v>
      </c>
      <c r="AX91" s="13" t="s">
        <v>71</v>
      </c>
      <c r="AY91" s="242" t="s">
        <v>154</v>
      </c>
    </row>
    <row r="92" s="13" customFormat="1">
      <c r="A92" s="13"/>
      <c r="B92" s="232"/>
      <c r="C92" s="233"/>
      <c r="D92" s="227" t="s">
        <v>166</v>
      </c>
      <c r="E92" s="234" t="s">
        <v>19</v>
      </c>
      <c r="F92" s="235" t="s">
        <v>733</v>
      </c>
      <c r="G92" s="233"/>
      <c r="H92" s="236">
        <v>144</v>
      </c>
      <c r="I92" s="237"/>
      <c r="J92" s="233"/>
      <c r="K92" s="233"/>
      <c r="L92" s="238"/>
      <c r="M92" s="239"/>
      <c r="N92" s="240"/>
      <c r="O92" s="240"/>
      <c r="P92" s="240"/>
      <c r="Q92" s="240"/>
      <c r="R92" s="240"/>
      <c r="S92" s="240"/>
      <c r="T92" s="241"/>
      <c r="U92" s="13"/>
      <c r="V92" s="13"/>
      <c r="W92" s="13"/>
      <c r="X92" s="13"/>
      <c r="Y92" s="13"/>
      <c r="Z92" s="13"/>
      <c r="AA92" s="13"/>
      <c r="AB92" s="13"/>
      <c r="AC92" s="13"/>
      <c r="AD92" s="13"/>
      <c r="AE92" s="13"/>
      <c r="AT92" s="242" t="s">
        <v>166</v>
      </c>
      <c r="AU92" s="242" t="s">
        <v>81</v>
      </c>
      <c r="AV92" s="13" t="s">
        <v>81</v>
      </c>
      <c r="AW92" s="13" t="s">
        <v>33</v>
      </c>
      <c r="AX92" s="13" t="s">
        <v>71</v>
      </c>
      <c r="AY92" s="242" t="s">
        <v>154</v>
      </c>
    </row>
    <row r="93" s="13" customFormat="1">
      <c r="A93" s="13"/>
      <c r="B93" s="232"/>
      <c r="C93" s="233"/>
      <c r="D93" s="227" t="s">
        <v>166</v>
      </c>
      <c r="E93" s="234" t="s">
        <v>19</v>
      </c>
      <c r="F93" s="235" t="s">
        <v>734</v>
      </c>
      <c r="G93" s="233"/>
      <c r="H93" s="236">
        <v>350</v>
      </c>
      <c r="I93" s="237"/>
      <c r="J93" s="233"/>
      <c r="K93" s="233"/>
      <c r="L93" s="238"/>
      <c r="M93" s="239"/>
      <c r="N93" s="240"/>
      <c r="O93" s="240"/>
      <c r="P93" s="240"/>
      <c r="Q93" s="240"/>
      <c r="R93" s="240"/>
      <c r="S93" s="240"/>
      <c r="T93" s="241"/>
      <c r="U93" s="13"/>
      <c r="V93" s="13"/>
      <c r="W93" s="13"/>
      <c r="X93" s="13"/>
      <c r="Y93" s="13"/>
      <c r="Z93" s="13"/>
      <c r="AA93" s="13"/>
      <c r="AB93" s="13"/>
      <c r="AC93" s="13"/>
      <c r="AD93" s="13"/>
      <c r="AE93" s="13"/>
      <c r="AT93" s="242" t="s">
        <v>166</v>
      </c>
      <c r="AU93" s="242" t="s">
        <v>81</v>
      </c>
      <c r="AV93" s="13" t="s">
        <v>81</v>
      </c>
      <c r="AW93" s="13" t="s">
        <v>33</v>
      </c>
      <c r="AX93" s="13" t="s">
        <v>71</v>
      </c>
      <c r="AY93" s="242" t="s">
        <v>154</v>
      </c>
    </row>
    <row r="94" s="2" customFormat="1" ht="21.75" customHeight="1">
      <c r="A94" s="38"/>
      <c r="B94" s="39"/>
      <c r="C94" s="247" t="s">
        <v>81</v>
      </c>
      <c r="D94" s="247" t="s">
        <v>228</v>
      </c>
      <c r="E94" s="248" t="s">
        <v>735</v>
      </c>
      <c r="F94" s="249" t="s">
        <v>736</v>
      </c>
      <c r="G94" s="250" t="s">
        <v>160</v>
      </c>
      <c r="H94" s="251">
        <v>8</v>
      </c>
      <c r="I94" s="252"/>
      <c r="J94" s="253">
        <f>ROUND(I94*H94,2)</f>
        <v>0</v>
      </c>
      <c r="K94" s="249" t="s">
        <v>19</v>
      </c>
      <c r="L94" s="44"/>
      <c r="M94" s="254" t="s">
        <v>19</v>
      </c>
      <c r="N94" s="255" t="s">
        <v>42</v>
      </c>
      <c r="O94" s="84"/>
      <c r="P94" s="223">
        <f>O94*H94</f>
        <v>0</v>
      </c>
      <c r="Q94" s="223">
        <v>0</v>
      </c>
      <c r="R94" s="223">
        <f>Q94*H94</f>
        <v>0</v>
      </c>
      <c r="S94" s="223">
        <v>0</v>
      </c>
      <c r="T94" s="224">
        <f>S94*H94</f>
        <v>0</v>
      </c>
      <c r="U94" s="38"/>
      <c r="V94" s="38"/>
      <c r="W94" s="38"/>
      <c r="X94" s="38"/>
      <c r="Y94" s="38"/>
      <c r="Z94" s="38"/>
      <c r="AA94" s="38"/>
      <c r="AB94" s="38"/>
      <c r="AC94" s="38"/>
      <c r="AD94" s="38"/>
      <c r="AE94" s="38"/>
      <c r="AR94" s="225" t="s">
        <v>163</v>
      </c>
      <c r="AT94" s="225" t="s">
        <v>228</v>
      </c>
      <c r="AU94" s="225" t="s">
        <v>81</v>
      </c>
      <c r="AY94" s="17" t="s">
        <v>154</v>
      </c>
      <c r="BE94" s="226">
        <f>IF(N94="základní",J94,0)</f>
        <v>0</v>
      </c>
      <c r="BF94" s="226">
        <f>IF(N94="snížená",J94,0)</f>
        <v>0</v>
      </c>
      <c r="BG94" s="226">
        <f>IF(N94="zákl. přenesená",J94,0)</f>
        <v>0</v>
      </c>
      <c r="BH94" s="226">
        <f>IF(N94="sníž. přenesená",J94,0)</f>
        <v>0</v>
      </c>
      <c r="BI94" s="226">
        <f>IF(N94="nulová",J94,0)</f>
        <v>0</v>
      </c>
      <c r="BJ94" s="17" t="s">
        <v>79</v>
      </c>
      <c r="BK94" s="226">
        <f>ROUND(I94*H94,2)</f>
        <v>0</v>
      </c>
      <c r="BL94" s="17" t="s">
        <v>163</v>
      </c>
      <c r="BM94" s="225" t="s">
        <v>737</v>
      </c>
    </row>
    <row r="95" s="2" customFormat="1">
      <c r="A95" s="38"/>
      <c r="B95" s="39"/>
      <c r="C95" s="40"/>
      <c r="D95" s="227" t="s">
        <v>165</v>
      </c>
      <c r="E95" s="40"/>
      <c r="F95" s="228" t="s">
        <v>738</v>
      </c>
      <c r="G95" s="40"/>
      <c r="H95" s="40"/>
      <c r="I95" s="229"/>
      <c r="J95" s="40"/>
      <c r="K95" s="40"/>
      <c r="L95" s="44"/>
      <c r="M95" s="230"/>
      <c r="N95" s="231"/>
      <c r="O95" s="84"/>
      <c r="P95" s="84"/>
      <c r="Q95" s="84"/>
      <c r="R95" s="84"/>
      <c r="S95" s="84"/>
      <c r="T95" s="85"/>
      <c r="U95" s="38"/>
      <c r="V95" s="38"/>
      <c r="W95" s="38"/>
      <c r="X95" s="38"/>
      <c r="Y95" s="38"/>
      <c r="Z95" s="38"/>
      <c r="AA95" s="38"/>
      <c r="AB95" s="38"/>
      <c r="AC95" s="38"/>
      <c r="AD95" s="38"/>
      <c r="AE95" s="38"/>
      <c r="AT95" s="17" t="s">
        <v>165</v>
      </c>
      <c r="AU95" s="17" t="s">
        <v>81</v>
      </c>
    </row>
    <row r="96" s="13" customFormat="1">
      <c r="A96" s="13"/>
      <c r="B96" s="232"/>
      <c r="C96" s="233"/>
      <c r="D96" s="227" t="s">
        <v>166</v>
      </c>
      <c r="E96" s="234" t="s">
        <v>19</v>
      </c>
      <c r="F96" s="235" t="s">
        <v>739</v>
      </c>
      <c r="G96" s="233"/>
      <c r="H96" s="236">
        <v>2</v>
      </c>
      <c r="I96" s="237"/>
      <c r="J96" s="233"/>
      <c r="K96" s="233"/>
      <c r="L96" s="238"/>
      <c r="M96" s="239"/>
      <c r="N96" s="240"/>
      <c r="O96" s="240"/>
      <c r="P96" s="240"/>
      <c r="Q96" s="240"/>
      <c r="R96" s="240"/>
      <c r="S96" s="240"/>
      <c r="T96" s="241"/>
      <c r="U96" s="13"/>
      <c r="V96" s="13"/>
      <c r="W96" s="13"/>
      <c r="X96" s="13"/>
      <c r="Y96" s="13"/>
      <c r="Z96" s="13"/>
      <c r="AA96" s="13"/>
      <c r="AB96" s="13"/>
      <c r="AC96" s="13"/>
      <c r="AD96" s="13"/>
      <c r="AE96" s="13"/>
      <c r="AT96" s="242" t="s">
        <v>166</v>
      </c>
      <c r="AU96" s="242" t="s">
        <v>81</v>
      </c>
      <c r="AV96" s="13" t="s">
        <v>81</v>
      </c>
      <c r="AW96" s="13" t="s">
        <v>33</v>
      </c>
      <c r="AX96" s="13" t="s">
        <v>71</v>
      </c>
      <c r="AY96" s="242" t="s">
        <v>154</v>
      </c>
    </row>
    <row r="97" s="13" customFormat="1">
      <c r="A97" s="13"/>
      <c r="B97" s="232"/>
      <c r="C97" s="233"/>
      <c r="D97" s="227" t="s">
        <v>166</v>
      </c>
      <c r="E97" s="234" t="s">
        <v>19</v>
      </c>
      <c r="F97" s="235" t="s">
        <v>740</v>
      </c>
      <c r="G97" s="233"/>
      <c r="H97" s="236">
        <v>2</v>
      </c>
      <c r="I97" s="237"/>
      <c r="J97" s="233"/>
      <c r="K97" s="233"/>
      <c r="L97" s="238"/>
      <c r="M97" s="239"/>
      <c r="N97" s="240"/>
      <c r="O97" s="240"/>
      <c r="P97" s="240"/>
      <c r="Q97" s="240"/>
      <c r="R97" s="240"/>
      <c r="S97" s="240"/>
      <c r="T97" s="241"/>
      <c r="U97" s="13"/>
      <c r="V97" s="13"/>
      <c r="W97" s="13"/>
      <c r="X97" s="13"/>
      <c r="Y97" s="13"/>
      <c r="Z97" s="13"/>
      <c r="AA97" s="13"/>
      <c r="AB97" s="13"/>
      <c r="AC97" s="13"/>
      <c r="AD97" s="13"/>
      <c r="AE97" s="13"/>
      <c r="AT97" s="242" t="s">
        <v>166</v>
      </c>
      <c r="AU97" s="242" t="s">
        <v>81</v>
      </c>
      <c r="AV97" s="13" t="s">
        <v>81</v>
      </c>
      <c r="AW97" s="13" t="s">
        <v>33</v>
      </c>
      <c r="AX97" s="13" t="s">
        <v>71</v>
      </c>
      <c r="AY97" s="242" t="s">
        <v>154</v>
      </c>
    </row>
    <row r="98" s="13" customFormat="1">
      <c r="A98" s="13"/>
      <c r="B98" s="232"/>
      <c r="C98" s="233"/>
      <c r="D98" s="227" t="s">
        <v>166</v>
      </c>
      <c r="E98" s="234" t="s">
        <v>19</v>
      </c>
      <c r="F98" s="235" t="s">
        <v>741</v>
      </c>
      <c r="G98" s="233"/>
      <c r="H98" s="236">
        <v>1</v>
      </c>
      <c r="I98" s="237"/>
      <c r="J98" s="233"/>
      <c r="K98" s="233"/>
      <c r="L98" s="238"/>
      <c r="M98" s="239"/>
      <c r="N98" s="240"/>
      <c r="O98" s="240"/>
      <c r="P98" s="240"/>
      <c r="Q98" s="240"/>
      <c r="R98" s="240"/>
      <c r="S98" s="240"/>
      <c r="T98" s="241"/>
      <c r="U98" s="13"/>
      <c r="V98" s="13"/>
      <c r="W98" s="13"/>
      <c r="X98" s="13"/>
      <c r="Y98" s="13"/>
      <c r="Z98" s="13"/>
      <c r="AA98" s="13"/>
      <c r="AB98" s="13"/>
      <c r="AC98" s="13"/>
      <c r="AD98" s="13"/>
      <c r="AE98" s="13"/>
      <c r="AT98" s="242" t="s">
        <v>166</v>
      </c>
      <c r="AU98" s="242" t="s">
        <v>81</v>
      </c>
      <c r="AV98" s="13" t="s">
        <v>81</v>
      </c>
      <c r="AW98" s="13" t="s">
        <v>33</v>
      </c>
      <c r="AX98" s="13" t="s">
        <v>71</v>
      </c>
      <c r="AY98" s="242" t="s">
        <v>154</v>
      </c>
    </row>
    <row r="99" s="13" customFormat="1">
      <c r="A99" s="13"/>
      <c r="B99" s="232"/>
      <c r="C99" s="233"/>
      <c r="D99" s="227" t="s">
        <v>166</v>
      </c>
      <c r="E99" s="234" t="s">
        <v>19</v>
      </c>
      <c r="F99" s="235" t="s">
        <v>742</v>
      </c>
      <c r="G99" s="233"/>
      <c r="H99" s="236">
        <v>1</v>
      </c>
      <c r="I99" s="237"/>
      <c r="J99" s="233"/>
      <c r="K99" s="233"/>
      <c r="L99" s="238"/>
      <c r="M99" s="239"/>
      <c r="N99" s="240"/>
      <c r="O99" s="240"/>
      <c r="P99" s="240"/>
      <c r="Q99" s="240"/>
      <c r="R99" s="240"/>
      <c r="S99" s="240"/>
      <c r="T99" s="241"/>
      <c r="U99" s="13"/>
      <c r="V99" s="13"/>
      <c r="W99" s="13"/>
      <c r="X99" s="13"/>
      <c r="Y99" s="13"/>
      <c r="Z99" s="13"/>
      <c r="AA99" s="13"/>
      <c r="AB99" s="13"/>
      <c r="AC99" s="13"/>
      <c r="AD99" s="13"/>
      <c r="AE99" s="13"/>
      <c r="AT99" s="242" t="s">
        <v>166</v>
      </c>
      <c r="AU99" s="242" t="s">
        <v>81</v>
      </c>
      <c r="AV99" s="13" t="s">
        <v>81</v>
      </c>
      <c r="AW99" s="13" t="s">
        <v>33</v>
      </c>
      <c r="AX99" s="13" t="s">
        <v>71</v>
      </c>
      <c r="AY99" s="242" t="s">
        <v>154</v>
      </c>
    </row>
    <row r="100" s="13" customFormat="1">
      <c r="A100" s="13"/>
      <c r="B100" s="232"/>
      <c r="C100" s="233"/>
      <c r="D100" s="227" t="s">
        <v>166</v>
      </c>
      <c r="E100" s="234" t="s">
        <v>19</v>
      </c>
      <c r="F100" s="235" t="s">
        <v>743</v>
      </c>
      <c r="G100" s="233"/>
      <c r="H100" s="236">
        <v>2</v>
      </c>
      <c r="I100" s="237"/>
      <c r="J100" s="233"/>
      <c r="K100" s="233"/>
      <c r="L100" s="238"/>
      <c r="M100" s="239"/>
      <c r="N100" s="240"/>
      <c r="O100" s="240"/>
      <c r="P100" s="240"/>
      <c r="Q100" s="240"/>
      <c r="R100" s="240"/>
      <c r="S100" s="240"/>
      <c r="T100" s="241"/>
      <c r="U100" s="13"/>
      <c r="V100" s="13"/>
      <c r="W100" s="13"/>
      <c r="X100" s="13"/>
      <c r="Y100" s="13"/>
      <c r="Z100" s="13"/>
      <c r="AA100" s="13"/>
      <c r="AB100" s="13"/>
      <c r="AC100" s="13"/>
      <c r="AD100" s="13"/>
      <c r="AE100" s="13"/>
      <c r="AT100" s="242" t="s">
        <v>166</v>
      </c>
      <c r="AU100" s="242" t="s">
        <v>81</v>
      </c>
      <c r="AV100" s="13" t="s">
        <v>81</v>
      </c>
      <c r="AW100" s="13" t="s">
        <v>33</v>
      </c>
      <c r="AX100" s="13" t="s">
        <v>71</v>
      </c>
      <c r="AY100" s="242" t="s">
        <v>154</v>
      </c>
    </row>
    <row r="101" s="2" customFormat="1">
      <c r="A101" s="38"/>
      <c r="B101" s="39"/>
      <c r="C101" s="247" t="s">
        <v>175</v>
      </c>
      <c r="D101" s="247" t="s">
        <v>228</v>
      </c>
      <c r="E101" s="248" t="s">
        <v>744</v>
      </c>
      <c r="F101" s="249" t="s">
        <v>745</v>
      </c>
      <c r="G101" s="250" t="s">
        <v>238</v>
      </c>
      <c r="H101" s="251">
        <v>29.478000000000002</v>
      </c>
      <c r="I101" s="252"/>
      <c r="J101" s="253">
        <f>ROUND(I101*H101,2)</f>
        <v>0</v>
      </c>
      <c r="K101" s="249" t="s">
        <v>19</v>
      </c>
      <c r="L101" s="44"/>
      <c r="M101" s="254" t="s">
        <v>19</v>
      </c>
      <c r="N101" s="255" t="s">
        <v>42</v>
      </c>
      <c r="O101" s="84"/>
      <c r="P101" s="223">
        <f>O101*H101</f>
        <v>0</v>
      </c>
      <c r="Q101" s="223">
        <v>0</v>
      </c>
      <c r="R101" s="223">
        <f>Q101*H101</f>
        <v>0</v>
      </c>
      <c r="S101" s="223">
        <v>2.2000000000000002</v>
      </c>
      <c r="T101" s="224">
        <f>S101*H101</f>
        <v>64.851600000000005</v>
      </c>
      <c r="U101" s="38"/>
      <c r="V101" s="38"/>
      <c r="W101" s="38"/>
      <c r="X101" s="38"/>
      <c r="Y101" s="38"/>
      <c r="Z101" s="38"/>
      <c r="AA101" s="38"/>
      <c r="AB101" s="38"/>
      <c r="AC101" s="38"/>
      <c r="AD101" s="38"/>
      <c r="AE101" s="38"/>
      <c r="AR101" s="225" t="s">
        <v>163</v>
      </c>
      <c r="AT101" s="225" t="s">
        <v>228</v>
      </c>
      <c r="AU101" s="225" t="s">
        <v>81</v>
      </c>
      <c r="AY101" s="17" t="s">
        <v>154</v>
      </c>
      <c r="BE101" s="226">
        <f>IF(N101="základní",J101,0)</f>
        <v>0</v>
      </c>
      <c r="BF101" s="226">
        <f>IF(N101="snížená",J101,0)</f>
        <v>0</v>
      </c>
      <c r="BG101" s="226">
        <f>IF(N101="zákl. přenesená",J101,0)</f>
        <v>0</v>
      </c>
      <c r="BH101" s="226">
        <f>IF(N101="sníž. přenesená",J101,0)</f>
        <v>0</v>
      </c>
      <c r="BI101" s="226">
        <f>IF(N101="nulová",J101,0)</f>
        <v>0</v>
      </c>
      <c r="BJ101" s="17" t="s">
        <v>79</v>
      </c>
      <c r="BK101" s="226">
        <f>ROUND(I101*H101,2)</f>
        <v>0</v>
      </c>
      <c r="BL101" s="17" t="s">
        <v>163</v>
      </c>
      <c r="BM101" s="225" t="s">
        <v>746</v>
      </c>
    </row>
    <row r="102" s="2" customFormat="1">
      <c r="A102" s="38"/>
      <c r="B102" s="39"/>
      <c r="C102" s="40"/>
      <c r="D102" s="227" t="s">
        <v>165</v>
      </c>
      <c r="E102" s="40"/>
      <c r="F102" s="228" t="s">
        <v>747</v>
      </c>
      <c r="G102" s="40"/>
      <c r="H102" s="40"/>
      <c r="I102" s="229"/>
      <c r="J102" s="40"/>
      <c r="K102" s="40"/>
      <c r="L102" s="44"/>
      <c r="M102" s="230"/>
      <c r="N102" s="231"/>
      <c r="O102" s="84"/>
      <c r="P102" s="84"/>
      <c r="Q102" s="84"/>
      <c r="R102" s="84"/>
      <c r="S102" s="84"/>
      <c r="T102" s="85"/>
      <c r="U102" s="38"/>
      <c r="V102" s="38"/>
      <c r="W102" s="38"/>
      <c r="X102" s="38"/>
      <c r="Y102" s="38"/>
      <c r="Z102" s="38"/>
      <c r="AA102" s="38"/>
      <c r="AB102" s="38"/>
      <c r="AC102" s="38"/>
      <c r="AD102" s="38"/>
      <c r="AE102" s="38"/>
      <c r="AT102" s="17" t="s">
        <v>165</v>
      </c>
      <c r="AU102" s="17" t="s">
        <v>81</v>
      </c>
    </row>
    <row r="103" s="14" customFormat="1">
      <c r="A103" s="14"/>
      <c r="B103" s="256"/>
      <c r="C103" s="257"/>
      <c r="D103" s="227" t="s">
        <v>166</v>
      </c>
      <c r="E103" s="258" t="s">
        <v>19</v>
      </c>
      <c r="F103" s="259" t="s">
        <v>748</v>
      </c>
      <c r="G103" s="257"/>
      <c r="H103" s="258" t="s">
        <v>19</v>
      </c>
      <c r="I103" s="260"/>
      <c r="J103" s="257"/>
      <c r="K103" s="257"/>
      <c r="L103" s="261"/>
      <c r="M103" s="262"/>
      <c r="N103" s="263"/>
      <c r="O103" s="263"/>
      <c r="P103" s="263"/>
      <c r="Q103" s="263"/>
      <c r="R103" s="263"/>
      <c r="S103" s="263"/>
      <c r="T103" s="264"/>
      <c r="U103" s="14"/>
      <c r="V103" s="14"/>
      <c r="W103" s="14"/>
      <c r="X103" s="14"/>
      <c r="Y103" s="14"/>
      <c r="Z103" s="14"/>
      <c r="AA103" s="14"/>
      <c r="AB103" s="14"/>
      <c r="AC103" s="14"/>
      <c r="AD103" s="14"/>
      <c r="AE103" s="14"/>
      <c r="AT103" s="265" t="s">
        <v>166</v>
      </c>
      <c r="AU103" s="265" t="s">
        <v>81</v>
      </c>
      <c r="AV103" s="14" t="s">
        <v>79</v>
      </c>
      <c r="AW103" s="14" t="s">
        <v>33</v>
      </c>
      <c r="AX103" s="14" t="s">
        <v>71</v>
      </c>
      <c r="AY103" s="265" t="s">
        <v>154</v>
      </c>
    </row>
    <row r="104" s="13" customFormat="1">
      <c r="A104" s="13"/>
      <c r="B104" s="232"/>
      <c r="C104" s="233"/>
      <c r="D104" s="227" t="s">
        <v>166</v>
      </c>
      <c r="E104" s="234" t="s">
        <v>19</v>
      </c>
      <c r="F104" s="235" t="s">
        <v>749</v>
      </c>
      <c r="G104" s="233"/>
      <c r="H104" s="236">
        <v>4.9130000000000003</v>
      </c>
      <c r="I104" s="237"/>
      <c r="J104" s="233"/>
      <c r="K104" s="233"/>
      <c r="L104" s="238"/>
      <c r="M104" s="239"/>
      <c r="N104" s="240"/>
      <c r="O104" s="240"/>
      <c r="P104" s="240"/>
      <c r="Q104" s="240"/>
      <c r="R104" s="240"/>
      <c r="S104" s="240"/>
      <c r="T104" s="241"/>
      <c r="U104" s="13"/>
      <c r="V104" s="13"/>
      <c r="W104" s="13"/>
      <c r="X104" s="13"/>
      <c r="Y104" s="13"/>
      <c r="Z104" s="13"/>
      <c r="AA104" s="13"/>
      <c r="AB104" s="13"/>
      <c r="AC104" s="13"/>
      <c r="AD104" s="13"/>
      <c r="AE104" s="13"/>
      <c r="AT104" s="242" t="s">
        <v>166</v>
      </c>
      <c r="AU104" s="242" t="s">
        <v>81</v>
      </c>
      <c r="AV104" s="13" t="s">
        <v>81</v>
      </c>
      <c r="AW104" s="13" t="s">
        <v>33</v>
      </c>
      <c r="AX104" s="13" t="s">
        <v>71</v>
      </c>
      <c r="AY104" s="242" t="s">
        <v>154</v>
      </c>
    </row>
    <row r="105" s="13" customFormat="1">
      <c r="A105" s="13"/>
      <c r="B105" s="232"/>
      <c r="C105" s="233"/>
      <c r="D105" s="227" t="s">
        <v>166</v>
      </c>
      <c r="E105" s="234" t="s">
        <v>19</v>
      </c>
      <c r="F105" s="235" t="s">
        <v>750</v>
      </c>
      <c r="G105" s="233"/>
      <c r="H105" s="236">
        <v>4.9130000000000003</v>
      </c>
      <c r="I105" s="237"/>
      <c r="J105" s="233"/>
      <c r="K105" s="233"/>
      <c r="L105" s="238"/>
      <c r="M105" s="239"/>
      <c r="N105" s="240"/>
      <c r="O105" s="240"/>
      <c r="P105" s="240"/>
      <c r="Q105" s="240"/>
      <c r="R105" s="240"/>
      <c r="S105" s="240"/>
      <c r="T105" s="241"/>
      <c r="U105" s="13"/>
      <c r="V105" s="13"/>
      <c r="W105" s="13"/>
      <c r="X105" s="13"/>
      <c r="Y105" s="13"/>
      <c r="Z105" s="13"/>
      <c r="AA105" s="13"/>
      <c r="AB105" s="13"/>
      <c r="AC105" s="13"/>
      <c r="AD105" s="13"/>
      <c r="AE105" s="13"/>
      <c r="AT105" s="242" t="s">
        <v>166</v>
      </c>
      <c r="AU105" s="242" t="s">
        <v>81</v>
      </c>
      <c r="AV105" s="13" t="s">
        <v>81</v>
      </c>
      <c r="AW105" s="13" t="s">
        <v>33</v>
      </c>
      <c r="AX105" s="13" t="s">
        <v>71</v>
      </c>
      <c r="AY105" s="242" t="s">
        <v>154</v>
      </c>
    </row>
    <row r="106" s="13" customFormat="1">
      <c r="A106" s="13"/>
      <c r="B106" s="232"/>
      <c r="C106" s="233"/>
      <c r="D106" s="227" t="s">
        <v>166</v>
      </c>
      <c r="E106" s="234" t="s">
        <v>19</v>
      </c>
      <c r="F106" s="235" t="s">
        <v>751</v>
      </c>
      <c r="G106" s="233"/>
      <c r="H106" s="236">
        <v>4.9130000000000003</v>
      </c>
      <c r="I106" s="237"/>
      <c r="J106" s="233"/>
      <c r="K106" s="233"/>
      <c r="L106" s="238"/>
      <c r="M106" s="239"/>
      <c r="N106" s="240"/>
      <c r="O106" s="240"/>
      <c r="P106" s="240"/>
      <c r="Q106" s="240"/>
      <c r="R106" s="240"/>
      <c r="S106" s="240"/>
      <c r="T106" s="241"/>
      <c r="U106" s="13"/>
      <c r="V106" s="13"/>
      <c r="W106" s="13"/>
      <c r="X106" s="13"/>
      <c r="Y106" s="13"/>
      <c r="Z106" s="13"/>
      <c r="AA106" s="13"/>
      <c r="AB106" s="13"/>
      <c r="AC106" s="13"/>
      <c r="AD106" s="13"/>
      <c r="AE106" s="13"/>
      <c r="AT106" s="242" t="s">
        <v>166</v>
      </c>
      <c r="AU106" s="242" t="s">
        <v>81</v>
      </c>
      <c r="AV106" s="13" t="s">
        <v>81</v>
      </c>
      <c r="AW106" s="13" t="s">
        <v>33</v>
      </c>
      <c r="AX106" s="13" t="s">
        <v>71</v>
      </c>
      <c r="AY106" s="242" t="s">
        <v>154</v>
      </c>
    </row>
    <row r="107" s="13" customFormat="1">
      <c r="A107" s="13"/>
      <c r="B107" s="232"/>
      <c r="C107" s="233"/>
      <c r="D107" s="227" t="s">
        <v>166</v>
      </c>
      <c r="E107" s="234" t="s">
        <v>19</v>
      </c>
      <c r="F107" s="235" t="s">
        <v>752</v>
      </c>
      <c r="G107" s="233"/>
      <c r="H107" s="236">
        <v>4.9130000000000003</v>
      </c>
      <c r="I107" s="237"/>
      <c r="J107" s="233"/>
      <c r="K107" s="233"/>
      <c r="L107" s="238"/>
      <c r="M107" s="239"/>
      <c r="N107" s="240"/>
      <c r="O107" s="240"/>
      <c r="P107" s="240"/>
      <c r="Q107" s="240"/>
      <c r="R107" s="240"/>
      <c r="S107" s="240"/>
      <c r="T107" s="241"/>
      <c r="U107" s="13"/>
      <c r="V107" s="13"/>
      <c r="W107" s="13"/>
      <c r="X107" s="13"/>
      <c r="Y107" s="13"/>
      <c r="Z107" s="13"/>
      <c r="AA107" s="13"/>
      <c r="AB107" s="13"/>
      <c r="AC107" s="13"/>
      <c r="AD107" s="13"/>
      <c r="AE107" s="13"/>
      <c r="AT107" s="242" t="s">
        <v>166</v>
      </c>
      <c r="AU107" s="242" t="s">
        <v>81</v>
      </c>
      <c r="AV107" s="13" t="s">
        <v>81</v>
      </c>
      <c r="AW107" s="13" t="s">
        <v>33</v>
      </c>
      <c r="AX107" s="13" t="s">
        <v>71</v>
      </c>
      <c r="AY107" s="242" t="s">
        <v>154</v>
      </c>
    </row>
    <row r="108" s="13" customFormat="1">
      <c r="A108" s="13"/>
      <c r="B108" s="232"/>
      <c r="C108" s="233"/>
      <c r="D108" s="227" t="s">
        <v>166</v>
      </c>
      <c r="E108" s="234" t="s">
        <v>19</v>
      </c>
      <c r="F108" s="235" t="s">
        <v>753</v>
      </c>
      <c r="G108" s="233"/>
      <c r="H108" s="236">
        <v>4.9130000000000003</v>
      </c>
      <c r="I108" s="237"/>
      <c r="J108" s="233"/>
      <c r="K108" s="233"/>
      <c r="L108" s="238"/>
      <c r="M108" s="239"/>
      <c r="N108" s="240"/>
      <c r="O108" s="240"/>
      <c r="P108" s="240"/>
      <c r="Q108" s="240"/>
      <c r="R108" s="240"/>
      <c r="S108" s="240"/>
      <c r="T108" s="241"/>
      <c r="U108" s="13"/>
      <c r="V108" s="13"/>
      <c r="W108" s="13"/>
      <c r="X108" s="13"/>
      <c r="Y108" s="13"/>
      <c r="Z108" s="13"/>
      <c r="AA108" s="13"/>
      <c r="AB108" s="13"/>
      <c r="AC108" s="13"/>
      <c r="AD108" s="13"/>
      <c r="AE108" s="13"/>
      <c r="AT108" s="242" t="s">
        <v>166</v>
      </c>
      <c r="AU108" s="242" t="s">
        <v>81</v>
      </c>
      <c r="AV108" s="13" t="s">
        <v>81</v>
      </c>
      <c r="AW108" s="13" t="s">
        <v>33</v>
      </c>
      <c r="AX108" s="13" t="s">
        <v>71</v>
      </c>
      <c r="AY108" s="242" t="s">
        <v>154</v>
      </c>
    </row>
    <row r="109" s="13" customFormat="1">
      <c r="A109" s="13"/>
      <c r="B109" s="232"/>
      <c r="C109" s="233"/>
      <c r="D109" s="227" t="s">
        <v>166</v>
      </c>
      <c r="E109" s="234" t="s">
        <v>19</v>
      </c>
      <c r="F109" s="235" t="s">
        <v>754</v>
      </c>
      <c r="G109" s="233"/>
      <c r="H109" s="236">
        <v>4.9130000000000003</v>
      </c>
      <c r="I109" s="237"/>
      <c r="J109" s="233"/>
      <c r="K109" s="233"/>
      <c r="L109" s="238"/>
      <c r="M109" s="239"/>
      <c r="N109" s="240"/>
      <c r="O109" s="240"/>
      <c r="P109" s="240"/>
      <c r="Q109" s="240"/>
      <c r="R109" s="240"/>
      <c r="S109" s="240"/>
      <c r="T109" s="241"/>
      <c r="U109" s="13"/>
      <c r="V109" s="13"/>
      <c r="W109" s="13"/>
      <c r="X109" s="13"/>
      <c r="Y109" s="13"/>
      <c r="Z109" s="13"/>
      <c r="AA109" s="13"/>
      <c r="AB109" s="13"/>
      <c r="AC109" s="13"/>
      <c r="AD109" s="13"/>
      <c r="AE109" s="13"/>
      <c r="AT109" s="242" t="s">
        <v>166</v>
      </c>
      <c r="AU109" s="242" t="s">
        <v>81</v>
      </c>
      <c r="AV109" s="13" t="s">
        <v>81</v>
      </c>
      <c r="AW109" s="13" t="s">
        <v>33</v>
      </c>
      <c r="AX109" s="13" t="s">
        <v>71</v>
      </c>
      <c r="AY109" s="242" t="s">
        <v>154</v>
      </c>
    </row>
    <row r="110" s="2" customFormat="1">
      <c r="A110" s="38"/>
      <c r="B110" s="39"/>
      <c r="C110" s="247" t="s">
        <v>163</v>
      </c>
      <c r="D110" s="247" t="s">
        <v>228</v>
      </c>
      <c r="E110" s="248" t="s">
        <v>755</v>
      </c>
      <c r="F110" s="249" t="s">
        <v>756</v>
      </c>
      <c r="G110" s="250" t="s">
        <v>238</v>
      </c>
      <c r="H110" s="251">
        <v>237.91999999999999</v>
      </c>
      <c r="I110" s="252"/>
      <c r="J110" s="253">
        <f>ROUND(I110*H110,2)</f>
        <v>0</v>
      </c>
      <c r="K110" s="249" t="s">
        <v>161</v>
      </c>
      <c r="L110" s="44"/>
      <c r="M110" s="254" t="s">
        <v>19</v>
      </c>
      <c r="N110" s="255" t="s">
        <v>42</v>
      </c>
      <c r="O110" s="84"/>
      <c r="P110" s="223">
        <f>O110*H110</f>
        <v>0</v>
      </c>
      <c r="Q110" s="223">
        <v>0</v>
      </c>
      <c r="R110" s="223">
        <f>Q110*H110</f>
        <v>0</v>
      </c>
      <c r="S110" s="223">
        <v>0</v>
      </c>
      <c r="T110" s="224">
        <f>S110*H110</f>
        <v>0</v>
      </c>
      <c r="U110" s="38"/>
      <c r="V110" s="38"/>
      <c r="W110" s="38"/>
      <c r="X110" s="38"/>
      <c r="Y110" s="38"/>
      <c r="Z110" s="38"/>
      <c r="AA110" s="38"/>
      <c r="AB110" s="38"/>
      <c r="AC110" s="38"/>
      <c r="AD110" s="38"/>
      <c r="AE110" s="38"/>
      <c r="AR110" s="225" t="s">
        <v>163</v>
      </c>
      <c r="AT110" s="225" t="s">
        <v>228</v>
      </c>
      <c r="AU110" s="225" t="s">
        <v>81</v>
      </c>
      <c r="AY110" s="17" t="s">
        <v>154</v>
      </c>
      <c r="BE110" s="226">
        <f>IF(N110="základní",J110,0)</f>
        <v>0</v>
      </c>
      <c r="BF110" s="226">
        <f>IF(N110="snížená",J110,0)</f>
        <v>0</v>
      </c>
      <c r="BG110" s="226">
        <f>IF(N110="zákl. přenesená",J110,0)</f>
        <v>0</v>
      </c>
      <c r="BH110" s="226">
        <f>IF(N110="sníž. přenesená",J110,0)</f>
        <v>0</v>
      </c>
      <c r="BI110" s="226">
        <f>IF(N110="nulová",J110,0)</f>
        <v>0</v>
      </c>
      <c r="BJ110" s="17" t="s">
        <v>79</v>
      </c>
      <c r="BK110" s="226">
        <f>ROUND(I110*H110,2)</f>
        <v>0</v>
      </c>
      <c r="BL110" s="17" t="s">
        <v>163</v>
      </c>
      <c r="BM110" s="225" t="s">
        <v>757</v>
      </c>
    </row>
    <row r="111" s="2" customFormat="1">
      <c r="A111" s="38"/>
      <c r="B111" s="39"/>
      <c r="C111" s="40"/>
      <c r="D111" s="227" t="s">
        <v>165</v>
      </c>
      <c r="E111" s="40"/>
      <c r="F111" s="228" t="s">
        <v>758</v>
      </c>
      <c r="G111" s="40"/>
      <c r="H111" s="40"/>
      <c r="I111" s="229"/>
      <c r="J111" s="40"/>
      <c r="K111" s="40"/>
      <c r="L111" s="44"/>
      <c r="M111" s="230"/>
      <c r="N111" s="231"/>
      <c r="O111" s="84"/>
      <c r="P111" s="84"/>
      <c r="Q111" s="84"/>
      <c r="R111" s="84"/>
      <c r="S111" s="84"/>
      <c r="T111" s="85"/>
      <c r="U111" s="38"/>
      <c r="V111" s="38"/>
      <c r="W111" s="38"/>
      <c r="X111" s="38"/>
      <c r="Y111" s="38"/>
      <c r="Z111" s="38"/>
      <c r="AA111" s="38"/>
      <c r="AB111" s="38"/>
      <c r="AC111" s="38"/>
      <c r="AD111" s="38"/>
      <c r="AE111" s="38"/>
      <c r="AT111" s="17" t="s">
        <v>165</v>
      </c>
      <c r="AU111" s="17" t="s">
        <v>81</v>
      </c>
    </row>
    <row r="112" s="13" customFormat="1">
      <c r="A112" s="13"/>
      <c r="B112" s="232"/>
      <c r="C112" s="233"/>
      <c r="D112" s="227" t="s">
        <v>166</v>
      </c>
      <c r="E112" s="234" t="s">
        <v>19</v>
      </c>
      <c r="F112" s="235" t="s">
        <v>759</v>
      </c>
      <c r="G112" s="233"/>
      <c r="H112" s="236">
        <v>120.40000000000001</v>
      </c>
      <c r="I112" s="237"/>
      <c r="J112" s="233"/>
      <c r="K112" s="233"/>
      <c r="L112" s="238"/>
      <c r="M112" s="239"/>
      <c r="N112" s="240"/>
      <c r="O112" s="240"/>
      <c r="P112" s="240"/>
      <c r="Q112" s="240"/>
      <c r="R112" s="240"/>
      <c r="S112" s="240"/>
      <c r="T112" s="241"/>
      <c r="U112" s="13"/>
      <c r="V112" s="13"/>
      <c r="W112" s="13"/>
      <c r="X112" s="13"/>
      <c r="Y112" s="13"/>
      <c r="Z112" s="13"/>
      <c r="AA112" s="13"/>
      <c r="AB112" s="13"/>
      <c r="AC112" s="13"/>
      <c r="AD112" s="13"/>
      <c r="AE112" s="13"/>
      <c r="AT112" s="242" t="s">
        <v>166</v>
      </c>
      <c r="AU112" s="242" t="s">
        <v>81</v>
      </c>
      <c r="AV112" s="13" t="s">
        <v>81</v>
      </c>
      <c r="AW112" s="13" t="s">
        <v>33</v>
      </c>
      <c r="AX112" s="13" t="s">
        <v>71</v>
      </c>
      <c r="AY112" s="242" t="s">
        <v>154</v>
      </c>
    </row>
    <row r="113" s="13" customFormat="1">
      <c r="A113" s="13"/>
      <c r="B113" s="232"/>
      <c r="C113" s="233"/>
      <c r="D113" s="227" t="s">
        <v>166</v>
      </c>
      <c r="E113" s="234" t="s">
        <v>19</v>
      </c>
      <c r="F113" s="235" t="s">
        <v>760</v>
      </c>
      <c r="G113" s="233"/>
      <c r="H113" s="236">
        <v>24.100000000000001</v>
      </c>
      <c r="I113" s="237"/>
      <c r="J113" s="233"/>
      <c r="K113" s="233"/>
      <c r="L113" s="238"/>
      <c r="M113" s="239"/>
      <c r="N113" s="240"/>
      <c r="O113" s="240"/>
      <c r="P113" s="240"/>
      <c r="Q113" s="240"/>
      <c r="R113" s="240"/>
      <c r="S113" s="240"/>
      <c r="T113" s="241"/>
      <c r="U113" s="13"/>
      <c r="V113" s="13"/>
      <c r="W113" s="13"/>
      <c r="X113" s="13"/>
      <c r="Y113" s="13"/>
      <c r="Z113" s="13"/>
      <c r="AA113" s="13"/>
      <c r="AB113" s="13"/>
      <c r="AC113" s="13"/>
      <c r="AD113" s="13"/>
      <c r="AE113" s="13"/>
      <c r="AT113" s="242" t="s">
        <v>166</v>
      </c>
      <c r="AU113" s="242" t="s">
        <v>81</v>
      </c>
      <c r="AV113" s="13" t="s">
        <v>81</v>
      </c>
      <c r="AW113" s="13" t="s">
        <v>33</v>
      </c>
      <c r="AX113" s="13" t="s">
        <v>71</v>
      </c>
      <c r="AY113" s="242" t="s">
        <v>154</v>
      </c>
    </row>
    <row r="114" s="13" customFormat="1">
      <c r="A114" s="13"/>
      <c r="B114" s="232"/>
      <c r="C114" s="233"/>
      <c r="D114" s="227" t="s">
        <v>166</v>
      </c>
      <c r="E114" s="234" t="s">
        <v>19</v>
      </c>
      <c r="F114" s="235" t="s">
        <v>761</v>
      </c>
      <c r="G114" s="233"/>
      <c r="H114" s="236">
        <v>19.300000000000001</v>
      </c>
      <c r="I114" s="237"/>
      <c r="J114" s="233"/>
      <c r="K114" s="233"/>
      <c r="L114" s="238"/>
      <c r="M114" s="239"/>
      <c r="N114" s="240"/>
      <c r="O114" s="240"/>
      <c r="P114" s="240"/>
      <c r="Q114" s="240"/>
      <c r="R114" s="240"/>
      <c r="S114" s="240"/>
      <c r="T114" s="241"/>
      <c r="U114" s="13"/>
      <c r="V114" s="13"/>
      <c r="W114" s="13"/>
      <c r="X114" s="13"/>
      <c r="Y114" s="13"/>
      <c r="Z114" s="13"/>
      <c r="AA114" s="13"/>
      <c r="AB114" s="13"/>
      <c r="AC114" s="13"/>
      <c r="AD114" s="13"/>
      <c r="AE114" s="13"/>
      <c r="AT114" s="242" t="s">
        <v>166</v>
      </c>
      <c r="AU114" s="242" t="s">
        <v>81</v>
      </c>
      <c r="AV114" s="13" t="s">
        <v>81</v>
      </c>
      <c r="AW114" s="13" t="s">
        <v>33</v>
      </c>
      <c r="AX114" s="13" t="s">
        <v>71</v>
      </c>
      <c r="AY114" s="242" t="s">
        <v>154</v>
      </c>
    </row>
    <row r="115" s="13" customFormat="1">
      <c r="A115" s="13"/>
      <c r="B115" s="232"/>
      <c r="C115" s="233"/>
      <c r="D115" s="227" t="s">
        <v>166</v>
      </c>
      <c r="E115" s="234" t="s">
        <v>19</v>
      </c>
      <c r="F115" s="235" t="s">
        <v>762</v>
      </c>
      <c r="G115" s="233"/>
      <c r="H115" s="236">
        <v>10.25</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166</v>
      </c>
      <c r="AU115" s="242" t="s">
        <v>81</v>
      </c>
      <c r="AV115" s="13" t="s">
        <v>81</v>
      </c>
      <c r="AW115" s="13" t="s">
        <v>33</v>
      </c>
      <c r="AX115" s="13" t="s">
        <v>71</v>
      </c>
      <c r="AY115" s="242" t="s">
        <v>154</v>
      </c>
    </row>
    <row r="116" s="13" customFormat="1">
      <c r="A116" s="13"/>
      <c r="B116" s="232"/>
      <c r="C116" s="233"/>
      <c r="D116" s="227" t="s">
        <v>166</v>
      </c>
      <c r="E116" s="234" t="s">
        <v>19</v>
      </c>
      <c r="F116" s="235" t="s">
        <v>763</v>
      </c>
      <c r="G116" s="233"/>
      <c r="H116" s="236">
        <v>3.1200000000000001</v>
      </c>
      <c r="I116" s="237"/>
      <c r="J116" s="233"/>
      <c r="K116" s="233"/>
      <c r="L116" s="238"/>
      <c r="M116" s="239"/>
      <c r="N116" s="240"/>
      <c r="O116" s="240"/>
      <c r="P116" s="240"/>
      <c r="Q116" s="240"/>
      <c r="R116" s="240"/>
      <c r="S116" s="240"/>
      <c r="T116" s="241"/>
      <c r="U116" s="13"/>
      <c r="V116" s="13"/>
      <c r="W116" s="13"/>
      <c r="X116" s="13"/>
      <c r="Y116" s="13"/>
      <c r="Z116" s="13"/>
      <c r="AA116" s="13"/>
      <c r="AB116" s="13"/>
      <c r="AC116" s="13"/>
      <c r="AD116" s="13"/>
      <c r="AE116" s="13"/>
      <c r="AT116" s="242" t="s">
        <v>166</v>
      </c>
      <c r="AU116" s="242" t="s">
        <v>81</v>
      </c>
      <c r="AV116" s="13" t="s">
        <v>81</v>
      </c>
      <c r="AW116" s="13" t="s">
        <v>33</v>
      </c>
      <c r="AX116" s="13" t="s">
        <v>71</v>
      </c>
      <c r="AY116" s="242" t="s">
        <v>154</v>
      </c>
    </row>
    <row r="117" s="13" customFormat="1">
      <c r="A117" s="13"/>
      <c r="B117" s="232"/>
      <c r="C117" s="233"/>
      <c r="D117" s="227" t="s">
        <v>166</v>
      </c>
      <c r="E117" s="234" t="s">
        <v>19</v>
      </c>
      <c r="F117" s="235" t="s">
        <v>764</v>
      </c>
      <c r="G117" s="233"/>
      <c r="H117" s="236">
        <v>60.75</v>
      </c>
      <c r="I117" s="237"/>
      <c r="J117" s="233"/>
      <c r="K117" s="233"/>
      <c r="L117" s="238"/>
      <c r="M117" s="239"/>
      <c r="N117" s="240"/>
      <c r="O117" s="240"/>
      <c r="P117" s="240"/>
      <c r="Q117" s="240"/>
      <c r="R117" s="240"/>
      <c r="S117" s="240"/>
      <c r="T117" s="241"/>
      <c r="U117" s="13"/>
      <c r="V117" s="13"/>
      <c r="W117" s="13"/>
      <c r="X117" s="13"/>
      <c r="Y117" s="13"/>
      <c r="Z117" s="13"/>
      <c r="AA117" s="13"/>
      <c r="AB117" s="13"/>
      <c r="AC117" s="13"/>
      <c r="AD117" s="13"/>
      <c r="AE117" s="13"/>
      <c r="AT117" s="242" t="s">
        <v>166</v>
      </c>
      <c r="AU117" s="242" t="s">
        <v>81</v>
      </c>
      <c r="AV117" s="13" t="s">
        <v>81</v>
      </c>
      <c r="AW117" s="13" t="s">
        <v>33</v>
      </c>
      <c r="AX117" s="13" t="s">
        <v>71</v>
      </c>
      <c r="AY117" s="242" t="s">
        <v>154</v>
      </c>
    </row>
    <row r="118" s="2" customFormat="1">
      <c r="A118" s="38"/>
      <c r="B118" s="39"/>
      <c r="C118" s="247" t="s">
        <v>187</v>
      </c>
      <c r="D118" s="247" t="s">
        <v>228</v>
      </c>
      <c r="E118" s="248" t="s">
        <v>765</v>
      </c>
      <c r="F118" s="249" t="s">
        <v>766</v>
      </c>
      <c r="G118" s="250" t="s">
        <v>231</v>
      </c>
      <c r="H118" s="251">
        <v>205</v>
      </c>
      <c r="I118" s="252"/>
      <c r="J118" s="253">
        <f>ROUND(I118*H118,2)</f>
        <v>0</v>
      </c>
      <c r="K118" s="249" t="s">
        <v>161</v>
      </c>
      <c r="L118" s="44"/>
      <c r="M118" s="254" t="s">
        <v>19</v>
      </c>
      <c r="N118" s="255" t="s">
        <v>42</v>
      </c>
      <c r="O118" s="84"/>
      <c r="P118" s="223">
        <f>O118*H118</f>
        <v>0</v>
      </c>
      <c r="Q118" s="223">
        <v>0</v>
      </c>
      <c r="R118" s="223">
        <f>Q118*H118</f>
        <v>0</v>
      </c>
      <c r="S118" s="223">
        <v>0</v>
      </c>
      <c r="T118" s="224">
        <f>S118*H118</f>
        <v>0</v>
      </c>
      <c r="U118" s="38"/>
      <c r="V118" s="38"/>
      <c r="W118" s="38"/>
      <c r="X118" s="38"/>
      <c r="Y118" s="38"/>
      <c r="Z118" s="38"/>
      <c r="AA118" s="38"/>
      <c r="AB118" s="38"/>
      <c r="AC118" s="38"/>
      <c r="AD118" s="38"/>
      <c r="AE118" s="38"/>
      <c r="AR118" s="225" t="s">
        <v>163</v>
      </c>
      <c r="AT118" s="225" t="s">
        <v>228</v>
      </c>
      <c r="AU118" s="225" t="s">
        <v>81</v>
      </c>
      <c r="AY118" s="17" t="s">
        <v>154</v>
      </c>
      <c r="BE118" s="226">
        <f>IF(N118="základní",J118,0)</f>
        <v>0</v>
      </c>
      <c r="BF118" s="226">
        <f>IF(N118="snížená",J118,0)</f>
        <v>0</v>
      </c>
      <c r="BG118" s="226">
        <f>IF(N118="zákl. přenesená",J118,0)</f>
        <v>0</v>
      </c>
      <c r="BH118" s="226">
        <f>IF(N118="sníž. přenesená",J118,0)</f>
        <v>0</v>
      </c>
      <c r="BI118" s="226">
        <f>IF(N118="nulová",J118,0)</f>
        <v>0</v>
      </c>
      <c r="BJ118" s="17" t="s">
        <v>79</v>
      </c>
      <c r="BK118" s="226">
        <f>ROUND(I118*H118,2)</f>
        <v>0</v>
      </c>
      <c r="BL118" s="17" t="s">
        <v>163</v>
      </c>
      <c r="BM118" s="225" t="s">
        <v>767</v>
      </c>
    </row>
    <row r="119" s="2" customFormat="1">
      <c r="A119" s="38"/>
      <c r="B119" s="39"/>
      <c r="C119" s="40"/>
      <c r="D119" s="227" t="s">
        <v>165</v>
      </c>
      <c r="E119" s="40"/>
      <c r="F119" s="228" t="s">
        <v>768</v>
      </c>
      <c r="G119" s="40"/>
      <c r="H119" s="40"/>
      <c r="I119" s="229"/>
      <c r="J119" s="40"/>
      <c r="K119" s="40"/>
      <c r="L119" s="44"/>
      <c r="M119" s="230"/>
      <c r="N119" s="231"/>
      <c r="O119" s="84"/>
      <c r="P119" s="84"/>
      <c r="Q119" s="84"/>
      <c r="R119" s="84"/>
      <c r="S119" s="84"/>
      <c r="T119" s="85"/>
      <c r="U119" s="38"/>
      <c r="V119" s="38"/>
      <c r="W119" s="38"/>
      <c r="X119" s="38"/>
      <c r="Y119" s="38"/>
      <c r="Z119" s="38"/>
      <c r="AA119" s="38"/>
      <c r="AB119" s="38"/>
      <c r="AC119" s="38"/>
      <c r="AD119" s="38"/>
      <c r="AE119" s="38"/>
      <c r="AT119" s="17" t="s">
        <v>165</v>
      </c>
      <c r="AU119" s="17" t="s">
        <v>81</v>
      </c>
    </row>
    <row r="120" s="13" customFormat="1">
      <c r="A120" s="13"/>
      <c r="B120" s="232"/>
      <c r="C120" s="233"/>
      <c r="D120" s="227" t="s">
        <v>166</v>
      </c>
      <c r="E120" s="234" t="s">
        <v>19</v>
      </c>
      <c r="F120" s="235" t="s">
        <v>769</v>
      </c>
      <c r="G120" s="233"/>
      <c r="H120" s="236">
        <v>205</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166</v>
      </c>
      <c r="AU120" s="242" t="s">
        <v>81</v>
      </c>
      <c r="AV120" s="13" t="s">
        <v>81</v>
      </c>
      <c r="AW120" s="13" t="s">
        <v>33</v>
      </c>
      <c r="AX120" s="13" t="s">
        <v>71</v>
      </c>
      <c r="AY120" s="242" t="s">
        <v>154</v>
      </c>
    </row>
    <row r="121" s="2" customFormat="1" ht="16.5" customHeight="1">
      <c r="A121" s="38"/>
      <c r="B121" s="39"/>
      <c r="C121" s="212" t="s">
        <v>194</v>
      </c>
      <c r="D121" s="212" t="s">
        <v>157</v>
      </c>
      <c r="E121" s="214" t="s">
        <v>672</v>
      </c>
      <c r="F121" s="215" t="s">
        <v>673</v>
      </c>
      <c r="G121" s="216" t="s">
        <v>231</v>
      </c>
      <c r="H121" s="217">
        <v>225.5</v>
      </c>
      <c r="I121" s="218"/>
      <c r="J121" s="219">
        <f>ROUND(I121*H121,2)</f>
        <v>0</v>
      </c>
      <c r="K121" s="215" t="s">
        <v>161</v>
      </c>
      <c r="L121" s="220"/>
      <c r="M121" s="221" t="s">
        <v>19</v>
      </c>
      <c r="N121" s="222" t="s">
        <v>42</v>
      </c>
      <c r="O121" s="84"/>
      <c r="P121" s="223">
        <f>O121*H121</f>
        <v>0</v>
      </c>
      <c r="Q121" s="223">
        <v>0</v>
      </c>
      <c r="R121" s="223">
        <f>Q121*H121</f>
        <v>0</v>
      </c>
      <c r="S121" s="223">
        <v>0</v>
      </c>
      <c r="T121" s="224">
        <f>S121*H121</f>
        <v>0</v>
      </c>
      <c r="U121" s="38"/>
      <c r="V121" s="38"/>
      <c r="W121" s="38"/>
      <c r="X121" s="38"/>
      <c r="Y121" s="38"/>
      <c r="Z121" s="38"/>
      <c r="AA121" s="38"/>
      <c r="AB121" s="38"/>
      <c r="AC121" s="38"/>
      <c r="AD121" s="38"/>
      <c r="AE121" s="38"/>
      <c r="AR121" s="225" t="s">
        <v>162</v>
      </c>
      <c r="AT121" s="225" t="s">
        <v>157</v>
      </c>
      <c r="AU121" s="225" t="s">
        <v>81</v>
      </c>
      <c r="AY121" s="17" t="s">
        <v>154</v>
      </c>
      <c r="BE121" s="226">
        <f>IF(N121="základní",J121,0)</f>
        <v>0</v>
      </c>
      <c r="BF121" s="226">
        <f>IF(N121="snížená",J121,0)</f>
        <v>0</v>
      </c>
      <c r="BG121" s="226">
        <f>IF(N121="zákl. přenesená",J121,0)</f>
        <v>0</v>
      </c>
      <c r="BH121" s="226">
        <f>IF(N121="sníž. přenesená",J121,0)</f>
        <v>0</v>
      </c>
      <c r="BI121" s="226">
        <f>IF(N121="nulová",J121,0)</f>
        <v>0</v>
      </c>
      <c r="BJ121" s="17" t="s">
        <v>79</v>
      </c>
      <c r="BK121" s="226">
        <f>ROUND(I121*H121,2)</f>
        <v>0</v>
      </c>
      <c r="BL121" s="17" t="s">
        <v>163</v>
      </c>
      <c r="BM121" s="225" t="s">
        <v>770</v>
      </c>
    </row>
    <row r="122" s="2" customFormat="1">
      <c r="A122" s="38"/>
      <c r="B122" s="39"/>
      <c r="C122" s="40"/>
      <c r="D122" s="227" t="s">
        <v>165</v>
      </c>
      <c r="E122" s="40"/>
      <c r="F122" s="228" t="s">
        <v>673</v>
      </c>
      <c r="G122" s="40"/>
      <c r="H122" s="40"/>
      <c r="I122" s="229"/>
      <c r="J122" s="40"/>
      <c r="K122" s="40"/>
      <c r="L122" s="44"/>
      <c r="M122" s="230"/>
      <c r="N122" s="231"/>
      <c r="O122" s="84"/>
      <c r="P122" s="84"/>
      <c r="Q122" s="84"/>
      <c r="R122" s="84"/>
      <c r="S122" s="84"/>
      <c r="T122" s="85"/>
      <c r="U122" s="38"/>
      <c r="V122" s="38"/>
      <c r="W122" s="38"/>
      <c r="X122" s="38"/>
      <c r="Y122" s="38"/>
      <c r="Z122" s="38"/>
      <c r="AA122" s="38"/>
      <c r="AB122" s="38"/>
      <c r="AC122" s="38"/>
      <c r="AD122" s="38"/>
      <c r="AE122" s="38"/>
      <c r="AT122" s="17" t="s">
        <v>165</v>
      </c>
      <c r="AU122" s="17" t="s">
        <v>81</v>
      </c>
    </row>
    <row r="123" s="13" customFormat="1">
      <c r="A123" s="13"/>
      <c r="B123" s="232"/>
      <c r="C123" s="233"/>
      <c r="D123" s="227" t="s">
        <v>166</v>
      </c>
      <c r="E123" s="234" t="s">
        <v>19</v>
      </c>
      <c r="F123" s="235" t="s">
        <v>771</v>
      </c>
      <c r="G123" s="233"/>
      <c r="H123" s="236">
        <v>225.5</v>
      </c>
      <c r="I123" s="237"/>
      <c r="J123" s="233"/>
      <c r="K123" s="233"/>
      <c r="L123" s="238"/>
      <c r="M123" s="239"/>
      <c r="N123" s="240"/>
      <c r="O123" s="240"/>
      <c r="P123" s="240"/>
      <c r="Q123" s="240"/>
      <c r="R123" s="240"/>
      <c r="S123" s="240"/>
      <c r="T123" s="241"/>
      <c r="U123" s="13"/>
      <c r="V123" s="13"/>
      <c r="W123" s="13"/>
      <c r="X123" s="13"/>
      <c r="Y123" s="13"/>
      <c r="Z123" s="13"/>
      <c r="AA123" s="13"/>
      <c r="AB123" s="13"/>
      <c r="AC123" s="13"/>
      <c r="AD123" s="13"/>
      <c r="AE123" s="13"/>
      <c r="AT123" s="242" t="s">
        <v>166</v>
      </c>
      <c r="AU123" s="242" t="s">
        <v>81</v>
      </c>
      <c r="AV123" s="13" t="s">
        <v>81</v>
      </c>
      <c r="AW123" s="13" t="s">
        <v>33</v>
      </c>
      <c r="AX123" s="13" t="s">
        <v>71</v>
      </c>
      <c r="AY123" s="242" t="s">
        <v>154</v>
      </c>
    </row>
    <row r="124" s="2" customFormat="1" ht="21.75" customHeight="1">
      <c r="A124" s="38"/>
      <c r="B124" s="39"/>
      <c r="C124" s="247" t="s">
        <v>196</v>
      </c>
      <c r="D124" s="247" t="s">
        <v>228</v>
      </c>
      <c r="E124" s="248" t="s">
        <v>772</v>
      </c>
      <c r="F124" s="249" t="s">
        <v>773</v>
      </c>
      <c r="G124" s="250" t="s">
        <v>231</v>
      </c>
      <c r="H124" s="251">
        <v>205</v>
      </c>
      <c r="I124" s="252"/>
      <c r="J124" s="253">
        <f>ROUND(I124*H124,2)</f>
        <v>0</v>
      </c>
      <c r="K124" s="249" t="s">
        <v>19</v>
      </c>
      <c r="L124" s="44"/>
      <c r="M124" s="254" t="s">
        <v>19</v>
      </c>
      <c r="N124" s="255" t="s">
        <v>42</v>
      </c>
      <c r="O124" s="84"/>
      <c r="P124" s="223">
        <f>O124*H124</f>
        <v>0</v>
      </c>
      <c r="Q124" s="223">
        <v>0</v>
      </c>
      <c r="R124" s="223">
        <f>Q124*H124</f>
        <v>0</v>
      </c>
      <c r="S124" s="223">
        <v>0</v>
      </c>
      <c r="T124" s="224">
        <f>S124*H124</f>
        <v>0</v>
      </c>
      <c r="U124" s="38"/>
      <c r="V124" s="38"/>
      <c r="W124" s="38"/>
      <c r="X124" s="38"/>
      <c r="Y124" s="38"/>
      <c r="Z124" s="38"/>
      <c r="AA124" s="38"/>
      <c r="AB124" s="38"/>
      <c r="AC124" s="38"/>
      <c r="AD124" s="38"/>
      <c r="AE124" s="38"/>
      <c r="AR124" s="225" t="s">
        <v>163</v>
      </c>
      <c r="AT124" s="225" t="s">
        <v>228</v>
      </c>
      <c r="AU124" s="225" t="s">
        <v>81</v>
      </c>
      <c r="AY124" s="17" t="s">
        <v>154</v>
      </c>
      <c r="BE124" s="226">
        <f>IF(N124="základní",J124,0)</f>
        <v>0</v>
      </c>
      <c r="BF124" s="226">
        <f>IF(N124="snížená",J124,0)</f>
        <v>0</v>
      </c>
      <c r="BG124" s="226">
        <f>IF(N124="zákl. přenesená",J124,0)</f>
        <v>0</v>
      </c>
      <c r="BH124" s="226">
        <f>IF(N124="sníž. přenesená",J124,0)</f>
        <v>0</v>
      </c>
      <c r="BI124" s="226">
        <f>IF(N124="nulová",J124,0)</f>
        <v>0</v>
      </c>
      <c r="BJ124" s="17" t="s">
        <v>79</v>
      </c>
      <c r="BK124" s="226">
        <f>ROUND(I124*H124,2)</f>
        <v>0</v>
      </c>
      <c r="BL124" s="17" t="s">
        <v>163</v>
      </c>
      <c r="BM124" s="225" t="s">
        <v>774</v>
      </c>
    </row>
    <row r="125" s="2" customFormat="1">
      <c r="A125" s="38"/>
      <c r="B125" s="39"/>
      <c r="C125" s="40"/>
      <c r="D125" s="227" t="s">
        <v>165</v>
      </c>
      <c r="E125" s="40"/>
      <c r="F125" s="228" t="s">
        <v>775</v>
      </c>
      <c r="G125" s="40"/>
      <c r="H125" s="40"/>
      <c r="I125" s="229"/>
      <c r="J125" s="40"/>
      <c r="K125" s="40"/>
      <c r="L125" s="44"/>
      <c r="M125" s="230"/>
      <c r="N125" s="231"/>
      <c r="O125" s="84"/>
      <c r="P125" s="84"/>
      <c r="Q125" s="84"/>
      <c r="R125" s="84"/>
      <c r="S125" s="84"/>
      <c r="T125" s="85"/>
      <c r="U125" s="38"/>
      <c r="V125" s="38"/>
      <c r="W125" s="38"/>
      <c r="X125" s="38"/>
      <c r="Y125" s="38"/>
      <c r="Z125" s="38"/>
      <c r="AA125" s="38"/>
      <c r="AB125" s="38"/>
      <c r="AC125" s="38"/>
      <c r="AD125" s="38"/>
      <c r="AE125" s="38"/>
      <c r="AT125" s="17" t="s">
        <v>165</v>
      </c>
      <c r="AU125" s="17" t="s">
        <v>81</v>
      </c>
    </row>
    <row r="126" s="13" customFormat="1">
      <c r="A126" s="13"/>
      <c r="B126" s="232"/>
      <c r="C126" s="233"/>
      <c r="D126" s="227" t="s">
        <v>166</v>
      </c>
      <c r="E126" s="234" t="s">
        <v>19</v>
      </c>
      <c r="F126" s="235" t="s">
        <v>776</v>
      </c>
      <c r="G126" s="233"/>
      <c r="H126" s="236">
        <v>205</v>
      </c>
      <c r="I126" s="237"/>
      <c r="J126" s="233"/>
      <c r="K126" s="233"/>
      <c r="L126" s="238"/>
      <c r="M126" s="239"/>
      <c r="N126" s="240"/>
      <c r="O126" s="240"/>
      <c r="P126" s="240"/>
      <c r="Q126" s="240"/>
      <c r="R126" s="240"/>
      <c r="S126" s="240"/>
      <c r="T126" s="241"/>
      <c r="U126" s="13"/>
      <c r="V126" s="13"/>
      <c r="W126" s="13"/>
      <c r="X126" s="13"/>
      <c r="Y126" s="13"/>
      <c r="Z126" s="13"/>
      <c r="AA126" s="13"/>
      <c r="AB126" s="13"/>
      <c r="AC126" s="13"/>
      <c r="AD126" s="13"/>
      <c r="AE126" s="13"/>
      <c r="AT126" s="242" t="s">
        <v>166</v>
      </c>
      <c r="AU126" s="242" t="s">
        <v>81</v>
      </c>
      <c r="AV126" s="13" t="s">
        <v>81</v>
      </c>
      <c r="AW126" s="13" t="s">
        <v>33</v>
      </c>
      <c r="AX126" s="13" t="s">
        <v>71</v>
      </c>
      <c r="AY126" s="242" t="s">
        <v>154</v>
      </c>
    </row>
    <row r="127" s="12" customFormat="1" ht="22.8" customHeight="1">
      <c r="A127" s="12"/>
      <c r="B127" s="196"/>
      <c r="C127" s="197"/>
      <c r="D127" s="198" t="s">
        <v>70</v>
      </c>
      <c r="E127" s="210" t="s">
        <v>777</v>
      </c>
      <c r="F127" s="210" t="s">
        <v>778</v>
      </c>
      <c r="G127" s="197"/>
      <c r="H127" s="197"/>
      <c r="I127" s="200"/>
      <c r="J127" s="211">
        <f>BK127</f>
        <v>0</v>
      </c>
      <c r="K127" s="197"/>
      <c r="L127" s="202"/>
      <c r="M127" s="203"/>
      <c r="N127" s="204"/>
      <c r="O127" s="204"/>
      <c r="P127" s="205">
        <f>SUM(P128:P148)</f>
        <v>0</v>
      </c>
      <c r="Q127" s="204"/>
      <c r="R127" s="205">
        <f>SUM(R128:R148)</f>
        <v>39.110242</v>
      </c>
      <c r="S127" s="204"/>
      <c r="T127" s="206">
        <f>SUM(T128:T148)</f>
        <v>0</v>
      </c>
      <c r="U127" s="12"/>
      <c r="V127" s="12"/>
      <c r="W127" s="12"/>
      <c r="X127" s="12"/>
      <c r="Y127" s="12"/>
      <c r="Z127" s="12"/>
      <c r="AA127" s="12"/>
      <c r="AB127" s="12"/>
      <c r="AC127" s="12"/>
      <c r="AD127" s="12"/>
      <c r="AE127" s="12"/>
      <c r="AR127" s="207" t="s">
        <v>79</v>
      </c>
      <c r="AT127" s="208" t="s">
        <v>70</v>
      </c>
      <c r="AU127" s="208" t="s">
        <v>79</v>
      </c>
      <c r="AY127" s="207" t="s">
        <v>154</v>
      </c>
      <c r="BK127" s="209">
        <f>SUM(BK128:BK148)</f>
        <v>0</v>
      </c>
    </row>
    <row r="128" s="2" customFormat="1">
      <c r="A128" s="38"/>
      <c r="B128" s="39"/>
      <c r="C128" s="247" t="s">
        <v>162</v>
      </c>
      <c r="D128" s="247" t="s">
        <v>228</v>
      </c>
      <c r="E128" s="248" t="s">
        <v>779</v>
      </c>
      <c r="F128" s="249" t="s">
        <v>780</v>
      </c>
      <c r="G128" s="250" t="s">
        <v>170</v>
      </c>
      <c r="H128" s="251">
        <v>115</v>
      </c>
      <c r="I128" s="252"/>
      <c r="J128" s="253">
        <f>ROUND(I128*H128,2)</f>
        <v>0</v>
      </c>
      <c r="K128" s="249" t="s">
        <v>19</v>
      </c>
      <c r="L128" s="44"/>
      <c r="M128" s="254" t="s">
        <v>19</v>
      </c>
      <c r="N128" s="255" t="s">
        <v>42</v>
      </c>
      <c r="O128" s="84"/>
      <c r="P128" s="223">
        <f>O128*H128</f>
        <v>0</v>
      </c>
      <c r="Q128" s="223">
        <v>0</v>
      </c>
      <c r="R128" s="223">
        <f>Q128*H128</f>
        <v>0</v>
      </c>
      <c r="S128" s="223">
        <v>0</v>
      </c>
      <c r="T128" s="224">
        <f>S128*H128</f>
        <v>0</v>
      </c>
      <c r="U128" s="38"/>
      <c r="V128" s="38"/>
      <c r="W128" s="38"/>
      <c r="X128" s="38"/>
      <c r="Y128" s="38"/>
      <c r="Z128" s="38"/>
      <c r="AA128" s="38"/>
      <c r="AB128" s="38"/>
      <c r="AC128" s="38"/>
      <c r="AD128" s="38"/>
      <c r="AE128" s="38"/>
      <c r="AR128" s="225" t="s">
        <v>163</v>
      </c>
      <c r="AT128" s="225" t="s">
        <v>228</v>
      </c>
      <c r="AU128" s="225" t="s">
        <v>81</v>
      </c>
      <c r="AY128" s="17" t="s">
        <v>154</v>
      </c>
      <c r="BE128" s="226">
        <f>IF(N128="základní",J128,0)</f>
        <v>0</v>
      </c>
      <c r="BF128" s="226">
        <f>IF(N128="snížená",J128,0)</f>
        <v>0</v>
      </c>
      <c r="BG128" s="226">
        <f>IF(N128="zákl. přenesená",J128,0)</f>
        <v>0</v>
      </c>
      <c r="BH128" s="226">
        <f>IF(N128="sníž. přenesená",J128,0)</f>
        <v>0</v>
      </c>
      <c r="BI128" s="226">
        <f>IF(N128="nulová",J128,0)</f>
        <v>0</v>
      </c>
      <c r="BJ128" s="17" t="s">
        <v>79</v>
      </c>
      <c r="BK128" s="226">
        <f>ROUND(I128*H128,2)</f>
        <v>0</v>
      </c>
      <c r="BL128" s="17" t="s">
        <v>163</v>
      </c>
      <c r="BM128" s="225" t="s">
        <v>781</v>
      </c>
    </row>
    <row r="129" s="2" customFormat="1">
      <c r="A129" s="38"/>
      <c r="B129" s="39"/>
      <c r="C129" s="40"/>
      <c r="D129" s="227" t="s">
        <v>165</v>
      </c>
      <c r="E129" s="40"/>
      <c r="F129" s="228" t="s">
        <v>782</v>
      </c>
      <c r="G129" s="40"/>
      <c r="H129" s="40"/>
      <c r="I129" s="229"/>
      <c r="J129" s="40"/>
      <c r="K129" s="40"/>
      <c r="L129" s="44"/>
      <c r="M129" s="230"/>
      <c r="N129" s="231"/>
      <c r="O129" s="84"/>
      <c r="P129" s="84"/>
      <c r="Q129" s="84"/>
      <c r="R129" s="84"/>
      <c r="S129" s="84"/>
      <c r="T129" s="85"/>
      <c r="U129" s="38"/>
      <c r="V129" s="38"/>
      <c r="W129" s="38"/>
      <c r="X129" s="38"/>
      <c r="Y129" s="38"/>
      <c r="Z129" s="38"/>
      <c r="AA129" s="38"/>
      <c r="AB129" s="38"/>
      <c r="AC129" s="38"/>
      <c r="AD129" s="38"/>
      <c r="AE129" s="38"/>
      <c r="AT129" s="17" t="s">
        <v>165</v>
      </c>
      <c r="AU129" s="17" t="s">
        <v>81</v>
      </c>
    </row>
    <row r="130" s="13" customFormat="1">
      <c r="A130" s="13"/>
      <c r="B130" s="232"/>
      <c r="C130" s="233"/>
      <c r="D130" s="227" t="s">
        <v>166</v>
      </c>
      <c r="E130" s="234" t="s">
        <v>19</v>
      </c>
      <c r="F130" s="235" t="s">
        <v>783</v>
      </c>
      <c r="G130" s="233"/>
      <c r="H130" s="236">
        <v>115</v>
      </c>
      <c r="I130" s="237"/>
      <c r="J130" s="233"/>
      <c r="K130" s="233"/>
      <c r="L130" s="238"/>
      <c r="M130" s="239"/>
      <c r="N130" s="240"/>
      <c r="O130" s="240"/>
      <c r="P130" s="240"/>
      <c r="Q130" s="240"/>
      <c r="R130" s="240"/>
      <c r="S130" s="240"/>
      <c r="T130" s="241"/>
      <c r="U130" s="13"/>
      <c r="V130" s="13"/>
      <c r="W130" s="13"/>
      <c r="X130" s="13"/>
      <c r="Y130" s="13"/>
      <c r="Z130" s="13"/>
      <c r="AA130" s="13"/>
      <c r="AB130" s="13"/>
      <c r="AC130" s="13"/>
      <c r="AD130" s="13"/>
      <c r="AE130" s="13"/>
      <c r="AT130" s="242" t="s">
        <v>166</v>
      </c>
      <c r="AU130" s="242" t="s">
        <v>81</v>
      </c>
      <c r="AV130" s="13" t="s">
        <v>81</v>
      </c>
      <c r="AW130" s="13" t="s">
        <v>33</v>
      </c>
      <c r="AX130" s="13" t="s">
        <v>71</v>
      </c>
      <c r="AY130" s="242" t="s">
        <v>154</v>
      </c>
    </row>
    <row r="131" s="2" customFormat="1" ht="21.75" customHeight="1">
      <c r="A131" s="38"/>
      <c r="B131" s="39"/>
      <c r="C131" s="247" t="s">
        <v>205</v>
      </c>
      <c r="D131" s="247" t="s">
        <v>228</v>
      </c>
      <c r="E131" s="248" t="s">
        <v>784</v>
      </c>
      <c r="F131" s="249" t="s">
        <v>785</v>
      </c>
      <c r="G131" s="250" t="s">
        <v>170</v>
      </c>
      <c r="H131" s="251">
        <v>75</v>
      </c>
      <c r="I131" s="252"/>
      <c r="J131" s="253">
        <f>ROUND(I131*H131,2)</f>
        <v>0</v>
      </c>
      <c r="K131" s="249" t="s">
        <v>161</v>
      </c>
      <c r="L131" s="44"/>
      <c r="M131" s="254" t="s">
        <v>19</v>
      </c>
      <c r="N131" s="255" t="s">
        <v>42</v>
      </c>
      <c r="O131" s="84"/>
      <c r="P131" s="223">
        <f>O131*H131</f>
        <v>0</v>
      </c>
      <c r="Q131" s="223">
        <v>0</v>
      </c>
      <c r="R131" s="223">
        <f>Q131*H131</f>
        <v>0</v>
      </c>
      <c r="S131" s="223">
        <v>0</v>
      </c>
      <c r="T131" s="224">
        <f>S131*H131</f>
        <v>0</v>
      </c>
      <c r="U131" s="38"/>
      <c r="V131" s="38"/>
      <c r="W131" s="38"/>
      <c r="X131" s="38"/>
      <c r="Y131" s="38"/>
      <c r="Z131" s="38"/>
      <c r="AA131" s="38"/>
      <c r="AB131" s="38"/>
      <c r="AC131" s="38"/>
      <c r="AD131" s="38"/>
      <c r="AE131" s="38"/>
      <c r="AR131" s="225" t="s">
        <v>163</v>
      </c>
      <c r="AT131" s="225" t="s">
        <v>228</v>
      </c>
      <c r="AU131" s="225" t="s">
        <v>81</v>
      </c>
      <c r="AY131" s="17" t="s">
        <v>154</v>
      </c>
      <c r="BE131" s="226">
        <f>IF(N131="základní",J131,0)</f>
        <v>0</v>
      </c>
      <c r="BF131" s="226">
        <f>IF(N131="snížená",J131,0)</f>
        <v>0</v>
      </c>
      <c r="BG131" s="226">
        <f>IF(N131="zákl. přenesená",J131,0)</f>
        <v>0</v>
      </c>
      <c r="BH131" s="226">
        <f>IF(N131="sníž. přenesená",J131,0)</f>
        <v>0</v>
      </c>
      <c r="BI131" s="226">
        <f>IF(N131="nulová",J131,0)</f>
        <v>0</v>
      </c>
      <c r="BJ131" s="17" t="s">
        <v>79</v>
      </c>
      <c r="BK131" s="226">
        <f>ROUND(I131*H131,2)</f>
        <v>0</v>
      </c>
      <c r="BL131" s="17" t="s">
        <v>163</v>
      </c>
      <c r="BM131" s="225" t="s">
        <v>786</v>
      </c>
    </row>
    <row r="132" s="2" customFormat="1">
      <c r="A132" s="38"/>
      <c r="B132" s="39"/>
      <c r="C132" s="40"/>
      <c r="D132" s="227" t="s">
        <v>165</v>
      </c>
      <c r="E132" s="40"/>
      <c r="F132" s="228" t="s">
        <v>787</v>
      </c>
      <c r="G132" s="40"/>
      <c r="H132" s="40"/>
      <c r="I132" s="229"/>
      <c r="J132" s="40"/>
      <c r="K132" s="40"/>
      <c r="L132" s="44"/>
      <c r="M132" s="230"/>
      <c r="N132" s="231"/>
      <c r="O132" s="84"/>
      <c r="P132" s="84"/>
      <c r="Q132" s="84"/>
      <c r="R132" s="84"/>
      <c r="S132" s="84"/>
      <c r="T132" s="85"/>
      <c r="U132" s="38"/>
      <c r="V132" s="38"/>
      <c r="W132" s="38"/>
      <c r="X132" s="38"/>
      <c r="Y132" s="38"/>
      <c r="Z132" s="38"/>
      <c r="AA132" s="38"/>
      <c r="AB132" s="38"/>
      <c r="AC132" s="38"/>
      <c r="AD132" s="38"/>
      <c r="AE132" s="38"/>
      <c r="AT132" s="17" t="s">
        <v>165</v>
      </c>
      <c r="AU132" s="17" t="s">
        <v>81</v>
      </c>
    </row>
    <row r="133" s="13" customFormat="1">
      <c r="A133" s="13"/>
      <c r="B133" s="232"/>
      <c r="C133" s="233"/>
      <c r="D133" s="227" t="s">
        <v>166</v>
      </c>
      <c r="E133" s="234" t="s">
        <v>19</v>
      </c>
      <c r="F133" s="235" t="s">
        <v>788</v>
      </c>
      <c r="G133" s="233"/>
      <c r="H133" s="236">
        <v>75</v>
      </c>
      <c r="I133" s="237"/>
      <c r="J133" s="233"/>
      <c r="K133" s="233"/>
      <c r="L133" s="238"/>
      <c r="M133" s="239"/>
      <c r="N133" s="240"/>
      <c r="O133" s="240"/>
      <c r="P133" s="240"/>
      <c r="Q133" s="240"/>
      <c r="R133" s="240"/>
      <c r="S133" s="240"/>
      <c r="T133" s="241"/>
      <c r="U133" s="13"/>
      <c r="V133" s="13"/>
      <c r="W133" s="13"/>
      <c r="X133" s="13"/>
      <c r="Y133" s="13"/>
      <c r="Z133" s="13"/>
      <c r="AA133" s="13"/>
      <c r="AB133" s="13"/>
      <c r="AC133" s="13"/>
      <c r="AD133" s="13"/>
      <c r="AE133" s="13"/>
      <c r="AT133" s="242" t="s">
        <v>166</v>
      </c>
      <c r="AU133" s="242" t="s">
        <v>81</v>
      </c>
      <c r="AV133" s="13" t="s">
        <v>81</v>
      </c>
      <c r="AW133" s="13" t="s">
        <v>33</v>
      </c>
      <c r="AX133" s="13" t="s">
        <v>71</v>
      </c>
      <c r="AY133" s="242" t="s">
        <v>154</v>
      </c>
    </row>
    <row r="134" s="14" customFormat="1">
      <c r="A134" s="14"/>
      <c r="B134" s="256"/>
      <c r="C134" s="257"/>
      <c r="D134" s="227" t="s">
        <v>166</v>
      </c>
      <c r="E134" s="258" t="s">
        <v>19</v>
      </c>
      <c r="F134" s="259" t="s">
        <v>789</v>
      </c>
      <c r="G134" s="257"/>
      <c r="H134" s="258" t="s">
        <v>19</v>
      </c>
      <c r="I134" s="260"/>
      <c r="J134" s="257"/>
      <c r="K134" s="257"/>
      <c r="L134" s="261"/>
      <c r="M134" s="262"/>
      <c r="N134" s="263"/>
      <c r="O134" s="263"/>
      <c r="P134" s="263"/>
      <c r="Q134" s="263"/>
      <c r="R134" s="263"/>
      <c r="S134" s="263"/>
      <c r="T134" s="264"/>
      <c r="U134" s="14"/>
      <c r="V134" s="14"/>
      <c r="W134" s="14"/>
      <c r="X134" s="14"/>
      <c r="Y134" s="14"/>
      <c r="Z134" s="14"/>
      <c r="AA134" s="14"/>
      <c r="AB134" s="14"/>
      <c r="AC134" s="14"/>
      <c r="AD134" s="14"/>
      <c r="AE134" s="14"/>
      <c r="AT134" s="265" t="s">
        <v>166</v>
      </c>
      <c r="AU134" s="265" t="s">
        <v>81</v>
      </c>
      <c r="AV134" s="14" t="s">
        <v>79</v>
      </c>
      <c r="AW134" s="14" t="s">
        <v>33</v>
      </c>
      <c r="AX134" s="14" t="s">
        <v>71</v>
      </c>
      <c r="AY134" s="265" t="s">
        <v>154</v>
      </c>
    </row>
    <row r="135" s="14" customFormat="1">
      <c r="A135" s="14"/>
      <c r="B135" s="256"/>
      <c r="C135" s="257"/>
      <c r="D135" s="227" t="s">
        <v>166</v>
      </c>
      <c r="E135" s="258" t="s">
        <v>19</v>
      </c>
      <c r="F135" s="259" t="s">
        <v>790</v>
      </c>
      <c r="G135" s="257"/>
      <c r="H135" s="258" t="s">
        <v>19</v>
      </c>
      <c r="I135" s="260"/>
      <c r="J135" s="257"/>
      <c r="K135" s="257"/>
      <c r="L135" s="261"/>
      <c r="M135" s="262"/>
      <c r="N135" s="263"/>
      <c r="O135" s="263"/>
      <c r="P135" s="263"/>
      <c r="Q135" s="263"/>
      <c r="R135" s="263"/>
      <c r="S135" s="263"/>
      <c r="T135" s="264"/>
      <c r="U135" s="14"/>
      <c r="V135" s="14"/>
      <c r="W135" s="14"/>
      <c r="X135" s="14"/>
      <c r="Y135" s="14"/>
      <c r="Z135" s="14"/>
      <c r="AA135" s="14"/>
      <c r="AB135" s="14"/>
      <c r="AC135" s="14"/>
      <c r="AD135" s="14"/>
      <c r="AE135" s="14"/>
      <c r="AT135" s="265" t="s">
        <v>166</v>
      </c>
      <c r="AU135" s="265" t="s">
        <v>81</v>
      </c>
      <c r="AV135" s="14" t="s">
        <v>79</v>
      </c>
      <c r="AW135" s="14" t="s">
        <v>33</v>
      </c>
      <c r="AX135" s="14" t="s">
        <v>71</v>
      </c>
      <c r="AY135" s="265" t="s">
        <v>154</v>
      </c>
    </row>
    <row r="136" s="2" customFormat="1">
      <c r="A136" s="38"/>
      <c r="B136" s="39"/>
      <c r="C136" s="212" t="s">
        <v>213</v>
      </c>
      <c r="D136" s="212" t="s">
        <v>157</v>
      </c>
      <c r="E136" s="214" t="s">
        <v>791</v>
      </c>
      <c r="F136" s="215" t="s">
        <v>792</v>
      </c>
      <c r="G136" s="216" t="s">
        <v>238</v>
      </c>
      <c r="H136" s="217">
        <v>1.8979999999999999</v>
      </c>
      <c r="I136" s="218"/>
      <c r="J136" s="219">
        <f>ROUND(I136*H136,2)</f>
        <v>0</v>
      </c>
      <c r="K136" s="215" t="s">
        <v>161</v>
      </c>
      <c r="L136" s="220"/>
      <c r="M136" s="221" t="s">
        <v>19</v>
      </c>
      <c r="N136" s="222" t="s">
        <v>42</v>
      </c>
      <c r="O136" s="84"/>
      <c r="P136" s="223">
        <f>O136*H136</f>
        <v>0</v>
      </c>
      <c r="Q136" s="223">
        <v>2.4289999999999998</v>
      </c>
      <c r="R136" s="223">
        <f>Q136*H136</f>
        <v>4.6102419999999995</v>
      </c>
      <c r="S136" s="223">
        <v>0</v>
      </c>
      <c r="T136" s="224">
        <f>S136*H136</f>
        <v>0</v>
      </c>
      <c r="U136" s="38"/>
      <c r="V136" s="38"/>
      <c r="W136" s="38"/>
      <c r="X136" s="38"/>
      <c r="Y136" s="38"/>
      <c r="Z136" s="38"/>
      <c r="AA136" s="38"/>
      <c r="AB136" s="38"/>
      <c r="AC136" s="38"/>
      <c r="AD136" s="38"/>
      <c r="AE136" s="38"/>
      <c r="AR136" s="225" t="s">
        <v>162</v>
      </c>
      <c r="AT136" s="225" t="s">
        <v>157</v>
      </c>
      <c r="AU136" s="225" t="s">
        <v>81</v>
      </c>
      <c r="AY136" s="17" t="s">
        <v>154</v>
      </c>
      <c r="BE136" s="226">
        <f>IF(N136="základní",J136,0)</f>
        <v>0</v>
      </c>
      <c r="BF136" s="226">
        <f>IF(N136="snížená",J136,0)</f>
        <v>0</v>
      </c>
      <c r="BG136" s="226">
        <f>IF(N136="zákl. přenesená",J136,0)</f>
        <v>0</v>
      </c>
      <c r="BH136" s="226">
        <f>IF(N136="sníž. přenesená",J136,0)</f>
        <v>0</v>
      </c>
      <c r="BI136" s="226">
        <f>IF(N136="nulová",J136,0)</f>
        <v>0</v>
      </c>
      <c r="BJ136" s="17" t="s">
        <v>79</v>
      </c>
      <c r="BK136" s="226">
        <f>ROUND(I136*H136,2)</f>
        <v>0</v>
      </c>
      <c r="BL136" s="17" t="s">
        <v>163</v>
      </c>
      <c r="BM136" s="225" t="s">
        <v>793</v>
      </c>
    </row>
    <row r="137" s="2" customFormat="1">
      <c r="A137" s="38"/>
      <c r="B137" s="39"/>
      <c r="C137" s="40"/>
      <c r="D137" s="227" t="s">
        <v>165</v>
      </c>
      <c r="E137" s="40"/>
      <c r="F137" s="228" t="s">
        <v>792</v>
      </c>
      <c r="G137" s="40"/>
      <c r="H137" s="40"/>
      <c r="I137" s="229"/>
      <c r="J137" s="40"/>
      <c r="K137" s="40"/>
      <c r="L137" s="44"/>
      <c r="M137" s="230"/>
      <c r="N137" s="231"/>
      <c r="O137" s="84"/>
      <c r="P137" s="84"/>
      <c r="Q137" s="84"/>
      <c r="R137" s="84"/>
      <c r="S137" s="84"/>
      <c r="T137" s="85"/>
      <c r="U137" s="38"/>
      <c r="V137" s="38"/>
      <c r="W137" s="38"/>
      <c r="X137" s="38"/>
      <c r="Y137" s="38"/>
      <c r="Z137" s="38"/>
      <c r="AA137" s="38"/>
      <c r="AB137" s="38"/>
      <c r="AC137" s="38"/>
      <c r="AD137" s="38"/>
      <c r="AE137" s="38"/>
      <c r="AT137" s="17" t="s">
        <v>165</v>
      </c>
      <c r="AU137" s="17" t="s">
        <v>81</v>
      </c>
    </row>
    <row r="138" s="13" customFormat="1">
      <c r="A138" s="13"/>
      <c r="B138" s="232"/>
      <c r="C138" s="233"/>
      <c r="D138" s="227" t="s">
        <v>166</v>
      </c>
      <c r="E138" s="234" t="s">
        <v>19</v>
      </c>
      <c r="F138" s="235" t="s">
        <v>794</v>
      </c>
      <c r="G138" s="233"/>
      <c r="H138" s="236">
        <v>0.248</v>
      </c>
      <c r="I138" s="237"/>
      <c r="J138" s="233"/>
      <c r="K138" s="233"/>
      <c r="L138" s="238"/>
      <c r="M138" s="239"/>
      <c r="N138" s="240"/>
      <c r="O138" s="240"/>
      <c r="P138" s="240"/>
      <c r="Q138" s="240"/>
      <c r="R138" s="240"/>
      <c r="S138" s="240"/>
      <c r="T138" s="241"/>
      <c r="U138" s="13"/>
      <c r="V138" s="13"/>
      <c r="W138" s="13"/>
      <c r="X138" s="13"/>
      <c r="Y138" s="13"/>
      <c r="Z138" s="13"/>
      <c r="AA138" s="13"/>
      <c r="AB138" s="13"/>
      <c r="AC138" s="13"/>
      <c r="AD138" s="13"/>
      <c r="AE138" s="13"/>
      <c r="AT138" s="242" t="s">
        <v>166</v>
      </c>
      <c r="AU138" s="242" t="s">
        <v>81</v>
      </c>
      <c r="AV138" s="13" t="s">
        <v>81</v>
      </c>
      <c r="AW138" s="13" t="s">
        <v>33</v>
      </c>
      <c r="AX138" s="13" t="s">
        <v>71</v>
      </c>
      <c r="AY138" s="242" t="s">
        <v>154</v>
      </c>
    </row>
    <row r="139" s="13" customFormat="1">
      <c r="A139" s="13"/>
      <c r="B139" s="232"/>
      <c r="C139" s="233"/>
      <c r="D139" s="227" t="s">
        <v>166</v>
      </c>
      <c r="E139" s="234" t="s">
        <v>19</v>
      </c>
      <c r="F139" s="235" t="s">
        <v>795</v>
      </c>
      <c r="G139" s="233"/>
      <c r="H139" s="236">
        <v>1.6499999999999999</v>
      </c>
      <c r="I139" s="237"/>
      <c r="J139" s="233"/>
      <c r="K139" s="233"/>
      <c r="L139" s="238"/>
      <c r="M139" s="239"/>
      <c r="N139" s="240"/>
      <c r="O139" s="240"/>
      <c r="P139" s="240"/>
      <c r="Q139" s="240"/>
      <c r="R139" s="240"/>
      <c r="S139" s="240"/>
      <c r="T139" s="241"/>
      <c r="U139" s="13"/>
      <c r="V139" s="13"/>
      <c r="W139" s="13"/>
      <c r="X139" s="13"/>
      <c r="Y139" s="13"/>
      <c r="Z139" s="13"/>
      <c r="AA139" s="13"/>
      <c r="AB139" s="13"/>
      <c r="AC139" s="13"/>
      <c r="AD139" s="13"/>
      <c r="AE139" s="13"/>
      <c r="AT139" s="242" t="s">
        <v>166</v>
      </c>
      <c r="AU139" s="242" t="s">
        <v>81</v>
      </c>
      <c r="AV139" s="13" t="s">
        <v>81</v>
      </c>
      <c r="AW139" s="13" t="s">
        <v>33</v>
      </c>
      <c r="AX139" s="13" t="s">
        <v>71</v>
      </c>
      <c r="AY139" s="242" t="s">
        <v>154</v>
      </c>
    </row>
    <row r="140" s="2" customFormat="1" ht="16.5" customHeight="1">
      <c r="A140" s="38"/>
      <c r="B140" s="39"/>
      <c r="C140" s="247" t="s">
        <v>217</v>
      </c>
      <c r="D140" s="247" t="s">
        <v>228</v>
      </c>
      <c r="E140" s="248" t="s">
        <v>796</v>
      </c>
      <c r="F140" s="249" t="s">
        <v>797</v>
      </c>
      <c r="G140" s="250" t="s">
        <v>231</v>
      </c>
      <c r="H140" s="251">
        <v>90</v>
      </c>
      <c r="I140" s="252"/>
      <c r="J140" s="253">
        <f>ROUND(I140*H140,2)</f>
        <v>0</v>
      </c>
      <c r="K140" s="249" t="s">
        <v>161</v>
      </c>
      <c r="L140" s="44"/>
      <c r="M140" s="254" t="s">
        <v>19</v>
      </c>
      <c r="N140" s="255" t="s">
        <v>42</v>
      </c>
      <c r="O140" s="84"/>
      <c r="P140" s="223">
        <f>O140*H140</f>
        <v>0</v>
      </c>
      <c r="Q140" s="223">
        <v>0</v>
      </c>
      <c r="R140" s="223">
        <f>Q140*H140</f>
        <v>0</v>
      </c>
      <c r="S140" s="223">
        <v>0</v>
      </c>
      <c r="T140" s="224">
        <f>S140*H140</f>
        <v>0</v>
      </c>
      <c r="U140" s="38"/>
      <c r="V140" s="38"/>
      <c r="W140" s="38"/>
      <c r="X140" s="38"/>
      <c r="Y140" s="38"/>
      <c r="Z140" s="38"/>
      <c r="AA140" s="38"/>
      <c r="AB140" s="38"/>
      <c r="AC140" s="38"/>
      <c r="AD140" s="38"/>
      <c r="AE140" s="38"/>
      <c r="AR140" s="225" t="s">
        <v>163</v>
      </c>
      <c r="AT140" s="225" t="s">
        <v>228</v>
      </c>
      <c r="AU140" s="225" t="s">
        <v>81</v>
      </c>
      <c r="AY140" s="17" t="s">
        <v>154</v>
      </c>
      <c r="BE140" s="226">
        <f>IF(N140="základní",J140,0)</f>
        <v>0</v>
      </c>
      <c r="BF140" s="226">
        <f>IF(N140="snížená",J140,0)</f>
        <v>0</v>
      </c>
      <c r="BG140" s="226">
        <f>IF(N140="zákl. přenesená",J140,0)</f>
        <v>0</v>
      </c>
      <c r="BH140" s="226">
        <f>IF(N140="sníž. přenesená",J140,0)</f>
        <v>0</v>
      </c>
      <c r="BI140" s="226">
        <f>IF(N140="nulová",J140,0)</f>
        <v>0</v>
      </c>
      <c r="BJ140" s="17" t="s">
        <v>79</v>
      </c>
      <c r="BK140" s="226">
        <f>ROUND(I140*H140,2)</f>
        <v>0</v>
      </c>
      <c r="BL140" s="17" t="s">
        <v>163</v>
      </c>
      <c r="BM140" s="225" t="s">
        <v>798</v>
      </c>
    </row>
    <row r="141" s="2" customFormat="1">
      <c r="A141" s="38"/>
      <c r="B141" s="39"/>
      <c r="C141" s="40"/>
      <c r="D141" s="227" t="s">
        <v>165</v>
      </c>
      <c r="E141" s="40"/>
      <c r="F141" s="228" t="s">
        <v>799</v>
      </c>
      <c r="G141" s="40"/>
      <c r="H141" s="40"/>
      <c r="I141" s="229"/>
      <c r="J141" s="40"/>
      <c r="K141" s="40"/>
      <c r="L141" s="44"/>
      <c r="M141" s="230"/>
      <c r="N141" s="231"/>
      <c r="O141" s="84"/>
      <c r="P141" s="84"/>
      <c r="Q141" s="84"/>
      <c r="R141" s="84"/>
      <c r="S141" s="84"/>
      <c r="T141" s="85"/>
      <c r="U141" s="38"/>
      <c r="V141" s="38"/>
      <c r="W141" s="38"/>
      <c r="X141" s="38"/>
      <c r="Y141" s="38"/>
      <c r="Z141" s="38"/>
      <c r="AA141" s="38"/>
      <c r="AB141" s="38"/>
      <c r="AC141" s="38"/>
      <c r="AD141" s="38"/>
      <c r="AE141" s="38"/>
      <c r="AT141" s="17" t="s">
        <v>165</v>
      </c>
      <c r="AU141" s="17" t="s">
        <v>81</v>
      </c>
    </row>
    <row r="142" s="13" customFormat="1">
      <c r="A142" s="13"/>
      <c r="B142" s="232"/>
      <c r="C142" s="233"/>
      <c r="D142" s="227" t="s">
        <v>166</v>
      </c>
      <c r="E142" s="234" t="s">
        <v>19</v>
      </c>
      <c r="F142" s="235" t="s">
        <v>800</v>
      </c>
      <c r="G142" s="233"/>
      <c r="H142" s="236">
        <v>60</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166</v>
      </c>
      <c r="AU142" s="242" t="s">
        <v>81</v>
      </c>
      <c r="AV142" s="13" t="s">
        <v>81</v>
      </c>
      <c r="AW142" s="13" t="s">
        <v>33</v>
      </c>
      <c r="AX142" s="13" t="s">
        <v>71</v>
      </c>
      <c r="AY142" s="242" t="s">
        <v>154</v>
      </c>
    </row>
    <row r="143" s="13" customFormat="1">
      <c r="A143" s="13"/>
      <c r="B143" s="232"/>
      <c r="C143" s="233"/>
      <c r="D143" s="227" t="s">
        <v>166</v>
      </c>
      <c r="E143" s="234" t="s">
        <v>19</v>
      </c>
      <c r="F143" s="235" t="s">
        <v>801</v>
      </c>
      <c r="G143" s="233"/>
      <c r="H143" s="236">
        <v>30</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166</v>
      </c>
      <c r="AU143" s="242" t="s">
        <v>81</v>
      </c>
      <c r="AV143" s="13" t="s">
        <v>81</v>
      </c>
      <c r="AW143" s="13" t="s">
        <v>33</v>
      </c>
      <c r="AX143" s="13" t="s">
        <v>71</v>
      </c>
      <c r="AY143" s="242" t="s">
        <v>154</v>
      </c>
    </row>
    <row r="144" s="2" customFormat="1" ht="16.5" customHeight="1">
      <c r="A144" s="38"/>
      <c r="B144" s="39"/>
      <c r="C144" s="212" t="s">
        <v>293</v>
      </c>
      <c r="D144" s="212" t="s">
        <v>157</v>
      </c>
      <c r="E144" s="214" t="s">
        <v>802</v>
      </c>
      <c r="F144" s="215" t="s">
        <v>803</v>
      </c>
      <c r="G144" s="216" t="s">
        <v>253</v>
      </c>
      <c r="H144" s="217">
        <v>34.5</v>
      </c>
      <c r="I144" s="218"/>
      <c r="J144" s="219">
        <f>ROUND(I144*H144,2)</f>
        <v>0</v>
      </c>
      <c r="K144" s="215" t="s">
        <v>804</v>
      </c>
      <c r="L144" s="220"/>
      <c r="M144" s="221" t="s">
        <v>19</v>
      </c>
      <c r="N144" s="222" t="s">
        <v>42</v>
      </c>
      <c r="O144" s="84"/>
      <c r="P144" s="223">
        <f>O144*H144</f>
        <v>0</v>
      </c>
      <c r="Q144" s="223">
        <v>1</v>
      </c>
      <c r="R144" s="223">
        <f>Q144*H144</f>
        <v>34.5</v>
      </c>
      <c r="S144" s="223">
        <v>0</v>
      </c>
      <c r="T144" s="224">
        <f>S144*H144</f>
        <v>0</v>
      </c>
      <c r="U144" s="38"/>
      <c r="V144" s="38"/>
      <c r="W144" s="38"/>
      <c r="X144" s="38"/>
      <c r="Y144" s="38"/>
      <c r="Z144" s="38"/>
      <c r="AA144" s="38"/>
      <c r="AB144" s="38"/>
      <c r="AC144" s="38"/>
      <c r="AD144" s="38"/>
      <c r="AE144" s="38"/>
      <c r="AR144" s="225" t="s">
        <v>162</v>
      </c>
      <c r="AT144" s="225" t="s">
        <v>157</v>
      </c>
      <c r="AU144" s="225" t="s">
        <v>81</v>
      </c>
      <c r="AY144" s="17" t="s">
        <v>154</v>
      </c>
      <c r="BE144" s="226">
        <f>IF(N144="základní",J144,0)</f>
        <v>0</v>
      </c>
      <c r="BF144" s="226">
        <f>IF(N144="snížená",J144,0)</f>
        <v>0</v>
      </c>
      <c r="BG144" s="226">
        <f>IF(N144="zákl. přenesená",J144,0)</f>
        <v>0</v>
      </c>
      <c r="BH144" s="226">
        <f>IF(N144="sníž. přenesená",J144,0)</f>
        <v>0</v>
      </c>
      <c r="BI144" s="226">
        <f>IF(N144="nulová",J144,0)</f>
        <v>0</v>
      </c>
      <c r="BJ144" s="17" t="s">
        <v>79</v>
      </c>
      <c r="BK144" s="226">
        <f>ROUND(I144*H144,2)</f>
        <v>0</v>
      </c>
      <c r="BL144" s="17" t="s">
        <v>163</v>
      </c>
      <c r="BM144" s="225" t="s">
        <v>805</v>
      </c>
    </row>
    <row r="145" s="2" customFormat="1">
      <c r="A145" s="38"/>
      <c r="B145" s="39"/>
      <c r="C145" s="40"/>
      <c r="D145" s="227" t="s">
        <v>165</v>
      </c>
      <c r="E145" s="40"/>
      <c r="F145" s="228" t="s">
        <v>803</v>
      </c>
      <c r="G145" s="40"/>
      <c r="H145" s="40"/>
      <c r="I145" s="229"/>
      <c r="J145" s="40"/>
      <c r="K145" s="40"/>
      <c r="L145" s="44"/>
      <c r="M145" s="230"/>
      <c r="N145" s="231"/>
      <c r="O145" s="84"/>
      <c r="P145" s="84"/>
      <c r="Q145" s="84"/>
      <c r="R145" s="84"/>
      <c r="S145" s="84"/>
      <c r="T145" s="85"/>
      <c r="U145" s="38"/>
      <c r="V145" s="38"/>
      <c r="W145" s="38"/>
      <c r="X145" s="38"/>
      <c r="Y145" s="38"/>
      <c r="Z145" s="38"/>
      <c r="AA145" s="38"/>
      <c r="AB145" s="38"/>
      <c r="AC145" s="38"/>
      <c r="AD145" s="38"/>
      <c r="AE145" s="38"/>
      <c r="AT145" s="17" t="s">
        <v>165</v>
      </c>
      <c r="AU145" s="17" t="s">
        <v>81</v>
      </c>
    </row>
    <row r="146" s="14" customFormat="1">
      <c r="A146" s="14"/>
      <c r="B146" s="256"/>
      <c r="C146" s="257"/>
      <c r="D146" s="227" t="s">
        <v>166</v>
      </c>
      <c r="E146" s="258" t="s">
        <v>19</v>
      </c>
      <c r="F146" s="259" t="s">
        <v>806</v>
      </c>
      <c r="G146" s="257"/>
      <c r="H146" s="258" t="s">
        <v>19</v>
      </c>
      <c r="I146" s="260"/>
      <c r="J146" s="257"/>
      <c r="K146" s="257"/>
      <c r="L146" s="261"/>
      <c r="M146" s="262"/>
      <c r="N146" s="263"/>
      <c r="O146" s="263"/>
      <c r="P146" s="263"/>
      <c r="Q146" s="263"/>
      <c r="R146" s="263"/>
      <c r="S146" s="263"/>
      <c r="T146" s="264"/>
      <c r="U146" s="14"/>
      <c r="V146" s="14"/>
      <c r="W146" s="14"/>
      <c r="X146" s="14"/>
      <c r="Y146" s="14"/>
      <c r="Z146" s="14"/>
      <c r="AA146" s="14"/>
      <c r="AB146" s="14"/>
      <c r="AC146" s="14"/>
      <c r="AD146" s="14"/>
      <c r="AE146" s="14"/>
      <c r="AT146" s="265" t="s">
        <v>166</v>
      </c>
      <c r="AU146" s="265" t="s">
        <v>81</v>
      </c>
      <c r="AV146" s="14" t="s">
        <v>79</v>
      </c>
      <c r="AW146" s="14" t="s">
        <v>33</v>
      </c>
      <c r="AX146" s="14" t="s">
        <v>71</v>
      </c>
      <c r="AY146" s="265" t="s">
        <v>154</v>
      </c>
    </row>
    <row r="147" s="13" customFormat="1">
      <c r="A147" s="13"/>
      <c r="B147" s="232"/>
      <c r="C147" s="233"/>
      <c r="D147" s="227" t="s">
        <v>166</v>
      </c>
      <c r="E147" s="234" t="s">
        <v>19</v>
      </c>
      <c r="F147" s="235" t="s">
        <v>807</v>
      </c>
      <c r="G147" s="233"/>
      <c r="H147" s="236">
        <v>27.600000000000001</v>
      </c>
      <c r="I147" s="237"/>
      <c r="J147" s="233"/>
      <c r="K147" s="233"/>
      <c r="L147" s="238"/>
      <c r="M147" s="239"/>
      <c r="N147" s="240"/>
      <c r="O147" s="240"/>
      <c r="P147" s="240"/>
      <c r="Q147" s="240"/>
      <c r="R147" s="240"/>
      <c r="S147" s="240"/>
      <c r="T147" s="241"/>
      <c r="U147" s="13"/>
      <c r="V147" s="13"/>
      <c r="W147" s="13"/>
      <c r="X147" s="13"/>
      <c r="Y147" s="13"/>
      <c r="Z147" s="13"/>
      <c r="AA147" s="13"/>
      <c r="AB147" s="13"/>
      <c r="AC147" s="13"/>
      <c r="AD147" s="13"/>
      <c r="AE147" s="13"/>
      <c r="AT147" s="242" t="s">
        <v>166</v>
      </c>
      <c r="AU147" s="242" t="s">
        <v>81</v>
      </c>
      <c r="AV147" s="13" t="s">
        <v>81</v>
      </c>
      <c r="AW147" s="13" t="s">
        <v>33</v>
      </c>
      <c r="AX147" s="13" t="s">
        <v>71</v>
      </c>
      <c r="AY147" s="242" t="s">
        <v>154</v>
      </c>
    </row>
    <row r="148" s="13" customFormat="1">
      <c r="A148" s="13"/>
      <c r="B148" s="232"/>
      <c r="C148" s="233"/>
      <c r="D148" s="227" t="s">
        <v>166</v>
      </c>
      <c r="E148" s="234" t="s">
        <v>19</v>
      </c>
      <c r="F148" s="235" t="s">
        <v>808</v>
      </c>
      <c r="G148" s="233"/>
      <c r="H148" s="236">
        <v>6.9000000000000004</v>
      </c>
      <c r="I148" s="237"/>
      <c r="J148" s="233"/>
      <c r="K148" s="233"/>
      <c r="L148" s="238"/>
      <c r="M148" s="239"/>
      <c r="N148" s="240"/>
      <c r="O148" s="240"/>
      <c r="P148" s="240"/>
      <c r="Q148" s="240"/>
      <c r="R148" s="240"/>
      <c r="S148" s="240"/>
      <c r="T148" s="241"/>
      <c r="U148" s="13"/>
      <c r="V148" s="13"/>
      <c r="W148" s="13"/>
      <c r="X148" s="13"/>
      <c r="Y148" s="13"/>
      <c r="Z148" s="13"/>
      <c r="AA148" s="13"/>
      <c r="AB148" s="13"/>
      <c r="AC148" s="13"/>
      <c r="AD148" s="13"/>
      <c r="AE148" s="13"/>
      <c r="AT148" s="242" t="s">
        <v>166</v>
      </c>
      <c r="AU148" s="242" t="s">
        <v>81</v>
      </c>
      <c r="AV148" s="13" t="s">
        <v>81</v>
      </c>
      <c r="AW148" s="13" t="s">
        <v>33</v>
      </c>
      <c r="AX148" s="13" t="s">
        <v>71</v>
      </c>
      <c r="AY148" s="242" t="s">
        <v>154</v>
      </c>
    </row>
    <row r="149" s="12" customFormat="1" ht="25.92" customHeight="1">
      <c r="A149" s="12"/>
      <c r="B149" s="196"/>
      <c r="C149" s="197"/>
      <c r="D149" s="198" t="s">
        <v>70</v>
      </c>
      <c r="E149" s="199" t="s">
        <v>398</v>
      </c>
      <c r="F149" s="199" t="s">
        <v>809</v>
      </c>
      <c r="G149" s="197"/>
      <c r="H149" s="197"/>
      <c r="I149" s="200"/>
      <c r="J149" s="201">
        <f>BK149</f>
        <v>0</v>
      </c>
      <c r="K149" s="197"/>
      <c r="L149" s="202"/>
      <c r="M149" s="203"/>
      <c r="N149" s="204"/>
      <c r="O149" s="204"/>
      <c r="P149" s="205">
        <f>SUM(P150:P201)</f>
        <v>0</v>
      </c>
      <c r="Q149" s="204"/>
      <c r="R149" s="205">
        <f>SUM(R150:R201)</f>
        <v>0</v>
      </c>
      <c r="S149" s="204"/>
      <c r="T149" s="206">
        <f>SUM(T150:T201)</f>
        <v>0</v>
      </c>
      <c r="U149" s="12"/>
      <c r="V149" s="12"/>
      <c r="W149" s="12"/>
      <c r="X149" s="12"/>
      <c r="Y149" s="12"/>
      <c r="Z149" s="12"/>
      <c r="AA149" s="12"/>
      <c r="AB149" s="12"/>
      <c r="AC149" s="12"/>
      <c r="AD149" s="12"/>
      <c r="AE149" s="12"/>
      <c r="AR149" s="207" t="s">
        <v>163</v>
      </c>
      <c r="AT149" s="208" t="s">
        <v>70</v>
      </c>
      <c r="AU149" s="208" t="s">
        <v>71</v>
      </c>
      <c r="AY149" s="207" t="s">
        <v>154</v>
      </c>
      <c r="BK149" s="209">
        <f>SUM(BK150:BK201)</f>
        <v>0</v>
      </c>
    </row>
    <row r="150" s="2" customFormat="1">
      <c r="A150" s="38"/>
      <c r="B150" s="39"/>
      <c r="C150" s="247" t="s">
        <v>300</v>
      </c>
      <c r="D150" s="247" t="s">
        <v>228</v>
      </c>
      <c r="E150" s="248" t="s">
        <v>810</v>
      </c>
      <c r="F150" s="249" t="s">
        <v>811</v>
      </c>
      <c r="G150" s="250" t="s">
        <v>160</v>
      </c>
      <c r="H150" s="251">
        <v>1</v>
      </c>
      <c r="I150" s="252"/>
      <c r="J150" s="253">
        <f>ROUND(I150*H150,2)</f>
        <v>0</v>
      </c>
      <c r="K150" s="249" t="s">
        <v>161</v>
      </c>
      <c r="L150" s="44"/>
      <c r="M150" s="254" t="s">
        <v>19</v>
      </c>
      <c r="N150" s="255" t="s">
        <v>42</v>
      </c>
      <c r="O150" s="84"/>
      <c r="P150" s="223">
        <f>O150*H150</f>
        <v>0</v>
      </c>
      <c r="Q150" s="223">
        <v>0</v>
      </c>
      <c r="R150" s="223">
        <f>Q150*H150</f>
        <v>0</v>
      </c>
      <c r="S150" s="223">
        <v>0</v>
      </c>
      <c r="T150" s="224">
        <f>S150*H150</f>
        <v>0</v>
      </c>
      <c r="U150" s="38"/>
      <c r="V150" s="38"/>
      <c r="W150" s="38"/>
      <c r="X150" s="38"/>
      <c r="Y150" s="38"/>
      <c r="Z150" s="38"/>
      <c r="AA150" s="38"/>
      <c r="AB150" s="38"/>
      <c r="AC150" s="38"/>
      <c r="AD150" s="38"/>
      <c r="AE150" s="38"/>
      <c r="AR150" s="225" t="s">
        <v>403</v>
      </c>
      <c r="AT150" s="225" t="s">
        <v>228</v>
      </c>
      <c r="AU150" s="225" t="s">
        <v>79</v>
      </c>
      <c r="AY150" s="17" t="s">
        <v>154</v>
      </c>
      <c r="BE150" s="226">
        <f>IF(N150="základní",J150,0)</f>
        <v>0</v>
      </c>
      <c r="BF150" s="226">
        <f>IF(N150="snížená",J150,0)</f>
        <v>0</v>
      </c>
      <c r="BG150" s="226">
        <f>IF(N150="zákl. přenesená",J150,0)</f>
        <v>0</v>
      </c>
      <c r="BH150" s="226">
        <f>IF(N150="sníž. přenesená",J150,0)</f>
        <v>0</v>
      </c>
      <c r="BI150" s="226">
        <f>IF(N150="nulová",J150,0)</f>
        <v>0</v>
      </c>
      <c r="BJ150" s="17" t="s">
        <v>79</v>
      </c>
      <c r="BK150" s="226">
        <f>ROUND(I150*H150,2)</f>
        <v>0</v>
      </c>
      <c r="BL150" s="17" t="s">
        <v>403</v>
      </c>
      <c r="BM150" s="225" t="s">
        <v>812</v>
      </c>
    </row>
    <row r="151" s="2" customFormat="1">
      <c r="A151" s="38"/>
      <c r="B151" s="39"/>
      <c r="C151" s="40"/>
      <c r="D151" s="227" t="s">
        <v>165</v>
      </c>
      <c r="E151" s="40"/>
      <c r="F151" s="228" t="s">
        <v>813</v>
      </c>
      <c r="G151" s="40"/>
      <c r="H151" s="40"/>
      <c r="I151" s="229"/>
      <c r="J151" s="40"/>
      <c r="K151" s="40"/>
      <c r="L151" s="44"/>
      <c r="M151" s="230"/>
      <c r="N151" s="231"/>
      <c r="O151" s="84"/>
      <c r="P151" s="84"/>
      <c r="Q151" s="84"/>
      <c r="R151" s="84"/>
      <c r="S151" s="84"/>
      <c r="T151" s="85"/>
      <c r="U151" s="38"/>
      <c r="V151" s="38"/>
      <c r="W151" s="38"/>
      <c r="X151" s="38"/>
      <c r="Y151" s="38"/>
      <c r="Z151" s="38"/>
      <c r="AA151" s="38"/>
      <c r="AB151" s="38"/>
      <c r="AC151" s="38"/>
      <c r="AD151" s="38"/>
      <c r="AE151" s="38"/>
      <c r="AT151" s="17" t="s">
        <v>165</v>
      </c>
      <c r="AU151" s="17" t="s">
        <v>79</v>
      </c>
    </row>
    <row r="152" s="13" customFormat="1">
      <c r="A152" s="13"/>
      <c r="B152" s="232"/>
      <c r="C152" s="233"/>
      <c r="D152" s="227" t="s">
        <v>166</v>
      </c>
      <c r="E152" s="234" t="s">
        <v>19</v>
      </c>
      <c r="F152" s="235" t="s">
        <v>814</v>
      </c>
      <c r="G152" s="233"/>
      <c r="H152" s="236">
        <v>1</v>
      </c>
      <c r="I152" s="237"/>
      <c r="J152" s="233"/>
      <c r="K152" s="233"/>
      <c r="L152" s="238"/>
      <c r="M152" s="239"/>
      <c r="N152" s="240"/>
      <c r="O152" s="240"/>
      <c r="P152" s="240"/>
      <c r="Q152" s="240"/>
      <c r="R152" s="240"/>
      <c r="S152" s="240"/>
      <c r="T152" s="241"/>
      <c r="U152" s="13"/>
      <c r="V152" s="13"/>
      <c r="W152" s="13"/>
      <c r="X152" s="13"/>
      <c r="Y152" s="13"/>
      <c r="Z152" s="13"/>
      <c r="AA152" s="13"/>
      <c r="AB152" s="13"/>
      <c r="AC152" s="13"/>
      <c r="AD152" s="13"/>
      <c r="AE152" s="13"/>
      <c r="AT152" s="242" t="s">
        <v>166</v>
      </c>
      <c r="AU152" s="242" t="s">
        <v>79</v>
      </c>
      <c r="AV152" s="13" t="s">
        <v>81</v>
      </c>
      <c r="AW152" s="13" t="s">
        <v>33</v>
      </c>
      <c r="AX152" s="13" t="s">
        <v>71</v>
      </c>
      <c r="AY152" s="242" t="s">
        <v>154</v>
      </c>
    </row>
    <row r="153" s="2" customFormat="1" ht="55.5" customHeight="1">
      <c r="A153" s="38"/>
      <c r="B153" s="39"/>
      <c r="C153" s="247" t="s">
        <v>305</v>
      </c>
      <c r="D153" s="247" t="s">
        <v>228</v>
      </c>
      <c r="E153" s="248" t="s">
        <v>815</v>
      </c>
      <c r="F153" s="249" t="s">
        <v>816</v>
      </c>
      <c r="G153" s="250" t="s">
        <v>253</v>
      </c>
      <c r="H153" s="251">
        <v>39.109999999999999</v>
      </c>
      <c r="I153" s="252"/>
      <c r="J153" s="253">
        <f>ROUND(I153*H153,2)</f>
        <v>0</v>
      </c>
      <c r="K153" s="249" t="s">
        <v>161</v>
      </c>
      <c r="L153" s="44"/>
      <c r="M153" s="254" t="s">
        <v>19</v>
      </c>
      <c r="N153" s="255" t="s">
        <v>42</v>
      </c>
      <c r="O153" s="84"/>
      <c r="P153" s="223">
        <f>O153*H153</f>
        <v>0</v>
      </c>
      <c r="Q153" s="223">
        <v>0</v>
      </c>
      <c r="R153" s="223">
        <f>Q153*H153</f>
        <v>0</v>
      </c>
      <c r="S153" s="223">
        <v>0</v>
      </c>
      <c r="T153" s="224">
        <f>S153*H153</f>
        <v>0</v>
      </c>
      <c r="U153" s="38"/>
      <c r="V153" s="38"/>
      <c r="W153" s="38"/>
      <c r="X153" s="38"/>
      <c r="Y153" s="38"/>
      <c r="Z153" s="38"/>
      <c r="AA153" s="38"/>
      <c r="AB153" s="38"/>
      <c r="AC153" s="38"/>
      <c r="AD153" s="38"/>
      <c r="AE153" s="38"/>
      <c r="AR153" s="225" t="s">
        <v>403</v>
      </c>
      <c r="AT153" s="225" t="s">
        <v>228</v>
      </c>
      <c r="AU153" s="225" t="s">
        <v>79</v>
      </c>
      <c r="AY153" s="17" t="s">
        <v>154</v>
      </c>
      <c r="BE153" s="226">
        <f>IF(N153="základní",J153,0)</f>
        <v>0</v>
      </c>
      <c r="BF153" s="226">
        <f>IF(N153="snížená",J153,0)</f>
        <v>0</v>
      </c>
      <c r="BG153" s="226">
        <f>IF(N153="zákl. přenesená",J153,0)</f>
        <v>0</v>
      </c>
      <c r="BH153" s="226">
        <f>IF(N153="sníž. přenesená",J153,0)</f>
        <v>0</v>
      </c>
      <c r="BI153" s="226">
        <f>IF(N153="nulová",J153,0)</f>
        <v>0</v>
      </c>
      <c r="BJ153" s="17" t="s">
        <v>79</v>
      </c>
      <c r="BK153" s="226">
        <f>ROUND(I153*H153,2)</f>
        <v>0</v>
      </c>
      <c r="BL153" s="17" t="s">
        <v>403</v>
      </c>
      <c r="BM153" s="225" t="s">
        <v>817</v>
      </c>
    </row>
    <row r="154" s="2" customFormat="1">
      <c r="A154" s="38"/>
      <c r="B154" s="39"/>
      <c r="C154" s="40"/>
      <c r="D154" s="227" t="s">
        <v>165</v>
      </c>
      <c r="E154" s="40"/>
      <c r="F154" s="228" t="s">
        <v>818</v>
      </c>
      <c r="G154" s="40"/>
      <c r="H154" s="40"/>
      <c r="I154" s="229"/>
      <c r="J154" s="40"/>
      <c r="K154" s="40"/>
      <c r="L154" s="44"/>
      <c r="M154" s="230"/>
      <c r="N154" s="231"/>
      <c r="O154" s="84"/>
      <c r="P154" s="84"/>
      <c r="Q154" s="84"/>
      <c r="R154" s="84"/>
      <c r="S154" s="84"/>
      <c r="T154" s="85"/>
      <c r="U154" s="38"/>
      <c r="V154" s="38"/>
      <c r="W154" s="38"/>
      <c r="X154" s="38"/>
      <c r="Y154" s="38"/>
      <c r="Z154" s="38"/>
      <c r="AA154" s="38"/>
      <c r="AB154" s="38"/>
      <c r="AC154" s="38"/>
      <c r="AD154" s="38"/>
      <c r="AE154" s="38"/>
      <c r="AT154" s="17" t="s">
        <v>165</v>
      </c>
      <c r="AU154" s="17" t="s">
        <v>79</v>
      </c>
    </row>
    <row r="155" s="14" customFormat="1">
      <c r="A155" s="14"/>
      <c r="B155" s="256"/>
      <c r="C155" s="257"/>
      <c r="D155" s="227" t="s">
        <v>166</v>
      </c>
      <c r="E155" s="258" t="s">
        <v>19</v>
      </c>
      <c r="F155" s="259" t="s">
        <v>819</v>
      </c>
      <c r="G155" s="257"/>
      <c r="H155" s="258" t="s">
        <v>19</v>
      </c>
      <c r="I155" s="260"/>
      <c r="J155" s="257"/>
      <c r="K155" s="257"/>
      <c r="L155" s="261"/>
      <c r="M155" s="262"/>
      <c r="N155" s="263"/>
      <c r="O155" s="263"/>
      <c r="P155" s="263"/>
      <c r="Q155" s="263"/>
      <c r="R155" s="263"/>
      <c r="S155" s="263"/>
      <c r="T155" s="264"/>
      <c r="U155" s="14"/>
      <c r="V155" s="14"/>
      <c r="W155" s="14"/>
      <c r="X155" s="14"/>
      <c r="Y155" s="14"/>
      <c r="Z155" s="14"/>
      <c r="AA155" s="14"/>
      <c r="AB155" s="14"/>
      <c r="AC155" s="14"/>
      <c r="AD155" s="14"/>
      <c r="AE155" s="14"/>
      <c r="AT155" s="265" t="s">
        <v>166</v>
      </c>
      <c r="AU155" s="265" t="s">
        <v>79</v>
      </c>
      <c r="AV155" s="14" t="s">
        <v>79</v>
      </c>
      <c r="AW155" s="14" t="s">
        <v>33</v>
      </c>
      <c r="AX155" s="14" t="s">
        <v>71</v>
      </c>
      <c r="AY155" s="265" t="s">
        <v>154</v>
      </c>
    </row>
    <row r="156" s="13" customFormat="1">
      <c r="A156" s="13"/>
      <c r="B156" s="232"/>
      <c r="C156" s="233"/>
      <c r="D156" s="227" t="s">
        <v>166</v>
      </c>
      <c r="E156" s="234" t="s">
        <v>19</v>
      </c>
      <c r="F156" s="235" t="s">
        <v>807</v>
      </c>
      <c r="G156" s="233"/>
      <c r="H156" s="236">
        <v>27.600000000000001</v>
      </c>
      <c r="I156" s="237"/>
      <c r="J156" s="233"/>
      <c r="K156" s="233"/>
      <c r="L156" s="238"/>
      <c r="M156" s="239"/>
      <c r="N156" s="240"/>
      <c r="O156" s="240"/>
      <c r="P156" s="240"/>
      <c r="Q156" s="240"/>
      <c r="R156" s="240"/>
      <c r="S156" s="240"/>
      <c r="T156" s="241"/>
      <c r="U156" s="13"/>
      <c r="V156" s="13"/>
      <c r="W156" s="13"/>
      <c r="X156" s="13"/>
      <c r="Y156" s="13"/>
      <c r="Z156" s="13"/>
      <c r="AA156" s="13"/>
      <c r="AB156" s="13"/>
      <c r="AC156" s="13"/>
      <c r="AD156" s="13"/>
      <c r="AE156" s="13"/>
      <c r="AT156" s="242" t="s">
        <v>166</v>
      </c>
      <c r="AU156" s="242" t="s">
        <v>79</v>
      </c>
      <c r="AV156" s="13" t="s">
        <v>81</v>
      </c>
      <c r="AW156" s="13" t="s">
        <v>33</v>
      </c>
      <c r="AX156" s="13" t="s">
        <v>71</v>
      </c>
      <c r="AY156" s="242" t="s">
        <v>154</v>
      </c>
    </row>
    <row r="157" s="13" customFormat="1">
      <c r="A157" s="13"/>
      <c r="B157" s="232"/>
      <c r="C157" s="233"/>
      <c r="D157" s="227" t="s">
        <v>166</v>
      </c>
      <c r="E157" s="234" t="s">
        <v>19</v>
      </c>
      <c r="F157" s="235" t="s">
        <v>808</v>
      </c>
      <c r="G157" s="233"/>
      <c r="H157" s="236">
        <v>6.9000000000000004</v>
      </c>
      <c r="I157" s="237"/>
      <c r="J157" s="233"/>
      <c r="K157" s="233"/>
      <c r="L157" s="238"/>
      <c r="M157" s="239"/>
      <c r="N157" s="240"/>
      <c r="O157" s="240"/>
      <c r="P157" s="240"/>
      <c r="Q157" s="240"/>
      <c r="R157" s="240"/>
      <c r="S157" s="240"/>
      <c r="T157" s="241"/>
      <c r="U157" s="13"/>
      <c r="V157" s="13"/>
      <c r="W157" s="13"/>
      <c r="X157" s="13"/>
      <c r="Y157" s="13"/>
      <c r="Z157" s="13"/>
      <c r="AA157" s="13"/>
      <c r="AB157" s="13"/>
      <c r="AC157" s="13"/>
      <c r="AD157" s="13"/>
      <c r="AE157" s="13"/>
      <c r="AT157" s="242" t="s">
        <v>166</v>
      </c>
      <c r="AU157" s="242" t="s">
        <v>79</v>
      </c>
      <c r="AV157" s="13" t="s">
        <v>81</v>
      </c>
      <c r="AW157" s="13" t="s">
        <v>33</v>
      </c>
      <c r="AX157" s="13" t="s">
        <v>71</v>
      </c>
      <c r="AY157" s="242" t="s">
        <v>154</v>
      </c>
    </row>
    <row r="158" s="13" customFormat="1">
      <c r="A158" s="13"/>
      <c r="B158" s="232"/>
      <c r="C158" s="233"/>
      <c r="D158" s="227" t="s">
        <v>166</v>
      </c>
      <c r="E158" s="234" t="s">
        <v>19</v>
      </c>
      <c r="F158" s="235" t="s">
        <v>820</v>
      </c>
      <c r="G158" s="233"/>
      <c r="H158" s="236">
        <v>4.6100000000000003</v>
      </c>
      <c r="I158" s="237"/>
      <c r="J158" s="233"/>
      <c r="K158" s="233"/>
      <c r="L158" s="238"/>
      <c r="M158" s="239"/>
      <c r="N158" s="240"/>
      <c r="O158" s="240"/>
      <c r="P158" s="240"/>
      <c r="Q158" s="240"/>
      <c r="R158" s="240"/>
      <c r="S158" s="240"/>
      <c r="T158" s="241"/>
      <c r="U158" s="13"/>
      <c r="V158" s="13"/>
      <c r="W158" s="13"/>
      <c r="X158" s="13"/>
      <c r="Y158" s="13"/>
      <c r="Z158" s="13"/>
      <c r="AA158" s="13"/>
      <c r="AB158" s="13"/>
      <c r="AC158" s="13"/>
      <c r="AD158" s="13"/>
      <c r="AE158" s="13"/>
      <c r="AT158" s="242" t="s">
        <v>166</v>
      </c>
      <c r="AU158" s="242" t="s">
        <v>79</v>
      </c>
      <c r="AV158" s="13" t="s">
        <v>81</v>
      </c>
      <c r="AW158" s="13" t="s">
        <v>33</v>
      </c>
      <c r="AX158" s="13" t="s">
        <v>71</v>
      </c>
      <c r="AY158" s="242" t="s">
        <v>154</v>
      </c>
    </row>
    <row r="159" s="2" customFormat="1" ht="55.5" customHeight="1">
      <c r="A159" s="38"/>
      <c r="B159" s="39"/>
      <c r="C159" s="247" t="s">
        <v>8</v>
      </c>
      <c r="D159" s="247" t="s">
        <v>228</v>
      </c>
      <c r="E159" s="248" t="s">
        <v>821</v>
      </c>
      <c r="F159" s="249" t="s">
        <v>822</v>
      </c>
      <c r="G159" s="250" t="s">
        <v>253</v>
      </c>
      <c r="H159" s="251">
        <v>1974.192</v>
      </c>
      <c r="I159" s="252"/>
      <c r="J159" s="253">
        <f>ROUND(I159*H159,2)</f>
        <v>0</v>
      </c>
      <c r="K159" s="249" t="s">
        <v>823</v>
      </c>
      <c r="L159" s="44"/>
      <c r="M159" s="254" t="s">
        <v>19</v>
      </c>
      <c r="N159" s="255" t="s">
        <v>42</v>
      </c>
      <c r="O159" s="84"/>
      <c r="P159" s="223">
        <f>O159*H159</f>
        <v>0</v>
      </c>
      <c r="Q159" s="223">
        <v>0</v>
      </c>
      <c r="R159" s="223">
        <f>Q159*H159</f>
        <v>0</v>
      </c>
      <c r="S159" s="223">
        <v>0</v>
      </c>
      <c r="T159" s="224">
        <f>S159*H159</f>
        <v>0</v>
      </c>
      <c r="U159" s="38"/>
      <c r="V159" s="38"/>
      <c r="W159" s="38"/>
      <c r="X159" s="38"/>
      <c r="Y159" s="38"/>
      <c r="Z159" s="38"/>
      <c r="AA159" s="38"/>
      <c r="AB159" s="38"/>
      <c r="AC159" s="38"/>
      <c r="AD159" s="38"/>
      <c r="AE159" s="38"/>
      <c r="AR159" s="225" t="s">
        <v>403</v>
      </c>
      <c r="AT159" s="225" t="s">
        <v>228</v>
      </c>
      <c r="AU159" s="225" t="s">
        <v>79</v>
      </c>
      <c r="AY159" s="17" t="s">
        <v>154</v>
      </c>
      <c r="BE159" s="226">
        <f>IF(N159="základní",J159,0)</f>
        <v>0</v>
      </c>
      <c r="BF159" s="226">
        <f>IF(N159="snížená",J159,0)</f>
        <v>0</v>
      </c>
      <c r="BG159" s="226">
        <f>IF(N159="zákl. přenesená",J159,0)</f>
        <v>0</v>
      </c>
      <c r="BH159" s="226">
        <f>IF(N159="sníž. přenesená",J159,0)</f>
        <v>0</v>
      </c>
      <c r="BI159" s="226">
        <f>IF(N159="nulová",J159,0)</f>
        <v>0</v>
      </c>
      <c r="BJ159" s="17" t="s">
        <v>79</v>
      </c>
      <c r="BK159" s="226">
        <f>ROUND(I159*H159,2)</f>
        <v>0</v>
      </c>
      <c r="BL159" s="17" t="s">
        <v>403</v>
      </c>
      <c r="BM159" s="225" t="s">
        <v>824</v>
      </c>
    </row>
    <row r="160" s="2" customFormat="1">
      <c r="A160" s="38"/>
      <c r="B160" s="39"/>
      <c r="C160" s="40"/>
      <c r="D160" s="227" t="s">
        <v>165</v>
      </c>
      <c r="E160" s="40"/>
      <c r="F160" s="228" t="s">
        <v>825</v>
      </c>
      <c r="G160" s="40"/>
      <c r="H160" s="40"/>
      <c r="I160" s="229"/>
      <c r="J160" s="40"/>
      <c r="K160" s="40"/>
      <c r="L160" s="44"/>
      <c r="M160" s="230"/>
      <c r="N160" s="231"/>
      <c r="O160" s="84"/>
      <c r="P160" s="84"/>
      <c r="Q160" s="84"/>
      <c r="R160" s="84"/>
      <c r="S160" s="84"/>
      <c r="T160" s="85"/>
      <c r="U160" s="38"/>
      <c r="V160" s="38"/>
      <c r="W160" s="38"/>
      <c r="X160" s="38"/>
      <c r="Y160" s="38"/>
      <c r="Z160" s="38"/>
      <c r="AA160" s="38"/>
      <c r="AB160" s="38"/>
      <c r="AC160" s="38"/>
      <c r="AD160" s="38"/>
      <c r="AE160" s="38"/>
      <c r="AT160" s="17" t="s">
        <v>165</v>
      </c>
      <c r="AU160" s="17" t="s">
        <v>79</v>
      </c>
    </row>
    <row r="161" s="14" customFormat="1">
      <c r="A161" s="14"/>
      <c r="B161" s="256"/>
      <c r="C161" s="257"/>
      <c r="D161" s="227" t="s">
        <v>166</v>
      </c>
      <c r="E161" s="258" t="s">
        <v>19</v>
      </c>
      <c r="F161" s="259" t="s">
        <v>826</v>
      </c>
      <c r="G161" s="257"/>
      <c r="H161" s="258" t="s">
        <v>19</v>
      </c>
      <c r="I161" s="260"/>
      <c r="J161" s="257"/>
      <c r="K161" s="257"/>
      <c r="L161" s="261"/>
      <c r="M161" s="262"/>
      <c r="N161" s="263"/>
      <c r="O161" s="263"/>
      <c r="P161" s="263"/>
      <c r="Q161" s="263"/>
      <c r="R161" s="263"/>
      <c r="S161" s="263"/>
      <c r="T161" s="264"/>
      <c r="U161" s="14"/>
      <c r="V161" s="14"/>
      <c r="W161" s="14"/>
      <c r="X161" s="14"/>
      <c r="Y161" s="14"/>
      <c r="Z161" s="14"/>
      <c r="AA161" s="14"/>
      <c r="AB161" s="14"/>
      <c r="AC161" s="14"/>
      <c r="AD161" s="14"/>
      <c r="AE161" s="14"/>
      <c r="AT161" s="265" t="s">
        <v>166</v>
      </c>
      <c r="AU161" s="265" t="s">
        <v>79</v>
      </c>
      <c r="AV161" s="14" t="s">
        <v>79</v>
      </c>
      <c r="AW161" s="14" t="s">
        <v>33</v>
      </c>
      <c r="AX161" s="14" t="s">
        <v>71</v>
      </c>
      <c r="AY161" s="265" t="s">
        <v>154</v>
      </c>
    </row>
    <row r="162" s="13" customFormat="1">
      <c r="A162" s="13"/>
      <c r="B162" s="232"/>
      <c r="C162" s="233"/>
      <c r="D162" s="227" t="s">
        <v>166</v>
      </c>
      <c r="E162" s="234" t="s">
        <v>19</v>
      </c>
      <c r="F162" s="235" t="s">
        <v>827</v>
      </c>
      <c r="G162" s="233"/>
      <c r="H162" s="236">
        <v>1593.52</v>
      </c>
      <c r="I162" s="237"/>
      <c r="J162" s="233"/>
      <c r="K162" s="233"/>
      <c r="L162" s="238"/>
      <c r="M162" s="239"/>
      <c r="N162" s="240"/>
      <c r="O162" s="240"/>
      <c r="P162" s="240"/>
      <c r="Q162" s="240"/>
      <c r="R162" s="240"/>
      <c r="S162" s="240"/>
      <c r="T162" s="241"/>
      <c r="U162" s="13"/>
      <c r="V162" s="13"/>
      <c r="W162" s="13"/>
      <c r="X162" s="13"/>
      <c r="Y162" s="13"/>
      <c r="Z162" s="13"/>
      <c r="AA162" s="13"/>
      <c r="AB162" s="13"/>
      <c r="AC162" s="13"/>
      <c r="AD162" s="13"/>
      <c r="AE162" s="13"/>
      <c r="AT162" s="242" t="s">
        <v>166</v>
      </c>
      <c r="AU162" s="242" t="s">
        <v>79</v>
      </c>
      <c r="AV162" s="13" t="s">
        <v>81</v>
      </c>
      <c r="AW162" s="13" t="s">
        <v>33</v>
      </c>
      <c r="AX162" s="13" t="s">
        <v>71</v>
      </c>
      <c r="AY162" s="242" t="s">
        <v>154</v>
      </c>
    </row>
    <row r="163" s="13" customFormat="1">
      <c r="A163" s="13"/>
      <c r="B163" s="232"/>
      <c r="C163" s="233"/>
      <c r="D163" s="227" t="s">
        <v>166</v>
      </c>
      <c r="E163" s="234" t="s">
        <v>19</v>
      </c>
      <c r="F163" s="235" t="s">
        <v>828</v>
      </c>
      <c r="G163" s="233"/>
      <c r="H163" s="236">
        <v>192.63999999999999</v>
      </c>
      <c r="I163" s="237"/>
      <c r="J163" s="233"/>
      <c r="K163" s="233"/>
      <c r="L163" s="238"/>
      <c r="M163" s="239"/>
      <c r="N163" s="240"/>
      <c r="O163" s="240"/>
      <c r="P163" s="240"/>
      <c r="Q163" s="240"/>
      <c r="R163" s="240"/>
      <c r="S163" s="240"/>
      <c r="T163" s="241"/>
      <c r="U163" s="13"/>
      <c r="V163" s="13"/>
      <c r="W163" s="13"/>
      <c r="X163" s="13"/>
      <c r="Y163" s="13"/>
      <c r="Z163" s="13"/>
      <c r="AA163" s="13"/>
      <c r="AB163" s="13"/>
      <c r="AC163" s="13"/>
      <c r="AD163" s="13"/>
      <c r="AE163" s="13"/>
      <c r="AT163" s="242" t="s">
        <v>166</v>
      </c>
      <c r="AU163" s="242" t="s">
        <v>79</v>
      </c>
      <c r="AV163" s="13" t="s">
        <v>81</v>
      </c>
      <c r="AW163" s="13" t="s">
        <v>33</v>
      </c>
      <c r="AX163" s="13" t="s">
        <v>71</v>
      </c>
      <c r="AY163" s="242" t="s">
        <v>154</v>
      </c>
    </row>
    <row r="164" s="13" customFormat="1">
      <c r="A164" s="13"/>
      <c r="B164" s="232"/>
      <c r="C164" s="233"/>
      <c r="D164" s="227" t="s">
        <v>166</v>
      </c>
      <c r="E164" s="234" t="s">
        <v>19</v>
      </c>
      <c r="F164" s="235" t="s">
        <v>829</v>
      </c>
      <c r="G164" s="233"/>
      <c r="H164" s="236">
        <v>38.560000000000002</v>
      </c>
      <c r="I164" s="237"/>
      <c r="J164" s="233"/>
      <c r="K164" s="233"/>
      <c r="L164" s="238"/>
      <c r="M164" s="239"/>
      <c r="N164" s="240"/>
      <c r="O164" s="240"/>
      <c r="P164" s="240"/>
      <c r="Q164" s="240"/>
      <c r="R164" s="240"/>
      <c r="S164" s="240"/>
      <c r="T164" s="241"/>
      <c r="U164" s="13"/>
      <c r="V164" s="13"/>
      <c r="W164" s="13"/>
      <c r="X164" s="13"/>
      <c r="Y164" s="13"/>
      <c r="Z164" s="13"/>
      <c r="AA164" s="13"/>
      <c r="AB164" s="13"/>
      <c r="AC164" s="13"/>
      <c r="AD164" s="13"/>
      <c r="AE164" s="13"/>
      <c r="AT164" s="242" t="s">
        <v>166</v>
      </c>
      <c r="AU164" s="242" t="s">
        <v>79</v>
      </c>
      <c r="AV164" s="13" t="s">
        <v>81</v>
      </c>
      <c r="AW164" s="13" t="s">
        <v>33</v>
      </c>
      <c r="AX164" s="13" t="s">
        <v>71</v>
      </c>
      <c r="AY164" s="242" t="s">
        <v>154</v>
      </c>
    </row>
    <row r="165" s="13" customFormat="1">
      <c r="A165" s="13"/>
      <c r="B165" s="232"/>
      <c r="C165" s="233"/>
      <c r="D165" s="227" t="s">
        <v>166</v>
      </c>
      <c r="E165" s="234" t="s">
        <v>19</v>
      </c>
      <c r="F165" s="235" t="s">
        <v>830</v>
      </c>
      <c r="G165" s="233"/>
      <c r="H165" s="236">
        <v>30.879999999999999</v>
      </c>
      <c r="I165" s="237"/>
      <c r="J165" s="233"/>
      <c r="K165" s="233"/>
      <c r="L165" s="238"/>
      <c r="M165" s="239"/>
      <c r="N165" s="240"/>
      <c r="O165" s="240"/>
      <c r="P165" s="240"/>
      <c r="Q165" s="240"/>
      <c r="R165" s="240"/>
      <c r="S165" s="240"/>
      <c r="T165" s="241"/>
      <c r="U165" s="13"/>
      <c r="V165" s="13"/>
      <c r="W165" s="13"/>
      <c r="X165" s="13"/>
      <c r="Y165" s="13"/>
      <c r="Z165" s="13"/>
      <c r="AA165" s="13"/>
      <c r="AB165" s="13"/>
      <c r="AC165" s="13"/>
      <c r="AD165" s="13"/>
      <c r="AE165" s="13"/>
      <c r="AT165" s="242" t="s">
        <v>166</v>
      </c>
      <c r="AU165" s="242" t="s">
        <v>79</v>
      </c>
      <c r="AV165" s="13" t="s">
        <v>81</v>
      </c>
      <c r="AW165" s="13" t="s">
        <v>33</v>
      </c>
      <c r="AX165" s="13" t="s">
        <v>71</v>
      </c>
      <c r="AY165" s="242" t="s">
        <v>154</v>
      </c>
    </row>
    <row r="166" s="13" customFormat="1">
      <c r="A166" s="13"/>
      <c r="B166" s="232"/>
      <c r="C166" s="233"/>
      <c r="D166" s="227" t="s">
        <v>166</v>
      </c>
      <c r="E166" s="234" t="s">
        <v>19</v>
      </c>
      <c r="F166" s="235" t="s">
        <v>831</v>
      </c>
      <c r="G166" s="233"/>
      <c r="H166" s="236">
        <v>16.399999999999999</v>
      </c>
      <c r="I166" s="237"/>
      <c r="J166" s="233"/>
      <c r="K166" s="233"/>
      <c r="L166" s="238"/>
      <c r="M166" s="239"/>
      <c r="N166" s="240"/>
      <c r="O166" s="240"/>
      <c r="P166" s="240"/>
      <c r="Q166" s="240"/>
      <c r="R166" s="240"/>
      <c r="S166" s="240"/>
      <c r="T166" s="241"/>
      <c r="U166" s="13"/>
      <c r="V166" s="13"/>
      <c r="W166" s="13"/>
      <c r="X166" s="13"/>
      <c r="Y166" s="13"/>
      <c r="Z166" s="13"/>
      <c r="AA166" s="13"/>
      <c r="AB166" s="13"/>
      <c r="AC166" s="13"/>
      <c r="AD166" s="13"/>
      <c r="AE166" s="13"/>
      <c r="AT166" s="242" t="s">
        <v>166</v>
      </c>
      <c r="AU166" s="242" t="s">
        <v>79</v>
      </c>
      <c r="AV166" s="13" t="s">
        <v>81</v>
      </c>
      <c r="AW166" s="13" t="s">
        <v>33</v>
      </c>
      <c r="AX166" s="13" t="s">
        <v>71</v>
      </c>
      <c r="AY166" s="242" t="s">
        <v>154</v>
      </c>
    </row>
    <row r="167" s="13" customFormat="1">
      <c r="A167" s="13"/>
      <c r="B167" s="232"/>
      <c r="C167" s="233"/>
      <c r="D167" s="227" t="s">
        <v>166</v>
      </c>
      <c r="E167" s="234" t="s">
        <v>19</v>
      </c>
      <c r="F167" s="235" t="s">
        <v>832</v>
      </c>
      <c r="G167" s="233"/>
      <c r="H167" s="236">
        <v>4.992</v>
      </c>
      <c r="I167" s="237"/>
      <c r="J167" s="233"/>
      <c r="K167" s="233"/>
      <c r="L167" s="238"/>
      <c r="M167" s="239"/>
      <c r="N167" s="240"/>
      <c r="O167" s="240"/>
      <c r="P167" s="240"/>
      <c r="Q167" s="240"/>
      <c r="R167" s="240"/>
      <c r="S167" s="240"/>
      <c r="T167" s="241"/>
      <c r="U167" s="13"/>
      <c r="V167" s="13"/>
      <c r="W167" s="13"/>
      <c r="X167" s="13"/>
      <c r="Y167" s="13"/>
      <c r="Z167" s="13"/>
      <c r="AA167" s="13"/>
      <c r="AB167" s="13"/>
      <c r="AC167" s="13"/>
      <c r="AD167" s="13"/>
      <c r="AE167" s="13"/>
      <c r="AT167" s="242" t="s">
        <v>166</v>
      </c>
      <c r="AU167" s="242" t="s">
        <v>79</v>
      </c>
      <c r="AV167" s="13" t="s">
        <v>81</v>
      </c>
      <c r="AW167" s="13" t="s">
        <v>33</v>
      </c>
      <c r="AX167" s="13" t="s">
        <v>71</v>
      </c>
      <c r="AY167" s="242" t="s">
        <v>154</v>
      </c>
    </row>
    <row r="168" s="13" customFormat="1">
      <c r="A168" s="13"/>
      <c r="B168" s="232"/>
      <c r="C168" s="233"/>
      <c r="D168" s="227" t="s">
        <v>166</v>
      </c>
      <c r="E168" s="234" t="s">
        <v>19</v>
      </c>
      <c r="F168" s="235" t="s">
        <v>833</v>
      </c>
      <c r="G168" s="233"/>
      <c r="H168" s="236">
        <v>97.200000000000003</v>
      </c>
      <c r="I168" s="237"/>
      <c r="J168" s="233"/>
      <c r="K168" s="233"/>
      <c r="L168" s="238"/>
      <c r="M168" s="239"/>
      <c r="N168" s="240"/>
      <c r="O168" s="240"/>
      <c r="P168" s="240"/>
      <c r="Q168" s="240"/>
      <c r="R168" s="240"/>
      <c r="S168" s="240"/>
      <c r="T168" s="241"/>
      <c r="U168" s="13"/>
      <c r="V168" s="13"/>
      <c r="W168" s="13"/>
      <c r="X168" s="13"/>
      <c r="Y168" s="13"/>
      <c r="Z168" s="13"/>
      <c r="AA168" s="13"/>
      <c r="AB168" s="13"/>
      <c r="AC168" s="13"/>
      <c r="AD168" s="13"/>
      <c r="AE168" s="13"/>
      <c r="AT168" s="242" t="s">
        <v>166</v>
      </c>
      <c r="AU168" s="242" t="s">
        <v>79</v>
      </c>
      <c r="AV168" s="13" t="s">
        <v>81</v>
      </c>
      <c r="AW168" s="13" t="s">
        <v>33</v>
      </c>
      <c r="AX168" s="13" t="s">
        <v>71</v>
      </c>
      <c r="AY168" s="242" t="s">
        <v>154</v>
      </c>
    </row>
    <row r="169" s="2" customFormat="1" ht="66.75" customHeight="1">
      <c r="A169" s="38"/>
      <c r="B169" s="39"/>
      <c r="C169" s="247" t="s">
        <v>315</v>
      </c>
      <c r="D169" s="247" t="s">
        <v>228</v>
      </c>
      <c r="E169" s="248" t="s">
        <v>440</v>
      </c>
      <c r="F169" s="249" t="s">
        <v>441</v>
      </c>
      <c r="G169" s="250" t="s">
        <v>253</v>
      </c>
      <c r="H169" s="251">
        <v>32.68</v>
      </c>
      <c r="I169" s="252"/>
      <c r="J169" s="253">
        <f>ROUND(I169*H169,2)</f>
        <v>0</v>
      </c>
      <c r="K169" s="249" t="s">
        <v>161</v>
      </c>
      <c r="L169" s="44"/>
      <c r="M169" s="254" t="s">
        <v>19</v>
      </c>
      <c r="N169" s="255" t="s">
        <v>42</v>
      </c>
      <c r="O169" s="84"/>
      <c r="P169" s="223">
        <f>O169*H169</f>
        <v>0</v>
      </c>
      <c r="Q169" s="223">
        <v>0</v>
      </c>
      <c r="R169" s="223">
        <f>Q169*H169</f>
        <v>0</v>
      </c>
      <c r="S169" s="223">
        <v>0</v>
      </c>
      <c r="T169" s="224">
        <f>S169*H169</f>
        <v>0</v>
      </c>
      <c r="U169" s="38"/>
      <c r="V169" s="38"/>
      <c r="W169" s="38"/>
      <c r="X169" s="38"/>
      <c r="Y169" s="38"/>
      <c r="Z169" s="38"/>
      <c r="AA169" s="38"/>
      <c r="AB169" s="38"/>
      <c r="AC169" s="38"/>
      <c r="AD169" s="38"/>
      <c r="AE169" s="38"/>
      <c r="AR169" s="225" t="s">
        <v>403</v>
      </c>
      <c r="AT169" s="225" t="s">
        <v>228</v>
      </c>
      <c r="AU169" s="225" t="s">
        <v>79</v>
      </c>
      <c r="AY169" s="17" t="s">
        <v>154</v>
      </c>
      <c r="BE169" s="226">
        <f>IF(N169="základní",J169,0)</f>
        <v>0</v>
      </c>
      <c r="BF169" s="226">
        <f>IF(N169="snížená",J169,0)</f>
        <v>0</v>
      </c>
      <c r="BG169" s="226">
        <f>IF(N169="zákl. přenesená",J169,0)</f>
        <v>0</v>
      </c>
      <c r="BH169" s="226">
        <f>IF(N169="sníž. přenesená",J169,0)</f>
        <v>0</v>
      </c>
      <c r="BI169" s="226">
        <f>IF(N169="nulová",J169,0)</f>
        <v>0</v>
      </c>
      <c r="BJ169" s="17" t="s">
        <v>79</v>
      </c>
      <c r="BK169" s="226">
        <f>ROUND(I169*H169,2)</f>
        <v>0</v>
      </c>
      <c r="BL169" s="17" t="s">
        <v>403</v>
      </c>
      <c r="BM169" s="225" t="s">
        <v>834</v>
      </c>
    </row>
    <row r="170" s="2" customFormat="1">
      <c r="A170" s="38"/>
      <c r="B170" s="39"/>
      <c r="C170" s="40"/>
      <c r="D170" s="227" t="s">
        <v>165</v>
      </c>
      <c r="E170" s="40"/>
      <c r="F170" s="228" t="s">
        <v>443</v>
      </c>
      <c r="G170" s="40"/>
      <c r="H170" s="40"/>
      <c r="I170" s="229"/>
      <c r="J170" s="40"/>
      <c r="K170" s="40"/>
      <c r="L170" s="44"/>
      <c r="M170" s="230"/>
      <c r="N170" s="231"/>
      <c r="O170" s="84"/>
      <c r="P170" s="84"/>
      <c r="Q170" s="84"/>
      <c r="R170" s="84"/>
      <c r="S170" s="84"/>
      <c r="T170" s="85"/>
      <c r="U170" s="38"/>
      <c r="V170" s="38"/>
      <c r="W170" s="38"/>
      <c r="X170" s="38"/>
      <c r="Y170" s="38"/>
      <c r="Z170" s="38"/>
      <c r="AA170" s="38"/>
      <c r="AB170" s="38"/>
      <c r="AC170" s="38"/>
      <c r="AD170" s="38"/>
      <c r="AE170" s="38"/>
      <c r="AT170" s="17" t="s">
        <v>165</v>
      </c>
      <c r="AU170" s="17" t="s">
        <v>79</v>
      </c>
    </row>
    <row r="171" s="13" customFormat="1">
      <c r="A171" s="13"/>
      <c r="B171" s="232"/>
      <c r="C171" s="233"/>
      <c r="D171" s="227" t="s">
        <v>166</v>
      </c>
      <c r="E171" s="234" t="s">
        <v>19</v>
      </c>
      <c r="F171" s="235" t="s">
        <v>835</v>
      </c>
      <c r="G171" s="233"/>
      <c r="H171" s="236">
        <v>10.032</v>
      </c>
      <c r="I171" s="237"/>
      <c r="J171" s="233"/>
      <c r="K171" s="233"/>
      <c r="L171" s="238"/>
      <c r="M171" s="239"/>
      <c r="N171" s="240"/>
      <c r="O171" s="240"/>
      <c r="P171" s="240"/>
      <c r="Q171" s="240"/>
      <c r="R171" s="240"/>
      <c r="S171" s="240"/>
      <c r="T171" s="241"/>
      <c r="U171" s="13"/>
      <c r="V171" s="13"/>
      <c r="W171" s="13"/>
      <c r="X171" s="13"/>
      <c r="Y171" s="13"/>
      <c r="Z171" s="13"/>
      <c r="AA171" s="13"/>
      <c r="AB171" s="13"/>
      <c r="AC171" s="13"/>
      <c r="AD171" s="13"/>
      <c r="AE171" s="13"/>
      <c r="AT171" s="242" t="s">
        <v>166</v>
      </c>
      <c r="AU171" s="242" t="s">
        <v>79</v>
      </c>
      <c r="AV171" s="13" t="s">
        <v>81</v>
      </c>
      <c r="AW171" s="13" t="s">
        <v>33</v>
      </c>
      <c r="AX171" s="13" t="s">
        <v>71</v>
      </c>
      <c r="AY171" s="242" t="s">
        <v>154</v>
      </c>
    </row>
    <row r="172" s="13" customFormat="1">
      <c r="A172" s="13"/>
      <c r="B172" s="232"/>
      <c r="C172" s="233"/>
      <c r="D172" s="227" t="s">
        <v>166</v>
      </c>
      <c r="E172" s="234" t="s">
        <v>19</v>
      </c>
      <c r="F172" s="235" t="s">
        <v>836</v>
      </c>
      <c r="G172" s="233"/>
      <c r="H172" s="236">
        <v>22.648</v>
      </c>
      <c r="I172" s="237"/>
      <c r="J172" s="233"/>
      <c r="K172" s="233"/>
      <c r="L172" s="238"/>
      <c r="M172" s="239"/>
      <c r="N172" s="240"/>
      <c r="O172" s="240"/>
      <c r="P172" s="240"/>
      <c r="Q172" s="240"/>
      <c r="R172" s="240"/>
      <c r="S172" s="240"/>
      <c r="T172" s="241"/>
      <c r="U172" s="13"/>
      <c r="V172" s="13"/>
      <c r="W172" s="13"/>
      <c r="X172" s="13"/>
      <c r="Y172" s="13"/>
      <c r="Z172" s="13"/>
      <c r="AA172" s="13"/>
      <c r="AB172" s="13"/>
      <c r="AC172" s="13"/>
      <c r="AD172" s="13"/>
      <c r="AE172" s="13"/>
      <c r="AT172" s="242" t="s">
        <v>166</v>
      </c>
      <c r="AU172" s="242" t="s">
        <v>79</v>
      </c>
      <c r="AV172" s="13" t="s">
        <v>81</v>
      </c>
      <c r="AW172" s="13" t="s">
        <v>33</v>
      </c>
      <c r="AX172" s="13" t="s">
        <v>71</v>
      </c>
      <c r="AY172" s="242" t="s">
        <v>154</v>
      </c>
    </row>
    <row r="173" s="2" customFormat="1">
      <c r="A173" s="38"/>
      <c r="B173" s="39"/>
      <c r="C173" s="247" t="s">
        <v>320</v>
      </c>
      <c r="D173" s="247" t="s">
        <v>228</v>
      </c>
      <c r="E173" s="248" t="s">
        <v>459</v>
      </c>
      <c r="F173" s="249" t="s">
        <v>460</v>
      </c>
      <c r="G173" s="250" t="s">
        <v>253</v>
      </c>
      <c r="H173" s="251">
        <v>32.68</v>
      </c>
      <c r="I173" s="252"/>
      <c r="J173" s="253">
        <f>ROUND(I173*H173,2)</f>
        <v>0</v>
      </c>
      <c r="K173" s="249" t="s">
        <v>161</v>
      </c>
      <c r="L173" s="44"/>
      <c r="M173" s="254" t="s">
        <v>19</v>
      </c>
      <c r="N173" s="255" t="s">
        <v>42</v>
      </c>
      <c r="O173" s="84"/>
      <c r="P173" s="223">
        <f>O173*H173</f>
        <v>0</v>
      </c>
      <c r="Q173" s="223">
        <v>0</v>
      </c>
      <c r="R173" s="223">
        <f>Q173*H173</f>
        <v>0</v>
      </c>
      <c r="S173" s="223">
        <v>0</v>
      </c>
      <c r="T173" s="224">
        <f>S173*H173</f>
        <v>0</v>
      </c>
      <c r="U173" s="38"/>
      <c r="V173" s="38"/>
      <c r="W173" s="38"/>
      <c r="X173" s="38"/>
      <c r="Y173" s="38"/>
      <c r="Z173" s="38"/>
      <c r="AA173" s="38"/>
      <c r="AB173" s="38"/>
      <c r="AC173" s="38"/>
      <c r="AD173" s="38"/>
      <c r="AE173" s="38"/>
      <c r="AR173" s="225" t="s">
        <v>403</v>
      </c>
      <c r="AT173" s="225" t="s">
        <v>228</v>
      </c>
      <c r="AU173" s="225" t="s">
        <v>79</v>
      </c>
      <c r="AY173" s="17" t="s">
        <v>154</v>
      </c>
      <c r="BE173" s="226">
        <f>IF(N173="základní",J173,0)</f>
        <v>0</v>
      </c>
      <c r="BF173" s="226">
        <f>IF(N173="snížená",J173,0)</f>
        <v>0</v>
      </c>
      <c r="BG173" s="226">
        <f>IF(N173="zákl. přenesená",J173,0)</f>
        <v>0</v>
      </c>
      <c r="BH173" s="226">
        <f>IF(N173="sníž. přenesená",J173,0)</f>
        <v>0</v>
      </c>
      <c r="BI173" s="226">
        <f>IF(N173="nulová",J173,0)</f>
        <v>0</v>
      </c>
      <c r="BJ173" s="17" t="s">
        <v>79</v>
      </c>
      <c r="BK173" s="226">
        <f>ROUND(I173*H173,2)</f>
        <v>0</v>
      </c>
      <c r="BL173" s="17" t="s">
        <v>403</v>
      </c>
      <c r="BM173" s="225" t="s">
        <v>837</v>
      </c>
    </row>
    <row r="174" s="2" customFormat="1">
      <c r="A174" s="38"/>
      <c r="B174" s="39"/>
      <c r="C174" s="40"/>
      <c r="D174" s="227" t="s">
        <v>165</v>
      </c>
      <c r="E174" s="40"/>
      <c r="F174" s="228" t="s">
        <v>462</v>
      </c>
      <c r="G174" s="40"/>
      <c r="H174" s="40"/>
      <c r="I174" s="229"/>
      <c r="J174" s="40"/>
      <c r="K174" s="40"/>
      <c r="L174" s="44"/>
      <c r="M174" s="230"/>
      <c r="N174" s="231"/>
      <c r="O174" s="84"/>
      <c r="P174" s="84"/>
      <c r="Q174" s="84"/>
      <c r="R174" s="84"/>
      <c r="S174" s="84"/>
      <c r="T174" s="85"/>
      <c r="U174" s="38"/>
      <c r="V174" s="38"/>
      <c r="W174" s="38"/>
      <c r="X174" s="38"/>
      <c r="Y174" s="38"/>
      <c r="Z174" s="38"/>
      <c r="AA174" s="38"/>
      <c r="AB174" s="38"/>
      <c r="AC174" s="38"/>
      <c r="AD174" s="38"/>
      <c r="AE174" s="38"/>
      <c r="AT174" s="17" t="s">
        <v>165</v>
      </c>
      <c r="AU174" s="17" t="s">
        <v>79</v>
      </c>
    </row>
    <row r="175" s="13" customFormat="1">
      <c r="A175" s="13"/>
      <c r="B175" s="232"/>
      <c r="C175" s="233"/>
      <c r="D175" s="227" t="s">
        <v>166</v>
      </c>
      <c r="E175" s="234" t="s">
        <v>19</v>
      </c>
      <c r="F175" s="235" t="s">
        <v>835</v>
      </c>
      <c r="G175" s="233"/>
      <c r="H175" s="236">
        <v>10.032</v>
      </c>
      <c r="I175" s="237"/>
      <c r="J175" s="233"/>
      <c r="K175" s="233"/>
      <c r="L175" s="238"/>
      <c r="M175" s="239"/>
      <c r="N175" s="240"/>
      <c r="O175" s="240"/>
      <c r="P175" s="240"/>
      <c r="Q175" s="240"/>
      <c r="R175" s="240"/>
      <c r="S175" s="240"/>
      <c r="T175" s="241"/>
      <c r="U175" s="13"/>
      <c r="V175" s="13"/>
      <c r="W175" s="13"/>
      <c r="X175" s="13"/>
      <c r="Y175" s="13"/>
      <c r="Z175" s="13"/>
      <c r="AA175" s="13"/>
      <c r="AB175" s="13"/>
      <c r="AC175" s="13"/>
      <c r="AD175" s="13"/>
      <c r="AE175" s="13"/>
      <c r="AT175" s="242" t="s">
        <v>166</v>
      </c>
      <c r="AU175" s="242" t="s">
        <v>79</v>
      </c>
      <c r="AV175" s="13" t="s">
        <v>81</v>
      </c>
      <c r="AW175" s="13" t="s">
        <v>33</v>
      </c>
      <c r="AX175" s="13" t="s">
        <v>71</v>
      </c>
      <c r="AY175" s="242" t="s">
        <v>154</v>
      </c>
    </row>
    <row r="176" s="13" customFormat="1">
      <c r="A176" s="13"/>
      <c r="B176" s="232"/>
      <c r="C176" s="233"/>
      <c r="D176" s="227" t="s">
        <v>166</v>
      </c>
      <c r="E176" s="234" t="s">
        <v>19</v>
      </c>
      <c r="F176" s="235" t="s">
        <v>836</v>
      </c>
      <c r="G176" s="233"/>
      <c r="H176" s="236">
        <v>22.648</v>
      </c>
      <c r="I176" s="237"/>
      <c r="J176" s="233"/>
      <c r="K176" s="233"/>
      <c r="L176" s="238"/>
      <c r="M176" s="239"/>
      <c r="N176" s="240"/>
      <c r="O176" s="240"/>
      <c r="P176" s="240"/>
      <c r="Q176" s="240"/>
      <c r="R176" s="240"/>
      <c r="S176" s="240"/>
      <c r="T176" s="241"/>
      <c r="U176" s="13"/>
      <c r="V176" s="13"/>
      <c r="W176" s="13"/>
      <c r="X176" s="13"/>
      <c r="Y176" s="13"/>
      <c r="Z176" s="13"/>
      <c r="AA176" s="13"/>
      <c r="AB176" s="13"/>
      <c r="AC176" s="13"/>
      <c r="AD176" s="13"/>
      <c r="AE176" s="13"/>
      <c r="AT176" s="242" t="s">
        <v>166</v>
      </c>
      <c r="AU176" s="242" t="s">
        <v>79</v>
      </c>
      <c r="AV176" s="13" t="s">
        <v>81</v>
      </c>
      <c r="AW176" s="13" t="s">
        <v>33</v>
      </c>
      <c r="AX176" s="13" t="s">
        <v>71</v>
      </c>
      <c r="AY176" s="242" t="s">
        <v>154</v>
      </c>
    </row>
    <row r="177" s="2" customFormat="1" ht="55.5" customHeight="1">
      <c r="A177" s="38"/>
      <c r="B177" s="39"/>
      <c r="C177" s="247" t="s">
        <v>326</v>
      </c>
      <c r="D177" s="247" t="s">
        <v>228</v>
      </c>
      <c r="E177" s="248" t="s">
        <v>609</v>
      </c>
      <c r="F177" s="249" t="s">
        <v>610</v>
      </c>
      <c r="G177" s="250" t="s">
        <v>253</v>
      </c>
      <c r="H177" s="251">
        <v>115.756</v>
      </c>
      <c r="I177" s="252"/>
      <c r="J177" s="253">
        <f>ROUND(I177*H177,2)</f>
        <v>0</v>
      </c>
      <c r="K177" s="249" t="s">
        <v>161</v>
      </c>
      <c r="L177" s="44"/>
      <c r="M177" s="254" t="s">
        <v>19</v>
      </c>
      <c r="N177" s="255" t="s">
        <v>42</v>
      </c>
      <c r="O177" s="84"/>
      <c r="P177" s="223">
        <f>O177*H177</f>
        <v>0</v>
      </c>
      <c r="Q177" s="223">
        <v>0</v>
      </c>
      <c r="R177" s="223">
        <f>Q177*H177</f>
        <v>0</v>
      </c>
      <c r="S177" s="223">
        <v>0</v>
      </c>
      <c r="T177" s="224">
        <f>S177*H177</f>
        <v>0</v>
      </c>
      <c r="U177" s="38"/>
      <c r="V177" s="38"/>
      <c r="W177" s="38"/>
      <c r="X177" s="38"/>
      <c r="Y177" s="38"/>
      <c r="Z177" s="38"/>
      <c r="AA177" s="38"/>
      <c r="AB177" s="38"/>
      <c r="AC177" s="38"/>
      <c r="AD177" s="38"/>
      <c r="AE177" s="38"/>
      <c r="AR177" s="225" t="s">
        <v>403</v>
      </c>
      <c r="AT177" s="225" t="s">
        <v>228</v>
      </c>
      <c r="AU177" s="225" t="s">
        <v>79</v>
      </c>
      <c r="AY177" s="17" t="s">
        <v>154</v>
      </c>
      <c r="BE177" s="226">
        <f>IF(N177="základní",J177,0)</f>
        <v>0</v>
      </c>
      <c r="BF177" s="226">
        <f>IF(N177="snížená",J177,0)</f>
        <v>0</v>
      </c>
      <c r="BG177" s="226">
        <f>IF(N177="zákl. přenesená",J177,0)</f>
        <v>0</v>
      </c>
      <c r="BH177" s="226">
        <f>IF(N177="sníž. přenesená",J177,0)</f>
        <v>0</v>
      </c>
      <c r="BI177" s="226">
        <f>IF(N177="nulová",J177,0)</f>
        <v>0</v>
      </c>
      <c r="BJ177" s="17" t="s">
        <v>79</v>
      </c>
      <c r="BK177" s="226">
        <f>ROUND(I177*H177,2)</f>
        <v>0</v>
      </c>
      <c r="BL177" s="17" t="s">
        <v>403</v>
      </c>
      <c r="BM177" s="225" t="s">
        <v>838</v>
      </c>
    </row>
    <row r="178" s="2" customFormat="1">
      <c r="A178" s="38"/>
      <c r="B178" s="39"/>
      <c r="C178" s="40"/>
      <c r="D178" s="227" t="s">
        <v>165</v>
      </c>
      <c r="E178" s="40"/>
      <c r="F178" s="228" t="s">
        <v>612</v>
      </c>
      <c r="G178" s="40"/>
      <c r="H178" s="40"/>
      <c r="I178" s="229"/>
      <c r="J178" s="40"/>
      <c r="K178" s="40"/>
      <c r="L178" s="44"/>
      <c r="M178" s="230"/>
      <c r="N178" s="231"/>
      <c r="O178" s="84"/>
      <c r="P178" s="84"/>
      <c r="Q178" s="84"/>
      <c r="R178" s="84"/>
      <c r="S178" s="84"/>
      <c r="T178" s="85"/>
      <c r="U178" s="38"/>
      <c r="V178" s="38"/>
      <c r="W178" s="38"/>
      <c r="X178" s="38"/>
      <c r="Y178" s="38"/>
      <c r="Z178" s="38"/>
      <c r="AA178" s="38"/>
      <c r="AB178" s="38"/>
      <c r="AC178" s="38"/>
      <c r="AD178" s="38"/>
      <c r="AE178" s="38"/>
      <c r="AT178" s="17" t="s">
        <v>165</v>
      </c>
      <c r="AU178" s="17" t="s">
        <v>79</v>
      </c>
    </row>
    <row r="179" s="14" customFormat="1">
      <c r="A179" s="14"/>
      <c r="B179" s="256"/>
      <c r="C179" s="257"/>
      <c r="D179" s="227" t="s">
        <v>166</v>
      </c>
      <c r="E179" s="258" t="s">
        <v>19</v>
      </c>
      <c r="F179" s="259" t="s">
        <v>839</v>
      </c>
      <c r="G179" s="257"/>
      <c r="H179" s="258" t="s">
        <v>19</v>
      </c>
      <c r="I179" s="260"/>
      <c r="J179" s="257"/>
      <c r="K179" s="257"/>
      <c r="L179" s="261"/>
      <c r="M179" s="262"/>
      <c r="N179" s="263"/>
      <c r="O179" s="263"/>
      <c r="P179" s="263"/>
      <c r="Q179" s="263"/>
      <c r="R179" s="263"/>
      <c r="S179" s="263"/>
      <c r="T179" s="264"/>
      <c r="U179" s="14"/>
      <c r="V179" s="14"/>
      <c r="W179" s="14"/>
      <c r="X179" s="14"/>
      <c r="Y179" s="14"/>
      <c r="Z179" s="14"/>
      <c r="AA179" s="14"/>
      <c r="AB179" s="14"/>
      <c r="AC179" s="14"/>
      <c r="AD179" s="14"/>
      <c r="AE179" s="14"/>
      <c r="AT179" s="265" t="s">
        <v>166</v>
      </c>
      <c r="AU179" s="265" t="s">
        <v>79</v>
      </c>
      <c r="AV179" s="14" t="s">
        <v>79</v>
      </c>
      <c r="AW179" s="14" t="s">
        <v>33</v>
      </c>
      <c r="AX179" s="14" t="s">
        <v>71</v>
      </c>
      <c r="AY179" s="265" t="s">
        <v>154</v>
      </c>
    </row>
    <row r="180" s="13" customFormat="1">
      <c r="A180" s="13"/>
      <c r="B180" s="232"/>
      <c r="C180" s="233"/>
      <c r="D180" s="227" t="s">
        <v>166</v>
      </c>
      <c r="E180" s="234" t="s">
        <v>19</v>
      </c>
      <c r="F180" s="235" t="s">
        <v>840</v>
      </c>
      <c r="G180" s="233"/>
      <c r="H180" s="236">
        <v>70.747</v>
      </c>
      <c r="I180" s="237"/>
      <c r="J180" s="233"/>
      <c r="K180" s="233"/>
      <c r="L180" s="238"/>
      <c r="M180" s="239"/>
      <c r="N180" s="240"/>
      <c r="O180" s="240"/>
      <c r="P180" s="240"/>
      <c r="Q180" s="240"/>
      <c r="R180" s="240"/>
      <c r="S180" s="240"/>
      <c r="T180" s="241"/>
      <c r="U180" s="13"/>
      <c r="V180" s="13"/>
      <c r="W180" s="13"/>
      <c r="X180" s="13"/>
      <c r="Y180" s="13"/>
      <c r="Z180" s="13"/>
      <c r="AA180" s="13"/>
      <c r="AB180" s="13"/>
      <c r="AC180" s="13"/>
      <c r="AD180" s="13"/>
      <c r="AE180" s="13"/>
      <c r="AT180" s="242" t="s">
        <v>166</v>
      </c>
      <c r="AU180" s="242" t="s">
        <v>79</v>
      </c>
      <c r="AV180" s="13" t="s">
        <v>81</v>
      </c>
      <c r="AW180" s="13" t="s">
        <v>33</v>
      </c>
      <c r="AX180" s="13" t="s">
        <v>71</v>
      </c>
      <c r="AY180" s="242" t="s">
        <v>154</v>
      </c>
    </row>
    <row r="181" s="13" customFormat="1">
      <c r="A181" s="13"/>
      <c r="B181" s="232"/>
      <c r="C181" s="233"/>
      <c r="D181" s="227" t="s">
        <v>166</v>
      </c>
      <c r="E181" s="234" t="s">
        <v>19</v>
      </c>
      <c r="F181" s="235" t="s">
        <v>841</v>
      </c>
      <c r="G181" s="233"/>
      <c r="H181" s="236">
        <v>3.456</v>
      </c>
      <c r="I181" s="237"/>
      <c r="J181" s="233"/>
      <c r="K181" s="233"/>
      <c r="L181" s="238"/>
      <c r="M181" s="239"/>
      <c r="N181" s="240"/>
      <c r="O181" s="240"/>
      <c r="P181" s="240"/>
      <c r="Q181" s="240"/>
      <c r="R181" s="240"/>
      <c r="S181" s="240"/>
      <c r="T181" s="241"/>
      <c r="U181" s="13"/>
      <c r="V181" s="13"/>
      <c r="W181" s="13"/>
      <c r="X181" s="13"/>
      <c r="Y181" s="13"/>
      <c r="Z181" s="13"/>
      <c r="AA181" s="13"/>
      <c r="AB181" s="13"/>
      <c r="AC181" s="13"/>
      <c r="AD181" s="13"/>
      <c r="AE181" s="13"/>
      <c r="AT181" s="242" t="s">
        <v>166</v>
      </c>
      <c r="AU181" s="242" t="s">
        <v>79</v>
      </c>
      <c r="AV181" s="13" t="s">
        <v>81</v>
      </c>
      <c r="AW181" s="13" t="s">
        <v>33</v>
      </c>
      <c r="AX181" s="13" t="s">
        <v>71</v>
      </c>
      <c r="AY181" s="242" t="s">
        <v>154</v>
      </c>
    </row>
    <row r="182" s="13" customFormat="1">
      <c r="A182" s="13"/>
      <c r="B182" s="232"/>
      <c r="C182" s="233"/>
      <c r="D182" s="227" t="s">
        <v>166</v>
      </c>
      <c r="E182" s="234" t="s">
        <v>19</v>
      </c>
      <c r="F182" s="235" t="s">
        <v>842</v>
      </c>
      <c r="G182" s="233"/>
      <c r="H182" s="236">
        <v>1.26</v>
      </c>
      <c r="I182" s="237"/>
      <c r="J182" s="233"/>
      <c r="K182" s="233"/>
      <c r="L182" s="238"/>
      <c r="M182" s="239"/>
      <c r="N182" s="240"/>
      <c r="O182" s="240"/>
      <c r="P182" s="240"/>
      <c r="Q182" s="240"/>
      <c r="R182" s="240"/>
      <c r="S182" s="240"/>
      <c r="T182" s="241"/>
      <c r="U182" s="13"/>
      <c r="V182" s="13"/>
      <c r="W182" s="13"/>
      <c r="X182" s="13"/>
      <c r="Y182" s="13"/>
      <c r="Z182" s="13"/>
      <c r="AA182" s="13"/>
      <c r="AB182" s="13"/>
      <c r="AC182" s="13"/>
      <c r="AD182" s="13"/>
      <c r="AE182" s="13"/>
      <c r="AT182" s="242" t="s">
        <v>166</v>
      </c>
      <c r="AU182" s="242" t="s">
        <v>79</v>
      </c>
      <c r="AV182" s="13" t="s">
        <v>81</v>
      </c>
      <c r="AW182" s="13" t="s">
        <v>33</v>
      </c>
      <c r="AX182" s="13" t="s">
        <v>71</v>
      </c>
      <c r="AY182" s="242" t="s">
        <v>154</v>
      </c>
    </row>
    <row r="183" s="13" customFormat="1">
      <c r="A183" s="13"/>
      <c r="B183" s="232"/>
      <c r="C183" s="233"/>
      <c r="D183" s="227" t="s">
        <v>166</v>
      </c>
      <c r="E183" s="234" t="s">
        <v>19</v>
      </c>
      <c r="F183" s="235" t="s">
        <v>843</v>
      </c>
      <c r="G183" s="233"/>
      <c r="H183" s="236">
        <v>7.8209999999999997</v>
      </c>
      <c r="I183" s="237"/>
      <c r="J183" s="233"/>
      <c r="K183" s="233"/>
      <c r="L183" s="238"/>
      <c r="M183" s="239"/>
      <c r="N183" s="240"/>
      <c r="O183" s="240"/>
      <c r="P183" s="240"/>
      <c r="Q183" s="240"/>
      <c r="R183" s="240"/>
      <c r="S183" s="240"/>
      <c r="T183" s="241"/>
      <c r="U183" s="13"/>
      <c r="V183" s="13"/>
      <c r="W183" s="13"/>
      <c r="X183" s="13"/>
      <c r="Y183" s="13"/>
      <c r="Z183" s="13"/>
      <c r="AA183" s="13"/>
      <c r="AB183" s="13"/>
      <c r="AC183" s="13"/>
      <c r="AD183" s="13"/>
      <c r="AE183" s="13"/>
      <c r="AT183" s="242" t="s">
        <v>166</v>
      </c>
      <c r="AU183" s="242" t="s">
        <v>79</v>
      </c>
      <c r="AV183" s="13" t="s">
        <v>81</v>
      </c>
      <c r="AW183" s="13" t="s">
        <v>33</v>
      </c>
      <c r="AX183" s="13" t="s">
        <v>71</v>
      </c>
      <c r="AY183" s="242" t="s">
        <v>154</v>
      </c>
    </row>
    <row r="184" s="14" customFormat="1">
      <c r="A184" s="14"/>
      <c r="B184" s="256"/>
      <c r="C184" s="257"/>
      <c r="D184" s="227" t="s">
        <v>166</v>
      </c>
      <c r="E184" s="258" t="s">
        <v>19</v>
      </c>
      <c r="F184" s="259" t="s">
        <v>844</v>
      </c>
      <c r="G184" s="257"/>
      <c r="H184" s="258" t="s">
        <v>19</v>
      </c>
      <c r="I184" s="260"/>
      <c r="J184" s="257"/>
      <c r="K184" s="257"/>
      <c r="L184" s="261"/>
      <c r="M184" s="262"/>
      <c r="N184" s="263"/>
      <c r="O184" s="263"/>
      <c r="P184" s="263"/>
      <c r="Q184" s="263"/>
      <c r="R184" s="263"/>
      <c r="S184" s="263"/>
      <c r="T184" s="264"/>
      <c r="U184" s="14"/>
      <c r="V184" s="14"/>
      <c r="W184" s="14"/>
      <c r="X184" s="14"/>
      <c r="Y184" s="14"/>
      <c r="Z184" s="14"/>
      <c r="AA184" s="14"/>
      <c r="AB184" s="14"/>
      <c r="AC184" s="14"/>
      <c r="AD184" s="14"/>
      <c r="AE184" s="14"/>
      <c r="AT184" s="265" t="s">
        <v>166</v>
      </c>
      <c r="AU184" s="265" t="s">
        <v>79</v>
      </c>
      <c r="AV184" s="14" t="s">
        <v>79</v>
      </c>
      <c r="AW184" s="14" t="s">
        <v>33</v>
      </c>
      <c r="AX184" s="14" t="s">
        <v>71</v>
      </c>
      <c r="AY184" s="265" t="s">
        <v>154</v>
      </c>
    </row>
    <row r="185" s="13" customFormat="1">
      <c r="A185" s="13"/>
      <c r="B185" s="232"/>
      <c r="C185" s="233"/>
      <c r="D185" s="227" t="s">
        <v>166</v>
      </c>
      <c r="E185" s="234" t="s">
        <v>19</v>
      </c>
      <c r="F185" s="235" t="s">
        <v>845</v>
      </c>
      <c r="G185" s="233"/>
      <c r="H185" s="236">
        <v>32.472000000000001</v>
      </c>
      <c r="I185" s="237"/>
      <c r="J185" s="233"/>
      <c r="K185" s="233"/>
      <c r="L185" s="238"/>
      <c r="M185" s="239"/>
      <c r="N185" s="240"/>
      <c r="O185" s="240"/>
      <c r="P185" s="240"/>
      <c r="Q185" s="240"/>
      <c r="R185" s="240"/>
      <c r="S185" s="240"/>
      <c r="T185" s="241"/>
      <c r="U185" s="13"/>
      <c r="V185" s="13"/>
      <c r="W185" s="13"/>
      <c r="X185" s="13"/>
      <c r="Y185" s="13"/>
      <c r="Z185" s="13"/>
      <c r="AA185" s="13"/>
      <c r="AB185" s="13"/>
      <c r="AC185" s="13"/>
      <c r="AD185" s="13"/>
      <c r="AE185" s="13"/>
      <c r="AT185" s="242" t="s">
        <v>166</v>
      </c>
      <c r="AU185" s="242" t="s">
        <v>79</v>
      </c>
      <c r="AV185" s="13" t="s">
        <v>81</v>
      </c>
      <c r="AW185" s="13" t="s">
        <v>33</v>
      </c>
      <c r="AX185" s="13" t="s">
        <v>71</v>
      </c>
      <c r="AY185" s="242" t="s">
        <v>154</v>
      </c>
    </row>
    <row r="186" s="2" customFormat="1" ht="21.75" customHeight="1">
      <c r="A186" s="38"/>
      <c r="B186" s="39"/>
      <c r="C186" s="247" t="s">
        <v>332</v>
      </c>
      <c r="D186" s="247" t="s">
        <v>228</v>
      </c>
      <c r="E186" s="248" t="s">
        <v>466</v>
      </c>
      <c r="F186" s="249" t="s">
        <v>467</v>
      </c>
      <c r="G186" s="250" t="s">
        <v>253</v>
      </c>
      <c r="H186" s="251">
        <v>1931.952</v>
      </c>
      <c r="I186" s="252"/>
      <c r="J186" s="253">
        <f>ROUND(I186*H186,2)</f>
        <v>0</v>
      </c>
      <c r="K186" s="249" t="s">
        <v>823</v>
      </c>
      <c r="L186" s="44"/>
      <c r="M186" s="254" t="s">
        <v>19</v>
      </c>
      <c r="N186" s="255" t="s">
        <v>42</v>
      </c>
      <c r="O186" s="84"/>
      <c r="P186" s="223">
        <f>O186*H186</f>
        <v>0</v>
      </c>
      <c r="Q186" s="223">
        <v>0</v>
      </c>
      <c r="R186" s="223">
        <f>Q186*H186</f>
        <v>0</v>
      </c>
      <c r="S186" s="223">
        <v>0</v>
      </c>
      <c r="T186" s="224">
        <f>S186*H186</f>
        <v>0</v>
      </c>
      <c r="U186" s="38"/>
      <c r="V186" s="38"/>
      <c r="W186" s="38"/>
      <c r="X186" s="38"/>
      <c r="Y186" s="38"/>
      <c r="Z186" s="38"/>
      <c r="AA186" s="38"/>
      <c r="AB186" s="38"/>
      <c r="AC186" s="38"/>
      <c r="AD186" s="38"/>
      <c r="AE186" s="38"/>
      <c r="AR186" s="225" t="s">
        <v>403</v>
      </c>
      <c r="AT186" s="225" t="s">
        <v>228</v>
      </c>
      <c r="AU186" s="225" t="s">
        <v>79</v>
      </c>
      <c r="AY186" s="17" t="s">
        <v>154</v>
      </c>
      <c r="BE186" s="226">
        <f>IF(N186="základní",J186,0)</f>
        <v>0</v>
      </c>
      <c r="BF186" s="226">
        <f>IF(N186="snížená",J186,0)</f>
        <v>0</v>
      </c>
      <c r="BG186" s="226">
        <f>IF(N186="zákl. přenesená",J186,0)</f>
        <v>0</v>
      </c>
      <c r="BH186" s="226">
        <f>IF(N186="sníž. přenesená",J186,0)</f>
        <v>0</v>
      </c>
      <c r="BI186" s="226">
        <f>IF(N186="nulová",J186,0)</f>
        <v>0</v>
      </c>
      <c r="BJ186" s="17" t="s">
        <v>79</v>
      </c>
      <c r="BK186" s="226">
        <f>ROUND(I186*H186,2)</f>
        <v>0</v>
      </c>
      <c r="BL186" s="17" t="s">
        <v>403</v>
      </c>
      <c r="BM186" s="225" t="s">
        <v>846</v>
      </c>
    </row>
    <row r="187" s="2" customFormat="1">
      <c r="A187" s="38"/>
      <c r="B187" s="39"/>
      <c r="C187" s="40"/>
      <c r="D187" s="227" t="s">
        <v>165</v>
      </c>
      <c r="E187" s="40"/>
      <c r="F187" s="228" t="s">
        <v>847</v>
      </c>
      <c r="G187" s="40"/>
      <c r="H187" s="40"/>
      <c r="I187" s="229"/>
      <c r="J187" s="40"/>
      <c r="K187" s="40"/>
      <c r="L187" s="44"/>
      <c r="M187" s="230"/>
      <c r="N187" s="231"/>
      <c r="O187" s="84"/>
      <c r="P187" s="84"/>
      <c r="Q187" s="84"/>
      <c r="R187" s="84"/>
      <c r="S187" s="84"/>
      <c r="T187" s="85"/>
      <c r="U187" s="38"/>
      <c r="V187" s="38"/>
      <c r="W187" s="38"/>
      <c r="X187" s="38"/>
      <c r="Y187" s="38"/>
      <c r="Z187" s="38"/>
      <c r="AA187" s="38"/>
      <c r="AB187" s="38"/>
      <c r="AC187" s="38"/>
      <c r="AD187" s="38"/>
      <c r="AE187" s="38"/>
      <c r="AT187" s="17" t="s">
        <v>165</v>
      </c>
      <c r="AU187" s="17" t="s">
        <v>79</v>
      </c>
    </row>
    <row r="188" s="14" customFormat="1">
      <c r="A188" s="14"/>
      <c r="B188" s="256"/>
      <c r="C188" s="257"/>
      <c r="D188" s="227" t="s">
        <v>166</v>
      </c>
      <c r="E188" s="258" t="s">
        <v>19</v>
      </c>
      <c r="F188" s="259" t="s">
        <v>826</v>
      </c>
      <c r="G188" s="257"/>
      <c r="H188" s="258" t="s">
        <v>19</v>
      </c>
      <c r="I188" s="260"/>
      <c r="J188" s="257"/>
      <c r="K188" s="257"/>
      <c r="L188" s="261"/>
      <c r="M188" s="262"/>
      <c r="N188" s="263"/>
      <c r="O188" s="263"/>
      <c r="P188" s="263"/>
      <c r="Q188" s="263"/>
      <c r="R188" s="263"/>
      <c r="S188" s="263"/>
      <c r="T188" s="264"/>
      <c r="U188" s="14"/>
      <c r="V188" s="14"/>
      <c r="W188" s="14"/>
      <c r="X188" s="14"/>
      <c r="Y188" s="14"/>
      <c r="Z188" s="14"/>
      <c r="AA188" s="14"/>
      <c r="AB188" s="14"/>
      <c r="AC188" s="14"/>
      <c r="AD188" s="14"/>
      <c r="AE188" s="14"/>
      <c r="AT188" s="265" t="s">
        <v>166</v>
      </c>
      <c r="AU188" s="265" t="s">
        <v>79</v>
      </c>
      <c r="AV188" s="14" t="s">
        <v>79</v>
      </c>
      <c r="AW188" s="14" t="s">
        <v>33</v>
      </c>
      <c r="AX188" s="14" t="s">
        <v>71</v>
      </c>
      <c r="AY188" s="265" t="s">
        <v>154</v>
      </c>
    </row>
    <row r="189" s="13" customFormat="1">
      <c r="A189" s="13"/>
      <c r="B189" s="232"/>
      <c r="C189" s="233"/>
      <c r="D189" s="227" t="s">
        <v>166</v>
      </c>
      <c r="E189" s="234" t="s">
        <v>19</v>
      </c>
      <c r="F189" s="235" t="s">
        <v>827</v>
      </c>
      <c r="G189" s="233"/>
      <c r="H189" s="236">
        <v>1593.52</v>
      </c>
      <c r="I189" s="237"/>
      <c r="J189" s="233"/>
      <c r="K189" s="233"/>
      <c r="L189" s="238"/>
      <c r="M189" s="239"/>
      <c r="N189" s="240"/>
      <c r="O189" s="240"/>
      <c r="P189" s="240"/>
      <c r="Q189" s="240"/>
      <c r="R189" s="240"/>
      <c r="S189" s="240"/>
      <c r="T189" s="241"/>
      <c r="U189" s="13"/>
      <c r="V189" s="13"/>
      <c r="W189" s="13"/>
      <c r="X189" s="13"/>
      <c r="Y189" s="13"/>
      <c r="Z189" s="13"/>
      <c r="AA189" s="13"/>
      <c r="AB189" s="13"/>
      <c r="AC189" s="13"/>
      <c r="AD189" s="13"/>
      <c r="AE189" s="13"/>
      <c r="AT189" s="242" t="s">
        <v>166</v>
      </c>
      <c r="AU189" s="242" t="s">
        <v>79</v>
      </c>
      <c r="AV189" s="13" t="s">
        <v>81</v>
      </c>
      <c r="AW189" s="13" t="s">
        <v>33</v>
      </c>
      <c r="AX189" s="13" t="s">
        <v>71</v>
      </c>
      <c r="AY189" s="242" t="s">
        <v>154</v>
      </c>
    </row>
    <row r="190" s="13" customFormat="1">
      <c r="A190" s="13"/>
      <c r="B190" s="232"/>
      <c r="C190" s="233"/>
      <c r="D190" s="227" t="s">
        <v>166</v>
      </c>
      <c r="E190" s="234" t="s">
        <v>19</v>
      </c>
      <c r="F190" s="235" t="s">
        <v>848</v>
      </c>
      <c r="G190" s="233"/>
      <c r="H190" s="236">
        <v>150.40000000000001</v>
      </c>
      <c r="I190" s="237"/>
      <c r="J190" s="233"/>
      <c r="K190" s="233"/>
      <c r="L190" s="238"/>
      <c r="M190" s="239"/>
      <c r="N190" s="240"/>
      <c r="O190" s="240"/>
      <c r="P190" s="240"/>
      <c r="Q190" s="240"/>
      <c r="R190" s="240"/>
      <c r="S190" s="240"/>
      <c r="T190" s="241"/>
      <c r="U190" s="13"/>
      <c r="V190" s="13"/>
      <c r="W190" s="13"/>
      <c r="X190" s="13"/>
      <c r="Y190" s="13"/>
      <c r="Z190" s="13"/>
      <c r="AA190" s="13"/>
      <c r="AB190" s="13"/>
      <c r="AC190" s="13"/>
      <c r="AD190" s="13"/>
      <c r="AE190" s="13"/>
      <c r="AT190" s="242" t="s">
        <v>166</v>
      </c>
      <c r="AU190" s="242" t="s">
        <v>79</v>
      </c>
      <c r="AV190" s="13" t="s">
        <v>81</v>
      </c>
      <c r="AW190" s="13" t="s">
        <v>33</v>
      </c>
      <c r="AX190" s="13" t="s">
        <v>71</v>
      </c>
      <c r="AY190" s="242" t="s">
        <v>154</v>
      </c>
    </row>
    <row r="191" s="13" customFormat="1">
      <c r="A191" s="13"/>
      <c r="B191" s="232"/>
      <c r="C191" s="233"/>
      <c r="D191" s="227" t="s">
        <v>166</v>
      </c>
      <c r="E191" s="234" t="s">
        <v>19</v>
      </c>
      <c r="F191" s="235" t="s">
        <v>829</v>
      </c>
      <c r="G191" s="233"/>
      <c r="H191" s="236">
        <v>38.560000000000002</v>
      </c>
      <c r="I191" s="237"/>
      <c r="J191" s="233"/>
      <c r="K191" s="233"/>
      <c r="L191" s="238"/>
      <c r="M191" s="239"/>
      <c r="N191" s="240"/>
      <c r="O191" s="240"/>
      <c r="P191" s="240"/>
      <c r="Q191" s="240"/>
      <c r="R191" s="240"/>
      <c r="S191" s="240"/>
      <c r="T191" s="241"/>
      <c r="U191" s="13"/>
      <c r="V191" s="13"/>
      <c r="W191" s="13"/>
      <c r="X191" s="13"/>
      <c r="Y191" s="13"/>
      <c r="Z191" s="13"/>
      <c r="AA191" s="13"/>
      <c r="AB191" s="13"/>
      <c r="AC191" s="13"/>
      <c r="AD191" s="13"/>
      <c r="AE191" s="13"/>
      <c r="AT191" s="242" t="s">
        <v>166</v>
      </c>
      <c r="AU191" s="242" t="s">
        <v>79</v>
      </c>
      <c r="AV191" s="13" t="s">
        <v>81</v>
      </c>
      <c r="AW191" s="13" t="s">
        <v>33</v>
      </c>
      <c r="AX191" s="13" t="s">
        <v>71</v>
      </c>
      <c r="AY191" s="242" t="s">
        <v>154</v>
      </c>
    </row>
    <row r="192" s="13" customFormat="1">
      <c r="A192" s="13"/>
      <c r="B192" s="232"/>
      <c r="C192" s="233"/>
      <c r="D192" s="227" t="s">
        <v>166</v>
      </c>
      <c r="E192" s="234" t="s">
        <v>19</v>
      </c>
      <c r="F192" s="235" t="s">
        <v>830</v>
      </c>
      <c r="G192" s="233"/>
      <c r="H192" s="236">
        <v>30.879999999999999</v>
      </c>
      <c r="I192" s="237"/>
      <c r="J192" s="233"/>
      <c r="K192" s="233"/>
      <c r="L192" s="238"/>
      <c r="M192" s="239"/>
      <c r="N192" s="240"/>
      <c r="O192" s="240"/>
      <c r="P192" s="240"/>
      <c r="Q192" s="240"/>
      <c r="R192" s="240"/>
      <c r="S192" s="240"/>
      <c r="T192" s="241"/>
      <c r="U192" s="13"/>
      <c r="V192" s="13"/>
      <c r="W192" s="13"/>
      <c r="X192" s="13"/>
      <c r="Y192" s="13"/>
      <c r="Z192" s="13"/>
      <c r="AA192" s="13"/>
      <c r="AB192" s="13"/>
      <c r="AC192" s="13"/>
      <c r="AD192" s="13"/>
      <c r="AE192" s="13"/>
      <c r="AT192" s="242" t="s">
        <v>166</v>
      </c>
      <c r="AU192" s="242" t="s">
        <v>79</v>
      </c>
      <c r="AV192" s="13" t="s">
        <v>81</v>
      </c>
      <c r="AW192" s="13" t="s">
        <v>33</v>
      </c>
      <c r="AX192" s="13" t="s">
        <v>71</v>
      </c>
      <c r="AY192" s="242" t="s">
        <v>154</v>
      </c>
    </row>
    <row r="193" s="13" customFormat="1">
      <c r="A193" s="13"/>
      <c r="B193" s="232"/>
      <c r="C193" s="233"/>
      <c r="D193" s="227" t="s">
        <v>166</v>
      </c>
      <c r="E193" s="234" t="s">
        <v>19</v>
      </c>
      <c r="F193" s="235" t="s">
        <v>831</v>
      </c>
      <c r="G193" s="233"/>
      <c r="H193" s="236">
        <v>16.399999999999999</v>
      </c>
      <c r="I193" s="237"/>
      <c r="J193" s="233"/>
      <c r="K193" s="233"/>
      <c r="L193" s="238"/>
      <c r="M193" s="239"/>
      <c r="N193" s="240"/>
      <c r="O193" s="240"/>
      <c r="P193" s="240"/>
      <c r="Q193" s="240"/>
      <c r="R193" s="240"/>
      <c r="S193" s="240"/>
      <c r="T193" s="241"/>
      <c r="U193" s="13"/>
      <c r="V193" s="13"/>
      <c r="W193" s="13"/>
      <c r="X193" s="13"/>
      <c r="Y193" s="13"/>
      <c r="Z193" s="13"/>
      <c r="AA193" s="13"/>
      <c r="AB193" s="13"/>
      <c r="AC193" s="13"/>
      <c r="AD193" s="13"/>
      <c r="AE193" s="13"/>
      <c r="AT193" s="242" t="s">
        <v>166</v>
      </c>
      <c r="AU193" s="242" t="s">
        <v>79</v>
      </c>
      <c r="AV193" s="13" t="s">
        <v>81</v>
      </c>
      <c r="AW193" s="13" t="s">
        <v>33</v>
      </c>
      <c r="AX193" s="13" t="s">
        <v>71</v>
      </c>
      <c r="AY193" s="242" t="s">
        <v>154</v>
      </c>
    </row>
    <row r="194" s="13" customFormat="1">
      <c r="A194" s="13"/>
      <c r="B194" s="232"/>
      <c r="C194" s="233"/>
      <c r="D194" s="227" t="s">
        <v>166</v>
      </c>
      <c r="E194" s="234" t="s">
        <v>19</v>
      </c>
      <c r="F194" s="235" t="s">
        <v>832</v>
      </c>
      <c r="G194" s="233"/>
      <c r="H194" s="236">
        <v>4.992</v>
      </c>
      <c r="I194" s="237"/>
      <c r="J194" s="233"/>
      <c r="K194" s="233"/>
      <c r="L194" s="238"/>
      <c r="M194" s="239"/>
      <c r="N194" s="240"/>
      <c r="O194" s="240"/>
      <c r="P194" s="240"/>
      <c r="Q194" s="240"/>
      <c r="R194" s="240"/>
      <c r="S194" s="240"/>
      <c r="T194" s="241"/>
      <c r="U194" s="13"/>
      <c r="V194" s="13"/>
      <c r="W194" s="13"/>
      <c r="X194" s="13"/>
      <c r="Y194" s="13"/>
      <c r="Z194" s="13"/>
      <c r="AA194" s="13"/>
      <c r="AB194" s="13"/>
      <c r="AC194" s="13"/>
      <c r="AD194" s="13"/>
      <c r="AE194" s="13"/>
      <c r="AT194" s="242" t="s">
        <v>166</v>
      </c>
      <c r="AU194" s="242" t="s">
        <v>79</v>
      </c>
      <c r="AV194" s="13" t="s">
        <v>81</v>
      </c>
      <c r="AW194" s="13" t="s">
        <v>33</v>
      </c>
      <c r="AX194" s="13" t="s">
        <v>71</v>
      </c>
      <c r="AY194" s="242" t="s">
        <v>154</v>
      </c>
    </row>
    <row r="195" s="13" customFormat="1">
      <c r="A195" s="13"/>
      <c r="B195" s="232"/>
      <c r="C195" s="233"/>
      <c r="D195" s="227" t="s">
        <v>166</v>
      </c>
      <c r="E195" s="234" t="s">
        <v>19</v>
      </c>
      <c r="F195" s="235" t="s">
        <v>833</v>
      </c>
      <c r="G195" s="233"/>
      <c r="H195" s="236">
        <v>97.200000000000003</v>
      </c>
      <c r="I195" s="237"/>
      <c r="J195" s="233"/>
      <c r="K195" s="233"/>
      <c r="L195" s="238"/>
      <c r="M195" s="239"/>
      <c r="N195" s="240"/>
      <c r="O195" s="240"/>
      <c r="P195" s="240"/>
      <c r="Q195" s="240"/>
      <c r="R195" s="240"/>
      <c r="S195" s="240"/>
      <c r="T195" s="241"/>
      <c r="U195" s="13"/>
      <c r="V195" s="13"/>
      <c r="W195" s="13"/>
      <c r="X195" s="13"/>
      <c r="Y195" s="13"/>
      <c r="Z195" s="13"/>
      <c r="AA195" s="13"/>
      <c r="AB195" s="13"/>
      <c r="AC195" s="13"/>
      <c r="AD195" s="13"/>
      <c r="AE195" s="13"/>
      <c r="AT195" s="242" t="s">
        <v>166</v>
      </c>
      <c r="AU195" s="242" t="s">
        <v>79</v>
      </c>
      <c r="AV195" s="13" t="s">
        <v>81</v>
      </c>
      <c r="AW195" s="13" t="s">
        <v>33</v>
      </c>
      <c r="AX195" s="13" t="s">
        <v>71</v>
      </c>
      <c r="AY195" s="242" t="s">
        <v>154</v>
      </c>
    </row>
    <row r="196" s="2" customFormat="1" ht="16.5" customHeight="1">
      <c r="A196" s="38"/>
      <c r="B196" s="39"/>
      <c r="C196" s="247" t="s">
        <v>337</v>
      </c>
      <c r="D196" s="247" t="s">
        <v>228</v>
      </c>
      <c r="E196" s="248" t="s">
        <v>482</v>
      </c>
      <c r="F196" s="249" t="s">
        <v>483</v>
      </c>
      <c r="G196" s="250" t="s">
        <v>253</v>
      </c>
      <c r="H196" s="251">
        <v>83.284000000000006</v>
      </c>
      <c r="I196" s="252"/>
      <c r="J196" s="253">
        <f>ROUND(I196*H196,2)</f>
        <v>0</v>
      </c>
      <c r="K196" s="249" t="s">
        <v>161</v>
      </c>
      <c r="L196" s="44"/>
      <c r="M196" s="254" t="s">
        <v>19</v>
      </c>
      <c r="N196" s="255" t="s">
        <v>42</v>
      </c>
      <c r="O196" s="84"/>
      <c r="P196" s="223">
        <f>O196*H196</f>
        <v>0</v>
      </c>
      <c r="Q196" s="223">
        <v>0</v>
      </c>
      <c r="R196" s="223">
        <f>Q196*H196</f>
        <v>0</v>
      </c>
      <c r="S196" s="223">
        <v>0</v>
      </c>
      <c r="T196" s="224">
        <f>S196*H196</f>
        <v>0</v>
      </c>
      <c r="U196" s="38"/>
      <c r="V196" s="38"/>
      <c r="W196" s="38"/>
      <c r="X196" s="38"/>
      <c r="Y196" s="38"/>
      <c r="Z196" s="38"/>
      <c r="AA196" s="38"/>
      <c r="AB196" s="38"/>
      <c r="AC196" s="38"/>
      <c r="AD196" s="38"/>
      <c r="AE196" s="38"/>
      <c r="AR196" s="225" t="s">
        <v>403</v>
      </c>
      <c r="AT196" s="225" t="s">
        <v>228</v>
      </c>
      <c r="AU196" s="225" t="s">
        <v>79</v>
      </c>
      <c r="AY196" s="17" t="s">
        <v>154</v>
      </c>
      <c r="BE196" s="226">
        <f>IF(N196="základní",J196,0)</f>
        <v>0</v>
      </c>
      <c r="BF196" s="226">
        <f>IF(N196="snížená",J196,0)</f>
        <v>0</v>
      </c>
      <c r="BG196" s="226">
        <f>IF(N196="zákl. přenesená",J196,0)</f>
        <v>0</v>
      </c>
      <c r="BH196" s="226">
        <f>IF(N196="sníž. přenesená",J196,0)</f>
        <v>0</v>
      </c>
      <c r="BI196" s="226">
        <f>IF(N196="nulová",J196,0)</f>
        <v>0</v>
      </c>
      <c r="BJ196" s="17" t="s">
        <v>79</v>
      </c>
      <c r="BK196" s="226">
        <f>ROUND(I196*H196,2)</f>
        <v>0</v>
      </c>
      <c r="BL196" s="17" t="s">
        <v>403</v>
      </c>
      <c r="BM196" s="225" t="s">
        <v>849</v>
      </c>
    </row>
    <row r="197" s="2" customFormat="1">
      <c r="A197" s="38"/>
      <c r="B197" s="39"/>
      <c r="C197" s="40"/>
      <c r="D197" s="227" t="s">
        <v>165</v>
      </c>
      <c r="E197" s="40"/>
      <c r="F197" s="228" t="s">
        <v>485</v>
      </c>
      <c r="G197" s="40"/>
      <c r="H197" s="40"/>
      <c r="I197" s="229"/>
      <c r="J197" s="40"/>
      <c r="K197" s="40"/>
      <c r="L197" s="44"/>
      <c r="M197" s="230"/>
      <c r="N197" s="231"/>
      <c r="O197" s="84"/>
      <c r="P197" s="84"/>
      <c r="Q197" s="84"/>
      <c r="R197" s="84"/>
      <c r="S197" s="84"/>
      <c r="T197" s="85"/>
      <c r="U197" s="38"/>
      <c r="V197" s="38"/>
      <c r="W197" s="38"/>
      <c r="X197" s="38"/>
      <c r="Y197" s="38"/>
      <c r="Z197" s="38"/>
      <c r="AA197" s="38"/>
      <c r="AB197" s="38"/>
      <c r="AC197" s="38"/>
      <c r="AD197" s="38"/>
      <c r="AE197" s="38"/>
      <c r="AT197" s="17" t="s">
        <v>165</v>
      </c>
      <c r="AU197" s="17" t="s">
        <v>79</v>
      </c>
    </row>
    <row r="198" s="13" customFormat="1">
      <c r="A198" s="13"/>
      <c r="B198" s="232"/>
      <c r="C198" s="233"/>
      <c r="D198" s="227" t="s">
        <v>166</v>
      </c>
      <c r="E198" s="234" t="s">
        <v>19</v>
      </c>
      <c r="F198" s="235" t="s">
        <v>850</v>
      </c>
      <c r="G198" s="233"/>
      <c r="H198" s="236">
        <v>70.747</v>
      </c>
      <c r="I198" s="237"/>
      <c r="J198" s="233"/>
      <c r="K198" s="233"/>
      <c r="L198" s="238"/>
      <c r="M198" s="239"/>
      <c r="N198" s="240"/>
      <c r="O198" s="240"/>
      <c r="P198" s="240"/>
      <c r="Q198" s="240"/>
      <c r="R198" s="240"/>
      <c r="S198" s="240"/>
      <c r="T198" s="241"/>
      <c r="U198" s="13"/>
      <c r="V198" s="13"/>
      <c r="W198" s="13"/>
      <c r="X198" s="13"/>
      <c r="Y198" s="13"/>
      <c r="Z198" s="13"/>
      <c r="AA198" s="13"/>
      <c r="AB198" s="13"/>
      <c r="AC198" s="13"/>
      <c r="AD198" s="13"/>
      <c r="AE198" s="13"/>
      <c r="AT198" s="242" t="s">
        <v>166</v>
      </c>
      <c r="AU198" s="242" t="s">
        <v>79</v>
      </c>
      <c r="AV198" s="13" t="s">
        <v>81</v>
      </c>
      <c r="AW198" s="13" t="s">
        <v>33</v>
      </c>
      <c r="AX198" s="13" t="s">
        <v>71</v>
      </c>
      <c r="AY198" s="242" t="s">
        <v>154</v>
      </c>
    </row>
    <row r="199" s="13" customFormat="1">
      <c r="A199" s="13"/>
      <c r="B199" s="232"/>
      <c r="C199" s="233"/>
      <c r="D199" s="227" t="s">
        <v>166</v>
      </c>
      <c r="E199" s="234" t="s">
        <v>19</v>
      </c>
      <c r="F199" s="235" t="s">
        <v>851</v>
      </c>
      <c r="G199" s="233"/>
      <c r="H199" s="236">
        <v>3.456</v>
      </c>
      <c r="I199" s="237"/>
      <c r="J199" s="233"/>
      <c r="K199" s="233"/>
      <c r="L199" s="238"/>
      <c r="M199" s="239"/>
      <c r="N199" s="240"/>
      <c r="O199" s="240"/>
      <c r="P199" s="240"/>
      <c r="Q199" s="240"/>
      <c r="R199" s="240"/>
      <c r="S199" s="240"/>
      <c r="T199" s="241"/>
      <c r="U199" s="13"/>
      <c r="V199" s="13"/>
      <c r="W199" s="13"/>
      <c r="X199" s="13"/>
      <c r="Y199" s="13"/>
      <c r="Z199" s="13"/>
      <c r="AA199" s="13"/>
      <c r="AB199" s="13"/>
      <c r="AC199" s="13"/>
      <c r="AD199" s="13"/>
      <c r="AE199" s="13"/>
      <c r="AT199" s="242" t="s">
        <v>166</v>
      </c>
      <c r="AU199" s="242" t="s">
        <v>79</v>
      </c>
      <c r="AV199" s="13" t="s">
        <v>81</v>
      </c>
      <c r="AW199" s="13" t="s">
        <v>33</v>
      </c>
      <c r="AX199" s="13" t="s">
        <v>71</v>
      </c>
      <c r="AY199" s="242" t="s">
        <v>154</v>
      </c>
    </row>
    <row r="200" s="13" customFormat="1">
      <c r="A200" s="13"/>
      <c r="B200" s="232"/>
      <c r="C200" s="233"/>
      <c r="D200" s="227" t="s">
        <v>166</v>
      </c>
      <c r="E200" s="234" t="s">
        <v>19</v>
      </c>
      <c r="F200" s="235" t="s">
        <v>842</v>
      </c>
      <c r="G200" s="233"/>
      <c r="H200" s="236">
        <v>1.26</v>
      </c>
      <c r="I200" s="237"/>
      <c r="J200" s="233"/>
      <c r="K200" s="233"/>
      <c r="L200" s="238"/>
      <c r="M200" s="239"/>
      <c r="N200" s="240"/>
      <c r="O200" s="240"/>
      <c r="P200" s="240"/>
      <c r="Q200" s="240"/>
      <c r="R200" s="240"/>
      <c r="S200" s="240"/>
      <c r="T200" s="241"/>
      <c r="U200" s="13"/>
      <c r="V200" s="13"/>
      <c r="W200" s="13"/>
      <c r="X200" s="13"/>
      <c r="Y200" s="13"/>
      <c r="Z200" s="13"/>
      <c r="AA200" s="13"/>
      <c r="AB200" s="13"/>
      <c r="AC200" s="13"/>
      <c r="AD200" s="13"/>
      <c r="AE200" s="13"/>
      <c r="AT200" s="242" t="s">
        <v>166</v>
      </c>
      <c r="AU200" s="242" t="s">
        <v>79</v>
      </c>
      <c r="AV200" s="13" t="s">
        <v>81</v>
      </c>
      <c r="AW200" s="13" t="s">
        <v>33</v>
      </c>
      <c r="AX200" s="13" t="s">
        <v>71</v>
      </c>
      <c r="AY200" s="242" t="s">
        <v>154</v>
      </c>
    </row>
    <row r="201" s="13" customFormat="1">
      <c r="A201" s="13"/>
      <c r="B201" s="232"/>
      <c r="C201" s="233"/>
      <c r="D201" s="227" t="s">
        <v>166</v>
      </c>
      <c r="E201" s="234" t="s">
        <v>19</v>
      </c>
      <c r="F201" s="235" t="s">
        <v>843</v>
      </c>
      <c r="G201" s="233"/>
      <c r="H201" s="236">
        <v>7.8209999999999997</v>
      </c>
      <c r="I201" s="237"/>
      <c r="J201" s="233"/>
      <c r="K201" s="233"/>
      <c r="L201" s="238"/>
      <c r="M201" s="266"/>
      <c r="N201" s="267"/>
      <c r="O201" s="267"/>
      <c r="P201" s="267"/>
      <c r="Q201" s="267"/>
      <c r="R201" s="267"/>
      <c r="S201" s="267"/>
      <c r="T201" s="268"/>
      <c r="U201" s="13"/>
      <c r="V201" s="13"/>
      <c r="W201" s="13"/>
      <c r="X201" s="13"/>
      <c r="Y201" s="13"/>
      <c r="Z201" s="13"/>
      <c r="AA201" s="13"/>
      <c r="AB201" s="13"/>
      <c r="AC201" s="13"/>
      <c r="AD201" s="13"/>
      <c r="AE201" s="13"/>
      <c r="AT201" s="242" t="s">
        <v>166</v>
      </c>
      <c r="AU201" s="242" t="s">
        <v>79</v>
      </c>
      <c r="AV201" s="13" t="s">
        <v>81</v>
      </c>
      <c r="AW201" s="13" t="s">
        <v>33</v>
      </c>
      <c r="AX201" s="13" t="s">
        <v>71</v>
      </c>
      <c r="AY201" s="242" t="s">
        <v>154</v>
      </c>
    </row>
    <row r="202" s="2" customFormat="1" ht="6.96" customHeight="1">
      <c r="A202" s="38"/>
      <c r="B202" s="59"/>
      <c r="C202" s="60"/>
      <c r="D202" s="60"/>
      <c r="E202" s="60"/>
      <c r="F202" s="60"/>
      <c r="G202" s="60"/>
      <c r="H202" s="60"/>
      <c r="I202" s="60"/>
      <c r="J202" s="60"/>
      <c r="K202" s="60"/>
      <c r="L202" s="44"/>
      <c r="M202" s="38"/>
      <c r="O202" s="38"/>
      <c r="P202" s="38"/>
      <c r="Q202" s="38"/>
      <c r="R202" s="38"/>
      <c r="S202" s="38"/>
      <c r="T202" s="38"/>
      <c r="U202" s="38"/>
      <c r="V202" s="38"/>
      <c r="W202" s="38"/>
      <c r="X202" s="38"/>
      <c r="Y202" s="38"/>
      <c r="Z202" s="38"/>
      <c r="AA202" s="38"/>
      <c r="AB202" s="38"/>
      <c r="AC202" s="38"/>
      <c r="AD202" s="38"/>
      <c r="AE202" s="38"/>
    </row>
  </sheetData>
  <sheetProtection sheet="1" autoFilter="0" formatColumns="0" formatRows="0" objects="1" scenarios="1" spinCount="100000" saltValue="jTidtg75uxAMo/NvgMKR41/VpZBo6mY2XOe0NdGUmU3H9G1lmoUqsUICgdZmO/+r5l4flJoa6GmW46uui2Er3A==" hashValue="yYXbUXU+iVdAwL0k06zpfBTCR1qmqQlJSscE50rm6T/obWFVvDK+2MqqBvquYiKwNAA00u7kmgY9bsnMuELJvQ==" algorithmName="SHA-512" password="CC35"/>
  <autoFilter ref="C82:K201"/>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2" customFormat="1" ht="12" customHeight="1">
      <c r="A8" s="38"/>
      <c r="B8" s="44"/>
      <c r="C8" s="38"/>
      <c r="D8" s="142" t="s">
        <v>123</v>
      </c>
      <c r="E8" s="38"/>
      <c r="F8" s="38"/>
      <c r="G8" s="38"/>
      <c r="H8" s="38"/>
      <c r="I8" s="38"/>
      <c r="J8" s="38"/>
      <c r="K8" s="38"/>
      <c r="L8" s="144"/>
      <c r="S8" s="38"/>
      <c r="T8" s="38"/>
      <c r="U8" s="38"/>
      <c r="V8" s="38"/>
      <c r="W8" s="38"/>
      <c r="X8" s="38"/>
      <c r="Y8" s="38"/>
      <c r="Z8" s="38"/>
      <c r="AA8" s="38"/>
      <c r="AB8" s="38"/>
      <c r="AC8" s="38"/>
      <c r="AD8" s="38"/>
      <c r="AE8" s="38"/>
    </row>
    <row r="9" hidden="1" s="2" customFormat="1" ht="16.5" customHeight="1">
      <c r="A9" s="38"/>
      <c r="B9" s="44"/>
      <c r="C9" s="38"/>
      <c r="D9" s="38"/>
      <c r="E9" s="145" t="s">
        <v>852</v>
      </c>
      <c r="F9" s="38"/>
      <c r="G9" s="38"/>
      <c r="H9" s="38"/>
      <c r="I9" s="38"/>
      <c r="J9" s="38"/>
      <c r="K9" s="38"/>
      <c r="L9" s="14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hidden="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hidden="1" s="2" customFormat="1" ht="12" customHeight="1">
      <c r="A12" s="38"/>
      <c r="B12" s="44"/>
      <c r="C12" s="38"/>
      <c r="D12" s="142" t="s">
        <v>21</v>
      </c>
      <c r="E12" s="38"/>
      <c r="F12" s="133" t="s">
        <v>22</v>
      </c>
      <c r="G12" s="38"/>
      <c r="H12" s="38"/>
      <c r="I12" s="142" t="s">
        <v>23</v>
      </c>
      <c r="J12" s="146" t="str">
        <f>'Rekapitulace zakázky'!AN8</f>
        <v>1. 3. 2021</v>
      </c>
      <c r="K12" s="38"/>
      <c r="L12" s="14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hidden="1" s="2" customFormat="1" ht="12" customHeight="1">
      <c r="A14" s="38"/>
      <c r="B14" s="44"/>
      <c r="C14" s="38"/>
      <c r="D14" s="142" t="s">
        <v>25</v>
      </c>
      <c r="E14" s="38"/>
      <c r="F14" s="38"/>
      <c r="G14" s="38"/>
      <c r="H14" s="38"/>
      <c r="I14" s="142" t="s">
        <v>26</v>
      </c>
      <c r="J14" s="133" t="s">
        <v>19</v>
      </c>
      <c r="K14" s="38"/>
      <c r="L14" s="144"/>
      <c r="S14" s="38"/>
      <c r="T14" s="38"/>
      <c r="U14" s="38"/>
      <c r="V14" s="38"/>
      <c r="W14" s="38"/>
      <c r="X14" s="38"/>
      <c r="Y14" s="38"/>
      <c r="Z14" s="38"/>
      <c r="AA14" s="38"/>
      <c r="AB14" s="38"/>
      <c r="AC14" s="38"/>
      <c r="AD14" s="38"/>
      <c r="AE14" s="38"/>
    </row>
    <row r="15" hidden="1" s="2" customFormat="1" ht="18" customHeight="1">
      <c r="A15" s="38"/>
      <c r="B15" s="44"/>
      <c r="C15" s="38"/>
      <c r="D15" s="38"/>
      <c r="E15" s="133" t="s">
        <v>27</v>
      </c>
      <c r="F15" s="38"/>
      <c r="G15" s="38"/>
      <c r="H15" s="38"/>
      <c r="I15" s="142" t="s">
        <v>28</v>
      </c>
      <c r="J15" s="133" t="s">
        <v>19</v>
      </c>
      <c r="K15" s="38"/>
      <c r="L15" s="14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hidden="1" s="2" customFormat="1" ht="12" customHeight="1">
      <c r="A17" s="38"/>
      <c r="B17" s="44"/>
      <c r="C17" s="38"/>
      <c r="D17" s="142" t="s">
        <v>29</v>
      </c>
      <c r="E17" s="38"/>
      <c r="F17" s="38"/>
      <c r="G17" s="38"/>
      <c r="H17" s="38"/>
      <c r="I17" s="142" t="s">
        <v>26</v>
      </c>
      <c r="J17" s="33" t="str">
        <f>'Rekapitulace zakázky'!AN13</f>
        <v>Vyplň údaj</v>
      </c>
      <c r="K17" s="38"/>
      <c r="L17" s="14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zakázky'!E14</f>
        <v>Vyplň údaj</v>
      </c>
      <c r="F18" s="133"/>
      <c r="G18" s="133"/>
      <c r="H18" s="133"/>
      <c r="I18" s="142" t="s">
        <v>28</v>
      </c>
      <c r="J18" s="33" t="str">
        <f>'Rekapitulace zakázky'!AN14</f>
        <v>Vyplň údaj</v>
      </c>
      <c r="K18" s="38"/>
      <c r="L18" s="14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hidden="1" s="2" customFormat="1" ht="12" customHeight="1">
      <c r="A20" s="38"/>
      <c r="B20" s="44"/>
      <c r="C20" s="38"/>
      <c r="D20" s="142" t="s">
        <v>31</v>
      </c>
      <c r="E20" s="38"/>
      <c r="F20" s="38"/>
      <c r="G20" s="38"/>
      <c r="H20" s="38"/>
      <c r="I20" s="142" t="s">
        <v>26</v>
      </c>
      <c r="J20" s="133" t="str">
        <f>IF('Rekapitulace zakázky'!AN16="","",'Rekapitulace zakázky'!AN16)</f>
        <v/>
      </c>
      <c r="K20" s="38"/>
      <c r="L20" s="144"/>
      <c r="S20" s="38"/>
      <c r="T20" s="38"/>
      <c r="U20" s="38"/>
      <c r="V20" s="38"/>
      <c r="W20" s="38"/>
      <c r="X20" s="38"/>
      <c r="Y20" s="38"/>
      <c r="Z20" s="38"/>
      <c r="AA20" s="38"/>
      <c r="AB20" s="38"/>
      <c r="AC20" s="38"/>
      <c r="AD20" s="38"/>
      <c r="AE20" s="38"/>
    </row>
    <row r="21" hidden="1" s="2" customFormat="1" ht="18" customHeight="1">
      <c r="A21" s="38"/>
      <c r="B21" s="44"/>
      <c r="C21" s="38"/>
      <c r="D21" s="38"/>
      <c r="E21" s="133" t="str">
        <f>IF('Rekapitulace zakázky'!E17="","",'Rekapitulace zakázky'!E17)</f>
        <v xml:space="preserve"> </v>
      </c>
      <c r="F21" s="38"/>
      <c r="G21" s="38"/>
      <c r="H21" s="38"/>
      <c r="I21" s="142" t="s">
        <v>28</v>
      </c>
      <c r="J21" s="133" t="str">
        <f>IF('Rekapitulace zakázky'!AN17="","",'Rekapitulace zakázky'!AN17)</f>
        <v/>
      </c>
      <c r="K21" s="38"/>
      <c r="L21" s="14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hidden="1" s="2" customFormat="1" ht="12" customHeight="1">
      <c r="A23" s="38"/>
      <c r="B23" s="44"/>
      <c r="C23" s="38"/>
      <c r="D23" s="142" t="s">
        <v>34</v>
      </c>
      <c r="E23" s="38"/>
      <c r="F23" s="38"/>
      <c r="G23" s="38"/>
      <c r="H23" s="38"/>
      <c r="I23" s="142" t="s">
        <v>26</v>
      </c>
      <c r="J23" s="133" t="s">
        <v>19</v>
      </c>
      <c r="K23" s="38"/>
      <c r="L23" s="144"/>
      <c r="S23" s="38"/>
      <c r="T23" s="38"/>
      <c r="U23" s="38"/>
      <c r="V23" s="38"/>
      <c r="W23" s="38"/>
      <c r="X23" s="38"/>
      <c r="Y23" s="38"/>
      <c r="Z23" s="38"/>
      <c r="AA23" s="38"/>
      <c r="AB23" s="38"/>
      <c r="AC23" s="38"/>
      <c r="AD23" s="38"/>
      <c r="AE23" s="38"/>
    </row>
    <row r="24" hidden="1" s="2" customFormat="1" ht="18" customHeight="1">
      <c r="A24" s="38"/>
      <c r="B24" s="44"/>
      <c r="C24" s="38"/>
      <c r="D24" s="38"/>
      <c r="E24" s="133" t="s">
        <v>27</v>
      </c>
      <c r="F24" s="38"/>
      <c r="G24" s="38"/>
      <c r="H24" s="38"/>
      <c r="I24" s="142" t="s">
        <v>28</v>
      </c>
      <c r="J24" s="133" t="s">
        <v>19</v>
      </c>
      <c r="K24" s="38"/>
      <c r="L24" s="14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hidden="1" s="2" customFormat="1" ht="12" customHeight="1">
      <c r="A26" s="38"/>
      <c r="B26" s="44"/>
      <c r="C26" s="38"/>
      <c r="D26" s="142" t="s">
        <v>35</v>
      </c>
      <c r="E26" s="38"/>
      <c r="F26" s="38"/>
      <c r="G26" s="38"/>
      <c r="H26" s="38"/>
      <c r="I26" s="38"/>
      <c r="J26" s="38"/>
      <c r="K26" s="38"/>
      <c r="L26" s="144"/>
      <c r="S26" s="38"/>
      <c r="T26" s="38"/>
      <c r="U26" s="38"/>
      <c r="V26" s="38"/>
      <c r="W26" s="38"/>
      <c r="X26" s="38"/>
      <c r="Y26" s="38"/>
      <c r="Z26" s="38"/>
      <c r="AA26" s="38"/>
      <c r="AB26" s="38"/>
      <c r="AC26" s="38"/>
      <c r="AD26" s="38"/>
      <c r="AE26" s="38"/>
    </row>
    <row r="27" hidden="1"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hidden="1"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hidden="1"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hidden="1" s="2" customFormat="1" ht="25.44" customHeight="1">
      <c r="A30" s="38"/>
      <c r="B30" s="44"/>
      <c r="C30" s="38"/>
      <c r="D30" s="152" t="s">
        <v>37</v>
      </c>
      <c r="E30" s="38"/>
      <c r="F30" s="38"/>
      <c r="G30" s="38"/>
      <c r="H30" s="38"/>
      <c r="I30" s="38"/>
      <c r="J30" s="153">
        <f>ROUND(J83, 2)</f>
        <v>0</v>
      </c>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14.4" customHeight="1">
      <c r="A32" s="38"/>
      <c r="B32" s="44"/>
      <c r="C32" s="38"/>
      <c r="D32" s="38"/>
      <c r="E32" s="38"/>
      <c r="F32" s="154" t="s">
        <v>39</v>
      </c>
      <c r="G32" s="38"/>
      <c r="H32" s="38"/>
      <c r="I32" s="154" t="s">
        <v>38</v>
      </c>
      <c r="J32" s="154" t="s">
        <v>40</v>
      </c>
      <c r="K32" s="38"/>
      <c r="L32" s="144"/>
      <c r="S32" s="38"/>
      <c r="T32" s="38"/>
      <c r="U32" s="38"/>
      <c r="V32" s="38"/>
      <c r="W32" s="38"/>
      <c r="X32" s="38"/>
      <c r="Y32" s="38"/>
      <c r="Z32" s="38"/>
      <c r="AA32" s="38"/>
      <c r="AB32" s="38"/>
      <c r="AC32" s="38"/>
      <c r="AD32" s="38"/>
      <c r="AE32" s="38"/>
    </row>
    <row r="33" hidden="1" s="2" customFormat="1" ht="14.4" customHeight="1">
      <c r="A33" s="38"/>
      <c r="B33" s="44"/>
      <c r="C33" s="38"/>
      <c r="D33" s="155" t="s">
        <v>41</v>
      </c>
      <c r="E33" s="142" t="s">
        <v>42</v>
      </c>
      <c r="F33" s="156">
        <f>ROUND((SUM(BE83:BE210)),  2)</f>
        <v>0</v>
      </c>
      <c r="G33" s="38"/>
      <c r="H33" s="38"/>
      <c r="I33" s="157">
        <v>0.20999999999999999</v>
      </c>
      <c r="J33" s="156">
        <f>ROUND(((SUM(BE83:BE210))*I33),  2)</f>
        <v>0</v>
      </c>
      <c r="K33" s="38"/>
      <c r="L33" s="144"/>
      <c r="S33" s="38"/>
      <c r="T33" s="38"/>
      <c r="U33" s="38"/>
      <c r="V33" s="38"/>
      <c r="W33" s="38"/>
      <c r="X33" s="38"/>
      <c r="Y33" s="38"/>
      <c r="Z33" s="38"/>
      <c r="AA33" s="38"/>
      <c r="AB33" s="38"/>
      <c r="AC33" s="38"/>
      <c r="AD33" s="38"/>
      <c r="AE33" s="38"/>
    </row>
    <row r="34" hidden="1" s="2" customFormat="1" ht="14.4" customHeight="1">
      <c r="A34" s="38"/>
      <c r="B34" s="44"/>
      <c r="C34" s="38"/>
      <c r="D34" s="38"/>
      <c r="E34" s="142" t="s">
        <v>43</v>
      </c>
      <c r="F34" s="156">
        <f>ROUND((SUM(BF83:BF210)),  2)</f>
        <v>0</v>
      </c>
      <c r="G34" s="38"/>
      <c r="H34" s="38"/>
      <c r="I34" s="157">
        <v>0.14999999999999999</v>
      </c>
      <c r="J34" s="156">
        <f>ROUND(((SUM(BF83:BF210))*I34),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56">
        <f>ROUND((SUM(BG83:BG210)),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56">
        <f>ROUND((SUM(BH83:BH210)),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56">
        <f>ROUND((SUM(BI83:BI210)),  2)</f>
        <v>0</v>
      </c>
      <c r="G37" s="38"/>
      <c r="H37" s="38"/>
      <c r="I37" s="157">
        <v>0</v>
      </c>
      <c r="J37" s="156">
        <f>0</f>
        <v>0</v>
      </c>
      <c r="K37" s="38"/>
      <c r="L37" s="14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hidden="1" s="2" customFormat="1" ht="25.44" customHeight="1">
      <c r="A39" s="38"/>
      <c r="B39" s="44"/>
      <c r="C39" s="158"/>
      <c r="D39" s="159" t="s">
        <v>47</v>
      </c>
      <c r="E39" s="160"/>
      <c r="F39" s="160"/>
      <c r="G39" s="161" t="s">
        <v>48</v>
      </c>
      <c r="H39" s="162" t="s">
        <v>49</v>
      </c>
      <c r="I39" s="160"/>
      <c r="J39" s="163">
        <f>SUM(J30:J37)</f>
        <v>0</v>
      </c>
      <c r="K39" s="164"/>
      <c r="L39" s="144"/>
      <c r="S39" s="38"/>
      <c r="T39" s="38"/>
      <c r="U39" s="38"/>
      <c r="V39" s="38"/>
      <c r="W39" s="38"/>
      <c r="X39" s="38"/>
      <c r="Y39" s="38"/>
      <c r="Z39" s="38"/>
      <c r="AA39" s="38"/>
      <c r="AB39" s="38"/>
      <c r="AC39" s="38"/>
      <c r="AD39" s="38"/>
      <c r="AE39" s="38"/>
    </row>
    <row r="40" hidden="1"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1" hidden="1"/>
    <row r="42" hidden="1"/>
    <row r="43" hidden="1"/>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125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Oprava trati v úseku Kopidlno - Jičín</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123</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SO 03 - Železniční přejezd P4632, km 36,324</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TÚ Kopidlno - Jičín</v>
      </c>
      <c r="G52" s="40"/>
      <c r="H52" s="40"/>
      <c r="I52" s="32" t="s">
        <v>23</v>
      </c>
      <c r="J52" s="72" t="str">
        <f>IF(J12="","",J12)</f>
        <v>1. 3. 2021</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31</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34</v>
      </c>
      <c r="J55" s="36" t="str">
        <f>E24</f>
        <v>Správa železnic, s.o.</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126</v>
      </c>
      <c r="D57" s="171"/>
      <c r="E57" s="171"/>
      <c r="F57" s="171"/>
      <c r="G57" s="171"/>
      <c r="H57" s="171"/>
      <c r="I57" s="171"/>
      <c r="J57" s="172" t="s">
        <v>127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69</v>
      </c>
      <c r="D59" s="40"/>
      <c r="E59" s="40"/>
      <c r="F59" s="40"/>
      <c r="G59" s="40"/>
      <c r="H59" s="40"/>
      <c r="I59" s="40"/>
      <c r="J59" s="102">
        <f>J83</f>
        <v>0</v>
      </c>
      <c r="K59" s="40"/>
      <c r="L59" s="144"/>
      <c r="S59" s="38"/>
      <c r="T59" s="38"/>
      <c r="U59" s="38"/>
      <c r="V59" s="38"/>
      <c r="W59" s="38"/>
      <c r="X59" s="38"/>
      <c r="Y59" s="38"/>
      <c r="Z59" s="38"/>
      <c r="AA59" s="38"/>
      <c r="AB59" s="38"/>
      <c r="AC59" s="38"/>
      <c r="AD59" s="38"/>
      <c r="AE59" s="38"/>
      <c r="AU59" s="17" t="s">
        <v>128</v>
      </c>
    </row>
    <row r="60" s="9" customFormat="1" ht="24.96" customHeight="1">
      <c r="A60" s="9"/>
      <c r="B60" s="174"/>
      <c r="C60" s="175"/>
      <c r="D60" s="176" t="s">
        <v>853</v>
      </c>
      <c r="E60" s="177"/>
      <c r="F60" s="177"/>
      <c r="G60" s="177"/>
      <c r="H60" s="177"/>
      <c r="I60" s="177"/>
      <c r="J60" s="178">
        <f>J84</f>
        <v>0</v>
      </c>
      <c r="K60" s="175"/>
      <c r="L60" s="179"/>
      <c r="S60" s="9"/>
      <c r="T60" s="9"/>
      <c r="U60" s="9"/>
      <c r="V60" s="9"/>
      <c r="W60" s="9"/>
      <c r="X60" s="9"/>
      <c r="Y60" s="9"/>
      <c r="Z60" s="9"/>
      <c r="AA60" s="9"/>
      <c r="AB60" s="9"/>
      <c r="AC60" s="9"/>
      <c r="AD60" s="9"/>
      <c r="AE60" s="9"/>
    </row>
    <row r="61" s="10" customFormat="1" ht="19.92" customHeight="1">
      <c r="A61" s="10"/>
      <c r="B61" s="180"/>
      <c r="C61" s="125"/>
      <c r="D61" s="181" t="s">
        <v>223</v>
      </c>
      <c r="E61" s="182"/>
      <c r="F61" s="182"/>
      <c r="G61" s="182"/>
      <c r="H61" s="182"/>
      <c r="I61" s="182"/>
      <c r="J61" s="183">
        <f>J85</f>
        <v>0</v>
      </c>
      <c r="K61" s="125"/>
      <c r="L61" s="184"/>
      <c r="S61" s="10"/>
      <c r="T61" s="10"/>
      <c r="U61" s="10"/>
      <c r="V61" s="10"/>
      <c r="W61" s="10"/>
      <c r="X61" s="10"/>
      <c r="Y61" s="10"/>
      <c r="Z61" s="10"/>
      <c r="AA61" s="10"/>
      <c r="AB61" s="10"/>
      <c r="AC61" s="10"/>
      <c r="AD61" s="10"/>
      <c r="AE61" s="10"/>
    </row>
    <row r="62" s="10" customFormat="1" ht="19.92" customHeight="1">
      <c r="A62" s="10"/>
      <c r="B62" s="180"/>
      <c r="C62" s="125"/>
      <c r="D62" s="181" t="s">
        <v>854</v>
      </c>
      <c r="E62" s="182"/>
      <c r="F62" s="182"/>
      <c r="G62" s="182"/>
      <c r="H62" s="182"/>
      <c r="I62" s="182"/>
      <c r="J62" s="183">
        <f>J101</f>
        <v>0</v>
      </c>
      <c r="K62" s="125"/>
      <c r="L62" s="184"/>
      <c r="S62" s="10"/>
      <c r="T62" s="10"/>
      <c r="U62" s="10"/>
      <c r="V62" s="10"/>
      <c r="W62" s="10"/>
      <c r="X62" s="10"/>
      <c r="Y62" s="10"/>
      <c r="Z62" s="10"/>
      <c r="AA62" s="10"/>
      <c r="AB62" s="10"/>
      <c r="AC62" s="10"/>
      <c r="AD62" s="10"/>
      <c r="AE62" s="10"/>
    </row>
    <row r="63" s="9" customFormat="1" ht="24.96" customHeight="1">
      <c r="A63" s="9"/>
      <c r="B63" s="174"/>
      <c r="C63" s="175"/>
      <c r="D63" s="176" t="s">
        <v>855</v>
      </c>
      <c r="E63" s="177"/>
      <c r="F63" s="177"/>
      <c r="G63" s="177"/>
      <c r="H63" s="177"/>
      <c r="I63" s="177"/>
      <c r="J63" s="178">
        <f>J118</f>
        <v>0</v>
      </c>
      <c r="K63" s="175"/>
      <c r="L63" s="179"/>
      <c r="S63" s="9"/>
      <c r="T63" s="9"/>
      <c r="U63" s="9"/>
      <c r="V63" s="9"/>
      <c r="W63" s="9"/>
      <c r="X63" s="9"/>
      <c r="Y63" s="9"/>
      <c r="Z63" s="9"/>
      <c r="AA63" s="9"/>
      <c r="AB63" s="9"/>
      <c r="AC63" s="9"/>
      <c r="AD63" s="9"/>
      <c r="AE63" s="9"/>
    </row>
    <row r="64" s="2" customFormat="1" ht="21.84" customHeight="1">
      <c r="A64" s="38"/>
      <c r="B64" s="39"/>
      <c r="C64" s="40"/>
      <c r="D64" s="40"/>
      <c r="E64" s="40"/>
      <c r="F64" s="40"/>
      <c r="G64" s="40"/>
      <c r="H64" s="40"/>
      <c r="I64" s="40"/>
      <c r="J64" s="40"/>
      <c r="K64" s="40"/>
      <c r="L64" s="144"/>
      <c r="S64" s="38"/>
      <c r="T64" s="38"/>
      <c r="U64" s="38"/>
      <c r="V64" s="38"/>
      <c r="W64" s="38"/>
      <c r="X64" s="38"/>
      <c r="Y64" s="38"/>
      <c r="Z64" s="38"/>
      <c r="AA64" s="38"/>
      <c r="AB64" s="38"/>
      <c r="AC64" s="38"/>
      <c r="AD64" s="38"/>
      <c r="AE64" s="38"/>
    </row>
    <row r="65" s="2" customFormat="1" ht="6.96" customHeight="1">
      <c r="A65" s="38"/>
      <c r="B65" s="59"/>
      <c r="C65" s="60"/>
      <c r="D65" s="60"/>
      <c r="E65" s="60"/>
      <c r="F65" s="60"/>
      <c r="G65" s="60"/>
      <c r="H65" s="60"/>
      <c r="I65" s="60"/>
      <c r="J65" s="60"/>
      <c r="K65" s="60"/>
      <c r="L65" s="144"/>
      <c r="S65" s="38"/>
      <c r="T65" s="38"/>
      <c r="U65" s="38"/>
      <c r="V65" s="38"/>
      <c r="W65" s="38"/>
      <c r="X65" s="38"/>
      <c r="Y65" s="38"/>
      <c r="Z65" s="38"/>
      <c r="AA65" s="38"/>
      <c r="AB65" s="38"/>
      <c r="AC65" s="38"/>
      <c r="AD65" s="38"/>
      <c r="AE65" s="38"/>
    </row>
    <row r="69" s="2" customFormat="1" ht="6.96" customHeight="1">
      <c r="A69" s="38"/>
      <c r="B69" s="61"/>
      <c r="C69" s="62"/>
      <c r="D69" s="62"/>
      <c r="E69" s="62"/>
      <c r="F69" s="62"/>
      <c r="G69" s="62"/>
      <c r="H69" s="62"/>
      <c r="I69" s="62"/>
      <c r="J69" s="62"/>
      <c r="K69" s="62"/>
      <c r="L69" s="144"/>
      <c r="S69" s="38"/>
      <c r="T69" s="38"/>
      <c r="U69" s="38"/>
      <c r="V69" s="38"/>
      <c r="W69" s="38"/>
      <c r="X69" s="38"/>
      <c r="Y69" s="38"/>
      <c r="Z69" s="38"/>
      <c r="AA69" s="38"/>
      <c r="AB69" s="38"/>
      <c r="AC69" s="38"/>
      <c r="AD69" s="38"/>
      <c r="AE69" s="38"/>
    </row>
    <row r="70" s="2" customFormat="1" ht="24.96" customHeight="1">
      <c r="A70" s="38"/>
      <c r="B70" s="39"/>
      <c r="C70" s="23" t="s">
        <v>139</v>
      </c>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12" customHeight="1">
      <c r="A72" s="38"/>
      <c r="B72" s="39"/>
      <c r="C72" s="32" t="s">
        <v>16</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16.5" customHeight="1">
      <c r="A73" s="38"/>
      <c r="B73" s="39"/>
      <c r="C73" s="40"/>
      <c r="D73" s="40"/>
      <c r="E73" s="169" t="str">
        <f>E7</f>
        <v>Oprava trati v úseku Kopidlno - Jičín</v>
      </c>
      <c r="F73" s="32"/>
      <c r="G73" s="32"/>
      <c r="H73" s="32"/>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123</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69" t="str">
        <f>E9</f>
        <v>SO 03 - Železniční přejezd P4632, km 36,324</v>
      </c>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21</v>
      </c>
      <c r="D77" s="40"/>
      <c r="E77" s="40"/>
      <c r="F77" s="27" t="str">
        <f>F12</f>
        <v>TÚ Kopidlno - Jičín</v>
      </c>
      <c r="G77" s="40"/>
      <c r="H77" s="40"/>
      <c r="I77" s="32" t="s">
        <v>23</v>
      </c>
      <c r="J77" s="72" t="str">
        <f>IF(J12="","",J12)</f>
        <v>1. 3. 2021</v>
      </c>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5.15" customHeight="1">
      <c r="A79" s="38"/>
      <c r="B79" s="39"/>
      <c r="C79" s="32" t="s">
        <v>25</v>
      </c>
      <c r="D79" s="40"/>
      <c r="E79" s="40"/>
      <c r="F79" s="27" t="str">
        <f>E15</f>
        <v>Správa železnic, s.o.</v>
      </c>
      <c r="G79" s="40"/>
      <c r="H79" s="40"/>
      <c r="I79" s="32" t="s">
        <v>31</v>
      </c>
      <c r="J79" s="36" t="str">
        <f>E21</f>
        <v xml:space="preserve"> </v>
      </c>
      <c r="K79" s="40"/>
      <c r="L79" s="144"/>
      <c r="S79" s="38"/>
      <c r="T79" s="38"/>
      <c r="U79" s="38"/>
      <c r="V79" s="38"/>
      <c r="W79" s="38"/>
      <c r="X79" s="38"/>
      <c r="Y79" s="38"/>
      <c r="Z79" s="38"/>
      <c r="AA79" s="38"/>
      <c r="AB79" s="38"/>
      <c r="AC79" s="38"/>
      <c r="AD79" s="38"/>
      <c r="AE79" s="38"/>
    </row>
    <row r="80" s="2" customFormat="1" ht="15.15" customHeight="1">
      <c r="A80" s="38"/>
      <c r="B80" s="39"/>
      <c r="C80" s="32" t="s">
        <v>29</v>
      </c>
      <c r="D80" s="40"/>
      <c r="E80" s="40"/>
      <c r="F80" s="27" t="str">
        <f>IF(E18="","",E18)</f>
        <v>Vyplň údaj</v>
      </c>
      <c r="G80" s="40"/>
      <c r="H80" s="40"/>
      <c r="I80" s="32" t="s">
        <v>34</v>
      </c>
      <c r="J80" s="36" t="str">
        <f>E24</f>
        <v>Správa železnic, s.o.</v>
      </c>
      <c r="K80" s="40"/>
      <c r="L80" s="144"/>
      <c r="S80" s="38"/>
      <c r="T80" s="38"/>
      <c r="U80" s="38"/>
      <c r="V80" s="38"/>
      <c r="W80" s="38"/>
      <c r="X80" s="38"/>
      <c r="Y80" s="38"/>
      <c r="Z80" s="38"/>
      <c r="AA80" s="38"/>
      <c r="AB80" s="38"/>
      <c r="AC80" s="38"/>
      <c r="AD80" s="38"/>
      <c r="AE80" s="38"/>
    </row>
    <row r="81" s="2" customFormat="1" ht="10.32"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11" customFormat="1" ht="29.28" customHeight="1">
      <c r="A82" s="185"/>
      <c r="B82" s="186"/>
      <c r="C82" s="187" t="s">
        <v>140</v>
      </c>
      <c r="D82" s="188" t="s">
        <v>56</v>
      </c>
      <c r="E82" s="188" t="s">
        <v>52</v>
      </c>
      <c r="F82" s="188" t="s">
        <v>53</v>
      </c>
      <c r="G82" s="188" t="s">
        <v>141</v>
      </c>
      <c r="H82" s="188" t="s">
        <v>142</v>
      </c>
      <c r="I82" s="188" t="s">
        <v>143</v>
      </c>
      <c r="J82" s="188" t="s">
        <v>127</v>
      </c>
      <c r="K82" s="189" t="s">
        <v>144</v>
      </c>
      <c r="L82" s="190"/>
      <c r="M82" s="92" t="s">
        <v>19</v>
      </c>
      <c r="N82" s="93" t="s">
        <v>41</v>
      </c>
      <c r="O82" s="93" t="s">
        <v>145</v>
      </c>
      <c r="P82" s="93" t="s">
        <v>146</v>
      </c>
      <c r="Q82" s="93" t="s">
        <v>147</v>
      </c>
      <c r="R82" s="93" t="s">
        <v>148</v>
      </c>
      <c r="S82" s="93" t="s">
        <v>149</v>
      </c>
      <c r="T82" s="94" t="s">
        <v>150</v>
      </c>
      <c r="U82" s="185"/>
      <c r="V82" s="185"/>
      <c r="W82" s="185"/>
      <c r="X82" s="185"/>
      <c r="Y82" s="185"/>
      <c r="Z82" s="185"/>
      <c r="AA82" s="185"/>
      <c r="AB82" s="185"/>
      <c r="AC82" s="185"/>
      <c r="AD82" s="185"/>
      <c r="AE82" s="185"/>
    </row>
    <row r="83" s="2" customFormat="1" ht="22.8" customHeight="1">
      <c r="A83" s="38"/>
      <c r="B83" s="39"/>
      <c r="C83" s="99" t="s">
        <v>151</v>
      </c>
      <c r="D83" s="40"/>
      <c r="E83" s="40"/>
      <c r="F83" s="40"/>
      <c r="G83" s="40"/>
      <c r="H83" s="40"/>
      <c r="I83" s="40"/>
      <c r="J83" s="191">
        <f>BK83</f>
        <v>0</v>
      </c>
      <c r="K83" s="40"/>
      <c r="L83" s="44"/>
      <c r="M83" s="95"/>
      <c r="N83" s="192"/>
      <c r="O83" s="96"/>
      <c r="P83" s="193">
        <f>P84+P118</f>
        <v>0</v>
      </c>
      <c r="Q83" s="96"/>
      <c r="R83" s="193">
        <f>R84+R118</f>
        <v>64.283687</v>
      </c>
      <c r="S83" s="96"/>
      <c r="T83" s="194">
        <f>T84+T118</f>
        <v>0</v>
      </c>
      <c r="U83" s="38"/>
      <c r="V83" s="38"/>
      <c r="W83" s="38"/>
      <c r="X83" s="38"/>
      <c r="Y83" s="38"/>
      <c r="Z83" s="38"/>
      <c r="AA83" s="38"/>
      <c r="AB83" s="38"/>
      <c r="AC83" s="38"/>
      <c r="AD83" s="38"/>
      <c r="AE83" s="38"/>
      <c r="AT83" s="17" t="s">
        <v>70</v>
      </c>
      <c r="AU83" s="17" t="s">
        <v>128</v>
      </c>
      <c r="BK83" s="195">
        <f>BK84+BK118</f>
        <v>0</v>
      </c>
    </row>
    <row r="84" s="12" customFormat="1" ht="25.92" customHeight="1">
      <c r="A84" s="12"/>
      <c r="B84" s="196"/>
      <c r="C84" s="197"/>
      <c r="D84" s="198" t="s">
        <v>70</v>
      </c>
      <c r="E84" s="199" t="s">
        <v>225</v>
      </c>
      <c r="F84" s="199" t="s">
        <v>225</v>
      </c>
      <c r="G84" s="197"/>
      <c r="H84" s="197"/>
      <c r="I84" s="200"/>
      <c r="J84" s="201">
        <f>BK84</f>
        <v>0</v>
      </c>
      <c r="K84" s="197"/>
      <c r="L84" s="202"/>
      <c r="M84" s="203"/>
      <c r="N84" s="204"/>
      <c r="O84" s="204"/>
      <c r="P84" s="205">
        <f>P85+P101</f>
        <v>0</v>
      </c>
      <c r="Q84" s="204"/>
      <c r="R84" s="205">
        <f>R85+R101</f>
        <v>16.618687000000001</v>
      </c>
      <c r="S84" s="204"/>
      <c r="T84" s="206">
        <f>T85+T101</f>
        <v>0</v>
      </c>
      <c r="U84" s="12"/>
      <c r="V84" s="12"/>
      <c r="W84" s="12"/>
      <c r="X84" s="12"/>
      <c r="Y84" s="12"/>
      <c r="Z84" s="12"/>
      <c r="AA84" s="12"/>
      <c r="AB84" s="12"/>
      <c r="AC84" s="12"/>
      <c r="AD84" s="12"/>
      <c r="AE84" s="12"/>
      <c r="AR84" s="207" t="s">
        <v>79</v>
      </c>
      <c r="AT84" s="208" t="s">
        <v>70</v>
      </c>
      <c r="AU84" s="208" t="s">
        <v>71</v>
      </c>
      <c r="AY84" s="207" t="s">
        <v>154</v>
      </c>
      <c r="BK84" s="209">
        <f>BK85+BK101</f>
        <v>0</v>
      </c>
    </row>
    <row r="85" s="12" customFormat="1" ht="22.8" customHeight="1">
      <c r="A85" s="12"/>
      <c r="B85" s="196"/>
      <c r="C85" s="197"/>
      <c r="D85" s="198" t="s">
        <v>70</v>
      </c>
      <c r="E85" s="210" t="s">
        <v>187</v>
      </c>
      <c r="F85" s="210" t="s">
        <v>227</v>
      </c>
      <c r="G85" s="197"/>
      <c r="H85" s="197"/>
      <c r="I85" s="200"/>
      <c r="J85" s="211">
        <f>BK85</f>
        <v>0</v>
      </c>
      <c r="K85" s="197"/>
      <c r="L85" s="202"/>
      <c r="M85" s="203"/>
      <c r="N85" s="204"/>
      <c r="O85" s="204"/>
      <c r="P85" s="205">
        <f>SUM(P86:P100)</f>
        <v>0</v>
      </c>
      <c r="Q85" s="204"/>
      <c r="R85" s="205">
        <f>SUM(R86:R100)</f>
        <v>4.5490000000000004</v>
      </c>
      <c r="S85" s="204"/>
      <c r="T85" s="206">
        <f>SUM(T86:T100)</f>
        <v>0</v>
      </c>
      <c r="U85" s="12"/>
      <c r="V85" s="12"/>
      <c r="W85" s="12"/>
      <c r="X85" s="12"/>
      <c r="Y85" s="12"/>
      <c r="Z85" s="12"/>
      <c r="AA85" s="12"/>
      <c r="AB85" s="12"/>
      <c r="AC85" s="12"/>
      <c r="AD85" s="12"/>
      <c r="AE85" s="12"/>
      <c r="AR85" s="207" t="s">
        <v>79</v>
      </c>
      <c r="AT85" s="208" t="s">
        <v>70</v>
      </c>
      <c r="AU85" s="208" t="s">
        <v>79</v>
      </c>
      <c r="AY85" s="207" t="s">
        <v>154</v>
      </c>
      <c r="BK85" s="209">
        <f>SUM(BK86:BK100)</f>
        <v>0</v>
      </c>
    </row>
    <row r="86" s="2" customFormat="1">
      <c r="A86" s="38"/>
      <c r="B86" s="39"/>
      <c r="C86" s="247" t="s">
        <v>79</v>
      </c>
      <c r="D86" s="247" t="s">
        <v>228</v>
      </c>
      <c r="E86" s="248" t="s">
        <v>856</v>
      </c>
      <c r="F86" s="249" t="s">
        <v>857</v>
      </c>
      <c r="G86" s="250" t="s">
        <v>253</v>
      </c>
      <c r="H86" s="251">
        <v>8.3599999999999994</v>
      </c>
      <c r="I86" s="252"/>
      <c r="J86" s="253">
        <f>ROUND(I86*H86,2)</f>
        <v>0</v>
      </c>
      <c r="K86" s="249" t="s">
        <v>161</v>
      </c>
      <c r="L86" s="44"/>
      <c r="M86" s="254" t="s">
        <v>19</v>
      </c>
      <c r="N86" s="255" t="s">
        <v>42</v>
      </c>
      <c r="O86" s="84"/>
      <c r="P86" s="223">
        <f>O86*H86</f>
        <v>0</v>
      </c>
      <c r="Q86" s="223">
        <v>0</v>
      </c>
      <c r="R86" s="223">
        <f>Q86*H86</f>
        <v>0</v>
      </c>
      <c r="S86" s="223">
        <v>0</v>
      </c>
      <c r="T86" s="224">
        <f>S86*H86</f>
        <v>0</v>
      </c>
      <c r="U86" s="38"/>
      <c r="V86" s="38"/>
      <c r="W86" s="38"/>
      <c r="X86" s="38"/>
      <c r="Y86" s="38"/>
      <c r="Z86" s="38"/>
      <c r="AA86" s="38"/>
      <c r="AB86" s="38"/>
      <c r="AC86" s="38"/>
      <c r="AD86" s="38"/>
      <c r="AE86" s="38"/>
      <c r="AR86" s="225" t="s">
        <v>163</v>
      </c>
      <c r="AT86" s="225" t="s">
        <v>228</v>
      </c>
      <c r="AU86" s="225" t="s">
        <v>81</v>
      </c>
      <c r="AY86" s="17" t="s">
        <v>154</v>
      </c>
      <c r="BE86" s="226">
        <f>IF(N86="základní",J86,0)</f>
        <v>0</v>
      </c>
      <c r="BF86" s="226">
        <f>IF(N86="snížená",J86,0)</f>
        <v>0</v>
      </c>
      <c r="BG86" s="226">
        <f>IF(N86="zákl. přenesená",J86,0)</f>
        <v>0</v>
      </c>
      <c r="BH86" s="226">
        <f>IF(N86="sníž. přenesená",J86,0)</f>
        <v>0</v>
      </c>
      <c r="BI86" s="226">
        <f>IF(N86="nulová",J86,0)</f>
        <v>0</v>
      </c>
      <c r="BJ86" s="17" t="s">
        <v>79</v>
      </c>
      <c r="BK86" s="226">
        <f>ROUND(I86*H86,2)</f>
        <v>0</v>
      </c>
      <c r="BL86" s="17" t="s">
        <v>163</v>
      </c>
      <c r="BM86" s="225" t="s">
        <v>858</v>
      </c>
    </row>
    <row r="87" s="2" customFormat="1">
      <c r="A87" s="38"/>
      <c r="B87" s="39"/>
      <c r="C87" s="40"/>
      <c r="D87" s="227" t="s">
        <v>165</v>
      </c>
      <c r="E87" s="40"/>
      <c r="F87" s="228" t="s">
        <v>859</v>
      </c>
      <c r="G87" s="40"/>
      <c r="H87" s="40"/>
      <c r="I87" s="229"/>
      <c r="J87" s="40"/>
      <c r="K87" s="40"/>
      <c r="L87" s="44"/>
      <c r="M87" s="230"/>
      <c r="N87" s="231"/>
      <c r="O87" s="84"/>
      <c r="P87" s="84"/>
      <c r="Q87" s="84"/>
      <c r="R87" s="84"/>
      <c r="S87" s="84"/>
      <c r="T87" s="85"/>
      <c r="U87" s="38"/>
      <c r="V87" s="38"/>
      <c r="W87" s="38"/>
      <c r="X87" s="38"/>
      <c r="Y87" s="38"/>
      <c r="Z87" s="38"/>
      <c r="AA87" s="38"/>
      <c r="AB87" s="38"/>
      <c r="AC87" s="38"/>
      <c r="AD87" s="38"/>
      <c r="AE87" s="38"/>
      <c r="AT87" s="17" t="s">
        <v>165</v>
      </c>
      <c r="AU87" s="17" t="s">
        <v>81</v>
      </c>
    </row>
    <row r="88" s="13" customFormat="1">
      <c r="A88" s="13"/>
      <c r="B88" s="232"/>
      <c r="C88" s="233"/>
      <c r="D88" s="227" t="s">
        <v>166</v>
      </c>
      <c r="E88" s="234" t="s">
        <v>19</v>
      </c>
      <c r="F88" s="235" t="s">
        <v>860</v>
      </c>
      <c r="G88" s="233"/>
      <c r="H88" s="236">
        <v>8.3599999999999994</v>
      </c>
      <c r="I88" s="237"/>
      <c r="J88" s="233"/>
      <c r="K88" s="233"/>
      <c r="L88" s="238"/>
      <c r="M88" s="239"/>
      <c r="N88" s="240"/>
      <c r="O88" s="240"/>
      <c r="P88" s="240"/>
      <c r="Q88" s="240"/>
      <c r="R88" s="240"/>
      <c r="S88" s="240"/>
      <c r="T88" s="241"/>
      <c r="U88" s="13"/>
      <c r="V88" s="13"/>
      <c r="W88" s="13"/>
      <c r="X88" s="13"/>
      <c r="Y88" s="13"/>
      <c r="Z88" s="13"/>
      <c r="AA88" s="13"/>
      <c r="AB88" s="13"/>
      <c r="AC88" s="13"/>
      <c r="AD88" s="13"/>
      <c r="AE88" s="13"/>
      <c r="AT88" s="242" t="s">
        <v>166</v>
      </c>
      <c r="AU88" s="242" t="s">
        <v>81</v>
      </c>
      <c r="AV88" s="13" t="s">
        <v>81</v>
      </c>
      <c r="AW88" s="13" t="s">
        <v>33</v>
      </c>
      <c r="AX88" s="13" t="s">
        <v>71</v>
      </c>
      <c r="AY88" s="242" t="s">
        <v>154</v>
      </c>
    </row>
    <row r="89" s="2" customFormat="1">
      <c r="A89" s="38"/>
      <c r="B89" s="39"/>
      <c r="C89" s="247" t="s">
        <v>81</v>
      </c>
      <c r="D89" s="247" t="s">
        <v>228</v>
      </c>
      <c r="E89" s="248" t="s">
        <v>765</v>
      </c>
      <c r="F89" s="249" t="s">
        <v>766</v>
      </c>
      <c r="G89" s="250" t="s">
        <v>231</v>
      </c>
      <c r="H89" s="251">
        <v>21.16</v>
      </c>
      <c r="I89" s="252"/>
      <c r="J89" s="253">
        <f>ROUND(I89*H89,2)</f>
        <v>0</v>
      </c>
      <c r="K89" s="249" t="s">
        <v>161</v>
      </c>
      <c r="L89" s="44"/>
      <c r="M89" s="254" t="s">
        <v>19</v>
      </c>
      <c r="N89" s="255" t="s">
        <v>42</v>
      </c>
      <c r="O89" s="84"/>
      <c r="P89" s="223">
        <f>O89*H89</f>
        <v>0</v>
      </c>
      <c r="Q89" s="223">
        <v>0</v>
      </c>
      <c r="R89" s="223">
        <f>Q89*H89</f>
        <v>0</v>
      </c>
      <c r="S89" s="223">
        <v>0</v>
      </c>
      <c r="T89" s="224">
        <f>S89*H89</f>
        <v>0</v>
      </c>
      <c r="U89" s="38"/>
      <c r="V89" s="38"/>
      <c r="W89" s="38"/>
      <c r="X89" s="38"/>
      <c r="Y89" s="38"/>
      <c r="Z89" s="38"/>
      <c r="AA89" s="38"/>
      <c r="AB89" s="38"/>
      <c r="AC89" s="38"/>
      <c r="AD89" s="38"/>
      <c r="AE89" s="38"/>
      <c r="AR89" s="225" t="s">
        <v>163</v>
      </c>
      <c r="AT89" s="225" t="s">
        <v>228</v>
      </c>
      <c r="AU89" s="225" t="s">
        <v>81</v>
      </c>
      <c r="AY89" s="17" t="s">
        <v>154</v>
      </c>
      <c r="BE89" s="226">
        <f>IF(N89="základní",J89,0)</f>
        <v>0</v>
      </c>
      <c r="BF89" s="226">
        <f>IF(N89="snížená",J89,0)</f>
        <v>0</v>
      </c>
      <c r="BG89" s="226">
        <f>IF(N89="zákl. přenesená",J89,0)</f>
        <v>0</v>
      </c>
      <c r="BH89" s="226">
        <f>IF(N89="sníž. přenesená",J89,0)</f>
        <v>0</v>
      </c>
      <c r="BI89" s="226">
        <f>IF(N89="nulová",J89,0)</f>
        <v>0</v>
      </c>
      <c r="BJ89" s="17" t="s">
        <v>79</v>
      </c>
      <c r="BK89" s="226">
        <f>ROUND(I89*H89,2)</f>
        <v>0</v>
      </c>
      <c r="BL89" s="17" t="s">
        <v>163</v>
      </c>
      <c r="BM89" s="225" t="s">
        <v>861</v>
      </c>
    </row>
    <row r="90" s="2" customFormat="1">
      <c r="A90" s="38"/>
      <c r="B90" s="39"/>
      <c r="C90" s="40"/>
      <c r="D90" s="227" t="s">
        <v>165</v>
      </c>
      <c r="E90" s="40"/>
      <c r="F90" s="228" t="s">
        <v>768</v>
      </c>
      <c r="G90" s="40"/>
      <c r="H90" s="40"/>
      <c r="I90" s="229"/>
      <c r="J90" s="40"/>
      <c r="K90" s="40"/>
      <c r="L90" s="44"/>
      <c r="M90" s="230"/>
      <c r="N90" s="231"/>
      <c r="O90" s="84"/>
      <c r="P90" s="84"/>
      <c r="Q90" s="84"/>
      <c r="R90" s="84"/>
      <c r="S90" s="84"/>
      <c r="T90" s="85"/>
      <c r="U90" s="38"/>
      <c r="V90" s="38"/>
      <c r="W90" s="38"/>
      <c r="X90" s="38"/>
      <c r="Y90" s="38"/>
      <c r="Z90" s="38"/>
      <c r="AA90" s="38"/>
      <c r="AB90" s="38"/>
      <c r="AC90" s="38"/>
      <c r="AD90" s="38"/>
      <c r="AE90" s="38"/>
      <c r="AT90" s="17" t="s">
        <v>165</v>
      </c>
      <c r="AU90" s="17" t="s">
        <v>81</v>
      </c>
    </row>
    <row r="91" s="13" customFormat="1">
      <c r="A91" s="13"/>
      <c r="B91" s="232"/>
      <c r="C91" s="233"/>
      <c r="D91" s="227" t="s">
        <v>166</v>
      </c>
      <c r="E91" s="234" t="s">
        <v>19</v>
      </c>
      <c r="F91" s="235" t="s">
        <v>862</v>
      </c>
      <c r="G91" s="233"/>
      <c r="H91" s="236">
        <v>21.16</v>
      </c>
      <c r="I91" s="237"/>
      <c r="J91" s="233"/>
      <c r="K91" s="233"/>
      <c r="L91" s="238"/>
      <c r="M91" s="239"/>
      <c r="N91" s="240"/>
      <c r="O91" s="240"/>
      <c r="P91" s="240"/>
      <c r="Q91" s="240"/>
      <c r="R91" s="240"/>
      <c r="S91" s="240"/>
      <c r="T91" s="241"/>
      <c r="U91" s="13"/>
      <c r="V91" s="13"/>
      <c r="W91" s="13"/>
      <c r="X91" s="13"/>
      <c r="Y91" s="13"/>
      <c r="Z91" s="13"/>
      <c r="AA91" s="13"/>
      <c r="AB91" s="13"/>
      <c r="AC91" s="13"/>
      <c r="AD91" s="13"/>
      <c r="AE91" s="13"/>
      <c r="AT91" s="242" t="s">
        <v>166</v>
      </c>
      <c r="AU91" s="242" t="s">
        <v>81</v>
      </c>
      <c r="AV91" s="13" t="s">
        <v>81</v>
      </c>
      <c r="AW91" s="13" t="s">
        <v>33</v>
      </c>
      <c r="AX91" s="13" t="s">
        <v>71</v>
      </c>
      <c r="AY91" s="242" t="s">
        <v>154</v>
      </c>
    </row>
    <row r="92" s="2" customFormat="1" ht="16.5" customHeight="1">
      <c r="A92" s="38"/>
      <c r="B92" s="39"/>
      <c r="C92" s="212" t="s">
        <v>175</v>
      </c>
      <c r="D92" s="212" t="s">
        <v>157</v>
      </c>
      <c r="E92" s="214" t="s">
        <v>672</v>
      </c>
      <c r="F92" s="215" t="s">
        <v>673</v>
      </c>
      <c r="G92" s="216" t="s">
        <v>231</v>
      </c>
      <c r="H92" s="217">
        <v>21.16</v>
      </c>
      <c r="I92" s="218"/>
      <c r="J92" s="219">
        <f>ROUND(I92*H92,2)</f>
        <v>0</v>
      </c>
      <c r="K92" s="215" t="s">
        <v>161</v>
      </c>
      <c r="L92" s="220"/>
      <c r="M92" s="221" t="s">
        <v>19</v>
      </c>
      <c r="N92" s="222" t="s">
        <v>42</v>
      </c>
      <c r="O92" s="84"/>
      <c r="P92" s="223">
        <f>O92*H92</f>
        <v>0</v>
      </c>
      <c r="Q92" s="223">
        <v>0</v>
      </c>
      <c r="R92" s="223">
        <f>Q92*H92</f>
        <v>0</v>
      </c>
      <c r="S92" s="223">
        <v>0</v>
      </c>
      <c r="T92" s="224">
        <f>S92*H92</f>
        <v>0</v>
      </c>
      <c r="U92" s="38"/>
      <c r="V92" s="38"/>
      <c r="W92" s="38"/>
      <c r="X92" s="38"/>
      <c r="Y92" s="38"/>
      <c r="Z92" s="38"/>
      <c r="AA92" s="38"/>
      <c r="AB92" s="38"/>
      <c r="AC92" s="38"/>
      <c r="AD92" s="38"/>
      <c r="AE92" s="38"/>
      <c r="AR92" s="225" t="s">
        <v>162</v>
      </c>
      <c r="AT92" s="225" t="s">
        <v>157</v>
      </c>
      <c r="AU92" s="225" t="s">
        <v>81</v>
      </c>
      <c r="AY92" s="17" t="s">
        <v>154</v>
      </c>
      <c r="BE92" s="226">
        <f>IF(N92="základní",J92,0)</f>
        <v>0</v>
      </c>
      <c r="BF92" s="226">
        <f>IF(N92="snížená",J92,0)</f>
        <v>0</v>
      </c>
      <c r="BG92" s="226">
        <f>IF(N92="zákl. přenesená",J92,0)</f>
        <v>0</v>
      </c>
      <c r="BH92" s="226">
        <f>IF(N92="sníž. přenesená",J92,0)</f>
        <v>0</v>
      </c>
      <c r="BI92" s="226">
        <f>IF(N92="nulová",J92,0)</f>
        <v>0</v>
      </c>
      <c r="BJ92" s="17" t="s">
        <v>79</v>
      </c>
      <c r="BK92" s="226">
        <f>ROUND(I92*H92,2)</f>
        <v>0</v>
      </c>
      <c r="BL92" s="17" t="s">
        <v>163</v>
      </c>
      <c r="BM92" s="225" t="s">
        <v>863</v>
      </c>
    </row>
    <row r="93" s="2" customFormat="1">
      <c r="A93" s="38"/>
      <c r="B93" s="39"/>
      <c r="C93" s="40"/>
      <c r="D93" s="227" t="s">
        <v>165</v>
      </c>
      <c r="E93" s="40"/>
      <c r="F93" s="228" t="s">
        <v>673</v>
      </c>
      <c r="G93" s="40"/>
      <c r="H93" s="40"/>
      <c r="I93" s="229"/>
      <c r="J93" s="40"/>
      <c r="K93" s="40"/>
      <c r="L93" s="44"/>
      <c r="M93" s="230"/>
      <c r="N93" s="231"/>
      <c r="O93" s="84"/>
      <c r="P93" s="84"/>
      <c r="Q93" s="84"/>
      <c r="R93" s="84"/>
      <c r="S93" s="84"/>
      <c r="T93" s="85"/>
      <c r="U93" s="38"/>
      <c r="V93" s="38"/>
      <c r="W93" s="38"/>
      <c r="X93" s="38"/>
      <c r="Y93" s="38"/>
      <c r="Z93" s="38"/>
      <c r="AA93" s="38"/>
      <c r="AB93" s="38"/>
      <c r="AC93" s="38"/>
      <c r="AD93" s="38"/>
      <c r="AE93" s="38"/>
      <c r="AT93" s="17" t="s">
        <v>165</v>
      </c>
      <c r="AU93" s="17" t="s">
        <v>81</v>
      </c>
    </row>
    <row r="94" s="13" customFormat="1">
      <c r="A94" s="13"/>
      <c r="B94" s="232"/>
      <c r="C94" s="233"/>
      <c r="D94" s="227" t="s">
        <v>166</v>
      </c>
      <c r="E94" s="234" t="s">
        <v>19</v>
      </c>
      <c r="F94" s="235" t="s">
        <v>864</v>
      </c>
      <c r="G94" s="233"/>
      <c r="H94" s="236">
        <v>21.16</v>
      </c>
      <c r="I94" s="237"/>
      <c r="J94" s="233"/>
      <c r="K94" s="233"/>
      <c r="L94" s="238"/>
      <c r="M94" s="239"/>
      <c r="N94" s="240"/>
      <c r="O94" s="240"/>
      <c r="P94" s="240"/>
      <c r="Q94" s="240"/>
      <c r="R94" s="240"/>
      <c r="S94" s="240"/>
      <c r="T94" s="241"/>
      <c r="U94" s="13"/>
      <c r="V94" s="13"/>
      <c r="W94" s="13"/>
      <c r="X94" s="13"/>
      <c r="Y94" s="13"/>
      <c r="Z94" s="13"/>
      <c r="AA94" s="13"/>
      <c r="AB94" s="13"/>
      <c r="AC94" s="13"/>
      <c r="AD94" s="13"/>
      <c r="AE94" s="13"/>
      <c r="AT94" s="242" t="s">
        <v>166</v>
      </c>
      <c r="AU94" s="242" t="s">
        <v>81</v>
      </c>
      <c r="AV94" s="13" t="s">
        <v>81</v>
      </c>
      <c r="AW94" s="13" t="s">
        <v>33</v>
      </c>
      <c r="AX94" s="13" t="s">
        <v>71</v>
      </c>
      <c r="AY94" s="242" t="s">
        <v>154</v>
      </c>
    </row>
    <row r="95" s="2" customFormat="1" ht="16.5" customHeight="1">
      <c r="A95" s="38"/>
      <c r="B95" s="39"/>
      <c r="C95" s="212" t="s">
        <v>163</v>
      </c>
      <c r="D95" s="212" t="s">
        <v>157</v>
      </c>
      <c r="E95" s="214" t="s">
        <v>865</v>
      </c>
      <c r="F95" s="215" t="s">
        <v>866</v>
      </c>
      <c r="G95" s="216" t="s">
        <v>253</v>
      </c>
      <c r="H95" s="217">
        <v>4.5490000000000004</v>
      </c>
      <c r="I95" s="218"/>
      <c r="J95" s="219">
        <f>ROUND(I95*H95,2)</f>
        <v>0</v>
      </c>
      <c r="K95" s="215" t="s">
        <v>161</v>
      </c>
      <c r="L95" s="220"/>
      <c r="M95" s="221" t="s">
        <v>19</v>
      </c>
      <c r="N95" s="222" t="s">
        <v>42</v>
      </c>
      <c r="O95" s="84"/>
      <c r="P95" s="223">
        <f>O95*H95</f>
        <v>0</v>
      </c>
      <c r="Q95" s="223">
        <v>1</v>
      </c>
      <c r="R95" s="223">
        <f>Q95*H95</f>
        <v>4.5490000000000004</v>
      </c>
      <c r="S95" s="223">
        <v>0</v>
      </c>
      <c r="T95" s="224">
        <f>S95*H95</f>
        <v>0</v>
      </c>
      <c r="U95" s="38"/>
      <c r="V95" s="38"/>
      <c r="W95" s="38"/>
      <c r="X95" s="38"/>
      <c r="Y95" s="38"/>
      <c r="Z95" s="38"/>
      <c r="AA95" s="38"/>
      <c r="AB95" s="38"/>
      <c r="AC95" s="38"/>
      <c r="AD95" s="38"/>
      <c r="AE95" s="38"/>
      <c r="AR95" s="225" t="s">
        <v>162</v>
      </c>
      <c r="AT95" s="225" t="s">
        <v>157</v>
      </c>
      <c r="AU95" s="225" t="s">
        <v>81</v>
      </c>
      <c r="AY95" s="17" t="s">
        <v>154</v>
      </c>
      <c r="BE95" s="226">
        <f>IF(N95="základní",J95,0)</f>
        <v>0</v>
      </c>
      <c r="BF95" s="226">
        <f>IF(N95="snížená",J95,0)</f>
        <v>0</v>
      </c>
      <c r="BG95" s="226">
        <f>IF(N95="zákl. přenesená",J95,0)</f>
        <v>0</v>
      </c>
      <c r="BH95" s="226">
        <f>IF(N95="sníž. přenesená",J95,0)</f>
        <v>0</v>
      </c>
      <c r="BI95" s="226">
        <f>IF(N95="nulová",J95,0)</f>
        <v>0</v>
      </c>
      <c r="BJ95" s="17" t="s">
        <v>79</v>
      </c>
      <c r="BK95" s="226">
        <f>ROUND(I95*H95,2)</f>
        <v>0</v>
      </c>
      <c r="BL95" s="17" t="s">
        <v>163</v>
      </c>
      <c r="BM95" s="225" t="s">
        <v>867</v>
      </c>
    </row>
    <row r="96" s="2" customFormat="1">
      <c r="A96" s="38"/>
      <c r="B96" s="39"/>
      <c r="C96" s="40"/>
      <c r="D96" s="227" t="s">
        <v>165</v>
      </c>
      <c r="E96" s="40"/>
      <c r="F96" s="228" t="s">
        <v>866</v>
      </c>
      <c r="G96" s="40"/>
      <c r="H96" s="40"/>
      <c r="I96" s="229"/>
      <c r="J96" s="40"/>
      <c r="K96" s="40"/>
      <c r="L96" s="44"/>
      <c r="M96" s="230"/>
      <c r="N96" s="231"/>
      <c r="O96" s="84"/>
      <c r="P96" s="84"/>
      <c r="Q96" s="84"/>
      <c r="R96" s="84"/>
      <c r="S96" s="84"/>
      <c r="T96" s="85"/>
      <c r="U96" s="38"/>
      <c r="V96" s="38"/>
      <c r="W96" s="38"/>
      <c r="X96" s="38"/>
      <c r="Y96" s="38"/>
      <c r="Z96" s="38"/>
      <c r="AA96" s="38"/>
      <c r="AB96" s="38"/>
      <c r="AC96" s="38"/>
      <c r="AD96" s="38"/>
      <c r="AE96" s="38"/>
      <c r="AT96" s="17" t="s">
        <v>165</v>
      </c>
      <c r="AU96" s="17" t="s">
        <v>81</v>
      </c>
    </row>
    <row r="97" s="13" customFormat="1">
      <c r="A97" s="13"/>
      <c r="B97" s="232"/>
      <c r="C97" s="233"/>
      <c r="D97" s="227" t="s">
        <v>166</v>
      </c>
      <c r="E97" s="234" t="s">
        <v>19</v>
      </c>
      <c r="F97" s="235" t="s">
        <v>868</v>
      </c>
      <c r="G97" s="233"/>
      <c r="H97" s="236">
        <v>4.5490000000000004</v>
      </c>
      <c r="I97" s="237"/>
      <c r="J97" s="233"/>
      <c r="K97" s="233"/>
      <c r="L97" s="238"/>
      <c r="M97" s="239"/>
      <c r="N97" s="240"/>
      <c r="O97" s="240"/>
      <c r="P97" s="240"/>
      <c r="Q97" s="240"/>
      <c r="R97" s="240"/>
      <c r="S97" s="240"/>
      <c r="T97" s="241"/>
      <c r="U97" s="13"/>
      <c r="V97" s="13"/>
      <c r="W97" s="13"/>
      <c r="X97" s="13"/>
      <c r="Y97" s="13"/>
      <c r="Z97" s="13"/>
      <c r="AA97" s="13"/>
      <c r="AB97" s="13"/>
      <c r="AC97" s="13"/>
      <c r="AD97" s="13"/>
      <c r="AE97" s="13"/>
      <c r="AT97" s="242" t="s">
        <v>166</v>
      </c>
      <c r="AU97" s="242" t="s">
        <v>81</v>
      </c>
      <c r="AV97" s="13" t="s">
        <v>81</v>
      </c>
      <c r="AW97" s="13" t="s">
        <v>33</v>
      </c>
      <c r="AX97" s="13" t="s">
        <v>71</v>
      </c>
      <c r="AY97" s="242" t="s">
        <v>154</v>
      </c>
    </row>
    <row r="98" s="2" customFormat="1" ht="16.5" customHeight="1">
      <c r="A98" s="38"/>
      <c r="B98" s="39"/>
      <c r="C98" s="247" t="s">
        <v>187</v>
      </c>
      <c r="D98" s="247" t="s">
        <v>228</v>
      </c>
      <c r="E98" s="248" t="s">
        <v>869</v>
      </c>
      <c r="F98" s="249" t="s">
        <v>870</v>
      </c>
      <c r="G98" s="250" t="s">
        <v>253</v>
      </c>
      <c r="H98" s="251">
        <v>8.3599999999999994</v>
      </c>
      <c r="I98" s="252"/>
      <c r="J98" s="253">
        <f>ROUND(I98*H98,2)</f>
        <v>0</v>
      </c>
      <c r="K98" s="249" t="s">
        <v>161</v>
      </c>
      <c r="L98" s="44"/>
      <c r="M98" s="254" t="s">
        <v>19</v>
      </c>
      <c r="N98" s="255" t="s">
        <v>42</v>
      </c>
      <c r="O98" s="84"/>
      <c r="P98" s="223">
        <f>O98*H98</f>
        <v>0</v>
      </c>
      <c r="Q98" s="223">
        <v>0</v>
      </c>
      <c r="R98" s="223">
        <f>Q98*H98</f>
        <v>0</v>
      </c>
      <c r="S98" s="223">
        <v>0</v>
      </c>
      <c r="T98" s="224">
        <f>S98*H98</f>
        <v>0</v>
      </c>
      <c r="U98" s="38"/>
      <c r="V98" s="38"/>
      <c r="W98" s="38"/>
      <c r="X98" s="38"/>
      <c r="Y98" s="38"/>
      <c r="Z98" s="38"/>
      <c r="AA98" s="38"/>
      <c r="AB98" s="38"/>
      <c r="AC98" s="38"/>
      <c r="AD98" s="38"/>
      <c r="AE98" s="38"/>
      <c r="AR98" s="225" t="s">
        <v>163</v>
      </c>
      <c r="AT98" s="225" t="s">
        <v>228</v>
      </c>
      <c r="AU98" s="225" t="s">
        <v>81</v>
      </c>
      <c r="AY98" s="17" t="s">
        <v>154</v>
      </c>
      <c r="BE98" s="226">
        <f>IF(N98="základní",J98,0)</f>
        <v>0</v>
      </c>
      <c r="BF98" s="226">
        <f>IF(N98="snížená",J98,0)</f>
        <v>0</v>
      </c>
      <c r="BG98" s="226">
        <f>IF(N98="zákl. přenesená",J98,0)</f>
        <v>0</v>
      </c>
      <c r="BH98" s="226">
        <f>IF(N98="sníž. přenesená",J98,0)</f>
        <v>0</v>
      </c>
      <c r="BI98" s="226">
        <f>IF(N98="nulová",J98,0)</f>
        <v>0</v>
      </c>
      <c r="BJ98" s="17" t="s">
        <v>79</v>
      </c>
      <c r="BK98" s="226">
        <f>ROUND(I98*H98,2)</f>
        <v>0</v>
      </c>
      <c r="BL98" s="17" t="s">
        <v>163</v>
      </c>
      <c r="BM98" s="225" t="s">
        <v>871</v>
      </c>
    </row>
    <row r="99" s="2" customFormat="1">
      <c r="A99" s="38"/>
      <c r="B99" s="39"/>
      <c r="C99" s="40"/>
      <c r="D99" s="227" t="s">
        <v>165</v>
      </c>
      <c r="E99" s="40"/>
      <c r="F99" s="228" t="s">
        <v>872</v>
      </c>
      <c r="G99" s="40"/>
      <c r="H99" s="40"/>
      <c r="I99" s="229"/>
      <c r="J99" s="40"/>
      <c r="K99" s="40"/>
      <c r="L99" s="44"/>
      <c r="M99" s="230"/>
      <c r="N99" s="231"/>
      <c r="O99" s="84"/>
      <c r="P99" s="84"/>
      <c r="Q99" s="84"/>
      <c r="R99" s="84"/>
      <c r="S99" s="84"/>
      <c r="T99" s="85"/>
      <c r="U99" s="38"/>
      <c r="V99" s="38"/>
      <c r="W99" s="38"/>
      <c r="X99" s="38"/>
      <c r="Y99" s="38"/>
      <c r="Z99" s="38"/>
      <c r="AA99" s="38"/>
      <c r="AB99" s="38"/>
      <c r="AC99" s="38"/>
      <c r="AD99" s="38"/>
      <c r="AE99" s="38"/>
      <c r="AT99" s="17" t="s">
        <v>165</v>
      </c>
      <c r="AU99" s="17" t="s">
        <v>81</v>
      </c>
    </row>
    <row r="100" s="13" customFormat="1">
      <c r="A100" s="13"/>
      <c r="B100" s="232"/>
      <c r="C100" s="233"/>
      <c r="D100" s="227" t="s">
        <v>166</v>
      </c>
      <c r="E100" s="234" t="s">
        <v>19</v>
      </c>
      <c r="F100" s="235" t="s">
        <v>873</v>
      </c>
      <c r="G100" s="233"/>
      <c r="H100" s="236">
        <v>8.3599999999999994</v>
      </c>
      <c r="I100" s="237"/>
      <c r="J100" s="233"/>
      <c r="K100" s="233"/>
      <c r="L100" s="238"/>
      <c r="M100" s="239"/>
      <c r="N100" s="240"/>
      <c r="O100" s="240"/>
      <c r="P100" s="240"/>
      <c r="Q100" s="240"/>
      <c r="R100" s="240"/>
      <c r="S100" s="240"/>
      <c r="T100" s="241"/>
      <c r="U100" s="13"/>
      <c r="V100" s="13"/>
      <c r="W100" s="13"/>
      <c r="X100" s="13"/>
      <c r="Y100" s="13"/>
      <c r="Z100" s="13"/>
      <c r="AA100" s="13"/>
      <c r="AB100" s="13"/>
      <c r="AC100" s="13"/>
      <c r="AD100" s="13"/>
      <c r="AE100" s="13"/>
      <c r="AT100" s="242" t="s">
        <v>166</v>
      </c>
      <c r="AU100" s="242" t="s">
        <v>81</v>
      </c>
      <c r="AV100" s="13" t="s">
        <v>81</v>
      </c>
      <c r="AW100" s="13" t="s">
        <v>33</v>
      </c>
      <c r="AX100" s="13" t="s">
        <v>71</v>
      </c>
      <c r="AY100" s="242" t="s">
        <v>154</v>
      </c>
    </row>
    <row r="101" s="12" customFormat="1" ht="22.8" customHeight="1">
      <c r="A101" s="12"/>
      <c r="B101" s="196"/>
      <c r="C101" s="197"/>
      <c r="D101" s="198" t="s">
        <v>70</v>
      </c>
      <c r="E101" s="210" t="s">
        <v>874</v>
      </c>
      <c r="F101" s="210" t="s">
        <v>875</v>
      </c>
      <c r="G101" s="197"/>
      <c r="H101" s="197"/>
      <c r="I101" s="200"/>
      <c r="J101" s="211">
        <f>BK101</f>
        <v>0</v>
      </c>
      <c r="K101" s="197"/>
      <c r="L101" s="202"/>
      <c r="M101" s="203"/>
      <c r="N101" s="204"/>
      <c r="O101" s="204"/>
      <c r="P101" s="205">
        <f>SUM(P102:P117)</f>
        <v>0</v>
      </c>
      <c r="Q101" s="204"/>
      <c r="R101" s="205">
        <f>SUM(R102:R117)</f>
        <v>12.069687</v>
      </c>
      <c r="S101" s="204"/>
      <c r="T101" s="206">
        <f>SUM(T102:T117)</f>
        <v>0</v>
      </c>
      <c r="U101" s="12"/>
      <c r="V101" s="12"/>
      <c r="W101" s="12"/>
      <c r="X101" s="12"/>
      <c r="Y101" s="12"/>
      <c r="Z101" s="12"/>
      <c r="AA101" s="12"/>
      <c r="AB101" s="12"/>
      <c r="AC101" s="12"/>
      <c r="AD101" s="12"/>
      <c r="AE101" s="12"/>
      <c r="AR101" s="207" t="s">
        <v>79</v>
      </c>
      <c r="AT101" s="208" t="s">
        <v>70</v>
      </c>
      <c r="AU101" s="208" t="s">
        <v>79</v>
      </c>
      <c r="AY101" s="207" t="s">
        <v>154</v>
      </c>
      <c r="BK101" s="209">
        <f>SUM(BK102:BK117)</f>
        <v>0</v>
      </c>
    </row>
    <row r="102" s="2" customFormat="1">
      <c r="A102" s="38"/>
      <c r="B102" s="39"/>
      <c r="C102" s="247" t="s">
        <v>194</v>
      </c>
      <c r="D102" s="247" t="s">
        <v>228</v>
      </c>
      <c r="E102" s="248" t="s">
        <v>755</v>
      </c>
      <c r="F102" s="249" t="s">
        <v>756</v>
      </c>
      <c r="G102" s="250" t="s">
        <v>238</v>
      </c>
      <c r="H102" s="251">
        <v>7.5</v>
      </c>
      <c r="I102" s="252"/>
      <c r="J102" s="253">
        <f>ROUND(I102*H102,2)</f>
        <v>0</v>
      </c>
      <c r="K102" s="249" t="s">
        <v>161</v>
      </c>
      <c r="L102" s="44"/>
      <c r="M102" s="254" t="s">
        <v>19</v>
      </c>
      <c r="N102" s="255" t="s">
        <v>42</v>
      </c>
      <c r="O102" s="84"/>
      <c r="P102" s="223">
        <f>O102*H102</f>
        <v>0</v>
      </c>
      <c r="Q102" s="223">
        <v>0</v>
      </c>
      <c r="R102" s="223">
        <f>Q102*H102</f>
        <v>0</v>
      </c>
      <c r="S102" s="223">
        <v>0</v>
      </c>
      <c r="T102" s="224">
        <f>S102*H102</f>
        <v>0</v>
      </c>
      <c r="U102" s="38"/>
      <c r="V102" s="38"/>
      <c r="W102" s="38"/>
      <c r="X102" s="38"/>
      <c r="Y102" s="38"/>
      <c r="Z102" s="38"/>
      <c r="AA102" s="38"/>
      <c r="AB102" s="38"/>
      <c r="AC102" s="38"/>
      <c r="AD102" s="38"/>
      <c r="AE102" s="38"/>
      <c r="AR102" s="225" t="s">
        <v>163</v>
      </c>
      <c r="AT102" s="225" t="s">
        <v>228</v>
      </c>
      <c r="AU102" s="225" t="s">
        <v>81</v>
      </c>
      <c r="AY102" s="17" t="s">
        <v>154</v>
      </c>
      <c r="BE102" s="226">
        <f>IF(N102="základní",J102,0)</f>
        <v>0</v>
      </c>
      <c r="BF102" s="226">
        <f>IF(N102="snížená",J102,0)</f>
        <v>0</v>
      </c>
      <c r="BG102" s="226">
        <f>IF(N102="zákl. přenesená",J102,0)</f>
        <v>0</v>
      </c>
      <c r="BH102" s="226">
        <f>IF(N102="sníž. přenesená",J102,0)</f>
        <v>0</v>
      </c>
      <c r="BI102" s="226">
        <f>IF(N102="nulová",J102,0)</f>
        <v>0</v>
      </c>
      <c r="BJ102" s="17" t="s">
        <v>79</v>
      </c>
      <c r="BK102" s="226">
        <f>ROUND(I102*H102,2)</f>
        <v>0</v>
      </c>
      <c r="BL102" s="17" t="s">
        <v>163</v>
      </c>
      <c r="BM102" s="225" t="s">
        <v>876</v>
      </c>
    </row>
    <row r="103" s="2" customFormat="1">
      <c r="A103" s="38"/>
      <c r="B103" s="39"/>
      <c r="C103" s="40"/>
      <c r="D103" s="227" t="s">
        <v>165</v>
      </c>
      <c r="E103" s="40"/>
      <c r="F103" s="228" t="s">
        <v>758</v>
      </c>
      <c r="G103" s="40"/>
      <c r="H103" s="40"/>
      <c r="I103" s="229"/>
      <c r="J103" s="40"/>
      <c r="K103" s="40"/>
      <c r="L103" s="44"/>
      <c r="M103" s="230"/>
      <c r="N103" s="231"/>
      <c r="O103" s="84"/>
      <c r="P103" s="84"/>
      <c r="Q103" s="84"/>
      <c r="R103" s="84"/>
      <c r="S103" s="84"/>
      <c r="T103" s="85"/>
      <c r="U103" s="38"/>
      <c r="V103" s="38"/>
      <c r="W103" s="38"/>
      <c r="X103" s="38"/>
      <c r="Y103" s="38"/>
      <c r="Z103" s="38"/>
      <c r="AA103" s="38"/>
      <c r="AB103" s="38"/>
      <c r="AC103" s="38"/>
      <c r="AD103" s="38"/>
      <c r="AE103" s="38"/>
      <c r="AT103" s="17" t="s">
        <v>165</v>
      </c>
      <c r="AU103" s="17" t="s">
        <v>81</v>
      </c>
    </row>
    <row r="104" s="13" customFormat="1">
      <c r="A104" s="13"/>
      <c r="B104" s="232"/>
      <c r="C104" s="233"/>
      <c r="D104" s="227" t="s">
        <v>166</v>
      </c>
      <c r="E104" s="234" t="s">
        <v>19</v>
      </c>
      <c r="F104" s="235" t="s">
        <v>877</v>
      </c>
      <c r="G104" s="233"/>
      <c r="H104" s="236">
        <v>7.5</v>
      </c>
      <c r="I104" s="237"/>
      <c r="J104" s="233"/>
      <c r="K104" s="233"/>
      <c r="L104" s="238"/>
      <c r="M104" s="239"/>
      <c r="N104" s="240"/>
      <c r="O104" s="240"/>
      <c r="P104" s="240"/>
      <c r="Q104" s="240"/>
      <c r="R104" s="240"/>
      <c r="S104" s="240"/>
      <c r="T104" s="241"/>
      <c r="U104" s="13"/>
      <c r="V104" s="13"/>
      <c r="W104" s="13"/>
      <c r="X104" s="13"/>
      <c r="Y104" s="13"/>
      <c r="Z104" s="13"/>
      <c r="AA104" s="13"/>
      <c r="AB104" s="13"/>
      <c r="AC104" s="13"/>
      <c r="AD104" s="13"/>
      <c r="AE104" s="13"/>
      <c r="AT104" s="242" t="s">
        <v>166</v>
      </c>
      <c r="AU104" s="242" t="s">
        <v>81</v>
      </c>
      <c r="AV104" s="13" t="s">
        <v>81</v>
      </c>
      <c r="AW104" s="13" t="s">
        <v>33</v>
      </c>
      <c r="AX104" s="13" t="s">
        <v>71</v>
      </c>
      <c r="AY104" s="242" t="s">
        <v>154</v>
      </c>
    </row>
    <row r="105" s="2" customFormat="1" ht="16.5" customHeight="1">
      <c r="A105" s="38"/>
      <c r="B105" s="39"/>
      <c r="C105" s="247" t="s">
        <v>196</v>
      </c>
      <c r="D105" s="247" t="s">
        <v>228</v>
      </c>
      <c r="E105" s="248" t="s">
        <v>878</v>
      </c>
      <c r="F105" s="249" t="s">
        <v>879</v>
      </c>
      <c r="G105" s="250" t="s">
        <v>238</v>
      </c>
      <c r="H105" s="251">
        <v>0.55000000000000004</v>
      </c>
      <c r="I105" s="252"/>
      <c r="J105" s="253">
        <f>ROUND(I105*H105,2)</f>
        <v>0</v>
      </c>
      <c r="K105" s="249" t="s">
        <v>804</v>
      </c>
      <c r="L105" s="44"/>
      <c r="M105" s="254" t="s">
        <v>19</v>
      </c>
      <c r="N105" s="255" t="s">
        <v>42</v>
      </c>
      <c r="O105" s="84"/>
      <c r="P105" s="223">
        <f>O105*H105</f>
        <v>0</v>
      </c>
      <c r="Q105" s="223">
        <v>2.2563399999999998</v>
      </c>
      <c r="R105" s="223">
        <f>Q105*H105</f>
        <v>1.2409870000000001</v>
      </c>
      <c r="S105" s="223">
        <v>0</v>
      </c>
      <c r="T105" s="224">
        <f>S105*H105</f>
        <v>0</v>
      </c>
      <c r="U105" s="38"/>
      <c r="V105" s="38"/>
      <c r="W105" s="38"/>
      <c r="X105" s="38"/>
      <c r="Y105" s="38"/>
      <c r="Z105" s="38"/>
      <c r="AA105" s="38"/>
      <c r="AB105" s="38"/>
      <c r="AC105" s="38"/>
      <c r="AD105" s="38"/>
      <c r="AE105" s="38"/>
      <c r="AR105" s="225" t="s">
        <v>163</v>
      </c>
      <c r="AT105" s="225" t="s">
        <v>228</v>
      </c>
      <c r="AU105" s="225" t="s">
        <v>81</v>
      </c>
      <c r="AY105" s="17" t="s">
        <v>154</v>
      </c>
      <c r="BE105" s="226">
        <f>IF(N105="základní",J105,0)</f>
        <v>0</v>
      </c>
      <c r="BF105" s="226">
        <f>IF(N105="snížená",J105,0)</f>
        <v>0</v>
      </c>
      <c r="BG105" s="226">
        <f>IF(N105="zákl. přenesená",J105,0)</f>
        <v>0</v>
      </c>
      <c r="BH105" s="226">
        <f>IF(N105="sníž. přenesená",J105,0)</f>
        <v>0</v>
      </c>
      <c r="BI105" s="226">
        <f>IF(N105="nulová",J105,0)</f>
        <v>0</v>
      </c>
      <c r="BJ105" s="17" t="s">
        <v>79</v>
      </c>
      <c r="BK105" s="226">
        <f>ROUND(I105*H105,2)</f>
        <v>0</v>
      </c>
      <c r="BL105" s="17" t="s">
        <v>163</v>
      </c>
      <c r="BM105" s="225" t="s">
        <v>880</v>
      </c>
    </row>
    <row r="106" s="2" customFormat="1">
      <c r="A106" s="38"/>
      <c r="B106" s="39"/>
      <c r="C106" s="40"/>
      <c r="D106" s="227" t="s">
        <v>165</v>
      </c>
      <c r="E106" s="40"/>
      <c r="F106" s="228" t="s">
        <v>881</v>
      </c>
      <c r="G106" s="40"/>
      <c r="H106" s="40"/>
      <c r="I106" s="229"/>
      <c r="J106" s="40"/>
      <c r="K106" s="40"/>
      <c r="L106" s="44"/>
      <c r="M106" s="230"/>
      <c r="N106" s="231"/>
      <c r="O106" s="84"/>
      <c r="P106" s="84"/>
      <c r="Q106" s="84"/>
      <c r="R106" s="84"/>
      <c r="S106" s="84"/>
      <c r="T106" s="85"/>
      <c r="U106" s="38"/>
      <c r="V106" s="38"/>
      <c r="W106" s="38"/>
      <c r="X106" s="38"/>
      <c r="Y106" s="38"/>
      <c r="Z106" s="38"/>
      <c r="AA106" s="38"/>
      <c r="AB106" s="38"/>
      <c r="AC106" s="38"/>
      <c r="AD106" s="38"/>
      <c r="AE106" s="38"/>
      <c r="AT106" s="17" t="s">
        <v>165</v>
      </c>
      <c r="AU106" s="17" t="s">
        <v>81</v>
      </c>
    </row>
    <row r="107" s="2" customFormat="1">
      <c r="A107" s="38"/>
      <c r="B107" s="39"/>
      <c r="C107" s="247" t="s">
        <v>162</v>
      </c>
      <c r="D107" s="247" t="s">
        <v>228</v>
      </c>
      <c r="E107" s="248" t="s">
        <v>882</v>
      </c>
      <c r="F107" s="249" t="s">
        <v>883</v>
      </c>
      <c r="G107" s="250" t="s">
        <v>160</v>
      </c>
      <c r="H107" s="251">
        <v>4</v>
      </c>
      <c r="I107" s="252"/>
      <c r="J107" s="253">
        <f>ROUND(I107*H107,2)</f>
        <v>0</v>
      </c>
      <c r="K107" s="249" t="s">
        <v>161</v>
      </c>
      <c r="L107" s="44"/>
      <c r="M107" s="254" t="s">
        <v>19</v>
      </c>
      <c r="N107" s="255" t="s">
        <v>42</v>
      </c>
      <c r="O107" s="84"/>
      <c r="P107" s="223">
        <f>O107*H107</f>
        <v>0</v>
      </c>
      <c r="Q107" s="223">
        <v>0</v>
      </c>
      <c r="R107" s="223">
        <f>Q107*H107</f>
        <v>0</v>
      </c>
      <c r="S107" s="223">
        <v>0</v>
      </c>
      <c r="T107" s="224">
        <f>S107*H107</f>
        <v>0</v>
      </c>
      <c r="U107" s="38"/>
      <c r="V107" s="38"/>
      <c r="W107" s="38"/>
      <c r="X107" s="38"/>
      <c r="Y107" s="38"/>
      <c r="Z107" s="38"/>
      <c r="AA107" s="38"/>
      <c r="AB107" s="38"/>
      <c r="AC107" s="38"/>
      <c r="AD107" s="38"/>
      <c r="AE107" s="38"/>
      <c r="AR107" s="225" t="s">
        <v>163</v>
      </c>
      <c r="AT107" s="225" t="s">
        <v>228</v>
      </c>
      <c r="AU107" s="225" t="s">
        <v>81</v>
      </c>
      <c r="AY107" s="17" t="s">
        <v>154</v>
      </c>
      <c r="BE107" s="226">
        <f>IF(N107="základní",J107,0)</f>
        <v>0</v>
      </c>
      <c r="BF107" s="226">
        <f>IF(N107="snížená",J107,0)</f>
        <v>0</v>
      </c>
      <c r="BG107" s="226">
        <f>IF(N107="zákl. přenesená",J107,0)</f>
        <v>0</v>
      </c>
      <c r="BH107" s="226">
        <f>IF(N107="sníž. přenesená",J107,0)</f>
        <v>0</v>
      </c>
      <c r="BI107" s="226">
        <f>IF(N107="nulová",J107,0)</f>
        <v>0</v>
      </c>
      <c r="BJ107" s="17" t="s">
        <v>79</v>
      </c>
      <c r="BK107" s="226">
        <f>ROUND(I107*H107,2)</f>
        <v>0</v>
      </c>
      <c r="BL107" s="17" t="s">
        <v>163</v>
      </c>
      <c r="BM107" s="225" t="s">
        <v>884</v>
      </c>
    </row>
    <row r="108" s="2" customFormat="1">
      <c r="A108" s="38"/>
      <c r="B108" s="39"/>
      <c r="C108" s="40"/>
      <c r="D108" s="227" t="s">
        <v>165</v>
      </c>
      <c r="E108" s="40"/>
      <c r="F108" s="228" t="s">
        <v>885</v>
      </c>
      <c r="G108" s="40"/>
      <c r="H108" s="40"/>
      <c r="I108" s="229"/>
      <c r="J108" s="40"/>
      <c r="K108" s="40"/>
      <c r="L108" s="44"/>
      <c r="M108" s="230"/>
      <c r="N108" s="231"/>
      <c r="O108" s="84"/>
      <c r="P108" s="84"/>
      <c r="Q108" s="84"/>
      <c r="R108" s="84"/>
      <c r="S108" s="84"/>
      <c r="T108" s="85"/>
      <c r="U108" s="38"/>
      <c r="V108" s="38"/>
      <c r="W108" s="38"/>
      <c r="X108" s="38"/>
      <c r="Y108" s="38"/>
      <c r="Z108" s="38"/>
      <c r="AA108" s="38"/>
      <c r="AB108" s="38"/>
      <c r="AC108" s="38"/>
      <c r="AD108" s="38"/>
      <c r="AE108" s="38"/>
      <c r="AT108" s="17" t="s">
        <v>165</v>
      </c>
      <c r="AU108" s="17" t="s">
        <v>81</v>
      </c>
    </row>
    <row r="109" s="2" customFormat="1">
      <c r="A109" s="38"/>
      <c r="B109" s="39"/>
      <c r="C109" s="212" t="s">
        <v>205</v>
      </c>
      <c r="D109" s="212" t="s">
        <v>157</v>
      </c>
      <c r="E109" s="214" t="s">
        <v>886</v>
      </c>
      <c r="F109" s="215" t="s">
        <v>887</v>
      </c>
      <c r="G109" s="216" t="s">
        <v>160</v>
      </c>
      <c r="H109" s="217">
        <v>4</v>
      </c>
      <c r="I109" s="218"/>
      <c r="J109" s="219">
        <f>ROUND(I109*H109,2)</f>
        <v>0</v>
      </c>
      <c r="K109" s="215" t="s">
        <v>161</v>
      </c>
      <c r="L109" s="220"/>
      <c r="M109" s="221" t="s">
        <v>19</v>
      </c>
      <c r="N109" s="222" t="s">
        <v>42</v>
      </c>
      <c r="O109" s="84"/>
      <c r="P109" s="223">
        <f>O109*H109</f>
        <v>0</v>
      </c>
      <c r="Q109" s="223">
        <v>0</v>
      </c>
      <c r="R109" s="223">
        <f>Q109*H109</f>
        <v>0</v>
      </c>
      <c r="S109" s="223">
        <v>0</v>
      </c>
      <c r="T109" s="224">
        <f>S109*H109</f>
        <v>0</v>
      </c>
      <c r="U109" s="38"/>
      <c r="V109" s="38"/>
      <c r="W109" s="38"/>
      <c r="X109" s="38"/>
      <c r="Y109" s="38"/>
      <c r="Z109" s="38"/>
      <c r="AA109" s="38"/>
      <c r="AB109" s="38"/>
      <c r="AC109" s="38"/>
      <c r="AD109" s="38"/>
      <c r="AE109" s="38"/>
      <c r="AR109" s="225" t="s">
        <v>162</v>
      </c>
      <c r="AT109" s="225" t="s">
        <v>157</v>
      </c>
      <c r="AU109" s="225" t="s">
        <v>81</v>
      </c>
      <c r="AY109" s="17" t="s">
        <v>154</v>
      </c>
      <c r="BE109" s="226">
        <f>IF(N109="základní",J109,0)</f>
        <v>0</v>
      </c>
      <c r="BF109" s="226">
        <f>IF(N109="snížená",J109,0)</f>
        <v>0</v>
      </c>
      <c r="BG109" s="226">
        <f>IF(N109="zákl. přenesená",J109,0)</f>
        <v>0</v>
      </c>
      <c r="BH109" s="226">
        <f>IF(N109="sníž. přenesená",J109,0)</f>
        <v>0</v>
      </c>
      <c r="BI109" s="226">
        <f>IF(N109="nulová",J109,0)</f>
        <v>0</v>
      </c>
      <c r="BJ109" s="17" t="s">
        <v>79</v>
      </c>
      <c r="BK109" s="226">
        <f>ROUND(I109*H109,2)</f>
        <v>0</v>
      </c>
      <c r="BL109" s="17" t="s">
        <v>163</v>
      </c>
      <c r="BM109" s="225" t="s">
        <v>888</v>
      </c>
    </row>
    <row r="110" s="2" customFormat="1">
      <c r="A110" s="38"/>
      <c r="B110" s="39"/>
      <c r="C110" s="40"/>
      <c r="D110" s="227" t="s">
        <v>165</v>
      </c>
      <c r="E110" s="40"/>
      <c r="F110" s="228" t="s">
        <v>887</v>
      </c>
      <c r="G110" s="40"/>
      <c r="H110" s="40"/>
      <c r="I110" s="229"/>
      <c r="J110" s="40"/>
      <c r="K110" s="40"/>
      <c r="L110" s="44"/>
      <c r="M110" s="230"/>
      <c r="N110" s="231"/>
      <c r="O110" s="84"/>
      <c r="P110" s="84"/>
      <c r="Q110" s="84"/>
      <c r="R110" s="84"/>
      <c r="S110" s="84"/>
      <c r="T110" s="85"/>
      <c r="U110" s="38"/>
      <c r="V110" s="38"/>
      <c r="W110" s="38"/>
      <c r="X110" s="38"/>
      <c r="Y110" s="38"/>
      <c r="Z110" s="38"/>
      <c r="AA110" s="38"/>
      <c r="AB110" s="38"/>
      <c r="AC110" s="38"/>
      <c r="AD110" s="38"/>
      <c r="AE110" s="38"/>
      <c r="AT110" s="17" t="s">
        <v>165</v>
      </c>
      <c r="AU110" s="17" t="s">
        <v>81</v>
      </c>
    </row>
    <row r="111" s="2" customFormat="1" ht="16.5" customHeight="1">
      <c r="A111" s="38"/>
      <c r="B111" s="39"/>
      <c r="C111" s="212" t="s">
        <v>213</v>
      </c>
      <c r="D111" s="212" t="s">
        <v>157</v>
      </c>
      <c r="E111" s="214" t="s">
        <v>889</v>
      </c>
      <c r="F111" s="215" t="s">
        <v>890</v>
      </c>
      <c r="G111" s="216" t="s">
        <v>253</v>
      </c>
      <c r="H111" s="217">
        <v>9.5999999999999996</v>
      </c>
      <c r="I111" s="218"/>
      <c r="J111" s="219">
        <f>ROUND(I111*H111,2)</f>
        <v>0</v>
      </c>
      <c r="K111" s="215" t="s">
        <v>161</v>
      </c>
      <c r="L111" s="220"/>
      <c r="M111" s="221" t="s">
        <v>19</v>
      </c>
      <c r="N111" s="222" t="s">
        <v>42</v>
      </c>
      <c r="O111" s="84"/>
      <c r="P111" s="223">
        <f>O111*H111</f>
        <v>0</v>
      </c>
      <c r="Q111" s="223">
        <v>1</v>
      </c>
      <c r="R111" s="223">
        <f>Q111*H111</f>
        <v>9.5999999999999996</v>
      </c>
      <c r="S111" s="223">
        <v>0</v>
      </c>
      <c r="T111" s="224">
        <f>S111*H111</f>
        <v>0</v>
      </c>
      <c r="U111" s="38"/>
      <c r="V111" s="38"/>
      <c r="W111" s="38"/>
      <c r="X111" s="38"/>
      <c r="Y111" s="38"/>
      <c r="Z111" s="38"/>
      <c r="AA111" s="38"/>
      <c r="AB111" s="38"/>
      <c r="AC111" s="38"/>
      <c r="AD111" s="38"/>
      <c r="AE111" s="38"/>
      <c r="AR111" s="225" t="s">
        <v>162</v>
      </c>
      <c r="AT111" s="225" t="s">
        <v>157</v>
      </c>
      <c r="AU111" s="225" t="s">
        <v>81</v>
      </c>
      <c r="AY111" s="17" t="s">
        <v>154</v>
      </c>
      <c r="BE111" s="226">
        <f>IF(N111="základní",J111,0)</f>
        <v>0</v>
      </c>
      <c r="BF111" s="226">
        <f>IF(N111="snížená",J111,0)</f>
        <v>0</v>
      </c>
      <c r="BG111" s="226">
        <f>IF(N111="zákl. přenesená",J111,0)</f>
        <v>0</v>
      </c>
      <c r="BH111" s="226">
        <f>IF(N111="sníž. přenesená",J111,0)</f>
        <v>0</v>
      </c>
      <c r="BI111" s="226">
        <f>IF(N111="nulová",J111,0)</f>
        <v>0</v>
      </c>
      <c r="BJ111" s="17" t="s">
        <v>79</v>
      </c>
      <c r="BK111" s="226">
        <f>ROUND(I111*H111,2)</f>
        <v>0</v>
      </c>
      <c r="BL111" s="17" t="s">
        <v>163</v>
      </c>
      <c r="BM111" s="225" t="s">
        <v>891</v>
      </c>
    </row>
    <row r="112" s="2" customFormat="1">
      <c r="A112" s="38"/>
      <c r="B112" s="39"/>
      <c r="C112" s="40"/>
      <c r="D112" s="227" t="s">
        <v>165</v>
      </c>
      <c r="E112" s="40"/>
      <c r="F112" s="228" t="s">
        <v>890</v>
      </c>
      <c r="G112" s="40"/>
      <c r="H112" s="40"/>
      <c r="I112" s="229"/>
      <c r="J112" s="40"/>
      <c r="K112" s="40"/>
      <c r="L112" s="44"/>
      <c r="M112" s="230"/>
      <c r="N112" s="231"/>
      <c r="O112" s="84"/>
      <c r="P112" s="84"/>
      <c r="Q112" s="84"/>
      <c r="R112" s="84"/>
      <c r="S112" s="84"/>
      <c r="T112" s="85"/>
      <c r="U112" s="38"/>
      <c r="V112" s="38"/>
      <c r="W112" s="38"/>
      <c r="X112" s="38"/>
      <c r="Y112" s="38"/>
      <c r="Z112" s="38"/>
      <c r="AA112" s="38"/>
      <c r="AB112" s="38"/>
      <c r="AC112" s="38"/>
      <c r="AD112" s="38"/>
      <c r="AE112" s="38"/>
      <c r="AT112" s="17" t="s">
        <v>165</v>
      </c>
      <c r="AU112" s="17" t="s">
        <v>81</v>
      </c>
    </row>
    <row r="113" s="13" customFormat="1">
      <c r="A113" s="13"/>
      <c r="B113" s="232"/>
      <c r="C113" s="233"/>
      <c r="D113" s="227" t="s">
        <v>166</v>
      </c>
      <c r="E113" s="234" t="s">
        <v>19</v>
      </c>
      <c r="F113" s="235" t="s">
        <v>892</v>
      </c>
      <c r="G113" s="233"/>
      <c r="H113" s="236">
        <v>9.5999999999999996</v>
      </c>
      <c r="I113" s="237"/>
      <c r="J113" s="233"/>
      <c r="K113" s="233"/>
      <c r="L113" s="238"/>
      <c r="M113" s="239"/>
      <c r="N113" s="240"/>
      <c r="O113" s="240"/>
      <c r="P113" s="240"/>
      <c r="Q113" s="240"/>
      <c r="R113" s="240"/>
      <c r="S113" s="240"/>
      <c r="T113" s="241"/>
      <c r="U113" s="13"/>
      <c r="V113" s="13"/>
      <c r="W113" s="13"/>
      <c r="X113" s="13"/>
      <c r="Y113" s="13"/>
      <c r="Z113" s="13"/>
      <c r="AA113" s="13"/>
      <c r="AB113" s="13"/>
      <c r="AC113" s="13"/>
      <c r="AD113" s="13"/>
      <c r="AE113" s="13"/>
      <c r="AT113" s="242" t="s">
        <v>166</v>
      </c>
      <c r="AU113" s="242" t="s">
        <v>81</v>
      </c>
      <c r="AV113" s="13" t="s">
        <v>81</v>
      </c>
      <c r="AW113" s="13" t="s">
        <v>33</v>
      </c>
      <c r="AX113" s="13" t="s">
        <v>71</v>
      </c>
      <c r="AY113" s="242" t="s">
        <v>154</v>
      </c>
    </row>
    <row r="114" s="2" customFormat="1" ht="21.75" customHeight="1">
      <c r="A114" s="38"/>
      <c r="B114" s="39"/>
      <c r="C114" s="212" t="s">
        <v>217</v>
      </c>
      <c r="D114" s="212" t="s">
        <v>157</v>
      </c>
      <c r="E114" s="214" t="s">
        <v>893</v>
      </c>
      <c r="F114" s="215" t="s">
        <v>894</v>
      </c>
      <c r="G114" s="216" t="s">
        <v>238</v>
      </c>
      <c r="H114" s="217">
        <v>0.55000000000000004</v>
      </c>
      <c r="I114" s="218"/>
      <c r="J114" s="219">
        <f>ROUND(I114*H114,2)</f>
        <v>0</v>
      </c>
      <c r="K114" s="215" t="s">
        <v>161</v>
      </c>
      <c r="L114" s="220"/>
      <c r="M114" s="221" t="s">
        <v>19</v>
      </c>
      <c r="N114" s="222" t="s">
        <v>42</v>
      </c>
      <c r="O114" s="84"/>
      <c r="P114" s="223">
        <f>O114*H114</f>
        <v>0</v>
      </c>
      <c r="Q114" s="223">
        <v>2.234</v>
      </c>
      <c r="R114" s="223">
        <f>Q114*H114</f>
        <v>1.2287000000000001</v>
      </c>
      <c r="S114" s="223">
        <v>0</v>
      </c>
      <c r="T114" s="224">
        <f>S114*H114</f>
        <v>0</v>
      </c>
      <c r="U114" s="38"/>
      <c r="V114" s="38"/>
      <c r="W114" s="38"/>
      <c r="X114" s="38"/>
      <c r="Y114" s="38"/>
      <c r="Z114" s="38"/>
      <c r="AA114" s="38"/>
      <c r="AB114" s="38"/>
      <c r="AC114" s="38"/>
      <c r="AD114" s="38"/>
      <c r="AE114" s="38"/>
      <c r="AR114" s="225" t="s">
        <v>162</v>
      </c>
      <c r="AT114" s="225" t="s">
        <v>157</v>
      </c>
      <c r="AU114" s="225" t="s">
        <v>81</v>
      </c>
      <c r="AY114" s="17" t="s">
        <v>154</v>
      </c>
      <c r="BE114" s="226">
        <f>IF(N114="základní",J114,0)</f>
        <v>0</v>
      </c>
      <c r="BF114" s="226">
        <f>IF(N114="snížená",J114,0)</f>
        <v>0</v>
      </c>
      <c r="BG114" s="226">
        <f>IF(N114="zákl. přenesená",J114,0)</f>
        <v>0</v>
      </c>
      <c r="BH114" s="226">
        <f>IF(N114="sníž. přenesená",J114,0)</f>
        <v>0</v>
      </c>
      <c r="BI114" s="226">
        <f>IF(N114="nulová",J114,0)</f>
        <v>0</v>
      </c>
      <c r="BJ114" s="17" t="s">
        <v>79</v>
      </c>
      <c r="BK114" s="226">
        <f>ROUND(I114*H114,2)</f>
        <v>0</v>
      </c>
      <c r="BL114" s="17" t="s">
        <v>163</v>
      </c>
      <c r="BM114" s="225" t="s">
        <v>895</v>
      </c>
    </row>
    <row r="115" s="2" customFormat="1">
      <c r="A115" s="38"/>
      <c r="B115" s="39"/>
      <c r="C115" s="40"/>
      <c r="D115" s="227" t="s">
        <v>165</v>
      </c>
      <c r="E115" s="40"/>
      <c r="F115" s="228" t="s">
        <v>894</v>
      </c>
      <c r="G115" s="40"/>
      <c r="H115" s="40"/>
      <c r="I115" s="229"/>
      <c r="J115" s="40"/>
      <c r="K115" s="40"/>
      <c r="L115" s="44"/>
      <c r="M115" s="230"/>
      <c r="N115" s="231"/>
      <c r="O115" s="84"/>
      <c r="P115" s="84"/>
      <c r="Q115" s="84"/>
      <c r="R115" s="84"/>
      <c r="S115" s="84"/>
      <c r="T115" s="85"/>
      <c r="U115" s="38"/>
      <c r="V115" s="38"/>
      <c r="W115" s="38"/>
      <c r="X115" s="38"/>
      <c r="Y115" s="38"/>
      <c r="Z115" s="38"/>
      <c r="AA115" s="38"/>
      <c r="AB115" s="38"/>
      <c r="AC115" s="38"/>
      <c r="AD115" s="38"/>
      <c r="AE115" s="38"/>
      <c r="AT115" s="17" t="s">
        <v>165</v>
      </c>
      <c r="AU115" s="17" t="s">
        <v>81</v>
      </c>
    </row>
    <row r="116" s="13" customFormat="1">
      <c r="A116" s="13"/>
      <c r="B116" s="232"/>
      <c r="C116" s="233"/>
      <c r="D116" s="227" t="s">
        <v>166</v>
      </c>
      <c r="E116" s="234" t="s">
        <v>19</v>
      </c>
      <c r="F116" s="235" t="s">
        <v>896</v>
      </c>
      <c r="G116" s="233"/>
      <c r="H116" s="236">
        <v>0.55000000000000004</v>
      </c>
      <c r="I116" s="237"/>
      <c r="J116" s="233"/>
      <c r="K116" s="233"/>
      <c r="L116" s="238"/>
      <c r="M116" s="239"/>
      <c r="N116" s="240"/>
      <c r="O116" s="240"/>
      <c r="P116" s="240"/>
      <c r="Q116" s="240"/>
      <c r="R116" s="240"/>
      <c r="S116" s="240"/>
      <c r="T116" s="241"/>
      <c r="U116" s="13"/>
      <c r="V116" s="13"/>
      <c r="W116" s="13"/>
      <c r="X116" s="13"/>
      <c r="Y116" s="13"/>
      <c r="Z116" s="13"/>
      <c r="AA116" s="13"/>
      <c r="AB116" s="13"/>
      <c r="AC116" s="13"/>
      <c r="AD116" s="13"/>
      <c r="AE116" s="13"/>
      <c r="AT116" s="242" t="s">
        <v>166</v>
      </c>
      <c r="AU116" s="242" t="s">
        <v>81</v>
      </c>
      <c r="AV116" s="13" t="s">
        <v>81</v>
      </c>
      <c r="AW116" s="13" t="s">
        <v>33</v>
      </c>
      <c r="AX116" s="13" t="s">
        <v>71</v>
      </c>
      <c r="AY116" s="242" t="s">
        <v>154</v>
      </c>
    </row>
    <row r="117" s="14" customFormat="1">
      <c r="A117" s="14"/>
      <c r="B117" s="256"/>
      <c r="C117" s="257"/>
      <c r="D117" s="227" t="s">
        <v>166</v>
      </c>
      <c r="E117" s="258" t="s">
        <v>19</v>
      </c>
      <c r="F117" s="259" t="s">
        <v>897</v>
      </c>
      <c r="G117" s="257"/>
      <c r="H117" s="258" t="s">
        <v>19</v>
      </c>
      <c r="I117" s="260"/>
      <c r="J117" s="257"/>
      <c r="K117" s="257"/>
      <c r="L117" s="261"/>
      <c r="M117" s="262"/>
      <c r="N117" s="263"/>
      <c r="O117" s="263"/>
      <c r="P117" s="263"/>
      <c r="Q117" s="263"/>
      <c r="R117" s="263"/>
      <c r="S117" s="263"/>
      <c r="T117" s="264"/>
      <c r="U117" s="14"/>
      <c r="V117" s="14"/>
      <c r="W117" s="14"/>
      <c r="X117" s="14"/>
      <c r="Y117" s="14"/>
      <c r="Z117" s="14"/>
      <c r="AA117" s="14"/>
      <c r="AB117" s="14"/>
      <c r="AC117" s="14"/>
      <c r="AD117" s="14"/>
      <c r="AE117" s="14"/>
      <c r="AT117" s="265" t="s">
        <v>166</v>
      </c>
      <c r="AU117" s="265" t="s">
        <v>81</v>
      </c>
      <c r="AV117" s="14" t="s">
        <v>79</v>
      </c>
      <c r="AW117" s="14" t="s">
        <v>33</v>
      </c>
      <c r="AX117" s="14" t="s">
        <v>71</v>
      </c>
      <c r="AY117" s="265" t="s">
        <v>154</v>
      </c>
    </row>
    <row r="118" s="12" customFormat="1" ht="25.92" customHeight="1">
      <c r="A118" s="12"/>
      <c r="B118" s="196"/>
      <c r="C118" s="197"/>
      <c r="D118" s="198" t="s">
        <v>70</v>
      </c>
      <c r="E118" s="199" t="s">
        <v>898</v>
      </c>
      <c r="F118" s="199" t="s">
        <v>899</v>
      </c>
      <c r="G118" s="197"/>
      <c r="H118" s="197"/>
      <c r="I118" s="200"/>
      <c r="J118" s="201">
        <f>BK118</f>
        <v>0</v>
      </c>
      <c r="K118" s="197"/>
      <c r="L118" s="202"/>
      <c r="M118" s="203"/>
      <c r="N118" s="204"/>
      <c r="O118" s="204"/>
      <c r="P118" s="205">
        <f>SUM(P119:P210)</f>
        <v>0</v>
      </c>
      <c r="Q118" s="204"/>
      <c r="R118" s="205">
        <f>SUM(R119:R210)</f>
        <v>47.664999999999999</v>
      </c>
      <c r="S118" s="204"/>
      <c r="T118" s="206">
        <f>SUM(T119:T210)</f>
        <v>0</v>
      </c>
      <c r="U118" s="12"/>
      <c r="V118" s="12"/>
      <c r="W118" s="12"/>
      <c r="X118" s="12"/>
      <c r="Y118" s="12"/>
      <c r="Z118" s="12"/>
      <c r="AA118" s="12"/>
      <c r="AB118" s="12"/>
      <c r="AC118" s="12"/>
      <c r="AD118" s="12"/>
      <c r="AE118" s="12"/>
      <c r="AR118" s="207" t="s">
        <v>79</v>
      </c>
      <c r="AT118" s="208" t="s">
        <v>70</v>
      </c>
      <c r="AU118" s="208" t="s">
        <v>71</v>
      </c>
      <c r="AY118" s="207" t="s">
        <v>154</v>
      </c>
      <c r="BK118" s="209">
        <f>SUM(BK119:BK210)</f>
        <v>0</v>
      </c>
    </row>
    <row r="119" s="2" customFormat="1">
      <c r="A119" s="38"/>
      <c r="B119" s="39"/>
      <c r="C119" s="247" t="s">
        <v>293</v>
      </c>
      <c r="D119" s="247" t="s">
        <v>228</v>
      </c>
      <c r="E119" s="248" t="s">
        <v>900</v>
      </c>
      <c r="F119" s="249" t="s">
        <v>901</v>
      </c>
      <c r="G119" s="250" t="s">
        <v>160</v>
      </c>
      <c r="H119" s="251">
        <v>2</v>
      </c>
      <c r="I119" s="252"/>
      <c r="J119" s="253">
        <f>ROUND(I119*H119,2)</f>
        <v>0</v>
      </c>
      <c r="K119" s="249" t="s">
        <v>161</v>
      </c>
      <c r="L119" s="44"/>
      <c r="M119" s="254" t="s">
        <v>19</v>
      </c>
      <c r="N119" s="255" t="s">
        <v>42</v>
      </c>
      <c r="O119" s="84"/>
      <c r="P119" s="223">
        <f>O119*H119</f>
        <v>0</v>
      </c>
      <c r="Q119" s="223">
        <v>0</v>
      </c>
      <c r="R119" s="223">
        <f>Q119*H119</f>
        <v>0</v>
      </c>
      <c r="S119" s="223">
        <v>0</v>
      </c>
      <c r="T119" s="224">
        <f>S119*H119</f>
        <v>0</v>
      </c>
      <c r="U119" s="38"/>
      <c r="V119" s="38"/>
      <c r="W119" s="38"/>
      <c r="X119" s="38"/>
      <c r="Y119" s="38"/>
      <c r="Z119" s="38"/>
      <c r="AA119" s="38"/>
      <c r="AB119" s="38"/>
      <c r="AC119" s="38"/>
      <c r="AD119" s="38"/>
      <c r="AE119" s="38"/>
      <c r="AR119" s="225" t="s">
        <v>163</v>
      </c>
      <c r="AT119" s="225" t="s">
        <v>228</v>
      </c>
      <c r="AU119" s="225" t="s">
        <v>79</v>
      </c>
      <c r="AY119" s="17" t="s">
        <v>154</v>
      </c>
      <c r="BE119" s="226">
        <f>IF(N119="základní",J119,0)</f>
        <v>0</v>
      </c>
      <c r="BF119" s="226">
        <f>IF(N119="snížená",J119,0)</f>
        <v>0</v>
      </c>
      <c r="BG119" s="226">
        <f>IF(N119="zákl. přenesená",J119,0)</f>
        <v>0</v>
      </c>
      <c r="BH119" s="226">
        <f>IF(N119="sníž. přenesená",J119,0)</f>
        <v>0</v>
      </c>
      <c r="BI119" s="226">
        <f>IF(N119="nulová",J119,0)</f>
        <v>0</v>
      </c>
      <c r="BJ119" s="17" t="s">
        <v>79</v>
      </c>
      <c r="BK119" s="226">
        <f>ROUND(I119*H119,2)</f>
        <v>0</v>
      </c>
      <c r="BL119" s="17" t="s">
        <v>163</v>
      </c>
      <c r="BM119" s="225" t="s">
        <v>902</v>
      </c>
    </row>
    <row r="120" s="2" customFormat="1">
      <c r="A120" s="38"/>
      <c r="B120" s="39"/>
      <c r="C120" s="40"/>
      <c r="D120" s="227" t="s">
        <v>165</v>
      </c>
      <c r="E120" s="40"/>
      <c r="F120" s="228" t="s">
        <v>903</v>
      </c>
      <c r="G120" s="40"/>
      <c r="H120" s="40"/>
      <c r="I120" s="229"/>
      <c r="J120" s="40"/>
      <c r="K120" s="40"/>
      <c r="L120" s="44"/>
      <c r="M120" s="230"/>
      <c r="N120" s="231"/>
      <c r="O120" s="84"/>
      <c r="P120" s="84"/>
      <c r="Q120" s="84"/>
      <c r="R120" s="84"/>
      <c r="S120" s="84"/>
      <c r="T120" s="85"/>
      <c r="U120" s="38"/>
      <c r="V120" s="38"/>
      <c r="W120" s="38"/>
      <c r="X120" s="38"/>
      <c r="Y120" s="38"/>
      <c r="Z120" s="38"/>
      <c r="AA120" s="38"/>
      <c r="AB120" s="38"/>
      <c r="AC120" s="38"/>
      <c r="AD120" s="38"/>
      <c r="AE120" s="38"/>
      <c r="AT120" s="17" t="s">
        <v>165</v>
      </c>
      <c r="AU120" s="17" t="s">
        <v>79</v>
      </c>
    </row>
    <row r="121" s="2" customFormat="1" ht="21.75" customHeight="1">
      <c r="A121" s="38"/>
      <c r="B121" s="39"/>
      <c r="C121" s="247" t="s">
        <v>300</v>
      </c>
      <c r="D121" s="247" t="s">
        <v>228</v>
      </c>
      <c r="E121" s="248" t="s">
        <v>904</v>
      </c>
      <c r="F121" s="249" t="s">
        <v>905</v>
      </c>
      <c r="G121" s="250" t="s">
        <v>170</v>
      </c>
      <c r="H121" s="251">
        <v>2.75</v>
      </c>
      <c r="I121" s="252"/>
      <c r="J121" s="253">
        <f>ROUND(I121*H121,2)</f>
        <v>0</v>
      </c>
      <c r="K121" s="249" t="s">
        <v>161</v>
      </c>
      <c r="L121" s="44"/>
      <c r="M121" s="254" t="s">
        <v>19</v>
      </c>
      <c r="N121" s="255" t="s">
        <v>42</v>
      </c>
      <c r="O121" s="84"/>
      <c r="P121" s="223">
        <f>O121*H121</f>
        <v>0</v>
      </c>
      <c r="Q121" s="223">
        <v>0</v>
      </c>
      <c r="R121" s="223">
        <f>Q121*H121</f>
        <v>0</v>
      </c>
      <c r="S121" s="223">
        <v>0</v>
      </c>
      <c r="T121" s="224">
        <f>S121*H121</f>
        <v>0</v>
      </c>
      <c r="U121" s="38"/>
      <c r="V121" s="38"/>
      <c r="W121" s="38"/>
      <c r="X121" s="38"/>
      <c r="Y121" s="38"/>
      <c r="Z121" s="38"/>
      <c r="AA121" s="38"/>
      <c r="AB121" s="38"/>
      <c r="AC121" s="38"/>
      <c r="AD121" s="38"/>
      <c r="AE121" s="38"/>
      <c r="AR121" s="225" t="s">
        <v>163</v>
      </c>
      <c r="AT121" s="225" t="s">
        <v>228</v>
      </c>
      <c r="AU121" s="225" t="s">
        <v>79</v>
      </c>
      <c r="AY121" s="17" t="s">
        <v>154</v>
      </c>
      <c r="BE121" s="226">
        <f>IF(N121="základní",J121,0)</f>
        <v>0</v>
      </c>
      <c r="BF121" s="226">
        <f>IF(N121="snížená",J121,0)</f>
        <v>0</v>
      </c>
      <c r="BG121" s="226">
        <f>IF(N121="zákl. přenesená",J121,0)</f>
        <v>0</v>
      </c>
      <c r="BH121" s="226">
        <f>IF(N121="sníž. přenesená",J121,0)</f>
        <v>0</v>
      </c>
      <c r="BI121" s="226">
        <f>IF(N121="nulová",J121,0)</f>
        <v>0</v>
      </c>
      <c r="BJ121" s="17" t="s">
        <v>79</v>
      </c>
      <c r="BK121" s="226">
        <f>ROUND(I121*H121,2)</f>
        <v>0</v>
      </c>
      <c r="BL121" s="17" t="s">
        <v>163</v>
      </c>
      <c r="BM121" s="225" t="s">
        <v>906</v>
      </c>
    </row>
    <row r="122" s="2" customFormat="1">
      <c r="A122" s="38"/>
      <c r="B122" s="39"/>
      <c r="C122" s="40"/>
      <c r="D122" s="227" t="s">
        <v>165</v>
      </c>
      <c r="E122" s="40"/>
      <c r="F122" s="228" t="s">
        <v>907</v>
      </c>
      <c r="G122" s="40"/>
      <c r="H122" s="40"/>
      <c r="I122" s="229"/>
      <c r="J122" s="40"/>
      <c r="K122" s="40"/>
      <c r="L122" s="44"/>
      <c r="M122" s="230"/>
      <c r="N122" s="231"/>
      <c r="O122" s="84"/>
      <c r="P122" s="84"/>
      <c r="Q122" s="84"/>
      <c r="R122" s="84"/>
      <c r="S122" s="84"/>
      <c r="T122" s="85"/>
      <c r="U122" s="38"/>
      <c r="V122" s="38"/>
      <c r="W122" s="38"/>
      <c r="X122" s="38"/>
      <c r="Y122" s="38"/>
      <c r="Z122" s="38"/>
      <c r="AA122" s="38"/>
      <c r="AB122" s="38"/>
      <c r="AC122" s="38"/>
      <c r="AD122" s="38"/>
      <c r="AE122" s="38"/>
      <c r="AT122" s="17" t="s">
        <v>165</v>
      </c>
      <c r="AU122" s="17" t="s">
        <v>79</v>
      </c>
    </row>
    <row r="123" s="13" customFormat="1">
      <c r="A123" s="13"/>
      <c r="B123" s="232"/>
      <c r="C123" s="233"/>
      <c r="D123" s="227" t="s">
        <v>166</v>
      </c>
      <c r="E123" s="234" t="s">
        <v>19</v>
      </c>
      <c r="F123" s="235" t="s">
        <v>908</v>
      </c>
      <c r="G123" s="233"/>
      <c r="H123" s="236">
        <v>2.75</v>
      </c>
      <c r="I123" s="237"/>
      <c r="J123" s="233"/>
      <c r="K123" s="233"/>
      <c r="L123" s="238"/>
      <c r="M123" s="239"/>
      <c r="N123" s="240"/>
      <c r="O123" s="240"/>
      <c r="P123" s="240"/>
      <c r="Q123" s="240"/>
      <c r="R123" s="240"/>
      <c r="S123" s="240"/>
      <c r="T123" s="241"/>
      <c r="U123" s="13"/>
      <c r="V123" s="13"/>
      <c r="W123" s="13"/>
      <c r="X123" s="13"/>
      <c r="Y123" s="13"/>
      <c r="Z123" s="13"/>
      <c r="AA123" s="13"/>
      <c r="AB123" s="13"/>
      <c r="AC123" s="13"/>
      <c r="AD123" s="13"/>
      <c r="AE123" s="13"/>
      <c r="AT123" s="242" t="s">
        <v>166</v>
      </c>
      <c r="AU123" s="242" t="s">
        <v>79</v>
      </c>
      <c r="AV123" s="13" t="s">
        <v>81</v>
      </c>
      <c r="AW123" s="13" t="s">
        <v>33</v>
      </c>
      <c r="AX123" s="13" t="s">
        <v>71</v>
      </c>
      <c r="AY123" s="242" t="s">
        <v>154</v>
      </c>
    </row>
    <row r="124" s="2" customFormat="1">
      <c r="A124" s="38"/>
      <c r="B124" s="39"/>
      <c r="C124" s="247" t="s">
        <v>305</v>
      </c>
      <c r="D124" s="247" t="s">
        <v>228</v>
      </c>
      <c r="E124" s="248" t="s">
        <v>909</v>
      </c>
      <c r="F124" s="249" t="s">
        <v>910</v>
      </c>
      <c r="G124" s="250" t="s">
        <v>170</v>
      </c>
      <c r="H124" s="251">
        <v>9.5999999999999996</v>
      </c>
      <c r="I124" s="252"/>
      <c r="J124" s="253">
        <f>ROUND(I124*H124,2)</f>
        <v>0</v>
      </c>
      <c r="K124" s="249" t="s">
        <v>161</v>
      </c>
      <c r="L124" s="44"/>
      <c r="M124" s="254" t="s">
        <v>19</v>
      </c>
      <c r="N124" s="255" t="s">
        <v>42</v>
      </c>
      <c r="O124" s="84"/>
      <c r="P124" s="223">
        <f>O124*H124</f>
        <v>0</v>
      </c>
      <c r="Q124" s="223">
        <v>0</v>
      </c>
      <c r="R124" s="223">
        <f>Q124*H124</f>
        <v>0</v>
      </c>
      <c r="S124" s="223">
        <v>0</v>
      </c>
      <c r="T124" s="224">
        <f>S124*H124</f>
        <v>0</v>
      </c>
      <c r="U124" s="38"/>
      <c r="V124" s="38"/>
      <c r="W124" s="38"/>
      <c r="X124" s="38"/>
      <c r="Y124" s="38"/>
      <c r="Z124" s="38"/>
      <c r="AA124" s="38"/>
      <c r="AB124" s="38"/>
      <c r="AC124" s="38"/>
      <c r="AD124" s="38"/>
      <c r="AE124" s="38"/>
      <c r="AR124" s="225" t="s">
        <v>403</v>
      </c>
      <c r="AT124" s="225" t="s">
        <v>228</v>
      </c>
      <c r="AU124" s="225" t="s">
        <v>79</v>
      </c>
      <c r="AY124" s="17" t="s">
        <v>154</v>
      </c>
      <c r="BE124" s="226">
        <f>IF(N124="základní",J124,0)</f>
        <v>0</v>
      </c>
      <c r="BF124" s="226">
        <f>IF(N124="snížená",J124,0)</f>
        <v>0</v>
      </c>
      <c r="BG124" s="226">
        <f>IF(N124="zákl. přenesená",J124,0)</f>
        <v>0</v>
      </c>
      <c r="BH124" s="226">
        <f>IF(N124="sníž. přenesená",J124,0)</f>
        <v>0</v>
      </c>
      <c r="BI124" s="226">
        <f>IF(N124="nulová",J124,0)</f>
        <v>0</v>
      </c>
      <c r="BJ124" s="17" t="s">
        <v>79</v>
      </c>
      <c r="BK124" s="226">
        <f>ROUND(I124*H124,2)</f>
        <v>0</v>
      </c>
      <c r="BL124" s="17" t="s">
        <v>403</v>
      </c>
      <c r="BM124" s="225" t="s">
        <v>911</v>
      </c>
    </row>
    <row r="125" s="2" customFormat="1">
      <c r="A125" s="38"/>
      <c r="B125" s="39"/>
      <c r="C125" s="40"/>
      <c r="D125" s="227" t="s">
        <v>165</v>
      </c>
      <c r="E125" s="40"/>
      <c r="F125" s="228" t="s">
        <v>912</v>
      </c>
      <c r="G125" s="40"/>
      <c r="H125" s="40"/>
      <c r="I125" s="229"/>
      <c r="J125" s="40"/>
      <c r="K125" s="40"/>
      <c r="L125" s="44"/>
      <c r="M125" s="230"/>
      <c r="N125" s="231"/>
      <c r="O125" s="84"/>
      <c r="P125" s="84"/>
      <c r="Q125" s="84"/>
      <c r="R125" s="84"/>
      <c r="S125" s="84"/>
      <c r="T125" s="85"/>
      <c r="U125" s="38"/>
      <c r="V125" s="38"/>
      <c r="W125" s="38"/>
      <c r="X125" s="38"/>
      <c r="Y125" s="38"/>
      <c r="Z125" s="38"/>
      <c r="AA125" s="38"/>
      <c r="AB125" s="38"/>
      <c r="AC125" s="38"/>
      <c r="AD125" s="38"/>
      <c r="AE125" s="38"/>
      <c r="AT125" s="17" t="s">
        <v>165</v>
      </c>
      <c r="AU125" s="17" t="s">
        <v>79</v>
      </c>
    </row>
    <row r="126" s="13" customFormat="1">
      <c r="A126" s="13"/>
      <c r="B126" s="232"/>
      <c r="C126" s="233"/>
      <c r="D126" s="227" t="s">
        <v>166</v>
      </c>
      <c r="E126" s="234" t="s">
        <v>19</v>
      </c>
      <c r="F126" s="235" t="s">
        <v>913</v>
      </c>
      <c r="G126" s="233"/>
      <c r="H126" s="236">
        <v>9.5999999999999996</v>
      </c>
      <c r="I126" s="237"/>
      <c r="J126" s="233"/>
      <c r="K126" s="233"/>
      <c r="L126" s="238"/>
      <c r="M126" s="239"/>
      <c r="N126" s="240"/>
      <c r="O126" s="240"/>
      <c r="P126" s="240"/>
      <c r="Q126" s="240"/>
      <c r="R126" s="240"/>
      <c r="S126" s="240"/>
      <c r="T126" s="241"/>
      <c r="U126" s="13"/>
      <c r="V126" s="13"/>
      <c r="W126" s="13"/>
      <c r="X126" s="13"/>
      <c r="Y126" s="13"/>
      <c r="Z126" s="13"/>
      <c r="AA126" s="13"/>
      <c r="AB126" s="13"/>
      <c r="AC126" s="13"/>
      <c r="AD126" s="13"/>
      <c r="AE126" s="13"/>
      <c r="AT126" s="242" t="s">
        <v>166</v>
      </c>
      <c r="AU126" s="242" t="s">
        <v>79</v>
      </c>
      <c r="AV126" s="13" t="s">
        <v>81</v>
      </c>
      <c r="AW126" s="13" t="s">
        <v>33</v>
      </c>
      <c r="AX126" s="13" t="s">
        <v>71</v>
      </c>
      <c r="AY126" s="242" t="s">
        <v>154</v>
      </c>
    </row>
    <row r="127" s="2" customFormat="1" ht="21.75" customHeight="1">
      <c r="A127" s="38"/>
      <c r="B127" s="39"/>
      <c r="C127" s="247" t="s">
        <v>8</v>
      </c>
      <c r="D127" s="247" t="s">
        <v>228</v>
      </c>
      <c r="E127" s="248" t="s">
        <v>914</v>
      </c>
      <c r="F127" s="249" t="s">
        <v>915</v>
      </c>
      <c r="G127" s="250" t="s">
        <v>170</v>
      </c>
      <c r="H127" s="251">
        <v>7.5999999999999996</v>
      </c>
      <c r="I127" s="252"/>
      <c r="J127" s="253">
        <f>ROUND(I127*H127,2)</f>
        <v>0</v>
      </c>
      <c r="K127" s="249" t="s">
        <v>161</v>
      </c>
      <c r="L127" s="44"/>
      <c r="M127" s="254" t="s">
        <v>19</v>
      </c>
      <c r="N127" s="255" t="s">
        <v>42</v>
      </c>
      <c r="O127" s="84"/>
      <c r="P127" s="223">
        <f>O127*H127</f>
        <v>0</v>
      </c>
      <c r="Q127" s="223">
        <v>0</v>
      </c>
      <c r="R127" s="223">
        <f>Q127*H127</f>
        <v>0</v>
      </c>
      <c r="S127" s="223">
        <v>0</v>
      </c>
      <c r="T127" s="224">
        <f>S127*H127</f>
        <v>0</v>
      </c>
      <c r="U127" s="38"/>
      <c r="V127" s="38"/>
      <c r="W127" s="38"/>
      <c r="X127" s="38"/>
      <c r="Y127" s="38"/>
      <c r="Z127" s="38"/>
      <c r="AA127" s="38"/>
      <c r="AB127" s="38"/>
      <c r="AC127" s="38"/>
      <c r="AD127" s="38"/>
      <c r="AE127" s="38"/>
      <c r="AR127" s="225" t="s">
        <v>403</v>
      </c>
      <c r="AT127" s="225" t="s">
        <v>228</v>
      </c>
      <c r="AU127" s="225" t="s">
        <v>79</v>
      </c>
      <c r="AY127" s="17" t="s">
        <v>154</v>
      </c>
      <c r="BE127" s="226">
        <f>IF(N127="základní",J127,0)</f>
        <v>0</v>
      </c>
      <c r="BF127" s="226">
        <f>IF(N127="snížená",J127,0)</f>
        <v>0</v>
      </c>
      <c r="BG127" s="226">
        <f>IF(N127="zákl. přenesená",J127,0)</f>
        <v>0</v>
      </c>
      <c r="BH127" s="226">
        <f>IF(N127="sníž. přenesená",J127,0)</f>
        <v>0</v>
      </c>
      <c r="BI127" s="226">
        <f>IF(N127="nulová",J127,0)</f>
        <v>0</v>
      </c>
      <c r="BJ127" s="17" t="s">
        <v>79</v>
      </c>
      <c r="BK127" s="226">
        <f>ROUND(I127*H127,2)</f>
        <v>0</v>
      </c>
      <c r="BL127" s="17" t="s">
        <v>403</v>
      </c>
      <c r="BM127" s="225" t="s">
        <v>916</v>
      </c>
    </row>
    <row r="128" s="2" customFormat="1">
      <c r="A128" s="38"/>
      <c r="B128" s="39"/>
      <c r="C128" s="40"/>
      <c r="D128" s="227" t="s">
        <v>165</v>
      </c>
      <c r="E128" s="40"/>
      <c r="F128" s="228" t="s">
        <v>917</v>
      </c>
      <c r="G128" s="40"/>
      <c r="H128" s="40"/>
      <c r="I128" s="229"/>
      <c r="J128" s="40"/>
      <c r="K128" s="40"/>
      <c r="L128" s="44"/>
      <c r="M128" s="230"/>
      <c r="N128" s="231"/>
      <c r="O128" s="84"/>
      <c r="P128" s="84"/>
      <c r="Q128" s="84"/>
      <c r="R128" s="84"/>
      <c r="S128" s="84"/>
      <c r="T128" s="85"/>
      <c r="U128" s="38"/>
      <c r="V128" s="38"/>
      <c r="W128" s="38"/>
      <c r="X128" s="38"/>
      <c r="Y128" s="38"/>
      <c r="Z128" s="38"/>
      <c r="AA128" s="38"/>
      <c r="AB128" s="38"/>
      <c r="AC128" s="38"/>
      <c r="AD128" s="38"/>
      <c r="AE128" s="38"/>
      <c r="AT128" s="17" t="s">
        <v>165</v>
      </c>
      <c r="AU128" s="17" t="s">
        <v>79</v>
      </c>
    </row>
    <row r="129" s="13" customFormat="1">
      <c r="A129" s="13"/>
      <c r="B129" s="232"/>
      <c r="C129" s="233"/>
      <c r="D129" s="227" t="s">
        <v>166</v>
      </c>
      <c r="E129" s="234" t="s">
        <v>19</v>
      </c>
      <c r="F129" s="235" t="s">
        <v>918</v>
      </c>
      <c r="G129" s="233"/>
      <c r="H129" s="236">
        <v>7.5999999999999996</v>
      </c>
      <c r="I129" s="237"/>
      <c r="J129" s="233"/>
      <c r="K129" s="233"/>
      <c r="L129" s="238"/>
      <c r="M129" s="239"/>
      <c r="N129" s="240"/>
      <c r="O129" s="240"/>
      <c r="P129" s="240"/>
      <c r="Q129" s="240"/>
      <c r="R129" s="240"/>
      <c r="S129" s="240"/>
      <c r="T129" s="241"/>
      <c r="U129" s="13"/>
      <c r="V129" s="13"/>
      <c r="W129" s="13"/>
      <c r="X129" s="13"/>
      <c r="Y129" s="13"/>
      <c r="Z129" s="13"/>
      <c r="AA129" s="13"/>
      <c r="AB129" s="13"/>
      <c r="AC129" s="13"/>
      <c r="AD129" s="13"/>
      <c r="AE129" s="13"/>
      <c r="AT129" s="242" t="s">
        <v>166</v>
      </c>
      <c r="AU129" s="242" t="s">
        <v>79</v>
      </c>
      <c r="AV129" s="13" t="s">
        <v>81</v>
      </c>
      <c r="AW129" s="13" t="s">
        <v>33</v>
      </c>
      <c r="AX129" s="13" t="s">
        <v>71</v>
      </c>
      <c r="AY129" s="242" t="s">
        <v>154</v>
      </c>
    </row>
    <row r="130" s="2" customFormat="1">
      <c r="A130" s="38"/>
      <c r="B130" s="39"/>
      <c r="C130" s="247" t="s">
        <v>315</v>
      </c>
      <c r="D130" s="247" t="s">
        <v>228</v>
      </c>
      <c r="E130" s="248" t="s">
        <v>919</v>
      </c>
      <c r="F130" s="249" t="s">
        <v>920</v>
      </c>
      <c r="G130" s="250" t="s">
        <v>231</v>
      </c>
      <c r="H130" s="251">
        <v>48.619999999999997</v>
      </c>
      <c r="I130" s="252"/>
      <c r="J130" s="253">
        <f>ROUND(I130*H130,2)</f>
        <v>0</v>
      </c>
      <c r="K130" s="249" t="s">
        <v>161</v>
      </c>
      <c r="L130" s="44"/>
      <c r="M130" s="254" t="s">
        <v>19</v>
      </c>
      <c r="N130" s="255" t="s">
        <v>42</v>
      </c>
      <c r="O130" s="84"/>
      <c r="P130" s="223">
        <f>O130*H130</f>
        <v>0</v>
      </c>
      <c r="Q130" s="223">
        <v>0</v>
      </c>
      <c r="R130" s="223">
        <f>Q130*H130</f>
        <v>0</v>
      </c>
      <c r="S130" s="223">
        <v>0</v>
      </c>
      <c r="T130" s="224">
        <f>S130*H130</f>
        <v>0</v>
      </c>
      <c r="U130" s="38"/>
      <c r="V130" s="38"/>
      <c r="W130" s="38"/>
      <c r="X130" s="38"/>
      <c r="Y130" s="38"/>
      <c r="Z130" s="38"/>
      <c r="AA130" s="38"/>
      <c r="AB130" s="38"/>
      <c r="AC130" s="38"/>
      <c r="AD130" s="38"/>
      <c r="AE130" s="38"/>
      <c r="AR130" s="225" t="s">
        <v>403</v>
      </c>
      <c r="AT130" s="225" t="s">
        <v>228</v>
      </c>
      <c r="AU130" s="225" t="s">
        <v>79</v>
      </c>
      <c r="AY130" s="17" t="s">
        <v>154</v>
      </c>
      <c r="BE130" s="226">
        <f>IF(N130="základní",J130,0)</f>
        <v>0</v>
      </c>
      <c r="BF130" s="226">
        <f>IF(N130="snížená",J130,0)</f>
        <v>0</v>
      </c>
      <c r="BG130" s="226">
        <f>IF(N130="zákl. přenesená",J130,0)</f>
        <v>0</v>
      </c>
      <c r="BH130" s="226">
        <f>IF(N130="sníž. přenesená",J130,0)</f>
        <v>0</v>
      </c>
      <c r="BI130" s="226">
        <f>IF(N130="nulová",J130,0)</f>
        <v>0</v>
      </c>
      <c r="BJ130" s="17" t="s">
        <v>79</v>
      </c>
      <c r="BK130" s="226">
        <f>ROUND(I130*H130,2)</f>
        <v>0</v>
      </c>
      <c r="BL130" s="17" t="s">
        <v>403</v>
      </c>
      <c r="BM130" s="225" t="s">
        <v>921</v>
      </c>
    </row>
    <row r="131" s="2" customFormat="1">
      <c r="A131" s="38"/>
      <c r="B131" s="39"/>
      <c r="C131" s="40"/>
      <c r="D131" s="227" t="s">
        <v>165</v>
      </c>
      <c r="E131" s="40"/>
      <c r="F131" s="228" t="s">
        <v>922</v>
      </c>
      <c r="G131" s="40"/>
      <c r="H131" s="40"/>
      <c r="I131" s="229"/>
      <c r="J131" s="40"/>
      <c r="K131" s="40"/>
      <c r="L131" s="44"/>
      <c r="M131" s="230"/>
      <c r="N131" s="231"/>
      <c r="O131" s="84"/>
      <c r="P131" s="84"/>
      <c r="Q131" s="84"/>
      <c r="R131" s="84"/>
      <c r="S131" s="84"/>
      <c r="T131" s="85"/>
      <c r="U131" s="38"/>
      <c r="V131" s="38"/>
      <c r="W131" s="38"/>
      <c r="X131" s="38"/>
      <c r="Y131" s="38"/>
      <c r="Z131" s="38"/>
      <c r="AA131" s="38"/>
      <c r="AB131" s="38"/>
      <c r="AC131" s="38"/>
      <c r="AD131" s="38"/>
      <c r="AE131" s="38"/>
      <c r="AT131" s="17" t="s">
        <v>165</v>
      </c>
      <c r="AU131" s="17" t="s">
        <v>79</v>
      </c>
    </row>
    <row r="132" s="13" customFormat="1">
      <c r="A132" s="13"/>
      <c r="B132" s="232"/>
      <c r="C132" s="233"/>
      <c r="D132" s="227" t="s">
        <v>166</v>
      </c>
      <c r="E132" s="234" t="s">
        <v>19</v>
      </c>
      <c r="F132" s="235" t="s">
        <v>923</v>
      </c>
      <c r="G132" s="233"/>
      <c r="H132" s="236">
        <v>17.600000000000001</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166</v>
      </c>
      <c r="AU132" s="242" t="s">
        <v>79</v>
      </c>
      <c r="AV132" s="13" t="s">
        <v>81</v>
      </c>
      <c r="AW132" s="13" t="s">
        <v>33</v>
      </c>
      <c r="AX132" s="13" t="s">
        <v>71</v>
      </c>
      <c r="AY132" s="242" t="s">
        <v>154</v>
      </c>
    </row>
    <row r="133" s="13" customFormat="1">
      <c r="A133" s="13"/>
      <c r="B133" s="232"/>
      <c r="C133" s="233"/>
      <c r="D133" s="227" t="s">
        <v>166</v>
      </c>
      <c r="E133" s="234" t="s">
        <v>19</v>
      </c>
      <c r="F133" s="235" t="s">
        <v>924</v>
      </c>
      <c r="G133" s="233"/>
      <c r="H133" s="236">
        <v>5.5199999999999996</v>
      </c>
      <c r="I133" s="237"/>
      <c r="J133" s="233"/>
      <c r="K133" s="233"/>
      <c r="L133" s="238"/>
      <c r="M133" s="239"/>
      <c r="N133" s="240"/>
      <c r="O133" s="240"/>
      <c r="P133" s="240"/>
      <c r="Q133" s="240"/>
      <c r="R133" s="240"/>
      <c r="S133" s="240"/>
      <c r="T133" s="241"/>
      <c r="U133" s="13"/>
      <c r="V133" s="13"/>
      <c r="W133" s="13"/>
      <c r="X133" s="13"/>
      <c r="Y133" s="13"/>
      <c r="Z133" s="13"/>
      <c r="AA133" s="13"/>
      <c r="AB133" s="13"/>
      <c r="AC133" s="13"/>
      <c r="AD133" s="13"/>
      <c r="AE133" s="13"/>
      <c r="AT133" s="242" t="s">
        <v>166</v>
      </c>
      <c r="AU133" s="242" t="s">
        <v>79</v>
      </c>
      <c r="AV133" s="13" t="s">
        <v>81</v>
      </c>
      <c r="AW133" s="13" t="s">
        <v>33</v>
      </c>
      <c r="AX133" s="13" t="s">
        <v>71</v>
      </c>
      <c r="AY133" s="242" t="s">
        <v>154</v>
      </c>
    </row>
    <row r="134" s="13" customFormat="1">
      <c r="A134" s="13"/>
      <c r="B134" s="232"/>
      <c r="C134" s="233"/>
      <c r="D134" s="227" t="s">
        <v>166</v>
      </c>
      <c r="E134" s="234" t="s">
        <v>19</v>
      </c>
      <c r="F134" s="235" t="s">
        <v>925</v>
      </c>
      <c r="G134" s="233"/>
      <c r="H134" s="236">
        <v>25.5</v>
      </c>
      <c r="I134" s="237"/>
      <c r="J134" s="233"/>
      <c r="K134" s="233"/>
      <c r="L134" s="238"/>
      <c r="M134" s="239"/>
      <c r="N134" s="240"/>
      <c r="O134" s="240"/>
      <c r="P134" s="240"/>
      <c r="Q134" s="240"/>
      <c r="R134" s="240"/>
      <c r="S134" s="240"/>
      <c r="T134" s="241"/>
      <c r="U134" s="13"/>
      <c r="V134" s="13"/>
      <c r="W134" s="13"/>
      <c r="X134" s="13"/>
      <c r="Y134" s="13"/>
      <c r="Z134" s="13"/>
      <c r="AA134" s="13"/>
      <c r="AB134" s="13"/>
      <c r="AC134" s="13"/>
      <c r="AD134" s="13"/>
      <c r="AE134" s="13"/>
      <c r="AT134" s="242" t="s">
        <v>166</v>
      </c>
      <c r="AU134" s="242" t="s">
        <v>79</v>
      </c>
      <c r="AV134" s="13" t="s">
        <v>81</v>
      </c>
      <c r="AW134" s="13" t="s">
        <v>33</v>
      </c>
      <c r="AX134" s="13" t="s">
        <v>71</v>
      </c>
      <c r="AY134" s="242" t="s">
        <v>154</v>
      </c>
    </row>
    <row r="135" s="2" customFormat="1">
      <c r="A135" s="38"/>
      <c r="B135" s="39"/>
      <c r="C135" s="247" t="s">
        <v>320</v>
      </c>
      <c r="D135" s="247" t="s">
        <v>228</v>
      </c>
      <c r="E135" s="248" t="s">
        <v>926</v>
      </c>
      <c r="F135" s="249" t="s">
        <v>927</v>
      </c>
      <c r="G135" s="250" t="s">
        <v>170</v>
      </c>
      <c r="H135" s="251">
        <v>5.4000000000000004</v>
      </c>
      <c r="I135" s="252"/>
      <c r="J135" s="253">
        <f>ROUND(I135*H135,2)</f>
        <v>0</v>
      </c>
      <c r="K135" s="249" t="s">
        <v>161</v>
      </c>
      <c r="L135" s="44"/>
      <c r="M135" s="254" t="s">
        <v>19</v>
      </c>
      <c r="N135" s="255" t="s">
        <v>42</v>
      </c>
      <c r="O135" s="84"/>
      <c r="P135" s="223">
        <f>O135*H135</f>
        <v>0</v>
      </c>
      <c r="Q135" s="223">
        <v>0</v>
      </c>
      <c r="R135" s="223">
        <f>Q135*H135</f>
        <v>0</v>
      </c>
      <c r="S135" s="223">
        <v>0</v>
      </c>
      <c r="T135" s="224">
        <f>S135*H135</f>
        <v>0</v>
      </c>
      <c r="U135" s="38"/>
      <c r="V135" s="38"/>
      <c r="W135" s="38"/>
      <c r="X135" s="38"/>
      <c r="Y135" s="38"/>
      <c r="Z135" s="38"/>
      <c r="AA135" s="38"/>
      <c r="AB135" s="38"/>
      <c r="AC135" s="38"/>
      <c r="AD135" s="38"/>
      <c r="AE135" s="38"/>
      <c r="AR135" s="225" t="s">
        <v>403</v>
      </c>
      <c r="AT135" s="225" t="s">
        <v>228</v>
      </c>
      <c r="AU135" s="225" t="s">
        <v>79</v>
      </c>
      <c r="AY135" s="17" t="s">
        <v>154</v>
      </c>
      <c r="BE135" s="226">
        <f>IF(N135="základní",J135,0)</f>
        <v>0</v>
      </c>
      <c r="BF135" s="226">
        <f>IF(N135="snížená",J135,0)</f>
        <v>0</v>
      </c>
      <c r="BG135" s="226">
        <f>IF(N135="zákl. přenesená",J135,0)</f>
        <v>0</v>
      </c>
      <c r="BH135" s="226">
        <f>IF(N135="sníž. přenesená",J135,0)</f>
        <v>0</v>
      </c>
      <c r="BI135" s="226">
        <f>IF(N135="nulová",J135,0)</f>
        <v>0</v>
      </c>
      <c r="BJ135" s="17" t="s">
        <v>79</v>
      </c>
      <c r="BK135" s="226">
        <f>ROUND(I135*H135,2)</f>
        <v>0</v>
      </c>
      <c r="BL135" s="17" t="s">
        <v>403</v>
      </c>
      <c r="BM135" s="225" t="s">
        <v>928</v>
      </c>
    </row>
    <row r="136" s="2" customFormat="1">
      <c r="A136" s="38"/>
      <c r="B136" s="39"/>
      <c r="C136" s="40"/>
      <c r="D136" s="227" t="s">
        <v>165</v>
      </c>
      <c r="E136" s="40"/>
      <c r="F136" s="228" t="s">
        <v>929</v>
      </c>
      <c r="G136" s="40"/>
      <c r="H136" s="40"/>
      <c r="I136" s="229"/>
      <c r="J136" s="40"/>
      <c r="K136" s="40"/>
      <c r="L136" s="44"/>
      <c r="M136" s="230"/>
      <c r="N136" s="231"/>
      <c r="O136" s="84"/>
      <c r="P136" s="84"/>
      <c r="Q136" s="84"/>
      <c r="R136" s="84"/>
      <c r="S136" s="84"/>
      <c r="T136" s="85"/>
      <c r="U136" s="38"/>
      <c r="V136" s="38"/>
      <c r="W136" s="38"/>
      <c r="X136" s="38"/>
      <c r="Y136" s="38"/>
      <c r="Z136" s="38"/>
      <c r="AA136" s="38"/>
      <c r="AB136" s="38"/>
      <c r="AC136" s="38"/>
      <c r="AD136" s="38"/>
      <c r="AE136" s="38"/>
      <c r="AT136" s="17" t="s">
        <v>165</v>
      </c>
      <c r="AU136" s="17" t="s">
        <v>79</v>
      </c>
    </row>
    <row r="137" s="13" customFormat="1">
      <c r="A137" s="13"/>
      <c r="B137" s="232"/>
      <c r="C137" s="233"/>
      <c r="D137" s="227" t="s">
        <v>166</v>
      </c>
      <c r="E137" s="234" t="s">
        <v>19</v>
      </c>
      <c r="F137" s="235" t="s">
        <v>930</v>
      </c>
      <c r="G137" s="233"/>
      <c r="H137" s="236">
        <v>5.4000000000000004</v>
      </c>
      <c r="I137" s="237"/>
      <c r="J137" s="233"/>
      <c r="K137" s="233"/>
      <c r="L137" s="238"/>
      <c r="M137" s="239"/>
      <c r="N137" s="240"/>
      <c r="O137" s="240"/>
      <c r="P137" s="240"/>
      <c r="Q137" s="240"/>
      <c r="R137" s="240"/>
      <c r="S137" s="240"/>
      <c r="T137" s="241"/>
      <c r="U137" s="13"/>
      <c r="V137" s="13"/>
      <c r="W137" s="13"/>
      <c r="X137" s="13"/>
      <c r="Y137" s="13"/>
      <c r="Z137" s="13"/>
      <c r="AA137" s="13"/>
      <c r="AB137" s="13"/>
      <c r="AC137" s="13"/>
      <c r="AD137" s="13"/>
      <c r="AE137" s="13"/>
      <c r="AT137" s="242" t="s">
        <v>166</v>
      </c>
      <c r="AU137" s="242" t="s">
        <v>79</v>
      </c>
      <c r="AV137" s="13" t="s">
        <v>81</v>
      </c>
      <c r="AW137" s="13" t="s">
        <v>33</v>
      </c>
      <c r="AX137" s="13" t="s">
        <v>71</v>
      </c>
      <c r="AY137" s="242" t="s">
        <v>154</v>
      </c>
    </row>
    <row r="138" s="2" customFormat="1" ht="16.5" customHeight="1">
      <c r="A138" s="38"/>
      <c r="B138" s="39"/>
      <c r="C138" s="212" t="s">
        <v>326</v>
      </c>
      <c r="D138" s="212" t="s">
        <v>157</v>
      </c>
      <c r="E138" s="214" t="s">
        <v>931</v>
      </c>
      <c r="F138" s="215" t="s">
        <v>932</v>
      </c>
      <c r="G138" s="216" t="s">
        <v>160</v>
      </c>
      <c r="H138" s="217">
        <v>9</v>
      </c>
      <c r="I138" s="218"/>
      <c r="J138" s="219">
        <f>ROUND(I138*H138,2)</f>
        <v>0</v>
      </c>
      <c r="K138" s="215" t="s">
        <v>161</v>
      </c>
      <c r="L138" s="220"/>
      <c r="M138" s="221" t="s">
        <v>19</v>
      </c>
      <c r="N138" s="222" t="s">
        <v>42</v>
      </c>
      <c r="O138" s="84"/>
      <c r="P138" s="223">
        <f>O138*H138</f>
        <v>0</v>
      </c>
      <c r="Q138" s="223">
        <v>0</v>
      </c>
      <c r="R138" s="223">
        <f>Q138*H138</f>
        <v>0</v>
      </c>
      <c r="S138" s="223">
        <v>0</v>
      </c>
      <c r="T138" s="224">
        <f>S138*H138</f>
        <v>0</v>
      </c>
      <c r="U138" s="38"/>
      <c r="V138" s="38"/>
      <c r="W138" s="38"/>
      <c r="X138" s="38"/>
      <c r="Y138" s="38"/>
      <c r="Z138" s="38"/>
      <c r="AA138" s="38"/>
      <c r="AB138" s="38"/>
      <c r="AC138" s="38"/>
      <c r="AD138" s="38"/>
      <c r="AE138" s="38"/>
      <c r="AR138" s="225" t="s">
        <v>403</v>
      </c>
      <c r="AT138" s="225" t="s">
        <v>157</v>
      </c>
      <c r="AU138" s="225" t="s">
        <v>79</v>
      </c>
      <c r="AY138" s="17" t="s">
        <v>154</v>
      </c>
      <c r="BE138" s="226">
        <f>IF(N138="základní",J138,0)</f>
        <v>0</v>
      </c>
      <c r="BF138" s="226">
        <f>IF(N138="snížená",J138,0)</f>
        <v>0</v>
      </c>
      <c r="BG138" s="226">
        <f>IF(N138="zákl. přenesená",J138,0)</f>
        <v>0</v>
      </c>
      <c r="BH138" s="226">
        <f>IF(N138="sníž. přenesená",J138,0)</f>
        <v>0</v>
      </c>
      <c r="BI138" s="226">
        <f>IF(N138="nulová",J138,0)</f>
        <v>0</v>
      </c>
      <c r="BJ138" s="17" t="s">
        <v>79</v>
      </c>
      <c r="BK138" s="226">
        <f>ROUND(I138*H138,2)</f>
        <v>0</v>
      </c>
      <c r="BL138" s="17" t="s">
        <v>403</v>
      </c>
      <c r="BM138" s="225" t="s">
        <v>933</v>
      </c>
    </row>
    <row r="139" s="2" customFormat="1">
      <c r="A139" s="38"/>
      <c r="B139" s="39"/>
      <c r="C139" s="40"/>
      <c r="D139" s="227" t="s">
        <v>165</v>
      </c>
      <c r="E139" s="40"/>
      <c r="F139" s="228" t="s">
        <v>932</v>
      </c>
      <c r="G139" s="40"/>
      <c r="H139" s="40"/>
      <c r="I139" s="229"/>
      <c r="J139" s="40"/>
      <c r="K139" s="40"/>
      <c r="L139" s="44"/>
      <c r="M139" s="230"/>
      <c r="N139" s="231"/>
      <c r="O139" s="84"/>
      <c r="P139" s="84"/>
      <c r="Q139" s="84"/>
      <c r="R139" s="84"/>
      <c r="S139" s="84"/>
      <c r="T139" s="85"/>
      <c r="U139" s="38"/>
      <c r="V139" s="38"/>
      <c r="W139" s="38"/>
      <c r="X139" s="38"/>
      <c r="Y139" s="38"/>
      <c r="Z139" s="38"/>
      <c r="AA139" s="38"/>
      <c r="AB139" s="38"/>
      <c r="AC139" s="38"/>
      <c r="AD139" s="38"/>
      <c r="AE139" s="38"/>
      <c r="AT139" s="17" t="s">
        <v>165</v>
      </c>
      <c r="AU139" s="17" t="s">
        <v>79</v>
      </c>
    </row>
    <row r="140" s="2" customFormat="1" ht="16.5" customHeight="1">
      <c r="A140" s="38"/>
      <c r="B140" s="39"/>
      <c r="C140" s="212" t="s">
        <v>332</v>
      </c>
      <c r="D140" s="212" t="s">
        <v>157</v>
      </c>
      <c r="E140" s="214" t="s">
        <v>934</v>
      </c>
      <c r="F140" s="215" t="s">
        <v>935</v>
      </c>
      <c r="G140" s="216" t="s">
        <v>160</v>
      </c>
      <c r="H140" s="217">
        <v>2</v>
      </c>
      <c r="I140" s="218"/>
      <c r="J140" s="219">
        <f>ROUND(I140*H140,2)</f>
        <v>0</v>
      </c>
      <c r="K140" s="215" t="s">
        <v>161</v>
      </c>
      <c r="L140" s="220"/>
      <c r="M140" s="221" t="s">
        <v>19</v>
      </c>
      <c r="N140" s="222" t="s">
        <v>42</v>
      </c>
      <c r="O140" s="84"/>
      <c r="P140" s="223">
        <f>O140*H140</f>
        <v>0</v>
      </c>
      <c r="Q140" s="223">
        <v>0</v>
      </c>
      <c r="R140" s="223">
        <f>Q140*H140</f>
        <v>0</v>
      </c>
      <c r="S140" s="223">
        <v>0</v>
      </c>
      <c r="T140" s="224">
        <f>S140*H140</f>
        <v>0</v>
      </c>
      <c r="U140" s="38"/>
      <c r="V140" s="38"/>
      <c r="W140" s="38"/>
      <c r="X140" s="38"/>
      <c r="Y140" s="38"/>
      <c r="Z140" s="38"/>
      <c r="AA140" s="38"/>
      <c r="AB140" s="38"/>
      <c r="AC140" s="38"/>
      <c r="AD140" s="38"/>
      <c r="AE140" s="38"/>
      <c r="AR140" s="225" t="s">
        <v>403</v>
      </c>
      <c r="AT140" s="225" t="s">
        <v>157</v>
      </c>
      <c r="AU140" s="225" t="s">
        <v>79</v>
      </c>
      <c r="AY140" s="17" t="s">
        <v>154</v>
      </c>
      <c r="BE140" s="226">
        <f>IF(N140="základní",J140,0)</f>
        <v>0</v>
      </c>
      <c r="BF140" s="226">
        <f>IF(N140="snížená",J140,0)</f>
        <v>0</v>
      </c>
      <c r="BG140" s="226">
        <f>IF(N140="zákl. přenesená",J140,0)</f>
        <v>0</v>
      </c>
      <c r="BH140" s="226">
        <f>IF(N140="sníž. přenesená",J140,0)</f>
        <v>0</v>
      </c>
      <c r="BI140" s="226">
        <f>IF(N140="nulová",J140,0)</f>
        <v>0</v>
      </c>
      <c r="BJ140" s="17" t="s">
        <v>79</v>
      </c>
      <c r="BK140" s="226">
        <f>ROUND(I140*H140,2)</f>
        <v>0</v>
      </c>
      <c r="BL140" s="17" t="s">
        <v>403</v>
      </c>
      <c r="BM140" s="225" t="s">
        <v>936</v>
      </c>
    </row>
    <row r="141" s="2" customFormat="1">
      <c r="A141" s="38"/>
      <c r="B141" s="39"/>
      <c r="C141" s="40"/>
      <c r="D141" s="227" t="s">
        <v>165</v>
      </c>
      <c r="E141" s="40"/>
      <c r="F141" s="228" t="s">
        <v>935</v>
      </c>
      <c r="G141" s="40"/>
      <c r="H141" s="40"/>
      <c r="I141" s="229"/>
      <c r="J141" s="40"/>
      <c r="K141" s="40"/>
      <c r="L141" s="44"/>
      <c r="M141" s="230"/>
      <c r="N141" s="231"/>
      <c r="O141" s="84"/>
      <c r="P141" s="84"/>
      <c r="Q141" s="84"/>
      <c r="R141" s="84"/>
      <c r="S141" s="84"/>
      <c r="T141" s="85"/>
      <c r="U141" s="38"/>
      <c r="V141" s="38"/>
      <c r="W141" s="38"/>
      <c r="X141" s="38"/>
      <c r="Y141" s="38"/>
      <c r="Z141" s="38"/>
      <c r="AA141" s="38"/>
      <c r="AB141" s="38"/>
      <c r="AC141" s="38"/>
      <c r="AD141" s="38"/>
      <c r="AE141" s="38"/>
      <c r="AT141" s="17" t="s">
        <v>165</v>
      </c>
      <c r="AU141" s="17" t="s">
        <v>79</v>
      </c>
    </row>
    <row r="142" s="2" customFormat="1">
      <c r="A142" s="38"/>
      <c r="B142" s="39"/>
      <c r="C142" s="212" t="s">
        <v>337</v>
      </c>
      <c r="D142" s="212" t="s">
        <v>157</v>
      </c>
      <c r="E142" s="214" t="s">
        <v>937</v>
      </c>
      <c r="F142" s="215" t="s">
        <v>938</v>
      </c>
      <c r="G142" s="216" t="s">
        <v>160</v>
      </c>
      <c r="H142" s="217">
        <v>6</v>
      </c>
      <c r="I142" s="218"/>
      <c r="J142" s="219">
        <f>ROUND(I142*H142,2)</f>
        <v>0</v>
      </c>
      <c r="K142" s="215" t="s">
        <v>161</v>
      </c>
      <c r="L142" s="220"/>
      <c r="M142" s="221" t="s">
        <v>19</v>
      </c>
      <c r="N142" s="222" t="s">
        <v>42</v>
      </c>
      <c r="O142" s="84"/>
      <c r="P142" s="223">
        <f>O142*H142</f>
        <v>0</v>
      </c>
      <c r="Q142" s="223">
        <v>0</v>
      </c>
      <c r="R142" s="223">
        <f>Q142*H142</f>
        <v>0</v>
      </c>
      <c r="S142" s="223">
        <v>0</v>
      </c>
      <c r="T142" s="224">
        <f>S142*H142</f>
        <v>0</v>
      </c>
      <c r="U142" s="38"/>
      <c r="V142" s="38"/>
      <c r="W142" s="38"/>
      <c r="X142" s="38"/>
      <c r="Y142" s="38"/>
      <c r="Z142" s="38"/>
      <c r="AA142" s="38"/>
      <c r="AB142" s="38"/>
      <c r="AC142" s="38"/>
      <c r="AD142" s="38"/>
      <c r="AE142" s="38"/>
      <c r="AR142" s="225" t="s">
        <v>403</v>
      </c>
      <c r="AT142" s="225" t="s">
        <v>157</v>
      </c>
      <c r="AU142" s="225" t="s">
        <v>79</v>
      </c>
      <c r="AY142" s="17" t="s">
        <v>154</v>
      </c>
      <c r="BE142" s="226">
        <f>IF(N142="základní",J142,0)</f>
        <v>0</v>
      </c>
      <c r="BF142" s="226">
        <f>IF(N142="snížená",J142,0)</f>
        <v>0</v>
      </c>
      <c r="BG142" s="226">
        <f>IF(N142="zákl. přenesená",J142,0)</f>
        <v>0</v>
      </c>
      <c r="BH142" s="226">
        <f>IF(N142="sníž. přenesená",J142,0)</f>
        <v>0</v>
      </c>
      <c r="BI142" s="226">
        <f>IF(N142="nulová",J142,0)</f>
        <v>0</v>
      </c>
      <c r="BJ142" s="17" t="s">
        <v>79</v>
      </c>
      <c r="BK142" s="226">
        <f>ROUND(I142*H142,2)</f>
        <v>0</v>
      </c>
      <c r="BL142" s="17" t="s">
        <v>403</v>
      </c>
      <c r="BM142" s="225" t="s">
        <v>939</v>
      </c>
    </row>
    <row r="143" s="2" customFormat="1">
      <c r="A143" s="38"/>
      <c r="B143" s="39"/>
      <c r="C143" s="40"/>
      <c r="D143" s="227" t="s">
        <v>165</v>
      </c>
      <c r="E143" s="40"/>
      <c r="F143" s="228" t="s">
        <v>938</v>
      </c>
      <c r="G143" s="40"/>
      <c r="H143" s="40"/>
      <c r="I143" s="229"/>
      <c r="J143" s="40"/>
      <c r="K143" s="40"/>
      <c r="L143" s="44"/>
      <c r="M143" s="230"/>
      <c r="N143" s="231"/>
      <c r="O143" s="84"/>
      <c r="P143" s="84"/>
      <c r="Q143" s="84"/>
      <c r="R143" s="84"/>
      <c r="S143" s="84"/>
      <c r="T143" s="85"/>
      <c r="U143" s="38"/>
      <c r="V143" s="38"/>
      <c r="W143" s="38"/>
      <c r="X143" s="38"/>
      <c r="Y143" s="38"/>
      <c r="Z143" s="38"/>
      <c r="AA143" s="38"/>
      <c r="AB143" s="38"/>
      <c r="AC143" s="38"/>
      <c r="AD143" s="38"/>
      <c r="AE143" s="38"/>
      <c r="AT143" s="17" t="s">
        <v>165</v>
      </c>
      <c r="AU143" s="17" t="s">
        <v>79</v>
      </c>
    </row>
    <row r="144" s="2" customFormat="1">
      <c r="A144" s="38"/>
      <c r="B144" s="39"/>
      <c r="C144" s="212" t="s">
        <v>7</v>
      </c>
      <c r="D144" s="212" t="s">
        <v>157</v>
      </c>
      <c r="E144" s="214" t="s">
        <v>940</v>
      </c>
      <c r="F144" s="215" t="s">
        <v>941</v>
      </c>
      <c r="G144" s="216" t="s">
        <v>160</v>
      </c>
      <c r="H144" s="217">
        <v>2</v>
      </c>
      <c r="I144" s="218"/>
      <c r="J144" s="219">
        <f>ROUND(I144*H144,2)</f>
        <v>0</v>
      </c>
      <c r="K144" s="215" t="s">
        <v>161</v>
      </c>
      <c r="L144" s="220"/>
      <c r="M144" s="221" t="s">
        <v>19</v>
      </c>
      <c r="N144" s="222" t="s">
        <v>42</v>
      </c>
      <c r="O144" s="84"/>
      <c r="P144" s="223">
        <f>O144*H144</f>
        <v>0</v>
      </c>
      <c r="Q144" s="223">
        <v>0</v>
      </c>
      <c r="R144" s="223">
        <f>Q144*H144</f>
        <v>0</v>
      </c>
      <c r="S144" s="223">
        <v>0</v>
      </c>
      <c r="T144" s="224">
        <f>S144*H144</f>
        <v>0</v>
      </c>
      <c r="U144" s="38"/>
      <c r="V144" s="38"/>
      <c r="W144" s="38"/>
      <c r="X144" s="38"/>
      <c r="Y144" s="38"/>
      <c r="Z144" s="38"/>
      <c r="AA144" s="38"/>
      <c r="AB144" s="38"/>
      <c r="AC144" s="38"/>
      <c r="AD144" s="38"/>
      <c r="AE144" s="38"/>
      <c r="AR144" s="225" t="s">
        <v>403</v>
      </c>
      <c r="AT144" s="225" t="s">
        <v>157</v>
      </c>
      <c r="AU144" s="225" t="s">
        <v>79</v>
      </c>
      <c r="AY144" s="17" t="s">
        <v>154</v>
      </c>
      <c r="BE144" s="226">
        <f>IF(N144="základní",J144,0)</f>
        <v>0</v>
      </c>
      <c r="BF144" s="226">
        <f>IF(N144="snížená",J144,0)</f>
        <v>0</v>
      </c>
      <c r="BG144" s="226">
        <f>IF(N144="zákl. přenesená",J144,0)</f>
        <v>0</v>
      </c>
      <c r="BH144" s="226">
        <f>IF(N144="sníž. přenesená",J144,0)</f>
        <v>0</v>
      </c>
      <c r="BI144" s="226">
        <f>IF(N144="nulová",J144,0)</f>
        <v>0</v>
      </c>
      <c r="BJ144" s="17" t="s">
        <v>79</v>
      </c>
      <c r="BK144" s="226">
        <f>ROUND(I144*H144,2)</f>
        <v>0</v>
      </c>
      <c r="BL144" s="17" t="s">
        <v>403</v>
      </c>
      <c r="BM144" s="225" t="s">
        <v>942</v>
      </c>
    </row>
    <row r="145" s="2" customFormat="1">
      <c r="A145" s="38"/>
      <c r="B145" s="39"/>
      <c r="C145" s="40"/>
      <c r="D145" s="227" t="s">
        <v>165</v>
      </c>
      <c r="E145" s="40"/>
      <c r="F145" s="228" t="s">
        <v>941</v>
      </c>
      <c r="G145" s="40"/>
      <c r="H145" s="40"/>
      <c r="I145" s="229"/>
      <c r="J145" s="40"/>
      <c r="K145" s="40"/>
      <c r="L145" s="44"/>
      <c r="M145" s="230"/>
      <c r="N145" s="231"/>
      <c r="O145" s="84"/>
      <c r="P145" s="84"/>
      <c r="Q145" s="84"/>
      <c r="R145" s="84"/>
      <c r="S145" s="84"/>
      <c r="T145" s="85"/>
      <c r="U145" s="38"/>
      <c r="V145" s="38"/>
      <c r="W145" s="38"/>
      <c r="X145" s="38"/>
      <c r="Y145" s="38"/>
      <c r="Z145" s="38"/>
      <c r="AA145" s="38"/>
      <c r="AB145" s="38"/>
      <c r="AC145" s="38"/>
      <c r="AD145" s="38"/>
      <c r="AE145" s="38"/>
      <c r="AT145" s="17" t="s">
        <v>165</v>
      </c>
      <c r="AU145" s="17" t="s">
        <v>79</v>
      </c>
    </row>
    <row r="146" s="2" customFormat="1" ht="16.5" customHeight="1">
      <c r="A146" s="38"/>
      <c r="B146" s="39"/>
      <c r="C146" s="212" t="s">
        <v>345</v>
      </c>
      <c r="D146" s="212" t="s">
        <v>157</v>
      </c>
      <c r="E146" s="214" t="s">
        <v>943</v>
      </c>
      <c r="F146" s="215" t="s">
        <v>944</v>
      </c>
      <c r="G146" s="216" t="s">
        <v>160</v>
      </c>
      <c r="H146" s="217">
        <v>1</v>
      </c>
      <c r="I146" s="218"/>
      <c r="J146" s="219">
        <f>ROUND(I146*H146,2)</f>
        <v>0</v>
      </c>
      <c r="K146" s="215" t="s">
        <v>161</v>
      </c>
      <c r="L146" s="220"/>
      <c r="M146" s="221" t="s">
        <v>19</v>
      </c>
      <c r="N146" s="222" t="s">
        <v>42</v>
      </c>
      <c r="O146" s="84"/>
      <c r="P146" s="223">
        <f>O146*H146</f>
        <v>0</v>
      </c>
      <c r="Q146" s="223">
        <v>0</v>
      </c>
      <c r="R146" s="223">
        <f>Q146*H146</f>
        <v>0</v>
      </c>
      <c r="S146" s="223">
        <v>0</v>
      </c>
      <c r="T146" s="224">
        <f>S146*H146</f>
        <v>0</v>
      </c>
      <c r="U146" s="38"/>
      <c r="V146" s="38"/>
      <c r="W146" s="38"/>
      <c r="X146" s="38"/>
      <c r="Y146" s="38"/>
      <c r="Z146" s="38"/>
      <c r="AA146" s="38"/>
      <c r="AB146" s="38"/>
      <c r="AC146" s="38"/>
      <c r="AD146" s="38"/>
      <c r="AE146" s="38"/>
      <c r="AR146" s="225" t="s">
        <v>403</v>
      </c>
      <c r="AT146" s="225" t="s">
        <v>157</v>
      </c>
      <c r="AU146" s="225" t="s">
        <v>79</v>
      </c>
      <c r="AY146" s="17" t="s">
        <v>154</v>
      </c>
      <c r="BE146" s="226">
        <f>IF(N146="základní",J146,0)</f>
        <v>0</v>
      </c>
      <c r="BF146" s="226">
        <f>IF(N146="snížená",J146,0)</f>
        <v>0</v>
      </c>
      <c r="BG146" s="226">
        <f>IF(N146="zákl. přenesená",J146,0)</f>
        <v>0</v>
      </c>
      <c r="BH146" s="226">
        <f>IF(N146="sníž. přenesená",J146,0)</f>
        <v>0</v>
      </c>
      <c r="BI146" s="226">
        <f>IF(N146="nulová",J146,0)</f>
        <v>0</v>
      </c>
      <c r="BJ146" s="17" t="s">
        <v>79</v>
      </c>
      <c r="BK146" s="226">
        <f>ROUND(I146*H146,2)</f>
        <v>0</v>
      </c>
      <c r="BL146" s="17" t="s">
        <v>403</v>
      </c>
      <c r="BM146" s="225" t="s">
        <v>945</v>
      </c>
    </row>
    <row r="147" s="2" customFormat="1">
      <c r="A147" s="38"/>
      <c r="B147" s="39"/>
      <c r="C147" s="40"/>
      <c r="D147" s="227" t="s">
        <v>165</v>
      </c>
      <c r="E147" s="40"/>
      <c r="F147" s="228" t="s">
        <v>944</v>
      </c>
      <c r="G147" s="40"/>
      <c r="H147" s="40"/>
      <c r="I147" s="229"/>
      <c r="J147" s="40"/>
      <c r="K147" s="40"/>
      <c r="L147" s="44"/>
      <c r="M147" s="230"/>
      <c r="N147" s="231"/>
      <c r="O147" s="84"/>
      <c r="P147" s="84"/>
      <c r="Q147" s="84"/>
      <c r="R147" s="84"/>
      <c r="S147" s="84"/>
      <c r="T147" s="85"/>
      <c r="U147" s="38"/>
      <c r="V147" s="38"/>
      <c r="W147" s="38"/>
      <c r="X147" s="38"/>
      <c r="Y147" s="38"/>
      <c r="Z147" s="38"/>
      <c r="AA147" s="38"/>
      <c r="AB147" s="38"/>
      <c r="AC147" s="38"/>
      <c r="AD147" s="38"/>
      <c r="AE147" s="38"/>
      <c r="AT147" s="17" t="s">
        <v>165</v>
      </c>
      <c r="AU147" s="17" t="s">
        <v>79</v>
      </c>
    </row>
    <row r="148" s="2" customFormat="1" ht="16.5" customHeight="1">
      <c r="A148" s="38"/>
      <c r="B148" s="39"/>
      <c r="C148" s="212" t="s">
        <v>351</v>
      </c>
      <c r="D148" s="212" t="s">
        <v>157</v>
      </c>
      <c r="E148" s="214" t="s">
        <v>946</v>
      </c>
      <c r="F148" s="215" t="s">
        <v>947</v>
      </c>
      <c r="G148" s="216" t="s">
        <v>160</v>
      </c>
      <c r="H148" s="217">
        <v>1</v>
      </c>
      <c r="I148" s="218"/>
      <c r="J148" s="219">
        <f>ROUND(I148*H148,2)</f>
        <v>0</v>
      </c>
      <c r="K148" s="215" t="s">
        <v>161</v>
      </c>
      <c r="L148" s="220"/>
      <c r="M148" s="221" t="s">
        <v>19</v>
      </c>
      <c r="N148" s="222" t="s">
        <v>42</v>
      </c>
      <c r="O148" s="84"/>
      <c r="P148" s="223">
        <f>O148*H148</f>
        <v>0</v>
      </c>
      <c r="Q148" s="223">
        <v>0</v>
      </c>
      <c r="R148" s="223">
        <f>Q148*H148</f>
        <v>0</v>
      </c>
      <c r="S148" s="223">
        <v>0</v>
      </c>
      <c r="T148" s="224">
        <f>S148*H148</f>
        <v>0</v>
      </c>
      <c r="U148" s="38"/>
      <c r="V148" s="38"/>
      <c r="W148" s="38"/>
      <c r="X148" s="38"/>
      <c r="Y148" s="38"/>
      <c r="Z148" s="38"/>
      <c r="AA148" s="38"/>
      <c r="AB148" s="38"/>
      <c r="AC148" s="38"/>
      <c r="AD148" s="38"/>
      <c r="AE148" s="38"/>
      <c r="AR148" s="225" t="s">
        <v>403</v>
      </c>
      <c r="AT148" s="225" t="s">
        <v>157</v>
      </c>
      <c r="AU148" s="225" t="s">
        <v>79</v>
      </c>
      <c r="AY148" s="17" t="s">
        <v>154</v>
      </c>
      <c r="BE148" s="226">
        <f>IF(N148="základní",J148,0)</f>
        <v>0</v>
      </c>
      <c r="BF148" s="226">
        <f>IF(N148="snížená",J148,0)</f>
        <v>0</v>
      </c>
      <c r="BG148" s="226">
        <f>IF(N148="zákl. přenesená",J148,0)</f>
        <v>0</v>
      </c>
      <c r="BH148" s="226">
        <f>IF(N148="sníž. přenesená",J148,0)</f>
        <v>0</v>
      </c>
      <c r="BI148" s="226">
        <f>IF(N148="nulová",J148,0)</f>
        <v>0</v>
      </c>
      <c r="BJ148" s="17" t="s">
        <v>79</v>
      </c>
      <c r="BK148" s="226">
        <f>ROUND(I148*H148,2)</f>
        <v>0</v>
      </c>
      <c r="BL148" s="17" t="s">
        <v>403</v>
      </c>
      <c r="BM148" s="225" t="s">
        <v>948</v>
      </c>
    </row>
    <row r="149" s="2" customFormat="1">
      <c r="A149" s="38"/>
      <c r="B149" s="39"/>
      <c r="C149" s="40"/>
      <c r="D149" s="227" t="s">
        <v>165</v>
      </c>
      <c r="E149" s="40"/>
      <c r="F149" s="228" t="s">
        <v>947</v>
      </c>
      <c r="G149" s="40"/>
      <c r="H149" s="40"/>
      <c r="I149" s="229"/>
      <c r="J149" s="40"/>
      <c r="K149" s="40"/>
      <c r="L149" s="44"/>
      <c r="M149" s="230"/>
      <c r="N149" s="231"/>
      <c r="O149" s="84"/>
      <c r="P149" s="84"/>
      <c r="Q149" s="84"/>
      <c r="R149" s="84"/>
      <c r="S149" s="84"/>
      <c r="T149" s="85"/>
      <c r="U149" s="38"/>
      <c r="V149" s="38"/>
      <c r="W149" s="38"/>
      <c r="X149" s="38"/>
      <c r="Y149" s="38"/>
      <c r="Z149" s="38"/>
      <c r="AA149" s="38"/>
      <c r="AB149" s="38"/>
      <c r="AC149" s="38"/>
      <c r="AD149" s="38"/>
      <c r="AE149" s="38"/>
      <c r="AT149" s="17" t="s">
        <v>165</v>
      </c>
      <c r="AU149" s="17" t="s">
        <v>79</v>
      </c>
    </row>
    <row r="150" s="2" customFormat="1" ht="16.5" customHeight="1">
      <c r="A150" s="38"/>
      <c r="B150" s="39"/>
      <c r="C150" s="212" t="s">
        <v>355</v>
      </c>
      <c r="D150" s="212" t="s">
        <v>157</v>
      </c>
      <c r="E150" s="214" t="s">
        <v>949</v>
      </c>
      <c r="F150" s="215" t="s">
        <v>950</v>
      </c>
      <c r="G150" s="216" t="s">
        <v>160</v>
      </c>
      <c r="H150" s="217">
        <v>1</v>
      </c>
      <c r="I150" s="218"/>
      <c r="J150" s="219">
        <f>ROUND(I150*H150,2)</f>
        <v>0</v>
      </c>
      <c r="K150" s="215" t="s">
        <v>161</v>
      </c>
      <c r="L150" s="220"/>
      <c r="M150" s="221" t="s">
        <v>19</v>
      </c>
      <c r="N150" s="222" t="s">
        <v>42</v>
      </c>
      <c r="O150" s="84"/>
      <c r="P150" s="223">
        <f>O150*H150</f>
        <v>0</v>
      </c>
      <c r="Q150" s="223">
        <v>0</v>
      </c>
      <c r="R150" s="223">
        <f>Q150*H150</f>
        <v>0</v>
      </c>
      <c r="S150" s="223">
        <v>0</v>
      </c>
      <c r="T150" s="224">
        <f>S150*H150</f>
        <v>0</v>
      </c>
      <c r="U150" s="38"/>
      <c r="V150" s="38"/>
      <c r="W150" s="38"/>
      <c r="X150" s="38"/>
      <c r="Y150" s="38"/>
      <c r="Z150" s="38"/>
      <c r="AA150" s="38"/>
      <c r="AB150" s="38"/>
      <c r="AC150" s="38"/>
      <c r="AD150" s="38"/>
      <c r="AE150" s="38"/>
      <c r="AR150" s="225" t="s">
        <v>403</v>
      </c>
      <c r="AT150" s="225" t="s">
        <v>157</v>
      </c>
      <c r="AU150" s="225" t="s">
        <v>79</v>
      </c>
      <c r="AY150" s="17" t="s">
        <v>154</v>
      </c>
      <c r="BE150" s="226">
        <f>IF(N150="základní",J150,0)</f>
        <v>0</v>
      </c>
      <c r="BF150" s="226">
        <f>IF(N150="snížená",J150,0)</f>
        <v>0</v>
      </c>
      <c r="BG150" s="226">
        <f>IF(N150="zákl. přenesená",J150,0)</f>
        <v>0</v>
      </c>
      <c r="BH150" s="226">
        <f>IF(N150="sníž. přenesená",J150,0)</f>
        <v>0</v>
      </c>
      <c r="BI150" s="226">
        <f>IF(N150="nulová",J150,0)</f>
        <v>0</v>
      </c>
      <c r="BJ150" s="17" t="s">
        <v>79</v>
      </c>
      <c r="BK150" s="226">
        <f>ROUND(I150*H150,2)</f>
        <v>0</v>
      </c>
      <c r="BL150" s="17" t="s">
        <v>403</v>
      </c>
      <c r="BM150" s="225" t="s">
        <v>951</v>
      </c>
    </row>
    <row r="151" s="2" customFormat="1">
      <c r="A151" s="38"/>
      <c r="B151" s="39"/>
      <c r="C151" s="40"/>
      <c r="D151" s="227" t="s">
        <v>165</v>
      </c>
      <c r="E151" s="40"/>
      <c r="F151" s="228" t="s">
        <v>950</v>
      </c>
      <c r="G151" s="40"/>
      <c r="H151" s="40"/>
      <c r="I151" s="229"/>
      <c r="J151" s="40"/>
      <c r="K151" s="40"/>
      <c r="L151" s="44"/>
      <c r="M151" s="230"/>
      <c r="N151" s="231"/>
      <c r="O151" s="84"/>
      <c r="P151" s="84"/>
      <c r="Q151" s="84"/>
      <c r="R151" s="84"/>
      <c r="S151" s="84"/>
      <c r="T151" s="85"/>
      <c r="U151" s="38"/>
      <c r="V151" s="38"/>
      <c r="W151" s="38"/>
      <c r="X151" s="38"/>
      <c r="Y151" s="38"/>
      <c r="Z151" s="38"/>
      <c r="AA151" s="38"/>
      <c r="AB151" s="38"/>
      <c r="AC151" s="38"/>
      <c r="AD151" s="38"/>
      <c r="AE151" s="38"/>
      <c r="AT151" s="17" t="s">
        <v>165</v>
      </c>
      <c r="AU151" s="17" t="s">
        <v>79</v>
      </c>
    </row>
    <row r="152" s="2" customFormat="1" ht="33" customHeight="1">
      <c r="A152" s="38"/>
      <c r="B152" s="39"/>
      <c r="C152" s="247" t="s">
        <v>359</v>
      </c>
      <c r="D152" s="247" t="s">
        <v>228</v>
      </c>
      <c r="E152" s="248" t="s">
        <v>952</v>
      </c>
      <c r="F152" s="249" t="s">
        <v>953</v>
      </c>
      <c r="G152" s="250" t="s">
        <v>231</v>
      </c>
      <c r="H152" s="251">
        <v>66.670000000000002</v>
      </c>
      <c r="I152" s="252"/>
      <c r="J152" s="253">
        <f>ROUND(I152*H152,2)</f>
        <v>0</v>
      </c>
      <c r="K152" s="249" t="s">
        <v>161</v>
      </c>
      <c r="L152" s="44"/>
      <c r="M152" s="254" t="s">
        <v>19</v>
      </c>
      <c r="N152" s="255" t="s">
        <v>42</v>
      </c>
      <c r="O152" s="84"/>
      <c r="P152" s="223">
        <f>O152*H152</f>
        <v>0</v>
      </c>
      <c r="Q152" s="223">
        <v>0</v>
      </c>
      <c r="R152" s="223">
        <f>Q152*H152</f>
        <v>0</v>
      </c>
      <c r="S152" s="223">
        <v>0</v>
      </c>
      <c r="T152" s="224">
        <f>S152*H152</f>
        <v>0</v>
      </c>
      <c r="U152" s="38"/>
      <c r="V152" s="38"/>
      <c r="W152" s="38"/>
      <c r="X152" s="38"/>
      <c r="Y152" s="38"/>
      <c r="Z152" s="38"/>
      <c r="AA152" s="38"/>
      <c r="AB152" s="38"/>
      <c r="AC152" s="38"/>
      <c r="AD152" s="38"/>
      <c r="AE152" s="38"/>
      <c r="AR152" s="225" t="s">
        <v>163</v>
      </c>
      <c r="AT152" s="225" t="s">
        <v>228</v>
      </c>
      <c r="AU152" s="225" t="s">
        <v>79</v>
      </c>
      <c r="AY152" s="17" t="s">
        <v>154</v>
      </c>
      <c r="BE152" s="226">
        <f>IF(N152="základní",J152,0)</f>
        <v>0</v>
      </c>
      <c r="BF152" s="226">
        <f>IF(N152="snížená",J152,0)</f>
        <v>0</v>
      </c>
      <c r="BG152" s="226">
        <f>IF(N152="zákl. přenesená",J152,0)</f>
        <v>0</v>
      </c>
      <c r="BH152" s="226">
        <f>IF(N152="sníž. přenesená",J152,0)</f>
        <v>0</v>
      </c>
      <c r="BI152" s="226">
        <f>IF(N152="nulová",J152,0)</f>
        <v>0</v>
      </c>
      <c r="BJ152" s="17" t="s">
        <v>79</v>
      </c>
      <c r="BK152" s="226">
        <f>ROUND(I152*H152,2)</f>
        <v>0</v>
      </c>
      <c r="BL152" s="17" t="s">
        <v>163</v>
      </c>
      <c r="BM152" s="225" t="s">
        <v>954</v>
      </c>
    </row>
    <row r="153" s="2" customFormat="1">
      <c r="A153" s="38"/>
      <c r="B153" s="39"/>
      <c r="C153" s="40"/>
      <c r="D153" s="227" t="s">
        <v>165</v>
      </c>
      <c r="E153" s="40"/>
      <c r="F153" s="228" t="s">
        <v>955</v>
      </c>
      <c r="G153" s="40"/>
      <c r="H153" s="40"/>
      <c r="I153" s="229"/>
      <c r="J153" s="40"/>
      <c r="K153" s="40"/>
      <c r="L153" s="44"/>
      <c r="M153" s="230"/>
      <c r="N153" s="231"/>
      <c r="O153" s="84"/>
      <c r="P153" s="84"/>
      <c r="Q153" s="84"/>
      <c r="R153" s="84"/>
      <c r="S153" s="84"/>
      <c r="T153" s="85"/>
      <c r="U153" s="38"/>
      <c r="V153" s="38"/>
      <c r="W153" s="38"/>
      <c r="X153" s="38"/>
      <c r="Y153" s="38"/>
      <c r="Z153" s="38"/>
      <c r="AA153" s="38"/>
      <c r="AB153" s="38"/>
      <c r="AC153" s="38"/>
      <c r="AD153" s="38"/>
      <c r="AE153" s="38"/>
      <c r="AT153" s="17" t="s">
        <v>165</v>
      </c>
      <c r="AU153" s="17" t="s">
        <v>79</v>
      </c>
    </row>
    <row r="154" s="13" customFormat="1">
      <c r="A154" s="13"/>
      <c r="B154" s="232"/>
      <c r="C154" s="233"/>
      <c r="D154" s="227" t="s">
        <v>166</v>
      </c>
      <c r="E154" s="234" t="s">
        <v>19</v>
      </c>
      <c r="F154" s="235" t="s">
        <v>956</v>
      </c>
      <c r="G154" s="233"/>
      <c r="H154" s="236">
        <v>41.170000000000002</v>
      </c>
      <c r="I154" s="237"/>
      <c r="J154" s="233"/>
      <c r="K154" s="233"/>
      <c r="L154" s="238"/>
      <c r="M154" s="239"/>
      <c r="N154" s="240"/>
      <c r="O154" s="240"/>
      <c r="P154" s="240"/>
      <c r="Q154" s="240"/>
      <c r="R154" s="240"/>
      <c r="S154" s="240"/>
      <c r="T154" s="241"/>
      <c r="U154" s="13"/>
      <c r="V154" s="13"/>
      <c r="W154" s="13"/>
      <c r="X154" s="13"/>
      <c r="Y154" s="13"/>
      <c r="Z154" s="13"/>
      <c r="AA154" s="13"/>
      <c r="AB154" s="13"/>
      <c r="AC154" s="13"/>
      <c r="AD154" s="13"/>
      <c r="AE154" s="13"/>
      <c r="AT154" s="242" t="s">
        <v>166</v>
      </c>
      <c r="AU154" s="242" t="s">
        <v>79</v>
      </c>
      <c r="AV154" s="13" t="s">
        <v>81</v>
      </c>
      <c r="AW154" s="13" t="s">
        <v>33</v>
      </c>
      <c r="AX154" s="13" t="s">
        <v>71</v>
      </c>
      <c r="AY154" s="242" t="s">
        <v>154</v>
      </c>
    </row>
    <row r="155" s="13" customFormat="1">
      <c r="A155" s="13"/>
      <c r="B155" s="232"/>
      <c r="C155" s="233"/>
      <c r="D155" s="227" t="s">
        <v>166</v>
      </c>
      <c r="E155" s="234" t="s">
        <v>19</v>
      </c>
      <c r="F155" s="235" t="s">
        <v>925</v>
      </c>
      <c r="G155" s="233"/>
      <c r="H155" s="236">
        <v>25.5</v>
      </c>
      <c r="I155" s="237"/>
      <c r="J155" s="233"/>
      <c r="K155" s="233"/>
      <c r="L155" s="238"/>
      <c r="M155" s="239"/>
      <c r="N155" s="240"/>
      <c r="O155" s="240"/>
      <c r="P155" s="240"/>
      <c r="Q155" s="240"/>
      <c r="R155" s="240"/>
      <c r="S155" s="240"/>
      <c r="T155" s="241"/>
      <c r="U155" s="13"/>
      <c r="V155" s="13"/>
      <c r="W155" s="13"/>
      <c r="X155" s="13"/>
      <c r="Y155" s="13"/>
      <c r="Z155" s="13"/>
      <c r="AA155" s="13"/>
      <c r="AB155" s="13"/>
      <c r="AC155" s="13"/>
      <c r="AD155" s="13"/>
      <c r="AE155" s="13"/>
      <c r="AT155" s="242" t="s">
        <v>166</v>
      </c>
      <c r="AU155" s="242" t="s">
        <v>79</v>
      </c>
      <c r="AV155" s="13" t="s">
        <v>81</v>
      </c>
      <c r="AW155" s="13" t="s">
        <v>33</v>
      </c>
      <c r="AX155" s="13" t="s">
        <v>71</v>
      </c>
      <c r="AY155" s="242" t="s">
        <v>154</v>
      </c>
    </row>
    <row r="156" s="2" customFormat="1">
      <c r="A156" s="38"/>
      <c r="B156" s="39"/>
      <c r="C156" s="212" t="s">
        <v>363</v>
      </c>
      <c r="D156" s="212" t="s">
        <v>157</v>
      </c>
      <c r="E156" s="214" t="s">
        <v>957</v>
      </c>
      <c r="F156" s="215" t="s">
        <v>958</v>
      </c>
      <c r="G156" s="216" t="s">
        <v>253</v>
      </c>
      <c r="H156" s="217">
        <v>15.420999999999999</v>
      </c>
      <c r="I156" s="218"/>
      <c r="J156" s="219">
        <f>ROUND(I156*H156,2)</f>
        <v>0</v>
      </c>
      <c r="K156" s="215" t="s">
        <v>161</v>
      </c>
      <c r="L156" s="220"/>
      <c r="M156" s="221" t="s">
        <v>19</v>
      </c>
      <c r="N156" s="222" t="s">
        <v>42</v>
      </c>
      <c r="O156" s="84"/>
      <c r="P156" s="223">
        <f>O156*H156</f>
        <v>0</v>
      </c>
      <c r="Q156" s="223">
        <v>1</v>
      </c>
      <c r="R156" s="223">
        <f>Q156*H156</f>
        <v>15.420999999999999</v>
      </c>
      <c r="S156" s="223">
        <v>0</v>
      </c>
      <c r="T156" s="224">
        <f>S156*H156</f>
        <v>0</v>
      </c>
      <c r="U156" s="38"/>
      <c r="V156" s="38"/>
      <c r="W156" s="38"/>
      <c r="X156" s="38"/>
      <c r="Y156" s="38"/>
      <c r="Z156" s="38"/>
      <c r="AA156" s="38"/>
      <c r="AB156" s="38"/>
      <c r="AC156" s="38"/>
      <c r="AD156" s="38"/>
      <c r="AE156" s="38"/>
      <c r="AR156" s="225" t="s">
        <v>162</v>
      </c>
      <c r="AT156" s="225" t="s">
        <v>157</v>
      </c>
      <c r="AU156" s="225" t="s">
        <v>79</v>
      </c>
      <c r="AY156" s="17" t="s">
        <v>154</v>
      </c>
      <c r="BE156" s="226">
        <f>IF(N156="základní",J156,0)</f>
        <v>0</v>
      </c>
      <c r="BF156" s="226">
        <f>IF(N156="snížená",J156,0)</f>
        <v>0</v>
      </c>
      <c r="BG156" s="226">
        <f>IF(N156="zákl. přenesená",J156,0)</f>
        <v>0</v>
      </c>
      <c r="BH156" s="226">
        <f>IF(N156="sníž. přenesená",J156,0)</f>
        <v>0</v>
      </c>
      <c r="BI156" s="226">
        <f>IF(N156="nulová",J156,0)</f>
        <v>0</v>
      </c>
      <c r="BJ156" s="17" t="s">
        <v>79</v>
      </c>
      <c r="BK156" s="226">
        <f>ROUND(I156*H156,2)</f>
        <v>0</v>
      </c>
      <c r="BL156" s="17" t="s">
        <v>163</v>
      </c>
      <c r="BM156" s="225" t="s">
        <v>959</v>
      </c>
    </row>
    <row r="157" s="2" customFormat="1">
      <c r="A157" s="38"/>
      <c r="B157" s="39"/>
      <c r="C157" s="40"/>
      <c r="D157" s="227" t="s">
        <v>165</v>
      </c>
      <c r="E157" s="40"/>
      <c r="F157" s="228" t="s">
        <v>958</v>
      </c>
      <c r="G157" s="40"/>
      <c r="H157" s="40"/>
      <c r="I157" s="229"/>
      <c r="J157" s="40"/>
      <c r="K157" s="40"/>
      <c r="L157" s="44"/>
      <c r="M157" s="230"/>
      <c r="N157" s="231"/>
      <c r="O157" s="84"/>
      <c r="P157" s="84"/>
      <c r="Q157" s="84"/>
      <c r="R157" s="84"/>
      <c r="S157" s="84"/>
      <c r="T157" s="85"/>
      <c r="U157" s="38"/>
      <c r="V157" s="38"/>
      <c r="W157" s="38"/>
      <c r="X157" s="38"/>
      <c r="Y157" s="38"/>
      <c r="Z157" s="38"/>
      <c r="AA157" s="38"/>
      <c r="AB157" s="38"/>
      <c r="AC157" s="38"/>
      <c r="AD157" s="38"/>
      <c r="AE157" s="38"/>
      <c r="AT157" s="17" t="s">
        <v>165</v>
      </c>
      <c r="AU157" s="17" t="s">
        <v>79</v>
      </c>
    </row>
    <row r="158" s="13" customFormat="1">
      <c r="A158" s="13"/>
      <c r="B158" s="232"/>
      <c r="C158" s="233"/>
      <c r="D158" s="227" t="s">
        <v>166</v>
      </c>
      <c r="E158" s="234" t="s">
        <v>19</v>
      </c>
      <c r="F158" s="235" t="s">
        <v>960</v>
      </c>
      <c r="G158" s="233"/>
      <c r="H158" s="236">
        <v>9.5229999999999997</v>
      </c>
      <c r="I158" s="237"/>
      <c r="J158" s="233"/>
      <c r="K158" s="233"/>
      <c r="L158" s="238"/>
      <c r="M158" s="239"/>
      <c r="N158" s="240"/>
      <c r="O158" s="240"/>
      <c r="P158" s="240"/>
      <c r="Q158" s="240"/>
      <c r="R158" s="240"/>
      <c r="S158" s="240"/>
      <c r="T158" s="241"/>
      <c r="U158" s="13"/>
      <c r="V158" s="13"/>
      <c r="W158" s="13"/>
      <c r="X158" s="13"/>
      <c r="Y158" s="13"/>
      <c r="Z158" s="13"/>
      <c r="AA158" s="13"/>
      <c r="AB158" s="13"/>
      <c r="AC158" s="13"/>
      <c r="AD158" s="13"/>
      <c r="AE158" s="13"/>
      <c r="AT158" s="242" t="s">
        <v>166</v>
      </c>
      <c r="AU158" s="242" t="s">
        <v>79</v>
      </c>
      <c r="AV158" s="13" t="s">
        <v>81</v>
      </c>
      <c r="AW158" s="13" t="s">
        <v>33</v>
      </c>
      <c r="AX158" s="13" t="s">
        <v>71</v>
      </c>
      <c r="AY158" s="242" t="s">
        <v>154</v>
      </c>
    </row>
    <row r="159" s="13" customFormat="1">
      <c r="A159" s="13"/>
      <c r="B159" s="232"/>
      <c r="C159" s="233"/>
      <c r="D159" s="227" t="s">
        <v>166</v>
      </c>
      <c r="E159" s="234" t="s">
        <v>19</v>
      </c>
      <c r="F159" s="235" t="s">
        <v>961</v>
      </c>
      <c r="G159" s="233"/>
      <c r="H159" s="236">
        <v>5.8979999999999997</v>
      </c>
      <c r="I159" s="237"/>
      <c r="J159" s="233"/>
      <c r="K159" s="233"/>
      <c r="L159" s="238"/>
      <c r="M159" s="239"/>
      <c r="N159" s="240"/>
      <c r="O159" s="240"/>
      <c r="P159" s="240"/>
      <c r="Q159" s="240"/>
      <c r="R159" s="240"/>
      <c r="S159" s="240"/>
      <c r="T159" s="241"/>
      <c r="U159" s="13"/>
      <c r="V159" s="13"/>
      <c r="W159" s="13"/>
      <c r="X159" s="13"/>
      <c r="Y159" s="13"/>
      <c r="Z159" s="13"/>
      <c r="AA159" s="13"/>
      <c r="AB159" s="13"/>
      <c r="AC159" s="13"/>
      <c r="AD159" s="13"/>
      <c r="AE159" s="13"/>
      <c r="AT159" s="242" t="s">
        <v>166</v>
      </c>
      <c r="AU159" s="242" t="s">
        <v>79</v>
      </c>
      <c r="AV159" s="13" t="s">
        <v>81</v>
      </c>
      <c r="AW159" s="13" t="s">
        <v>33</v>
      </c>
      <c r="AX159" s="13" t="s">
        <v>71</v>
      </c>
      <c r="AY159" s="242" t="s">
        <v>154</v>
      </c>
    </row>
    <row r="160" s="2" customFormat="1" ht="21.75" customHeight="1">
      <c r="A160" s="38"/>
      <c r="B160" s="39"/>
      <c r="C160" s="212" t="s">
        <v>368</v>
      </c>
      <c r="D160" s="212" t="s">
        <v>157</v>
      </c>
      <c r="E160" s="214" t="s">
        <v>962</v>
      </c>
      <c r="F160" s="215" t="s">
        <v>963</v>
      </c>
      <c r="G160" s="216" t="s">
        <v>253</v>
      </c>
      <c r="H160" s="217">
        <v>12.518000000000001</v>
      </c>
      <c r="I160" s="218"/>
      <c r="J160" s="219">
        <f>ROUND(I160*H160,2)</f>
        <v>0</v>
      </c>
      <c r="K160" s="215" t="s">
        <v>161</v>
      </c>
      <c r="L160" s="220"/>
      <c r="M160" s="221" t="s">
        <v>19</v>
      </c>
      <c r="N160" s="222" t="s">
        <v>42</v>
      </c>
      <c r="O160" s="84"/>
      <c r="P160" s="223">
        <f>O160*H160</f>
        <v>0</v>
      </c>
      <c r="Q160" s="223">
        <v>1</v>
      </c>
      <c r="R160" s="223">
        <f>Q160*H160</f>
        <v>12.518000000000001</v>
      </c>
      <c r="S160" s="223">
        <v>0</v>
      </c>
      <c r="T160" s="224">
        <f>S160*H160</f>
        <v>0</v>
      </c>
      <c r="U160" s="38"/>
      <c r="V160" s="38"/>
      <c r="W160" s="38"/>
      <c r="X160" s="38"/>
      <c r="Y160" s="38"/>
      <c r="Z160" s="38"/>
      <c r="AA160" s="38"/>
      <c r="AB160" s="38"/>
      <c r="AC160" s="38"/>
      <c r="AD160" s="38"/>
      <c r="AE160" s="38"/>
      <c r="AR160" s="225" t="s">
        <v>162</v>
      </c>
      <c r="AT160" s="225" t="s">
        <v>157</v>
      </c>
      <c r="AU160" s="225" t="s">
        <v>79</v>
      </c>
      <c r="AY160" s="17" t="s">
        <v>154</v>
      </c>
      <c r="BE160" s="226">
        <f>IF(N160="základní",J160,0)</f>
        <v>0</v>
      </c>
      <c r="BF160" s="226">
        <f>IF(N160="snížená",J160,0)</f>
        <v>0</v>
      </c>
      <c r="BG160" s="226">
        <f>IF(N160="zákl. přenesená",J160,0)</f>
        <v>0</v>
      </c>
      <c r="BH160" s="226">
        <f>IF(N160="sníž. přenesená",J160,0)</f>
        <v>0</v>
      </c>
      <c r="BI160" s="226">
        <f>IF(N160="nulová",J160,0)</f>
        <v>0</v>
      </c>
      <c r="BJ160" s="17" t="s">
        <v>79</v>
      </c>
      <c r="BK160" s="226">
        <f>ROUND(I160*H160,2)</f>
        <v>0</v>
      </c>
      <c r="BL160" s="17" t="s">
        <v>163</v>
      </c>
      <c r="BM160" s="225" t="s">
        <v>964</v>
      </c>
    </row>
    <row r="161" s="2" customFormat="1">
      <c r="A161" s="38"/>
      <c r="B161" s="39"/>
      <c r="C161" s="40"/>
      <c r="D161" s="227" t="s">
        <v>165</v>
      </c>
      <c r="E161" s="40"/>
      <c r="F161" s="228" t="s">
        <v>963</v>
      </c>
      <c r="G161" s="40"/>
      <c r="H161" s="40"/>
      <c r="I161" s="229"/>
      <c r="J161" s="40"/>
      <c r="K161" s="40"/>
      <c r="L161" s="44"/>
      <c r="M161" s="230"/>
      <c r="N161" s="231"/>
      <c r="O161" s="84"/>
      <c r="P161" s="84"/>
      <c r="Q161" s="84"/>
      <c r="R161" s="84"/>
      <c r="S161" s="84"/>
      <c r="T161" s="85"/>
      <c r="U161" s="38"/>
      <c r="V161" s="38"/>
      <c r="W161" s="38"/>
      <c r="X161" s="38"/>
      <c r="Y161" s="38"/>
      <c r="Z161" s="38"/>
      <c r="AA161" s="38"/>
      <c r="AB161" s="38"/>
      <c r="AC161" s="38"/>
      <c r="AD161" s="38"/>
      <c r="AE161" s="38"/>
      <c r="AT161" s="17" t="s">
        <v>165</v>
      </c>
      <c r="AU161" s="17" t="s">
        <v>79</v>
      </c>
    </row>
    <row r="162" s="13" customFormat="1">
      <c r="A162" s="13"/>
      <c r="B162" s="232"/>
      <c r="C162" s="233"/>
      <c r="D162" s="227" t="s">
        <v>166</v>
      </c>
      <c r="E162" s="234" t="s">
        <v>19</v>
      </c>
      <c r="F162" s="235" t="s">
        <v>965</v>
      </c>
      <c r="G162" s="233"/>
      <c r="H162" s="236">
        <v>7.7300000000000004</v>
      </c>
      <c r="I162" s="237"/>
      <c r="J162" s="233"/>
      <c r="K162" s="233"/>
      <c r="L162" s="238"/>
      <c r="M162" s="239"/>
      <c r="N162" s="240"/>
      <c r="O162" s="240"/>
      <c r="P162" s="240"/>
      <c r="Q162" s="240"/>
      <c r="R162" s="240"/>
      <c r="S162" s="240"/>
      <c r="T162" s="241"/>
      <c r="U162" s="13"/>
      <c r="V162" s="13"/>
      <c r="W162" s="13"/>
      <c r="X162" s="13"/>
      <c r="Y162" s="13"/>
      <c r="Z162" s="13"/>
      <c r="AA162" s="13"/>
      <c r="AB162" s="13"/>
      <c r="AC162" s="13"/>
      <c r="AD162" s="13"/>
      <c r="AE162" s="13"/>
      <c r="AT162" s="242" t="s">
        <v>166</v>
      </c>
      <c r="AU162" s="242" t="s">
        <v>79</v>
      </c>
      <c r="AV162" s="13" t="s">
        <v>81</v>
      </c>
      <c r="AW162" s="13" t="s">
        <v>33</v>
      </c>
      <c r="AX162" s="13" t="s">
        <v>71</v>
      </c>
      <c r="AY162" s="242" t="s">
        <v>154</v>
      </c>
    </row>
    <row r="163" s="13" customFormat="1">
      <c r="A163" s="13"/>
      <c r="B163" s="232"/>
      <c r="C163" s="233"/>
      <c r="D163" s="227" t="s">
        <v>166</v>
      </c>
      <c r="E163" s="234" t="s">
        <v>19</v>
      </c>
      <c r="F163" s="235" t="s">
        <v>966</v>
      </c>
      <c r="G163" s="233"/>
      <c r="H163" s="236">
        <v>4.7880000000000003</v>
      </c>
      <c r="I163" s="237"/>
      <c r="J163" s="233"/>
      <c r="K163" s="233"/>
      <c r="L163" s="238"/>
      <c r="M163" s="239"/>
      <c r="N163" s="240"/>
      <c r="O163" s="240"/>
      <c r="P163" s="240"/>
      <c r="Q163" s="240"/>
      <c r="R163" s="240"/>
      <c r="S163" s="240"/>
      <c r="T163" s="241"/>
      <c r="U163" s="13"/>
      <c r="V163" s="13"/>
      <c r="W163" s="13"/>
      <c r="X163" s="13"/>
      <c r="Y163" s="13"/>
      <c r="Z163" s="13"/>
      <c r="AA163" s="13"/>
      <c r="AB163" s="13"/>
      <c r="AC163" s="13"/>
      <c r="AD163" s="13"/>
      <c r="AE163" s="13"/>
      <c r="AT163" s="242" t="s">
        <v>166</v>
      </c>
      <c r="AU163" s="242" t="s">
        <v>79</v>
      </c>
      <c r="AV163" s="13" t="s">
        <v>81</v>
      </c>
      <c r="AW163" s="13" t="s">
        <v>33</v>
      </c>
      <c r="AX163" s="13" t="s">
        <v>71</v>
      </c>
      <c r="AY163" s="242" t="s">
        <v>154</v>
      </c>
    </row>
    <row r="164" s="2" customFormat="1">
      <c r="A164" s="38"/>
      <c r="B164" s="39"/>
      <c r="C164" s="212" t="s">
        <v>373</v>
      </c>
      <c r="D164" s="212" t="s">
        <v>157</v>
      </c>
      <c r="E164" s="214" t="s">
        <v>967</v>
      </c>
      <c r="F164" s="215" t="s">
        <v>968</v>
      </c>
      <c r="G164" s="216" t="s">
        <v>253</v>
      </c>
      <c r="H164" s="217">
        <v>7.8799999999999999</v>
      </c>
      <c r="I164" s="218"/>
      <c r="J164" s="219">
        <f>ROUND(I164*H164,2)</f>
        <v>0</v>
      </c>
      <c r="K164" s="215" t="s">
        <v>161</v>
      </c>
      <c r="L164" s="220"/>
      <c r="M164" s="221" t="s">
        <v>19</v>
      </c>
      <c r="N164" s="222" t="s">
        <v>42</v>
      </c>
      <c r="O164" s="84"/>
      <c r="P164" s="223">
        <f>O164*H164</f>
        <v>0</v>
      </c>
      <c r="Q164" s="223">
        <v>1</v>
      </c>
      <c r="R164" s="223">
        <f>Q164*H164</f>
        <v>7.8799999999999999</v>
      </c>
      <c r="S164" s="223">
        <v>0</v>
      </c>
      <c r="T164" s="224">
        <f>S164*H164</f>
        <v>0</v>
      </c>
      <c r="U164" s="38"/>
      <c r="V164" s="38"/>
      <c r="W164" s="38"/>
      <c r="X164" s="38"/>
      <c r="Y164" s="38"/>
      <c r="Z164" s="38"/>
      <c r="AA164" s="38"/>
      <c r="AB164" s="38"/>
      <c r="AC164" s="38"/>
      <c r="AD164" s="38"/>
      <c r="AE164" s="38"/>
      <c r="AR164" s="225" t="s">
        <v>162</v>
      </c>
      <c r="AT164" s="225" t="s">
        <v>157</v>
      </c>
      <c r="AU164" s="225" t="s">
        <v>79</v>
      </c>
      <c r="AY164" s="17" t="s">
        <v>154</v>
      </c>
      <c r="BE164" s="226">
        <f>IF(N164="základní",J164,0)</f>
        <v>0</v>
      </c>
      <c r="BF164" s="226">
        <f>IF(N164="snížená",J164,0)</f>
        <v>0</v>
      </c>
      <c r="BG164" s="226">
        <f>IF(N164="zákl. přenesená",J164,0)</f>
        <v>0</v>
      </c>
      <c r="BH164" s="226">
        <f>IF(N164="sníž. přenesená",J164,0)</f>
        <v>0</v>
      </c>
      <c r="BI164" s="226">
        <f>IF(N164="nulová",J164,0)</f>
        <v>0</v>
      </c>
      <c r="BJ164" s="17" t="s">
        <v>79</v>
      </c>
      <c r="BK164" s="226">
        <f>ROUND(I164*H164,2)</f>
        <v>0</v>
      </c>
      <c r="BL164" s="17" t="s">
        <v>163</v>
      </c>
      <c r="BM164" s="225" t="s">
        <v>969</v>
      </c>
    </row>
    <row r="165" s="2" customFormat="1">
      <c r="A165" s="38"/>
      <c r="B165" s="39"/>
      <c r="C165" s="40"/>
      <c r="D165" s="227" t="s">
        <v>165</v>
      </c>
      <c r="E165" s="40"/>
      <c r="F165" s="228" t="s">
        <v>968</v>
      </c>
      <c r="G165" s="40"/>
      <c r="H165" s="40"/>
      <c r="I165" s="229"/>
      <c r="J165" s="40"/>
      <c r="K165" s="40"/>
      <c r="L165" s="44"/>
      <c r="M165" s="230"/>
      <c r="N165" s="231"/>
      <c r="O165" s="84"/>
      <c r="P165" s="84"/>
      <c r="Q165" s="84"/>
      <c r="R165" s="84"/>
      <c r="S165" s="84"/>
      <c r="T165" s="85"/>
      <c r="U165" s="38"/>
      <c r="V165" s="38"/>
      <c r="W165" s="38"/>
      <c r="X165" s="38"/>
      <c r="Y165" s="38"/>
      <c r="Z165" s="38"/>
      <c r="AA165" s="38"/>
      <c r="AB165" s="38"/>
      <c r="AC165" s="38"/>
      <c r="AD165" s="38"/>
      <c r="AE165" s="38"/>
      <c r="AT165" s="17" t="s">
        <v>165</v>
      </c>
      <c r="AU165" s="17" t="s">
        <v>79</v>
      </c>
    </row>
    <row r="166" s="13" customFormat="1">
      <c r="A166" s="13"/>
      <c r="B166" s="232"/>
      <c r="C166" s="233"/>
      <c r="D166" s="227" t="s">
        <v>166</v>
      </c>
      <c r="E166" s="234" t="s">
        <v>19</v>
      </c>
      <c r="F166" s="235" t="s">
        <v>970</v>
      </c>
      <c r="G166" s="233"/>
      <c r="H166" s="236">
        <v>4.8659999999999997</v>
      </c>
      <c r="I166" s="237"/>
      <c r="J166" s="233"/>
      <c r="K166" s="233"/>
      <c r="L166" s="238"/>
      <c r="M166" s="239"/>
      <c r="N166" s="240"/>
      <c r="O166" s="240"/>
      <c r="P166" s="240"/>
      <c r="Q166" s="240"/>
      <c r="R166" s="240"/>
      <c r="S166" s="240"/>
      <c r="T166" s="241"/>
      <c r="U166" s="13"/>
      <c r="V166" s="13"/>
      <c r="W166" s="13"/>
      <c r="X166" s="13"/>
      <c r="Y166" s="13"/>
      <c r="Z166" s="13"/>
      <c r="AA166" s="13"/>
      <c r="AB166" s="13"/>
      <c r="AC166" s="13"/>
      <c r="AD166" s="13"/>
      <c r="AE166" s="13"/>
      <c r="AT166" s="242" t="s">
        <v>166</v>
      </c>
      <c r="AU166" s="242" t="s">
        <v>79</v>
      </c>
      <c r="AV166" s="13" t="s">
        <v>81</v>
      </c>
      <c r="AW166" s="13" t="s">
        <v>33</v>
      </c>
      <c r="AX166" s="13" t="s">
        <v>71</v>
      </c>
      <c r="AY166" s="242" t="s">
        <v>154</v>
      </c>
    </row>
    <row r="167" s="13" customFormat="1">
      <c r="A167" s="13"/>
      <c r="B167" s="232"/>
      <c r="C167" s="233"/>
      <c r="D167" s="227" t="s">
        <v>166</v>
      </c>
      <c r="E167" s="234" t="s">
        <v>19</v>
      </c>
      <c r="F167" s="235" t="s">
        <v>971</v>
      </c>
      <c r="G167" s="233"/>
      <c r="H167" s="236">
        <v>3.0139999999999998</v>
      </c>
      <c r="I167" s="237"/>
      <c r="J167" s="233"/>
      <c r="K167" s="233"/>
      <c r="L167" s="238"/>
      <c r="M167" s="239"/>
      <c r="N167" s="240"/>
      <c r="O167" s="240"/>
      <c r="P167" s="240"/>
      <c r="Q167" s="240"/>
      <c r="R167" s="240"/>
      <c r="S167" s="240"/>
      <c r="T167" s="241"/>
      <c r="U167" s="13"/>
      <c r="V167" s="13"/>
      <c r="W167" s="13"/>
      <c r="X167" s="13"/>
      <c r="Y167" s="13"/>
      <c r="Z167" s="13"/>
      <c r="AA167" s="13"/>
      <c r="AB167" s="13"/>
      <c r="AC167" s="13"/>
      <c r="AD167" s="13"/>
      <c r="AE167" s="13"/>
      <c r="AT167" s="242" t="s">
        <v>166</v>
      </c>
      <c r="AU167" s="242" t="s">
        <v>79</v>
      </c>
      <c r="AV167" s="13" t="s">
        <v>81</v>
      </c>
      <c r="AW167" s="13" t="s">
        <v>33</v>
      </c>
      <c r="AX167" s="13" t="s">
        <v>71</v>
      </c>
      <c r="AY167" s="242" t="s">
        <v>154</v>
      </c>
    </row>
    <row r="168" s="2" customFormat="1" ht="16.5" customHeight="1">
      <c r="A168" s="38"/>
      <c r="B168" s="39"/>
      <c r="C168" s="212" t="s">
        <v>377</v>
      </c>
      <c r="D168" s="212" t="s">
        <v>157</v>
      </c>
      <c r="E168" s="214" t="s">
        <v>972</v>
      </c>
      <c r="F168" s="215" t="s">
        <v>973</v>
      </c>
      <c r="G168" s="216" t="s">
        <v>253</v>
      </c>
      <c r="H168" s="217">
        <v>11.846</v>
      </c>
      <c r="I168" s="218"/>
      <c r="J168" s="219">
        <f>ROUND(I168*H168,2)</f>
        <v>0</v>
      </c>
      <c r="K168" s="215" t="s">
        <v>161</v>
      </c>
      <c r="L168" s="220"/>
      <c r="M168" s="221" t="s">
        <v>19</v>
      </c>
      <c r="N168" s="222" t="s">
        <v>42</v>
      </c>
      <c r="O168" s="84"/>
      <c r="P168" s="223">
        <f>O168*H168</f>
        <v>0</v>
      </c>
      <c r="Q168" s="223">
        <v>1</v>
      </c>
      <c r="R168" s="223">
        <f>Q168*H168</f>
        <v>11.846</v>
      </c>
      <c r="S168" s="223">
        <v>0</v>
      </c>
      <c r="T168" s="224">
        <f>S168*H168</f>
        <v>0</v>
      </c>
      <c r="U168" s="38"/>
      <c r="V168" s="38"/>
      <c r="W168" s="38"/>
      <c r="X168" s="38"/>
      <c r="Y168" s="38"/>
      <c r="Z168" s="38"/>
      <c r="AA168" s="38"/>
      <c r="AB168" s="38"/>
      <c r="AC168" s="38"/>
      <c r="AD168" s="38"/>
      <c r="AE168" s="38"/>
      <c r="AR168" s="225" t="s">
        <v>162</v>
      </c>
      <c r="AT168" s="225" t="s">
        <v>157</v>
      </c>
      <c r="AU168" s="225" t="s">
        <v>79</v>
      </c>
      <c r="AY168" s="17" t="s">
        <v>154</v>
      </c>
      <c r="BE168" s="226">
        <f>IF(N168="základní",J168,0)</f>
        <v>0</v>
      </c>
      <c r="BF168" s="226">
        <f>IF(N168="snížená",J168,0)</f>
        <v>0</v>
      </c>
      <c r="BG168" s="226">
        <f>IF(N168="zákl. přenesená",J168,0)</f>
        <v>0</v>
      </c>
      <c r="BH168" s="226">
        <f>IF(N168="sníž. přenesená",J168,0)</f>
        <v>0</v>
      </c>
      <c r="BI168" s="226">
        <f>IF(N168="nulová",J168,0)</f>
        <v>0</v>
      </c>
      <c r="BJ168" s="17" t="s">
        <v>79</v>
      </c>
      <c r="BK168" s="226">
        <f>ROUND(I168*H168,2)</f>
        <v>0</v>
      </c>
      <c r="BL168" s="17" t="s">
        <v>163</v>
      </c>
      <c r="BM168" s="225" t="s">
        <v>974</v>
      </c>
    </row>
    <row r="169" s="2" customFormat="1">
      <c r="A169" s="38"/>
      <c r="B169" s="39"/>
      <c r="C169" s="40"/>
      <c r="D169" s="227" t="s">
        <v>165</v>
      </c>
      <c r="E169" s="40"/>
      <c r="F169" s="228" t="s">
        <v>973</v>
      </c>
      <c r="G169" s="40"/>
      <c r="H169" s="40"/>
      <c r="I169" s="229"/>
      <c r="J169" s="40"/>
      <c r="K169" s="40"/>
      <c r="L169" s="44"/>
      <c r="M169" s="230"/>
      <c r="N169" s="231"/>
      <c r="O169" s="84"/>
      <c r="P169" s="84"/>
      <c r="Q169" s="84"/>
      <c r="R169" s="84"/>
      <c r="S169" s="84"/>
      <c r="T169" s="85"/>
      <c r="U169" s="38"/>
      <c r="V169" s="38"/>
      <c r="W169" s="38"/>
      <c r="X169" s="38"/>
      <c r="Y169" s="38"/>
      <c r="Z169" s="38"/>
      <c r="AA169" s="38"/>
      <c r="AB169" s="38"/>
      <c r="AC169" s="38"/>
      <c r="AD169" s="38"/>
      <c r="AE169" s="38"/>
      <c r="AT169" s="17" t="s">
        <v>165</v>
      </c>
      <c r="AU169" s="17" t="s">
        <v>79</v>
      </c>
    </row>
    <row r="170" s="13" customFormat="1">
      <c r="A170" s="13"/>
      <c r="B170" s="232"/>
      <c r="C170" s="233"/>
      <c r="D170" s="227" t="s">
        <v>166</v>
      </c>
      <c r="E170" s="234" t="s">
        <v>19</v>
      </c>
      <c r="F170" s="235" t="s">
        <v>975</v>
      </c>
      <c r="G170" s="233"/>
      <c r="H170" s="236">
        <v>5.8789999999999996</v>
      </c>
      <c r="I170" s="237"/>
      <c r="J170" s="233"/>
      <c r="K170" s="233"/>
      <c r="L170" s="238"/>
      <c r="M170" s="239"/>
      <c r="N170" s="240"/>
      <c r="O170" s="240"/>
      <c r="P170" s="240"/>
      <c r="Q170" s="240"/>
      <c r="R170" s="240"/>
      <c r="S170" s="240"/>
      <c r="T170" s="241"/>
      <c r="U170" s="13"/>
      <c r="V170" s="13"/>
      <c r="W170" s="13"/>
      <c r="X170" s="13"/>
      <c r="Y170" s="13"/>
      <c r="Z170" s="13"/>
      <c r="AA170" s="13"/>
      <c r="AB170" s="13"/>
      <c r="AC170" s="13"/>
      <c r="AD170" s="13"/>
      <c r="AE170" s="13"/>
      <c r="AT170" s="242" t="s">
        <v>166</v>
      </c>
      <c r="AU170" s="242" t="s">
        <v>79</v>
      </c>
      <c r="AV170" s="13" t="s">
        <v>81</v>
      </c>
      <c r="AW170" s="13" t="s">
        <v>33</v>
      </c>
      <c r="AX170" s="13" t="s">
        <v>71</v>
      </c>
      <c r="AY170" s="242" t="s">
        <v>154</v>
      </c>
    </row>
    <row r="171" s="13" customFormat="1">
      <c r="A171" s="13"/>
      <c r="B171" s="232"/>
      <c r="C171" s="233"/>
      <c r="D171" s="227" t="s">
        <v>166</v>
      </c>
      <c r="E171" s="234" t="s">
        <v>19</v>
      </c>
      <c r="F171" s="235" t="s">
        <v>976</v>
      </c>
      <c r="G171" s="233"/>
      <c r="H171" s="236">
        <v>5.9669999999999996</v>
      </c>
      <c r="I171" s="237"/>
      <c r="J171" s="233"/>
      <c r="K171" s="233"/>
      <c r="L171" s="238"/>
      <c r="M171" s="239"/>
      <c r="N171" s="240"/>
      <c r="O171" s="240"/>
      <c r="P171" s="240"/>
      <c r="Q171" s="240"/>
      <c r="R171" s="240"/>
      <c r="S171" s="240"/>
      <c r="T171" s="241"/>
      <c r="U171" s="13"/>
      <c r="V171" s="13"/>
      <c r="W171" s="13"/>
      <c r="X171" s="13"/>
      <c r="Y171" s="13"/>
      <c r="Z171" s="13"/>
      <c r="AA171" s="13"/>
      <c r="AB171" s="13"/>
      <c r="AC171" s="13"/>
      <c r="AD171" s="13"/>
      <c r="AE171" s="13"/>
      <c r="AT171" s="242" t="s">
        <v>166</v>
      </c>
      <c r="AU171" s="242" t="s">
        <v>79</v>
      </c>
      <c r="AV171" s="13" t="s">
        <v>81</v>
      </c>
      <c r="AW171" s="13" t="s">
        <v>33</v>
      </c>
      <c r="AX171" s="13" t="s">
        <v>71</v>
      </c>
      <c r="AY171" s="242" t="s">
        <v>154</v>
      </c>
    </row>
    <row r="172" s="2" customFormat="1">
      <c r="A172" s="38"/>
      <c r="B172" s="39"/>
      <c r="C172" s="247" t="s">
        <v>381</v>
      </c>
      <c r="D172" s="247" t="s">
        <v>228</v>
      </c>
      <c r="E172" s="248" t="s">
        <v>977</v>
      </c>
      <c r="F172" s="249" t="s">
        <v>978</v>
      </c>
      <c r="G172" s="250" t="s">
        <v>170</v>
      </c>
      <c r="H172" s="251">
        <v>19</v>
      </c>
      <c r="I172" s="252"/>
      <c r="J172" s="253">
        <f>ROUND(I172*H172,2)</f>
        <v>0</v>
      </c>
      <c r="K172" s="249" t="s">
        <v>161</v>
      </c>
      <c r="L172" s="44"/>
      <c r="M172" s="254" t="s">
        <v>19</v>
      </c>
      <c r="N172" s="255" t="s">
        <v>42</v>
      </c>
      <c r="O172" s="84"/>
      <c r="P172" s="223">
        <f>O172*H172</f>
        <v>0</v>
      </c>
      <c r="Q172" s="223">
        <v>0</v>
      </c>
      <c r="R172" s="223">
        <f>Q172*H172</f>
        <v>0</v>
      </c>
      <c r="S172" s="223">
        <v>0</v>
      </c>
      <c r="T172" s="224">
        <f>S172*H172</f>
        <v>0</v>
      </c>
      <c r="U172" s="38"/>
      <c r="V172" s="38"/>
      <c r="W172" s="38"/>
      <c r="X172" s="38"/>
      <c r="Y172" s="38"/>
      <c r="Z172" s="38"/>
      <c r="AA172" s="38"/>
      <c r="AB172" s="38"/>
      <c r="AC172" s="38"/>
      <c r="AD172" s="38"/>
      <c r="AE172" s="38"/>
      <c r="AR172" s="225" t="s">
        <v>163</v>
      </c>
      <c r="AT172" s="225" t="s">
        <v>228</v>
      </c>
      <c r="AU172" s="225" t="s">
        <v>79</v>
      </c>
      <c r="AY172" s="17" t="s">
        <v>154</v>
      </c>
      <c r="BE172" s="226">
        <f>IF(N172="základní",J172,0)</f>
        <v>0</v>
      </c>
      <c r="BF172" s="226">
        <f>IF(N172="snížená",J172,0)</f>
        <v>0</v>
      </c>
      <c r="BG172" s="226">
        <f>IF(N172="zákl. přenesená",J172,0)</f>
        <v>0</v>
      </c>
      <c r="BH172" s="226">
        <f>IF(N172="sníž. přenesená",J172,0)</f>
        <v>0</v>
      </c>
      <c r="BI172" s="226">
        <f>IF(N172="nulová",J172,0)</f>
        <v>0</v>
      </c>
      <c r="BJ172" s="17" t="s">
        <v>79</v>
      </c>
      <c r="BK172" s="226">
        <f>ROUND(I172*H172,2)</f>
        <v>0</v>
      </c>
      <c r="BL172" s="17" t="s">
        <v>163</v>
      </c>
      <c r="BM172" s="225" t="s">
        <v>979</v>
      </c>
    </row>
    <row r="173" s="2" customFormat="1">
      <c r="A173" s="38"/>
      <c r="B173" s="39"/>
      <c r="C173" s="40"/>
      <c r="D173" s="227" t="s">
        <v>165</v>
      </c>
      <c r="E173" s="40"/>
      <c r="F173" s="228" t="s">
        <v>980</v>
      </c>
      <c r="G173" s="40"/>
      <c r="H173" s="40"/>
      <c r="I173" s="229"/>
      <c r="J173" s="40"/>
      <c r="K173" s="40"/>
      <c r="L173" s="44"/>
      <c r="M173" s="230"/>
      <c r="N173" s="231"/>
      <c r="O173" s="84"/>
      <c r="P173" s="84"/>
      <c r="Q173" s="84"/>
      <c r="R173" s="84"/>
      <c r="S173" s="84"/>
      <c r="T173" s="85"/>
      <c r="U173" s="38"/>
      <c r="V173" s="38"/>
      <c r="W173" s="38"/>
      <c r="X173" s="38"/>
      <c r="Y173" s="38"/>
      <c r="Z173" s="38"/>
      <c r="AA173" s="38"/>
      <c r="AB173" s="38"/>
      <c r="AC173" s="38"/>
      <c r="AD173" s="38"/>
      <c r="AE173" s="38"/>
      <c r="AT173" s="17" t="s">
        <v>165</v>
      </c>
      <c r="AU173" s="17" t="s">
        <v>79</v>
      </c>
    </row>
    <row r="174" s="13" customFormat="1">
      <c r="A174" s="13"/>
      <c r="B174" s="232"/>
      <c r="C174" s="233"/>
      <c r="D174" s="227" t="s">
        <v>166</v>
      </c>
      <c r="E174" s="234" t="s">
        <v>19</v>
      </c>
      <c r="F174" s="235" t="s">
        <v>981</v>
      </c>
      <c r="G174" s="233"/>
      <c r="H174" s="236">
        <v>10</v>
      </c>
      <c r="I174" s="237"/>
      <c r="J174" s="233"/>
      <c r="K174" s="233"/>
      <c r="L174" s="238"/>
      <c r="M174" s="239"/>
      <c r="N174" s="240"/>
      <c r="O174" s="240"/>
      <c r="P174" s="240"/>
      <c r="Q174" s="240"/>
      <c r="R174" s="240"/>
      <c r="S174" s="240"/>
      <c r="T174" s="241"/>
      <c r="U174" s="13"/>
      <c r="V174" s="13"/>
      <c r="W174" s="13"/>
      <c r="X174" s="13"/>
      <c r="Y174" s="13"/>
      <c r="Z174" s="13"/>
      <c r="AA174" s="13"/>
      <c r="AB174" s="13"/>
      <c r="AC174" s="13"/>
      <c r="AD174" s="13"/>
      <c r="AE174" s="13"/>
      <c r="AT174" s="242" t="s">
        <v>166</v>
      </c>
      <c r="AU174" s="242" t="s">
        <v>79</v>
      </c>
      <c r="AV174" s="13" t="s">
        <v>81</v>
      </c>
      <c r="AW174" s="13" t="s">
        <v>33</v>
      </c>
      <c r="AX174" s="13" t="s">
        <v>71</v>
      </c>
      <c r="AY174" s="242" t="s">
        <v>154</v>
      </c>
    </row>
    <row r="175" s="13" customFormat="1">
      <c r="A175" s="13"/>
      <c r="B175" s="232"/>
      <c r="C175" s="233"/>
      <c r="D175" s="227" t="s">
        <v>166</v>
      </c>
      <c r="E175" s="234" t="s">
        <v>19</v>
      </c>
      <c r="F175" s="235" t="s">
        <v>982</v>
      </c>
      <c r="G175" s="233"/>
      <c r="H175" s="236">
        <v>9</v>
      </c>
      <c r="I175" s="237"/>
      <c r="J175" s="233"/>
      <c r="K175" s="233"/>
      <c r="L175" s="238"/>
      <c r="M175" s="239"/>
      <c r="N175" s="240"/>
      <c r="O175" s="240"/>
      <c r="P175" s="240"/>
      <c r="Q175" s="240"/>
      <c r="R175" s="240"/>
      <c r="S175" s="240"/>
      <c r="T175" s="241"/>
      <c r="U175" s="13"/>
      <c r="V175" s="13"/>
      <c r="W175" s="13"/>
      <c r="X175" s="13"/>
      <c r="Y175" s="13"/>
      <c r="Z175" s="13"/>
      <c r="AA175" s="13"/>
      <c r="AB175" s="13"/>
      <c r="AC175" s="13"/>
      <c r="AD175" s="13"/>
      <c r="AE175" s="13"/>
      <c r="AT175" s="242" t="s">
        <v>166</v>
      </c>
      <c r="AU175" s="242" t="s">
        <v>79</v>
      </c>
      <c r="AV175" s="13" t="s">
        <v>81</v>
      </c>
      <c r="AW175" s="13" t="s">
        <v>33</v>
      </c>
      <c r="AX175" s="13" t="s">
        <v>71</v>
      </c>
      <c r="AY175" s="242" t="s">
        <v>154</v>
      </c>
    </row>
    <row r="176" s="2" customFormat="1" ht="16.5" customHeight="1">
      <c r="A176" s="38"/>
      <c r="B176" s="39"/>
      <c r="C176" s="212" t="s">
        <v>387</v>
      </c>
      <c r="D176" s="212" t="s">
        <v>157</v>
      </c>
      <c r="E176" s="214" t="s">
        <v>983</v>
      </c>
      <c r="F176" s="215" t="s">
        <v>984</v>
      </c>
      <c r="G176" s="216" t="s">
        <v>985</v>
      </c>
      <c r="H176" s="217">
        <v>15.105</v>
      </c>
      <c r="I176" s="218"/>
      <c r="J176" s="219">
        <f>ROUND(I176*H176,2)</f>
        <v>0</v>
      </c>
      <c r="K176" s="215" t="s">
        <v>161</v>
      </c>
      <c r="L176" s="220"/>
      <c r="M176" s="221" t="s">
        <v>19</v>
      </c>
      <c r="N176" s="222" t="s">
        <v>42</v>
      </c>
      <c r="O176" s="84"/>
      <c r="P176" s="223">
        <f>O176*H176</f>
        <v>0</v>
      </c>
      <c r="Q176" s="223">
        <v>0</v>
      </c>
      <c r="R176" s="223">
        <f>Q176*H176</f>
        <v>0</v>
      </c>
      <c r="S176" s="223">
        <v>0</v>
      </c>
      <c r="T176" s="224">
        <f>S176*H176</f>
        <v>0</v>
      </c>
      <c r="U176" s="38"/>
      <c r="V176" s="38"/>
      <c r="W176" s="38"/>
      <c r="X176" s="38"/>
      <c r="Y176" s="38"/>
      <c r="Z176" s="38"/>
      <c r="AA176" s="38"/>
      <c r="AB176" s="38"/>
      <c r="AC176" s="38"/>
      <c r="AD176" s="38"/>
      <c r="AE176" s="38"/>
      <c r="AR176" s="225" t="s">
        <v>162</v>
      </c>
      <c r="AT176" s="225" t="s">
        <v>157</v>
      </c>
      <c r="AU176" s="225" t="s">
        <v>79</v>
      </c>
      <c r="AY176" s="17" t="s">
        <v>154</v>
      </c>
      <c r="BE176" s="226">
        <f>IF(N176="základní",J176,0)</f>
        <v>0</v>
      </c>
      <c r="BF176" s="226">
        <f>IF(N176="snížená",J176,0)</f>
        <v>0</v>
      </c>
      <c r="BG176" s="226">
        <f>IF(N176="zákl. přenesená",J176,0)</f>
        <v>0</v>
      </c>
      <c r="BH176" s="226">
        <f>IF(N176="sníž. přenesená",J176,0)</f>
        <v>0</v>
      </c>
      <c r="BI176" s="226">
        <f>IF(N176="nulová",J176,0)</f>
        <v>0</v>
      </c>
      <c r="BJ176" s="17" t="s">
        <v>79</v>
      </c>
      <c r="BK176" s="226">
        <f>ROUND(I176*H176,2)</f>
        <v>0</v>
      </c>
      <c r="BL176" s="17" t="s">
        <v>163</v>
      </c>
      <c r="BM176" s="225" t="s">
        <v>986</v>
      </c>
    </row>
    <row r="177" s="2" customFormat="1">
      <c r="A177" s="38"/>
      <c r="B177" s="39"/>
      <c r="C177" s="40"/>
      <c r="D177" s="227" t="s">
        <v>165</v>
      </c>
      <c r="E177" s="40"/>
      <c r="F177" s="228" t="s">
        <v>984</v>
      </c>
      <c r="G177" s="40"/>
      <c r="H177" s="40"/>
      <c r="I177" s="229"/>
      <c r="J177" s="40"/>
      <c r="K177" s="40"/>
      <c r="L177" s="44"/>
      <c r="M177" s="230"/>
      <c r="N177" s="231"/>
      <c r="O177" s="84"/>
      <c r="P177" s="84"/>
      <c r="Q177" s="84"/>
      <c r="R177" s="84"/>
      <c r="S177" s="84"/>
      <c r="T177" s="85"/>
      <c r="U177" s="38"/>
      <c r="V177" s="38"/>
      <c r="W177" s="38"/>
      <c r="X177" s="38"/>
      <c r="Y177" s="38"/>
      <c r="Z177" s="38"/>
      <c r="AA177" s="38"/>
      <c r="AB177" s="38"/>
      <c r="AC177" s="38"/>
      <c r="AD177" s="38"/>
      <c r="AE177" s="38"/>
      <c r="AT177" s="17" t="s">
        <v>165</v>
      </c>
      <c r="AU177" s="17" t="s">
        <v>79</v>
      </c>
    </row>
    <row r="178" s="13" customFormat="1">
      <c r="A178" s="13"/>
      <c r="B178" s="232"/>
      <c r="C178" s="233"/>
      <c r="D178" s="227" t="s">
        <v>166</v>
      </c>
      <c r="E178" s="234" t="s">
        <v>19</v>
      </c>
      <c r="F178" s="235" t="s">
        <v>987</v>
      </c>
      <c r="G178" s="233"/>
      <c r="H178" s="236">
        <v>7.9500000000000002</v>
      </c>
      <c r="I178" s="237"/>
      <c r="J178" s="233"/>
      <c r="K178" s="233"/>
      <c r="L178" s="238"/>
      <c r="M178" s="239"/>
      <c r="N178" s="240"/>
      <c r="O178" s="240"/>
      <c r="P178" s="240"/>
      <c r="Q178" s="240"/>
      <c r="R178" s="240"/>
      <c r="S178" s="240"/>
      <c r="T178" s="241"/>
      <c r="U178" s="13"/>
      <c r="V178" s="13"/>
      <c r="W178" s="13"/>
      <c r="X178" s="13"/>
      <c r="Y178" s="13"/>
      <c r="Z178" s="13"/>
      <c r="AA178" s="13"/>
      <c r="AB178" s="13"/>
      <c r="AC178" s="13"/>
      <c r="AD178" s="13"/>
      <c r="AE178" s="13"/>
      <c r="AT178" s="242" t="s">
        <v>166</v>
      </c>
      <c r="AU178" s="242" t="s">
        <v>79</v>
      </c>
      <c r="AV178" s="13" t="s">
        <v>81</v>
      </c>
      <c r="AW178" s="13" t="s">
        <v>33</v>
      </c>
      <c r="AX178" s="13" t="s">
        <v>71</v>
      </c>
      <c r="AY178" s="242" t="s">
        <v>154</v>
      </c>
    </row>
    <row r="179" s="13" customFormat="1">
      <c r="A179" s="13"/>
      <c r="B179" s="232"/>
      <c r="C179" s="233"/>
      <c r="D179" s="227" t="s">
        <v>166</v>
      </c>
      <c r="E179" s="234" t="s">
        <v>19</v>
      </c>
      <c r="F179" s="235" t="s">
        <v>988</v>
      </c>
      <c r="G179" s="233"/>
      <c r="H179" s="236">
        <v>7.1550000000000002</v>
      </c>
      <c r="I179" s="237"/>
      <c r="J179" s="233"/>
      <c r="K179" s="233"/>
      <c r="L179" s="238"/>
      <c r="M179" s="239"/>
      <c r="N179" s="240"/>
      <c r="O179" s="240"/>
      <c r="P179" s="240"/>
      <c r="Q179" s="240"/>
      <c r="R179" s="240"/>
      <c r="S179" s="240"/>
      <c r="T179" s="241"/>
      <c r="U179" s="13"/>
      <c r="V179" s="13"/>
      <c r="W179" s="13"/>
      <c r="X179" s="13"/>
      <c r="Y179" s="13"/>
      <c r="Z179" s="13"/>
      <c r="AA179" s="13"/>
      <c r="AB179" s="13"/>
      <c r="AC179" s="13"/>
      <c r="AD179" s="13"/>
      <c r="AE179" s="13"/>
      <c r="AT179" s="242" t="s">
        <v>166</v>
      </c>
      <c r="AU179" s="242" t="s">
        <v>79</v>
      </c>
      <c r="AV179" s="13" t="s">
        <v>81</v>
      </c>
      <c r="AW179" s="13" t="s">
        <v>33</v>
      </c>
      <c r="AX179" s="13" t="s">
        <v>71</v>
      </c>
      <c r="AY179" s="242" t="s">
        <v>154</v>
      </c>
    </row>
    <row r="180" s="2" customFormat="1">
      <c r="A180" s="38"/>
      <c r="B180" s="39"/>
      <c r="C180" s="247" t="s">
        <v>400</v>
      </c>
      <c r="D180" s="247" t="s">
        <v>228</v>
      </c>
      <c r="E180" s="248" t="s">
        <v>989</v>
      </c>
      <c r="F180" s="249" t="s">
        <v>990</v>
      </c>
      <c r="G180" s="250" t="s">
        <v>160</v>
      </c>
      <c r="H180" s="251">
        <v>2</v>
      </c>
      <c r="I180" s="252"/>
      <c r="J180" s="253">
        <f>ROUND(I180*H180,2)</f>
        <v>0</v>
      </c>
      <c r="K180" s="249" t="s">
        <v>161</v>
      </c>
      <c r="L180" s="44"/>
      <c r="M180" s="254" t="s">
        <v>19</v>
      </c>
      <c r="N180" s="255" t="s">
        <v>42</v>
      </c>
      <c r="O180" s="84"/>
      <c r="P180" s="223">
        <f>O180*H180</f>
        <v>0</v>
      </c>
      <c r="Q180" s="223">
        <v>0</v>
      </c>
      <c r="R180" s="223">
        <f>Q180*H180</f>
        <v>0</v>
      </c>
      <c r="S180" s="223">
        <v>0</v>
      </c>
      <c r="T180" s="224">
        <f>S180*H180</f>
        <v>0</v>
      </c>
      <c r="U180" s="38"/>
      <c r="V180" s="38"/>
      <c r="W180" s="38"/>
      <c r="X180" s="38"/>
      <c r="Y180" s="38"/>
      <c r="Z180" s="38"/>
      <c r="AA180" s="38"/>
      <c r="AB180" s="38"/>
      <c r="AC180" s="38"/>
      <c r="AD180" s="38"/>
      <c r="AE180" s="38"/>
      <c r="AR180" s="225" t="s">
        <v>403</v>
      </c>
      <c r="AT180" s="225" t="s">
        <v>228</v>
      </c>
      <c r="AU180" s="225" t="s">
        <v>79</v>
      </c>
      <c r="AY180" s="17" t="s">
        <v>154</v>
      </c>
      <c r="BE180" s="226">
        <f>IF(N180="základní",J180,0)</f>
        <v>0</v>
      </c>
      <c r="BF180" s="226">
        <f>IF(N180="snížená",J180,0)</f>
        <v>0</v>
      </c>
      <c r="BG180" s="226">
        <f>IF(N180="zákl. přenesená",J180,0)</f>
        <v>0</v>
      </c>
      <c r="BH180" s="226">
        <f>IF(N180="sníž. přenesená",J180,0)</f>
        <v>0</v>
      </c>
      <c r="BI180" s="226">
        <f>IF(N180="nulová",J180,0)</f>
        <v>0</v>
      </c>
      <c r="BJ180" s="17" t="s">
        <v>79</v>
      </c>
      <c r="BK180" s="226">
        <f>ROUND(I180*H180,2)</f>
        <v>0</v>
      </c>
      <c r="BL180" s="17" t="s">
        <v>403</v>
      </c>
      <c r="BM180" s="225" t="s">
        <v>991</v>
      </c>
    </row>
    <row r="181" s="2" customFormat="1">
      <c r="A181" s="38"/>
      <c r="B181" s="39"/>
      <c r="C181" s="40"/>
      <c r="D181" s="227" t="s">
        <v>165</v>
      </c>
      <c r="E181" s="40"/>
      <c r="F181" s="228" t="s">
        <v>992</v>
      </c>
      <c r="G181" s="40"/>
      <c r="H181" s="40"/>
      <c r="I181" s="229"/>
      <c r="J181" s="40"/>
      <c r="K181" s="40"/>
      <c r="L181" s="44"/>
      <c r="M181" s="230"/>
      <c r="N181" s="231"/>
      <c r="O181" s="84"/>
      <c r="P181" s="84"/>
      <c r="Q181" s="84"/>
      <c r="R181" s="84"/>
      <c r="S181" s="84"/>
      <c r="T181" s="85"/>
      <c r="U181" s="38"/>
      <c r="V181" s="38"/>
      <c r="W181" s="38"/>
      <c r="X181" s="38"/>
      <c r="Y181" s="38"/>
      <c r="Z181" s="38"/>
      <c r="AA181" s="38"/>
      <c r="AB181" s="38"/>
      <c r="AC181" s="38"/>
      <c r="AD181" s="38"/>
      <c r="AE181" s="38"/>
      <c r="AT181" s="17" t="s">
        <v>165</v>
      </c>
      <c r="AU181" s="17" t="s">
        <v>79</v>
      </c>
    </row>
    <row r="182" s="13" customFormat="1">
      <c r="A182" s="13"/>
      <c r="B182" s="232"/>
      <c r="C182" s="233"/>
      <c r="D182" s="227" t="s">
        <v>166</v>
      </c>
      <c r="E182" s="234" t="s">
        <v>19</v>
      </c>
      <c r="F182" s="235" t="s">
        <v>993</v>
      </c>
      <c r="G182" s="233"/>
      <c r="H182" s="236">
        <v>1</v>
      </c>
      <c r="I182" s="237"/>
      <c r="J182" s="233"/>
      <c r="K182" s="233"/>
      <c r="L182" s="238"/>
      <c r="M182" s="239"/>
      <c r="N182" s="240"/>
      <c r="O182" s="240"/>
      <c r="P182" s="240"/>
      <c r="Q182" s="240"/>
      <c r="R182" s="240"/>
      <c r="S182" s="240"/>
      <c r="T182" s="241"/>
      <c r="U182" s="13"/>
      <c r="V182" s="13"/>
      <c r="W182" s="13"/>
      <c r="X182" s="13"/>
      <c r="Y182" s="13"/>
      <c r="Z182" s="13"/>
      <c r="AA182" s="13"/>
      <c r="AB182" s="13"/>
      <c r="AC182" s="13"/>
      <c r="AD182" s="13"/>
      <c r="AE182" s="13"/>
      <c r="AT182" s="242" t="s">
        <v>166</v>
      </c>
      <c r="AU182" s="242" t="s">
        <v>79</v>
      </c>
      <c r="AV182" s="13" t="s">
        <v>81</v>
      </c>
      <c r="AW182" s="13" t="s">
        <v>33</v>
      </c>
      <c r="AX182" s="13" t="s">
        <v>71</v>
      </c>
      <c r="AY182" s="242" t="s">
        <v>154</v>
      </c>
    </row>
    <row r="183" s="14" customFormat="1">
      <c r="A183" s="14"/>
      <c r="B183" s="256"/>
      <c r="C183" s="257"/>
      <c r="D183" s="227" t="s">
        <v>166</v>
      </c>
      <c r="E183" s="258" t="s">
        <v>19</v>
      </c>
      <c r="F183" s="259" t="s">
        <v>994</v>
      </c>
      <c r="G183" s="257"/>
      <c r="H183" s="258" t="s">
        <v>19</v>
      </c>
      <c r="I183" s="260"/>
      <c r="J183" s="257"/>
      <c r="K183" s="257"/>
      <c r="L183" s="261"/>
      <c r="M183" s="262"/>
      <c r="N183" s="263"/>
      <c r="O183" s="263"/>
      <c r="P183" s="263"/>
      <c r="Q183" s="263"/>
      <c r="R183" s="263"/>
      <c r="S183" s="263"/>
      <c r="T183" s="264"/>
      <c r="U183" s="14"/>
      <c r="V183" s="14"/>
      <c r="W183" s="14"/>
      <c r="X183" s="14"/>
      <c r="Y183" s="14"/>
      <c r="Z183" s="14"/>
      <c r="AA183" s="14"/>
      <c r="AB183" s="14"/>
      <c r="AC183" s="14"/>
      <c r="AD183" s="14"/>
      <c r="AE183" s="14"/>
      <c r="AT183" s="265" t="s">
        <v>166</v>
      </c>
      <c r="AU183" s="265" t="s">
        <v>79</v>
      </c>
      <c r="AV183" s="14" t="s">
        <v>79</v>
      </c>
      <c r="AW183" s="14" t="s">
        <v>33</v>
      </c>
      <c r="AX183" s="14" t="s">
        <v>71</v>
      </c>
      <c r="AY183" s="265" t="s">
        <v>154</v>
      </c>
    </row>
    <row r="184" s="13" customFormat="1">
      <c r="A184" s="13"/>
      <c r="B184" s="232"/>
      <c r="C184" s="233"/>
      <c r="D184" s="227" t="s">
        <v>166</v>
      </c>
      <c r="E184" s="234" t="s">
        <v>19</v>
      </c>
      <c r="F184" s="235" t="s">
        <v>995</v>
      </c>
      <c r="G184" s="233"/>
      <c r="H184" s="236">
        <v>1</v>
      </c>
      <c r="I184" s="237"/>
      <c r="J184" s="233"/>
      <c r="K184" s="233"/>
      <c r="L184" s="238"/>
      <c r="M184" s="239"/>
      <c r="N184" s="240"/>
      <c r="O184" s="240"/>
      <c r="P184" s="240"/>
      <c r="Q184" s="240"/>
      <c r="R184" s="240"/>
      <c r="S184" s="240"/>
      <c r="T184" s="241"/>
      <c r="U184" s="13"/>
      <c r="V184" s="13"/>
      <c r="W184" s="13"/>
      <c r="X184" s="13"/>
      <c r="Y184" s="13"/>
      <c r="Z184" s="13"/>
      <c r="AA184" s="13"/>
      <c r="AB184" s="13"/>
      <c r="AC184" s="13"/>
      <c r="AD184" s="13"/>
      <c r="AE184" s="13"/>
      <c r="AT184" s="242" t="s">
        <v>166</v>
      </c>
      <c r="AU184" s="242" t="s">
        <v>79</v>
      </c>
      <c r="AV184" s="13" t="s">
        <v>81</v>
      </c>
      <c r="AW184" s="13" t="s">
        <v>33</v>
      </c>
      <c r="AX184" s="13" t="s">
        <v>71</v>
      </c>
      <c r="AY184" s="242" t="s">
        <v>154</v>
      </c>
    </row>
    <row r="185" s="2" customFormat="1" ht="55.5" customHeight="1">
      <c r="A185" s="38"/>
      <c r="B185" s="39"/>
      <c r="C185" s="247" t="s">
        <v>407</v>
      </c>
      <c r="D185" s="247" t="s">
        <v>228</v>
      </c>
      <c r="E185" s="248" t="s">
        <v>815</v>
      </c>
      <c r="F185" s="249" t="s">
        <v>816</v>
      </c>
      <c r="G185" s="250" t="s">
        <v>253</v>
      </c>
      <c r="H185" s="251">
        <v>52.442</v>
      </c>
      <c r="I185" s="252"/>
      <c r="J185" s="253">
        <f>ROUND(I185*H185,2)</f>
        <v>0</v>
      </c>
      <c r="K185" s="249" t="s">
        <v>161</v>
      </c>
      <c r="L185" s="44"/>
      <c r="M185" s="254" t="s">
        <v>19</v>
      </c>
      <c r="N185" s="255" t="s">
        <v>42</v>
      </c>
      <c r="O185" s="84"/>
      <c r="P185" s="223">
        <f>O185*H185</f>
        <v>0</v>
      </c>
      <c r="Q185" s="223">
        <v>0</v>
      </c>
      <c r="R185" s="223">
        <f>Q185*H185</f>
        <v>0</v>
      </c>
      <c r="S185" s="223">
        <v>0</v>
      </c>
      <c r="T185" s="224">
        <f>S185*H185</f>
        <v>0</v>
      </c>
      <c r="U185" s="38"/>
      <c r="V185" s="38"/>
      <c r="W185" s="38"/>
      <c r="X185" s="38"/>
      <c r="Y185" s="38"/>
      <c r="Z185" s="38"/>
      <c r="AA185" s="38"/>
      <c r="AB185" s="38"/>
      <c r="AC185" s="38"/>
      <c r="AD185" s="38"/>
      <c r="AE185" s="38"/>
      <c r="AR185" s="225" t="s">
        <v>403</v>
      </c>
      <c r="AT185" s="225" t="s">
        <v>228</v>
      </c>
      <c r="AU185" s="225" t="s">
        <v>79</v>
      </c>
      <c r="AY185" s="17" t="s">
        <v>154</v>
      </c>
      <c r="BE185" s="226">
        <f>IF(N185="základní",J185,0)</f>
        <v>0</v>
      </c>
      <c r="BF185" s="226">
        <f>IF(N185="snížená",J185,0)</f>
        <v>0</v>
      </c>
      <c r="BG185" s="226">
        <f>IF(N185="zákl. přenesená",J185,0)</f>
        <v>0</v>
      </c>
      <c r="BH185" s="226">
        <f>IF(N185="sníž. přenesená",J185,0)</f>
        <v>0</v>
      </c>
      <c r="BI185" s="226">
        <f>IF(N185="nulová",J185,0)</f>
        <v>0</v>
      </c>
      <c r="BJ185" s="17" t="s">
        <v>79</v>
      </c>
      <c r="BK185" s="226">
        <f>ROUND(I185*H185,2)</f>
        <v>0</v>
      </c>
      <c r="BL185" s="17" t="s">
        <v>403</v>
      </c>
      <c r="BM185" s="225" t="s">
        <v>996</v>
      </c>
    </row>
    <row r="186" s="2" customFormat="1">
      <c r="A186" s="38"/>
      <c r="B186" s="39"/>
      <c r="C186" s="40"/>
      <c r="D186" s="227" t="s">
        <v>165</v>
      </c>
      <c r="E186" s="40"/>
      <c r="F186" s="228" t="s">
        <v>818</v>
      </c>
      <c r="G186" s="40"/>
      <c r="H186" s="40"/>
      <c r="I186" s="229"/>
      <c r="J186" s="40"/>
      <c r="K186" s="40"/>
      <c r="L186" s="44"/>
      <c r="M186" s="230"/>
      <c r="N186" s="231"/>
      <c r="O186" s="84"/>
      <c r="P186" s="84"/>
      <c r="Q186" s="84"/>
      <c r="R186" s="84"/>
      <c r="S186" s="84"/>
      <c r="T186" s="85"/>
      <c r="U186" s="38"/>
      <c r="V186" s="38"/>
      <c r="W186" s="38"/>
      <c r="X186" s="38"/>
      <c r="Y186" s="38"/>
      <c r="Z186" s="38"/>
      <c r="AA186" s="38"/>
      <c r="AB186" s="38"/>
      <c r="AC186" s="38"/>
      <c r="AD186" s="38"/>
      <c r="AE186" s="38"/>
      <c r="AT186" s="17" t="s">
        <v>165</v>
      </c>
      <c r="AU186" s="17" t="s">
        <v>79</v>
      </c>
    </row>
    <row r="187" s="14" customFormat="1">
      <c r="A187" s="14"/>
      <c r="B187" s="256"/>
      <c r="C187" s="257"/>
      <c r="D187" s="227" t="s">
        <v>166</v>
      </c>
      <c r="E187" s="258" t="s">
        <v>19</v>
      </c>
      <c r="F187" s="259" t="s">
        <v>997</v>
      </c>
      <c r="G187" s="257"/>
      <c r="H187" s="258" t="s">
        <v>19</v>
      </c>
      <c r="I187" s="260"/>
      <c r="J187" s="257"/>
      <c r="K187" s="257"/>
      <c r="L187" s="261"/>
      <c r="M187" s="262"/>
      <c r="N187" s="263"/>
      <c r="O187" s="263"/>
      <c r="P187" s="263"/>
      <c r="Q187" s="263"/>
      <c r="R187" s="263"/>
      <c r="S187" s="263"/>
      <c r="T187" s="264"/>
      <c r="U187" s="14"/>
      <c r="V187" s="14"/>
      <c r="W187" s="14"/>
      <c r="X187" s="14"/>
      <c r="Y187" s="14"/>
      <c r="Z187" s="14"/>
      <c r="AA187" s="14"/>
      <c r="AB187" s="14"/>
      <c r="AC187" s="14"/>
      <c r="AD187" s="14"/>
      <c r="AE187" s="14"/>
      <c r="AT187" s="265" t="s">
        <v>166</v>
      </c>
      <c r="AU187" s="265" t="s">
        <v>79</v>
      </c>
      <c r="AV187" s="14" t="s">
        <v>79</v>
      </c>
      <c r="AW187" s="14" t="s">
        <v>33</v>
      </c>
      <c r="AX187" s="14" t="s">
        <v>71</v>
      </c>
      <c r="AY187" s="265" t="s">
        <v>154</v>
      </c>
    </row>
    <row r="188" s="13" customFormat="1">
      <c r="A188" s="13"/>
      <c r="B188" s="232"/>
      <c r="C188" s="233"/>
      <c r="D188" s="227" t="s">
        <v>166</v>
      </c>
      <c r="E188" s="234" t="s">
        <v>19</v>
      </c>
      <c r="F188" s="235" t="s">
        <v>998</v>
      </c>
      <c r="G188" s="233"/>
      <c r="H188" s="236">
        <v>6.2039999999999997</v>
      </c>
      <c r="I188" s="237"/>
      <c r="J188" s="233"/>
      <c r="K188" s="233"/>
      <c r="L188" s="238"/>
      <c r="M188" s="239"/>
      <c r="N188" s="240"/>
      <c r="O188" s="240"/>
      <c r="P188" s="240"/>
      <c r="Q188" s="240"/>
      <c r="R188" s="240"/>
      <c r="S188" s="240"/>
      <c r="T188" s="241"/>
      <c r="U188" s="13"/>
      <c r="V188" s="13"/>
      <c r="W188" s="13"/>
      <c r="X188" s="13"/>
      <c r="Y188" s="13"/>
      <c r="Z188" s="13"/>
      <c r="AA188" s="13"/>
      <c r="AB188" s="13"/>
      <c r="AC188" s="13"/>
      <c r="AD188" s="13"/>
      <c r="AE188" s="13"/>
      <c r="AT188" s="242" t="s">
        <v>166</v>
      </c>
      <c r="AU188" s="242" t="s">
        <v>79</v>
      </c>
      <c r="AV188" s="13" t="s">
        <v>81</v>
      </c>
      <c r="AW188" s="13" t="s">
        <v>33</v>
      </c>
      <c r="AX188" s="13" t="s">
        <v>71</v>
      </c>
      <c r="AY188" s="242" t="s">
        <v>154</v>
      </c>
    </row>
    <row r="189" s="13" customFormat="1">
      <c r="A189" s="13"/>
      <c r="B189" s="232"/>
      <c r="C189" s="233"/>
      <c r="D189" s="227" t="s">
        <v>166</v>
      </c>
      <c r="E189" s="234" t="s">
        <v>19</v>
      </c>
      <c r="F189" s="235" t="s">
        <v>999</v>
      </c>
      <c r="G189" s="233"/>
      <c r="H189" s="236">
        <v>8.9890000000000008</v>
      </c>
      <c r="I189" s="237"/>
      <c r="J189" s="233"/>
      <c r="K189" s="233"/>
      <c r="L189" s="238"/>
      <c r="M189" s="239"/>
      <c r="N189" s="240"/>
      <c r="O189" s="240"/>
      <c r="P189" s="240"/>
      <c r="Q189" s="240"/>
      <c r="R189" s="240"/>
      <c r="S189" s="240"/>
      <c r="T189" s="241"/>
      <c r="U189" s="13"/>
      <c r="V189" s="13"/>
      <c r="W189" s="13"/>
      <c r="X189" s="13"/>
      <c r="Y189" s="13"/>
      <c r="Z189" s="13"/>
      <c r="AA189" s="13"/>
      <c r="AB189" s="13"/>
      <c r="AC189" s="13"/>
      <c r="AD189" s="13"/>
      <c r="AE189" s="13"/>
      <c r="AT189" s="242" t="s">
        <v>166</v>
      </c>
      <c r="AU189" s="242" t="s">
        <v>79</v>
      </c>
      <c r="AV189" s="13" t="s">
        <v>81</v>
      </c>
      <c r="AW189" s="13" t="s">
        <v>33</v>
      </c>
      <c r="AX189" s="13" t="s">
        <v>71</v>
      </c>
      <c r="AY189" s="242" t="s">
        <v>154</v>
      </c>
    </row>
    <row r="190" s="14" customFormat="1">
      <c r="A190" s="14"/>
      <c r="B190" s="256"/>
      <c r="C190" s="257"/>
      <c r="D190" s="227" t="s">
        <v>166</v>
      </c>
      <c r="E190" s="258" t="s">
        <v>19</v>
      </c>
      <c r="F190" s="259" t="s">
        <v>1000</v>
      </c>
      <c r="G190" s="257"/>
      <c r="H190" s="258" t="s">
        <v>19</v>
      </c>
      <c r="I190" s="260"/>
      <c r="J190" s="257"/>
      <c r="K190" s="257"/>
      <c r="L190" s="261"/>
      <c r="M190" s="262"/>
      <c r="N190" s="263"/>
      <c r="O190" s="263"/>
      <c r="P190" s="263"/>
      <c r="Q190" s="263"/>
      <c r="R190" s="263"/>
      <c r="S190" s="263"/>
      <c r="T190" s="264"/>
      <c r="U190" s="14"/>
      <c r="V190" s="14"/>
      <c r="W190" s="14"/>
      <c r="X190" s="14"/>
      <c r="Y190" s="14"/>
      <c r="Z190" s="14"/>
      <c r="AA190" s="14"/>
      <c r="AB190" s="14"/>
      <c r="AC190" s="14"/>
      <c r="AD190" s="14"/>
      <c r="AE190" s="14"/>
      <c r="AT190" s="265" t="s">
        <v>166</v>
      </c>
      <c r="AU190" s="265" t="s">
        <v>79</v>
      </c>
      <c r="AV190" s="14" t="s">
        <v>79</v>
      </c>
      <c r="AW190" s="14" t="s">
        <v>33</v>
      </c>
      <c r="AX190" s="14" t="s">
        <v>71</v>
      </c>
      <c r="AY190" s="265" t="s">
        <v>154</v>
      </c>
    </row>
    <row r="191" s="13" customFormat="1">
      <c r="A191" s="13"/>
      <c r="B191" s="232"/>
      <c r="C191" s="233"/>
      <c r="D191" s="227" t="s">
        <v>166</v>
      </c>
      <c r="E191" s="234" t="s">
        <v>19</v>
      </c>
      <c r="F191" s="235" t="s">
        <v>1001</v>
      </c>
      <c r="G191" s="233"/>
      <c r="H191" s="236">
        <v>1.4299999999999999</v>
      </c>
      <c r="I191" s="237"/>
      <c r="J191" s="233"/>
      <c r="K191" s="233"/>
      <c r="L191" s="238"/>
      <c r="M191" s="239"/>
      <c r="N191" s="240"/>
      <c r="O191" s="240"/>
      <c r="P191" s="240"/>
      <c r="Q191" s="240"/>
      <c r="R191" s="240"/>
      <c r="S191" s="240"/>
      <c r="T191" s="241"/>
      <c r="U191" s="13"/>
      <c r="V191" s="13"/>
      <c r="W191" s="13"/>
      <c r="X191" s="13"/>
      <c r="Y191" s="13"/>
      <c r="Z191" s="13"/>
      <c r="AA191" s="13"/>
      <c r="AB191" s="13"/>
      <c r="AC191" s="13"/>
      <c r="AD191" s="13"/>
      <c r="AE191" s="13"/>
      <c r="AT191" s="242" t="s">
        <v>166</v>
      </c>
      <c r="AU191" s="242" t="s">
        <v>79</v>
      </c>
      <c r="AV191" s="13" t="s">
        <v>81</v>
      </c>
      <c r="AW191" s="13" t="s">
        <v>33</v>
      </c>
      <c r="AX191" s="13" t="s">
        <v>71</v>
      </c>
      <c r="AY191" s="242" t="s">
        <v>154</v>
      </c>
    </row>
    <row r="192" s="14" customFormat="1">
      <c r="A192" s="14"/>
      <c r="B192" s="256"/>
      <c r="C192" s="257"/>
      <c r="D192" s="227" t="s">
        <v>166</v>
      </c>
      <c r="E192" s="258" t="s">
        <v>19</v>
      </c>
      <c r="F192" s="259" t="s">
        <v>1002</v>
      </c>
      <c r="G192" s="257"/>
      <c r="H192" s="258" t="s">
        <v>19</v>
      </c>
      <c r="I192" s="260"/>
      <c r="J192" s="257"/>
      <c r="K192" s="257"/>
      <c r="L192" s="261"/>
      <c r="M192" s="262"/>
      <c r="N192" s="263"/>
      <c r="O192" s="263"/>
      <c r="P192" s="263"/>
      <c r="Q192" s="263"/>
      <c r="R192" s="263"/>
      <c r="S192" s="263"/>
      <c r="T192" s="264"/>
      <c r="U192" s="14"/>
      <c r="V192" s="14"/>
      <c r="W192" s="14"/>
      <c r="X192" s="14"/>
      <c r="Y192" s="14"/>
      <c r="Z192" s="14"/>
      <c r="AA192" s="14"/>
      <c r="AB192" s="14"/>
      <c r="AC192" s="14"/>
      <c r="AD192" s="14"/>
      <c r="AE192" s="14"/>
      <c r="AT192" s="265" t="s">
        <v>166</v>
      </c>
      <c r="AU192" s="265" t="s">
        <v>79</v>
      </c>
      <c r="AV192" s="14" t="s">
        <v>79</v>
      </c>
      <c r="AW192" s="14" t="s">
        <v>33</v>
      </c>
      <c r="AX192" s="14" t="s">
        <v>71</v>
      </c>
      <c r="AY192" s="265" t="s">
        <v>154</v>
      </c>
    </row>
    <row r="193" s="13" customFormat="1">
      <c r="A193" s="13"/>
      <c r="B193" s="232"/>
      <c r="C193" s="233"/>
      <c r="D193" s="227" t="s">
        <v>166</v>
      </c>
      <c r="E193" s="234" t="s">
        <v>19</v>
      </c>
      <c r="F193" s="235" t="s">
        <v>1003</v>
      </c>
      <c r="G193" s="233"/>
      <c r="H193" s="236">
        <v>9.5229999999999997</v>
      </c>
      <c r="I193" s="237"/>
      <c r="J193" s="233"/>
      <c r="K193" s="233"/>
      <c r="L193" s="238"/>
      <c r="M193" s="239"/>
      <c r="N193" s="240"/>
      <c r="O193" s="240"/>
      <c r="P193" s="240"/>
      <c r="Q193" s="240"/>
      <c r="R193" s="240"/>
      <c r="S193" s="240"/>
      <c r="T193" s="241"/>
      <c r="U193" s="13"/>
      <c r="V193" s="13"/>
      <c r="W193" s="13"/>
      <c r="X193" s="13"/>
      <c r="Y193" s="13"/>
      <c r="Z193" s="13"/>
      <c r="AA193" s="13"/>
      <c r="AB193" s="13"/>
      <c r="AC193" s="13"/>
      <c r="AD193" s="13"/>
      <c r="AE193" s="13"/>
      <c r="AT193" s="242" t="s">
        <v>166</v>
      </c>
      <c r="AU193" s="242" t="s">
        <v>79</v>
      </c>
      <c r="AV193" s="13" t="s">
        <v>81</v>
      </c>
      <c r="AW193" s="13" t="s">
        <v>33</v>
      </c>
      <c r="AX193" s="13" t="s">
        <v>71</v>
      </c>
      <c r="AY193" s="242" t="s">
        <v>154</v>
      </c>
    </row>
    <row r="194" s="13" customFormat="1">
      <c r="A194" s="13"/>
      <c r="B194" s="232"/>
      <c r="C194" s="233"/>
      <c r="D194" s="227" t="s">
        <v>166</v>
      </c>
      <c r="E194" s="234" t="s">
        <v>19</v>
      </c>
      <c r="F194" s="235" t="s">
        <v>1004</v>
      </c>
      <c r="G194" s="233"/>
      <c r="H194" s="236">
        <v>5.8979999999999997</v>
      </c>
      <c r="I194" s="237"/>
      <c r="J194" s="233"/>
      <c r="K194" s="233"/>
      <c r="L194" s="238"/>
      <c r="M194" s="239"/>
      <c r="N194" s="240"/>
      <c r="O194" s="240"/>
      <c r="P194" s="240"/>
      <c r="Q194" s="240"/>
      <c r="R194" s="240"/>
      <c r="S194" s="240"/>
      <c r="T194" s="241"/>
      <c r="U194" s="13"/>
      <c r="V194" s="13"/>
      <c r="W194" s="13"/>
      <c r="X194" s="13"/>
      <c r="Y194" s="13"/>
      <c r="Z194" s="13"/>
      <c r="AA194" s="13"/>
      <c r="AB194" s="13"/>
      <c r="AC194" s="13"/>
      <c r="AD194" s="13"/>
      <c r="AE194" s="13"/>
      <c r="AT194" s="242" t="s">
        <v>166</v>
      </c>
      <c r="AU194" s="242" t="s">
        <v>79</v>
      </c>
      <c r="AV194" s="13" t="s">
        <v>81</v>
      </c>
      <c r="AW194" s="13" t="s">
        <v>33</v>
      </c>
      <c r="AX194" s="13" t="s">
        <v>71</v>
      </c>
      <c r="AY194" s="242" t="s">
        <v>154</v>
      </c>
    </row>
    <row r="195" s="13" customFormat="1">
      <c r="A195" s="13"/>
      <c r="B195" s="232"/>
      <c r="C195" s="233"/>
      <c r="D195" s="227" t="s">
        <v>166</v>
      </c>
      <c r="E195" s="234" t="s">
        <v>19</v>
      </c>
      <c r="F195" s="235" t="s">
        <v>1005</v>
      </c>
      <c r="G195" s="233"/>
      <c r="H195" s="236">
        <v>7.7300000000000004</v>
      </c>
      <c r="I195" s="237"/>
      <c r="J195" s="233"/>
      <c r="K195" s="233"/>
      <c r="L195" s="238"/>
      <c r="M195" s="239"/>
      <c r="N195" s="240"/>
      <c r="O195" s="240"/>
      <c r="P195" s="240"/>
      <c r="Q195" s="240"/>
      <c r="R195" s="240"/>
      <c r="S195" s="240"/>
      <c r="T195" s="241"/>
      <c r="U195" s="13"/>
      <c r="V195" s="13"/>
      <c r="W195" s="13"/>
      <c r="X195" s="13"/>
      <c r="Y195" s="13"/>
      <c r="Z195" s="13"/>
      <c r="AA195" s="13"/>
      <c r="AB195" s="13"/>
      <c r="AC195" s="13"/>
      <c r="AD195" s="13"/>
      <c r="AE195" s="13"/>
      <c r="AT195" s="242" t="s">
        <v>166</v>
      </c>
      <c r="AU195" s="242" t="s">
        <v>79</v>
      </c>
      <c r="AV195" s="13" t="s">
        <v>81</v>
      </c>
      <c r="AW195" s="13" t="s">
        <v>33</v>
      </c>
      <c r="AX195" s="13" t="s">
        <v>71</v>
      </c>
      <c r="AY195" s="242" t="s">
        <v>154</v>
      </c>
    </row>
    <row r="196" s="13" customFormat="1">
      <c r="A196" s="13"/>
      <c r="B196" s="232"/>
      <c r="C196" s="233"/>
      <c r="D196" s="227" t="s">
        <v>166</v>
      </c>
      <c r="E196" s="234" t="s">
        <v>19</v>
      </c>
      <c r="F196" s="235" t="s">
        <v>1006</v>
      </c>
      <c r="G196" s="233"/>
      <c r="H196" s="236">
        <v>4.7880000000000003</v>
      </c>
      <c r="I196" s="237"/>
      <c r="J196" s="233"/>
      <c r="K196" s="233"/>
      <c r="L196" s="238"/>
      <c r="M196" s="239"/>
      <c r="N196" s="240"/>
      <c r="O196" s="240"/>
      <c r="P196" s="240"/>
      <c r="Q196" s="240"/>
      <c r="R196" s="240"/>
      <c r="S196" s="240"/>
      <c r="T196" s="241"/>
      <c r="U196" s="13"/>
      <c r="V196" s="13"/>
      <c r="W196" s="13"/>
      <c r="X196" s="13"/>
      <c r="Y196" s="13"/>
      <c r="Z196" s="13"/>
      <c r="AA196" s="13"/>
      <c r="AB196" s="13"/>
      <c r="AC196" s="13"/>
      <c r="AD196" s="13"/>
      <c r="AE196" s="13"/>
      <c r="AT196" s="242" t="s">
        <v>166</v>
      </c>
      <c r="AU196" s="242" t="s">
        <v>79</v>
      </c>
      <c r="AV196" s="13" t="s">
        <v>81</v>
      </c>
      <c r="AW196" s="13" t="s">
        <v>33</v>
      </c>
      <c r="AX196" s="13" t="s">
        <v>71</v>
      </c>
      <c r="AY196" s="242" t="s">
        <v>154</v>
      </c>
    </row>
    <row r="197" s="13" customFormat="1">
      <c r="A197" s="13"/>
      <c r="B197" s="232"/>
      <c r="C197" s="233"/>
      <c r="D197" s="227" t="s">
        <v>166</v>
      </c>
      <c r="E197" s="234" t="s">
        <v>19</v>
      </c>
      <c r="F197" s="235" t="s">
        <v>1007</v>
      </c>
      <c r="G197" s="233"/>
      <c r="H197" s="236">
        <v>4.8659999999999997</v>
      </c>
      <c r="I197" s="237"/>
      <c r="J197" s="233"/>
      <c r="K197" s="233"/>
      <c r="L197" s="238"/>
      <c r="M197" s="239"/>
      <c r="N197" s="240"/>
      <c r="O197" s="240"/>
      <c r="P197" s="240"/>
      <c r="Q197" s="240"/>
      <c r="R197" s="240"/>
      <c r="S197" s="240"/>
      <c r="T197" s="241"/>
      <c r="U197" s="13"/>
      <c r="V197" s="13"/>
      <c r="W197" s="13"/>
      <c r="X197" s="13"/>
      <c r="Y197" s="13"/>
      <c r="Z197" s="13"/>
      <c r="AA197" s="13"/>
      <c r="AB197" s="13"/>
      <c r="AC197" s="13"/>
      <c r="AD197" s="13"/>
      <c r="AE197" s="13"/>
      <c r="AT197" s="242" t="s">
        <v>166</v>
      </c>
      <c r="AU197" s="242" t="s">
        <v>79</v>
      </c>
      <c r="AV197" s="13" t="s">
        <v>81</v>
      </c>
      <c r="AW197" s="13" t="s">
        <v>33</v>
      </c>
      <c r="AX197" s="13" t="s">
        <v>71</v>
      </c>
      <c r="AY197" s="242" t="s">
        <v>154</v>
      </c>
    </row>
    <row r="198" s="13" customFormat="1">
      <c r="A198" s="13"/>
      <c r="B198" s="232"/>
      <c r="C198" s="233"/>
      <c r="D198" s="227" t="s">
        <v>166</v>
      </c>
      <c r="E198" s="234" t="s">
        <v>19</v>
      </c>
      <c r="F198" s="235" t="s">
        <v>1008</v>
      </c>
      <c r="G198" s="233"/>
      <c r="H198" s="236">
        <v>3.0139999999999998</v>
      </c>
      <c r="I198" s="237"/>
      <c r="J198" s="233"/>
      <c r="K198" s="233"/>
      <c r="L198" s="238"/>
      <c r="M198" s="239"/>
      <c r="N198" s="240"/>
      <c r="O198" s="240"/>
      <c r="P198" s="240"/>
      <c r="Q198" s="240"/>
      <c r="R198" s="240"/>
      <c r="S198" s="240"/>
      <c r="T198" s="241"/>
      <c r="U198" s="13"/>
      <c r="V198" s="13"/>
      <c r="W198" s="13"/>
      <c r="X198" s="13"/>
      <c r="Y198" s="13"/>
      <c r="Z198" s="13"/>
      <c r="AA198" s="13"/>
      <c r="AB198" s="13"/>
      <c r="AC198" s="13"/>
      <c r="AD198" s="13"/>
      <c r="AE198" s="13"/>
      <c r="AT198" s="242" t="s">
        <v>166</v>
      </c>
      <c r="AU198" s="242" t="s">
        <v>79</v>
      </c>
      <c r="AV198" s="13" t="s">
        <v>81</v>
      </c>
      <c r="AW198" s="13" t="s">
        <v>33</v>
      </c>
      <c r="AX198" s="13" t="s">
        <v>71</v>
      </c>
      <c r="AY198" s="242" t="s">
        <v>154</v>
      </c>
    </row>
    <row r="199" s="2" customFormat="1" ht="55.5" customHeight="1">
      <c r="A199" s="38"/>
      <c r="B199" s="39"/>
      <c r="C199" s="247" t="s">
        <v>414</v>
      </c>
      <c r="D199" s="247" t="s">
        <v>228</v>
      </c>
      <c r="E199" s="248" t="s">
        <v>609</v>
      </c>
      <c r="F199" s="249" t="s">
        <v>610</v>
      </c>
      <c r="G199" s="250" t="s">
        <v>253</v>
      </c>
      <c r="H199" s="251">
        <v>25.995000000000001</v>
      </c>
      <c r="I199" s="252"/>
      <c r="J199" s="253">
        <f>ROUND(I199*H199,2)</f>
        <v>0</v>
      </c>
      <c r="K199" s="249" t="s">
        <v>161</v>
      </c>
      <c r="L199" s="44"/>
      <c r="M199" s="254" t="s">
        <v>19</v>
      </c>
      <c r="N199" s="255" t="s">
        <v>42</v>
      </c>
      <c r="O199" s="84"/>
      <c r="P199" s="223">
        <f>O199*H199</f>
        <v>0</v>
      </c>
      <c r="Q199" s="223">
        <v>0</v>
      </c>
      <c r="R199" s="223">
        <f>Q199*H199</f>
        <v>0</v>
      </c>
      <c r="S199" s="223">
        <v>0</v>
      </c>
      <c r="T199" s="224">
        <f>S199*H199</f>
        <v>0</v>
      </c>
      <c r="U199" s="38"/>
      <c r="V199" s="38"/>
      <c r="W199" s="38"/>
      <c r="X199" s="38"/>
      <c r="Y199" s="38"/>
      <c r="Z199" s="38"/>
      <c r="AA199" s="38"/>
      <c r="AB199" s="38"/>
      <c r="AC199" s="38"/>
      <c r="AD199" s="38"/>
      <c r="AE199" s="38"/>
      <c r="AR199" s="225" t="s">
        <v>403</v>
      </c>
      <c r="AT199" s="225" t="s">
        <v>228</v>
      </c>
      <c r="AU199" s="225" t="s">
        <v>79</v>
      </c>
      <c r="AY199" s="17" t="s">
        <v>154</v>
      </c>
      <c r="BE199" s="226">
        <f>IF(N199="základní",J199,0)</f>
        <v>0</v>
      </c>
      <c r="BF199" s="226">
        <f>IF(N199="snížená",J199,0)</f>
        <v>0</v>
      </c>
      <c r="BG199" s="226">
        <f>IF(N199="zákl. přenesená",J199,0)</f>
        <v>0</v>
      </c>
      <c r="BH199" s="226">
        <f>IF(N199="sníž. přenesená",J199,0)</f>
        <v>0</v>
      </c>
      <c r="BI199" s="226">
        <f>IF(N199="nulová",J199,0)</f>
        <v>0</v>
      </c>
      <c r="BJ199" s="17" t="s">
        <v>79</v>
      </c>
      <c r="BK199" s="226">
        <f>ROUND(I199*H199,2)</f>
        <v>0</v>
      </c>
      <c r="BL199" s="17" t="s">
        <v>403</v>
      </c>
      <c r="BM199" s="225" t="s">
        <v>1009</v>
      </c>
    </row>
    <row r="200" s="2" customFormat="1">
      <c r="A200" s="38"/>
      <c r="B200" s="39"/>
      <c r="C200" s="40"/>
      <c r="D200" s="227" t="s">
        <v>165</v>
      </c>
      <c r="E200" s="40"/>
      <c r="F200" s="228" t="s">
        <v>612</v>
      </c>
      <c r="G200" s="40"/>
      <c r="H200" s="40"/>
      <c r="I200" s="229"/>
      <c r="J200" s="40"/>
      <c r="K200" s="40"/>
      <c r="L200" s="44"/>
      <c r="M200" s="230"/>
      <c r="N200" s="231"/>
      <c r="O200" s="84"/>
      <c r="P200" s="84"/>
      <c r="Q200" s="84"/>
      <c r="R200" s="84"/>
      <c r="S200" s="84"/>
      <c r="T200" s="85"/>
      <c r="U200" s="38"/>
      <c r="V200" s="38"/>
      <c r="W200" s="38"/>
      <c r="X200" s="38"/>
      <c r="Y200" s="38"/>
      <c r="Z200" s="38"/>
      <c r="AA200" s="38"/>
      <c r="AB200" s="38"/>
      <c r="AC200" s="38"/>
      <c r="AD200" s="38"/>
      <c r="AE200" s="38"/>
      <c r="AT200" s="17" t="s">
        <v>165</v>
      </c>
      <c r="AU200" s="17" t="s">
        <v>79</v>
      </c>
    </row>
    <row r="201" s="14" customFormat="1">
      <c r="A201" s="14"/>
      <c r="B201" s="256"/>
      <c r="C201" s="257"/>
      <c r="D201" s="227" t="s">
        <v>166</v>
      </c>
      <c r="E201" s="258" t="s">
        <v>19</v>
      </c>
      <c r="F201" s="259" t="s">
        <v>1010</v>
      </c>
      <c r="G201" s="257"/>
      <c r="H201" s="258" t="s">
        <v>19</v>
      </c>
      <c r="I201" s="260"/>
      <c r="J201" s="257"/>
      <c r="K201" s="257"/>
      <c r="L201" s="261"/>
      <c r="M201" s="262"/>
      <c r="N201" s="263"/>
      <c r="O201" s="263"/>
      <c r="P201" s="263"/>
      <c r="Q201" s="263"/>
      <c r="R201" s="263"/>
      <c r="S201" s="263"/>
      <c r="T201" s="264"/>
      <c r="U201" s="14"/>
      <c r="V201" s="14"/>
      <c r="W201" s="14"/>
      <c r="X201" s="14"/>
      <c r="Y201" s="14"/>
      <c r="Z201" s="14"/>
      <c r="AA201" s="14"/>
      <c r="AB201" s="14"/>
      <c r="AC201" s="14"/>
      <c r="AD201" s="14"/>
      <c r="AE201" s="14"/>
      <c r="AT201" s="265" t="s">
        <v>166</v>
      </c>
      <c r="AU201" s="265" t="s">
        <v>79</v>
      </c>
      <c r="AV201" s="14" t="s">
        <v>79</v>
      </c>
      <c r="AW201" s="14" t="s">
        <v>33</v>
      </c>
      <c r="AX201" s="14" t="s">
        <v>71</v>
      </c>
      <c r="AY201" s="265" t="s">
        <v>154</v>
      </c>
    </row>
    <row r="202" s="13" customFormat="1">
      <c r="A202" s="13"/>
      <c r="B202" s="232"/>
      <c r="C202" s="233"/>
      <c r="D202" s="227" t="s">
        <v>166</v>
      </c>
      <c r="E202" s="234" t="s">
        <v>19</v>
      </c>
      <c r="F202" s="235" t="s">
        <v>975</v>
      </c>
      <c r="G202" s="233"/>
      <c r="H202" s="236">
        <v>5.8789999999999996</v>
      </c>
      <c r="I202" s="237"/>
      <c r="J202" s="233"/>
      <c r="K202" s="233"/>
      <c r="L202" s="238"/>
      <c r="M202" s="239"/>
      <c r="N202" s="240"/>
      <c r="O202" s="240"/>
      <c r="P202" s="240"/>
      <c r="Q202" s="240"/>
      <c r="R202" s="240"/>
      <c r="S202" s="240"/>
      <c r="T202" s="241"/>
      <c r="U202" s="13"/>
      <c r="V202" s="13"/>
      <c r="W202" s="13"/>
      <c r="X202" s="13"/>
      <c r="Y202" s="13"/>
      <c r="Z202" s="13"/>
      <c r="AA202" s="13"/>
      <c r="AB202" s="13"/>
      <c r="AC202" s="13"/>
      <c r="AD202" s="13"/>
      <c r="AE202" s="13"/>
      <c r="AT202" s="242" t="s">
        <v>166</v>
      </c>
      <c r="AU202" s="242" t="s">
        <v>79</v>
      </c>
      <c r="AV202" s="13" t="s">
        <v>81</v>
      </c>
      <c r="AW202" s="13" t="s">
        <v>33</v>
      </c>
      <c r="AX202" s="13" t="s">
        <v>71</v>
      </c>
      <c r="AY202" s="242" t="s">
        <v>154</v>
      </c>
    </row>
    <row r="203" s="13" customFormat="1">
      <c r="A203" s="13"/>
      <c r="B203" s="232"/>
      <c r="C203" s="233"/>
      <c r="D203" s="227" t="s">
        <v>166</v>
      </c>
      <c r="E203" s="234" t="s">
        <v>19</v>
      </c>
      <c r="F203" s="235" t="s">
        <v>976</v>
      </c>
      <c r="G203" s="233"/>
      <c r="H203" s="236">
        <v>5.9669999999999996</v>
      </c>
      <c r="I203" s="237"/>
      <c r="J203" s="233"/>
      <c r="K203" s="233"/>
      <c r="L203" s="238"/>
      <c r="M203" s="239"/>
      <c r="N203" s="240"/>
      <c r="O203" s="240"/>
      <c r="P203" s="240"/>
      <c r="Q203" s="240"/>
      <c r="R203" s="240"/>
      <c r="S203" s="240"/>
      <c r="T203" s="241"/>
      <c r="U203" s="13"/>
      <c r="V203" s="13"/>
      <c r="W203" s="13"/>
      <c r="X203" s="13"/>
      <c r="Y203" s="13"/>
      <c r="Z203" s="13"/>
      <c r="AA203" s="13"/>
      <c r="AB203" s="13"/>
      <c r="AC203" s="13"/>
      <c r="AD203" s="13"/>
      <c r="AE203" s="13"/>
      <c r="AT203" s="242" t="s">
        <v>166</v>
      </c>
      <c r="AU203" s="242" t="s">
        <v>79</v>
      </c>
      <c r="AV203" s="13" t="s">
        <v>81</v>
      </c>
      <c r="AW203" s="13" t="s">
        <v>33</v>
      </c>
      <c r="AX203" s="13" t="s">
        <v>71</v>
      </c>
      <c r="AY203" s="242" t="s">
        <v>154</v>
      </c>
    </row>
    <row r="204" s="13" customFormat="1">
      <c r="A204" s="13"/>
      <c r="B204" s="232"/>
      <c r="C204" s="233"/>
      <c r="D204" s="227" t="s">
        <v>166</v>
      </c>
      <c r="E204" s="234" t="s">
        <v>19</v>
      </c>
      <c r="F204" s="235" t="s">
        <v>1011</v>
      </c>
      <c r="G204" s="233"/>
      <c r="H204" s="236">
        <v>9.5999999999999996</v>
      </c>
      <c r="I204" s="237"/>
      <c r="J204" s="233"/>
      <c r="K204" s="233"/>
      <c r="L204" s="238"/>
      <c r="M204" s="239"/>
      <c r="N204" s="240"/>
      <c r="O204" s="240"/>
      <c r="P204" s="240"/>
      <c r="Q204" s="240"/>
      <c r="R204" s="240"/>
      <c r="S204" s="240"/>
      <c r="T204" s="241"/>
      <c r="U204" s="13"/>
      <c r="V204" s="13"/>
      <c r="W204" s="13"/>
      <c r="X204" s="13"/>
      <c r="Y204" s="13"/>
      <c r="Z204" s="13"/>
      <c r="AA204" s="13"/>
      <c r="AB204" s="13"/>
      <c r="AC204" s="13"/>
      <c r="AD204" s="13"/>
      <c r="AE204" s="13"/>
      <c r="AT204" s="242" t="s">
        <v>166</v>
      </c>
      <c r="AU204" s="242" t="s">
        <v>79</v>
      </c>
      <c r="AV204" s="13" t="s">
        <v>81</v>
      </c>
      <c r="AW204" s="13" t="s">
        <v>33</v>
      </c>
      <c r="AX204" s="13" t="s">
        <v>71</v>
      </c>
      <c r="AY204" s="242" t="s">
        <v>154</v>
      </c>
    </row>
    <row r="205" s="13" customFormat="1">
      <c r="A205" s="13"/>
      <c r="B205" s="232"/>
      <c r="C205" s="233"/>
      <c r="D205" s="227" t="s">
        <v>166</v>
      </c>
      <c r="E205" s="234" t="s">
        <v>19</v>
      </c>
      <c r="F205" s="235" t="s">
        <v>1012</v>
      </c>
      <c r="G205" s="233"/>
      <c r="H205" s="236">
        <v>4.5490000000000004</v>
      </c>
      <c r="I205" s="237"/>
      <c r="J205" s="233"/>
      <c r="K205" s="233"/>
      <c r="L205" s="238"/>
      <c r="M205" s="239"/>
      <c r="N205" s="240"/>
      <c r="O205" s="240"/>
      <c r="P205" s="240"/>
      <c r="Q205" s="240"/>
      <c r="R205" s="240"/>
      <c r="S205" s="240"/>
      <c r="T205" s="241"/>
      <c r="U205" s="13"/>
      <c r="V205" s="13"/>
      <c r="W205" s="13"/>
      <c r="X205" s="13"/>
      <c r="Y205" s="13"/>
      <c r="Z205" s="13"/>
      <c r="AA205" s="13"/>
      <c r="AB205" s="13"/>
      <c r="AC205" s="13"/>
      <c r="AD205" s="13"/>
      <c r="AE205" s="13"/>
      <c r="AT205" s="242" t="s">
        <v>166</v>
      </c>
      <c r="AU205" s="242" t="s">
        <v>79</v>
      </c>
      <c r="AV205" s="13" t="s">
        <v>81</v>
      </c>
      <c r="AW205" s="13" t="s">
        <v>33</v>
      </c>
      <c r="AX205" s="13" t="s">
        <v>71</v>
      </c>
      <c r="AY205" s="242" t="s">
        <v>154</v>
      </c>
    </row>
    <row r="206" s="2" customFormat="1">
      <c r="A206" s="38"/>
      <c r="B206" s="39"/>
      <c r="C206" s="247" t="s">
        <v>421</v>
      </c>
      <c r="D206" s="247" t="s">
        <v>228</v>
      </c>
      <c r="E206" s="248" t="s">
        <v>1013</v>
      </c>
      <c r="F206" s="249" t="s">
        <v>1014</v>
      </c>
      <c r="G206" s="250" t="s">
        <v>253</v>
      </c>
      <c r="H206" s="251">
        <v>17.138999999999999</v>
      </c>
      <c r="I206" s="252"/>
      <c r="J206" s="253">
        <f>ROUND(I206*H206,2)</f>
        <v>0</v>
      </c>
      <c r="K206" s="249" t="s">
        <v>161</v>
      </c>
      <c r="L206" s="44"/>
      <c r="M206" s="254" t="s">
        <v>19</v>
      </c>
      <c r="N206" s="255" t="s">
        <v>42</v>
      </c>
      <c r="O206" s="84"/>
      <c r="P206" s="223">
        <f>O206*H206</f>
        <v>0</v>
      </c>
      <c r="Q206" s="223">
        <v>0</v>
      </c>
      <c r="R206" s="223">
        <f>Q206*H206</f>
        <v>0</v>
      </c>
      <c r="S206" s="223">
        <v>0</v>
      </c>
      <c r="T206" s="224">
        <f>S206*H206</f>
        <v>0</v>
      </c>
      <c r="U206" s="38"/>
      <c r="V206" s="38"/>
      <c r="W206" s="38"/>
      <c r="X206" s="38"/>
      <c r="Y206" s="38"/>
      <c r="Z206" s="38"/>
      <c r="AA206" s="38"/>
      <c r="AB206" s="38"/>
      <c r="AC206" s="38"/>
      <c r="AD206" s="38"/>
      <c r="AE206" s="38"/>
      <c r="AR206" s="225" t="s">
        <v>403</v>
      </c>
      <c r="AT206" s="225" t="s">
        <v>228</v>
      </c>
      <c r="AU206" s="225" t="s">
        <v>79</v>
      </c>
      <c r="AY206" s="17" t="s">
        <v>154</v>
      </c>
      <c r="BE206" s="226">
        <f>IF(N206="základní",J206,0)</f>
        <v>0</v>
      </c>
      <c r="BF206" s="226">
        <f>IF(N206="snížená",J206,0)</f>
        <v>0</v>
      </c>
      <c r="BG206" s="226">
        <f>IF(N206="zákl. přenesená",J206,0)</f>
        <v>0</v>
      </c>
      <c r="BH206" s="226">
        <f>IF(N206="sníž. přenesená",J206,0)</f>
        <v>0</v>
      </c>
      <c r="BI206" s="226">
        <f>IF(N206="nulová",J206,0)</f>
        <v>0</v>
      </c>
      <c r="BJ206" s="17" t="s">
        <v>79</v>
      </c>
      <c r="BK206" s="226">
        <f>ROUND(I206*H206,2)</f>
        <v>0</v>
      </c>
      <c r="BL206" s="17" t="s">
        <v>403</v>
      </c>
      <c r="BM206" s="225" t="s">
        <v>1015</v>
      </c>
    </row>
    <row r="207" s="2" customFormat="1">
      <c r="A207" s="38"/>
      <c r="B207" s="39"/>
      <c r="C207" s="40"/>
      <c r="D207" s="227" t="s">
        <v>165</v>
      </c>
      <c r="E207" s="40"/>
      <c r="F207" s="228" t="s">
        <v>1016</v>
      </c>
      <c r="G207" s="40"/>
      <c r="H207" s="40"/>
      <c r="I207" s="229"/>
      <c r="J207" s="40"/>
      <c r="K207" s="40"/>
      <c r="L207" s="44"/>
      <c r="M207" s="230"/>
      <c r="N207" s="231"/>
      <c r="O207" s="84"/>
      <c r="P207" s="84"/>
      <c r="Q207" s="84"/>
      <c r="R207" s="84"/>
      <c r="S207" s="84"/>
      <c r="T207" s="85"/>
      <c r="U207" s="38"/>
      <c r="V207" s="38"/>
      <c r="W207" s="38"/>
      <c r="X207" s="38"/>
      <c r="Y207" s="38"/>
      <c r="Z207" s="38"/>
      <c r="AA207" s="38"/>
      <c r="AB207" s="38"/>
      <c r="AC207" s="38"/>
      <c r="AD207" s="38"/>
      <c r="AE207" s="38"/>
      <c r="AT207" s="17" t="s">
        <v>165</v>
      </c>
      <c r="AU207" s="17" t="s">
        <v>79</v>
      </c>
    </row>
    <row r="208" s="13" customFormat="1">
      <c r="A208" s="13"/>
      <c r="B208" s="232"/>
      <c r="C208" s="233"/>
      <c r="D208" s="227" t="s">
        <v>166</v>
      </c>
      <c r="E208" s="234" t="s">
        <v>19</v>
      </c>
      <c r="F208" s="235" t="s">
        <v>998</v>
      </c>
      <c r="G208" s="233"/>
      <c r="H208" s="236">
        <v>6.2039999999999997</v>
      </c>
      <c r="I208" s="237"/>
      <c r="J208" s="233"/>
      <c r="K208" s="233"/>
      <c r="L208" s="238"/>
      <c r="M208" s="239"/>
      <c r="N208" s="240"/>
      <c r="O208" s="240"/>
      <c r="P208" s="240"/>
      <c r="Q208" s="240"/>
      <c r="R208" s="240"/>
      <c r="S208" s="240"/>
      <c r="T208" s="241"/>
      <c r="U208" s="13"/>
      <c r="V208" s="13"/>
      <c r="W208" s="13"/>
      <c r="X208" s="13"/>
      <c r="Y208" s="13"/>
      <c r="Z208" s="13"/>
      <c r="AA208" s="13"/>
      <c r="AB208" s="13"/>
      <c r="AC208" s="13"/>
      <c r="AD208" s="13"/>
      <c r="AE208" s="13"/>
      <c r="AT208" s="242" t="s">
        <v>166</v>
      </c>
      <c r="AU208" s="242" t="s">
        <v>79</v>
      </c>
      <c r="AV208" s="13" t="s">
        <v>81</v>
      </c>
      <c r="AW208" s="13" t="s">
        <v>33</v>
      </c>
      <c r="AX208" s="13" t="s">
        <v>71</v>
      </c>
      <c r="AY208" s="242" t="s">
        <v>154</v>
      </c>
    </row>
    <row r="209" s="13" customFormat="1">
      <c r="A209" s="13"/>
      <c r="B209" s="232"/>
      <c r="C209" s="233"/>
      <c r="D209" s="227" t="s">
        <v>166</v>
      </c>
      <c r="E209" s="234" t="s">
        <v>19</v>
      </c>
      <c r="F209" s="235" t="s">
        <v>1017</v>
      </c>
      <c r="G209" s="233"/>
      <c r="H209" s="236">
        <v>1.946</v>
      </c>
      <c r="I209" s="237"/>
      <c r="J209" s="233"/>
      <c r="K209" s="233"/>
      <c r="L209" s="238"/>
      <c r="M209" s="239"/>
      <c r="N209" s="240"/>
      <c r="O209" s="240"/>
      <c r="P209" s="240"/>
      <c r="Q209" s="240"/>
      <c r="R209" s="240"/>
      <c r="S209" s="240"/>
      <c r="T209" s="241"/>
      <c r="U209" s="13"/>
      <c r="V209" s="13"/>
      <c r="W209" s="13"/>
      <c r="X209" s="13"/>
      <c r="Y209" s="13"/>
      <c r="Z209" s="13"/>
      <c r="AA209" s="13"/>
      <c r="AB209" s="13"/>
      <c r="AC209" s="13"/>
      <c r="AD209" s="13"/>
      <c r="AE209" s="13"/>
      <c r="AT209" s="242" t="s">
        <v>166</v>
      </c>
      <c r="AU209" s="242" t="s">
        <v>79</v>
      </c>
      <c r="AV209" s="13" t="s">
        <v>81</v>
      </c>
      <c r="AW209" s="13" t="s">
        <v>33</v>
      </c>
      <c r="AX209" s="13" t="s">
        <v>71</v>
      </c>
      <c r="AY209" s="242" t="s">
        <v>154</v>
      </c>
    </row>
    <row r="210" s="13" customFormat="1">
      <c r="A210" s="13"/>
      <c r="B210" s="232"/>
      <c r="C210" s="233"/>
      <c r="D210" s="227" t="s">
        <v>166</v>
      </c>
      <c r="E210" s="234" t="s">
        <v>19</v>
      </c>
      <c r="F210" s="235" t="s">
        <v>999</v>
      </c>
      <c r="G210" s="233"/>
      <c r="H210" s="236">
        <v>8.9890000000000008</v>
      </c>
      <c r="I210" s="237"/>
      <c r="J210" s="233"/>
      <c r="K210" s="233"/>
      <c r="L210" s="238"/>
      <c r="M210" s="266"/>
      <c r="N210" s="267"/>
      <c r="O210" s="267"/>
      <c r="P210" s="267"/>
      <c r="Q210" s="267"/>
      <c r="R210" s="267"/>
      <c r="S210" s="267"/>
      <c r="T210" s="268"/>
      <c r="U210" s="13"/>
      <c r="V210" s="13"/>
      <c r="W210" s="13"/>
      <c r="X210" s="13"/>
      <c r="Y210" s="13"/>
      <c r="Z210" s="13"/>
      <c r="AA210" s="13"/>
      <c r="AB210" s="13"/>
      <c r="AC210" s="13"/>
      <c r="AD210" s="13"/>
      <c r="AE210" s="13"/>
      <c r="AT210" s="242" t="s">
        <v>166</v>
      </c>
      <c r="AU210" s="242" t="s">
        <v>79</v>
      </c>
      <c r="AV210" s="13" t="s">
        <v>81</v>
      </c>
      <c r="AW210" s="13" t="s">
        <v>33</v>
      </c>
      <c r="AX210" s="13" t="s">
        <v>71</v>
      </c>
      <c r="AY210" s="242" t="s">
        <v>154</v>
      </c>
    </row>
    <row r="211" s="2" customFormat="1" ht="6.96" customHeight="1">
      <c r="A211" s="38"/>
      <c r="B211" s="59"/>
      <c r="C211" s="60"/>
      <c r="D211" s="60"/>
      <c r="E211" s="60"/>
      <c r="F211" s="60"/>
      <c r="G211" s="60"/>
      <c r="H211" s="60"/>
      <c r="I211" s="60"/>
      <c r="J211" s="60"/>
      <c r="K211" s="60"/>
      <c r="L211" s="44"/>
      <c r="M211" s="38"/>
      <c r="O211" s="38"/>
      <c r="P211" s="38"/>
      <c r="Q211" s="38"/>
      <c r="R211" s="38"/>
      <c r="S211" s="38"/>
      <c r="T211" s="38"/>
      <c r="U211" s="38"/>
      <c r="V211" s="38"/>
      <c r="W211" s="38"/>
      <c r="X211" s="38"/>
      <c r="Y211" s="38"/>
      <c r="Z211" s="38"/>
      <c r="AA211" s="38"/>
      <c r="AB211" s="38"/>
      <c r="AC211" s="38"/>
      <c r="AD211" s="38"/>
      <c r="AE211" s="38"/>
    </row>
  </sheetData>
  <sheetProtection sheet="1" autoFilter="0" formatColumns="0" formatRows="0" objects="1" scenarios="1" spinCount="100000" saltValue="NKt2DWzthhrcLHyk81zLNkVM21e6c+cnmsZ2gy8hVy6f66OdQSxhtqZVHKzH4kOZtLKxgBuCfSdaKQLATR+D/A==" hashValue="g8grwgZMYSdZ7SE7dlKHkxhzlqHYO7tfgZlI1DX6iKWq7/ydz4bFLb77EtBtbET/zYcF1h6vqRoNyebL5xvzKg==" algorithmName="SHA-512" password="CC35"/>
  <autoFilter ref="C82:K21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2" customFormat="1" ht="12" customHeight="1">
      <c r="A8" s="38"/>
      <c r="B8" s="44"/>
      <c r="C8" s="38"/>
      <c r="D8" s="142" t="s">
        <v>123</v>
      </c>
      <c r="E8" s="38"/>
      <c r="F8" s="38"/>
      <c r="G8" s="38"/>
      <c r="H8" s="38"/>
      <c r="I8" s="38"/>
      <c r="J8" s="38"/>
      <c r="K8" s="38"/>
      <c r="L8" s="144"/>
      <c r="S8" s="38"/>
      <c r="T8" s="38"/>
      <c r="U8" s="38"/>
      <c r="V8" s="38"/>
      <c r="W8" s="38"/>
      <c r="X8" s="38"/>
      <c r="Y8" s="38"/>
      <c r="Z8" s="38"/>
      <c r="AA8" s="38"/>
      <c r="AB8" s="38"/>
      <c r="AC8" s="38"/>
      <c r="AD8" s="38"/>
      <c r="AE8" s="38"/>
    </row>
    <row r="9" hidden="1" s="2" customFormat="1" ht="16.5" customHeight="1">
      <c r="A9" s="38"/>
      <c r="B9" s="44"/>
      <c r="C9" s="38"/>
      <c r="D9" s="38"/>
      <c r="E9" s="145" t="s">
        <v>1018</v>
      </c>
      <c r="F9" s="38"/>
      <c r="G9" s="38"/>
      <c r="H9" s="38"/>
      <c r="I9" s="38"/>
      <c r="J9" s="38"/>
      <c r="K9" s="38"/>
      <c r="L9" s="14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hidden="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hidden="1" s="2" customFormat="1" ht="12" customHeight="1">
      <c r="A12" s="38"/>
      <c r="B12" s="44"/>
      <c r="C12" s="38"/>
      <c r="D12" s="142" t="s">
        <v>21</v>
      </c>
      <c r="E12" s="38"/>
      <c r="F12" s="133" t="s">
        <v>22</v>
      </c>
      <c r="G12" s="38"/>
      <c r="H12" s="38"/>
      <c r="I12" s="142" t="s">
        <v>23</v>
      </c>
      <c r="J12" s="146" t="str">
        <f>'Rekapitulace zakázky'!AN8</f>
        <v>1. 3. 2021</v>
      </c>
      <c r="K12" s="38"/>
      <c r="L12" s="14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hidden="1" s="2" customFormat="1" ht="12" customHeight="1">
      <c r="A14" s="38"/>
      <c r="B14" s="44"/>
      <c r="C14" s="38"/>
      <c r="D14" s="142" t="s">
        <v>25</v>
      </c>
      <c r="E14" s="38"/>
      <c r="F14" s="38"/>
      <c r="G14" s="38"/>
      <c r="H14" s="38"/>
      <c r="I14" s="142" t="s">
        <v>26</v>
      </c>
      <c r="J14" s="133" t="s">
        <v>19</v>
      </c>
      <c r="K14" s="38"/>
      <c r="L14" s="144"/>
      <c r="S14" s="38"/>
      <c r="T14" s="38"/>
      <c r="U14" s="38"/>
      <c r="V14" s="38"/>
      <c r="W14" s="38"/>
      <c r="X14" s="38"/>
      <c r="Y14" s="38"/>
      <c r="Z14" s="38"/>
      <c r="AA14" s="38"/>
      <c r="AB14" s="38"/>
      <c r="AC14" s="38"/>
      <c r="AD14" s="38"/>
      <c r="AE14" s="38"/>
    </row>
    <row r="15" hidden="1" s="2" customFormat="1" ht="18" customHeight="1">
      <c r="A15" s="38"/>
      <c r="B15" s="44"/>
      <c r="C15" s="38"/>
      <c r="D15" s="38"/>
      <c r="E15" s="133" t="s">
        <v>27</v>
      </c>
      <c r="F15" s="38"/>
      <c r="G15" s="38"/>
      <c r="H15" s="38"/>
      <c r="I15" s="142" t="s">
        <v>28</v>
      </c>
      <c r="J15" s="133" t="s">
        <v>19</v>
      </c>
      <c r="K15" s="38"/>
      <c r="L15" s="14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hidden="1" s="2" customFormat="1" ht="12" customHeight="1">
      <c r="A17" s="38"/>
      <c r="B17" s="44"/>
      <c r="C17" s="38"/>
      <c r="D17" s="142" t="s">
        <v>29</v>
      </c>
      <c r="E17" s="38"/>
      <c r="F17" s="38"/>
      <c r="G17" s="38"/>
      <c r="H17" s="38"/>
      <c r="I17" s="142" t="s">
        <v>26</v>
      </c>
      <c r="J17" s="33" t="str">
        <f>'Rekapitulace zakázky'!AN13</f>
        <v>Vyplň údaj</v>
      </c>
      <c r="K17" s="38"/>
      <c r="L17" s="14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zakázky'!E14</f>
        <v>Vyplň údaj</v>
      </c>
      <c r="F18" s="133"/>
      <c r="G18" s="133"/>
      <c r="H18" s="133"/>
      <c r="I18" s="142" t="s">
        <v>28</v>
      </c>
      <c r="J18" s="33" t="str">
        <f>'Rekapitulace zakázky'!AN14</f>
        <v>Vyplň údaj</v>
      </c>
      <c r="K18" s="38"/>
      <c r="L18" s="14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hidden="1" s="2" customFormat="1" ht="12" customHeight="1">
      <c r="A20" s="38"/>
      <c r="B20" s="44"/>
      <c r="C20" s="38"/>
      <c r="D20" s="142" t="s">
        <v>31</v>
      </c>
      <c r="E20" s="38"/>
      <c r="F20" s="38"/>
      <c r="G20" s="38"/>
      <c r="H20" s="38"/>
      <c r="I20" s="142" t="s">
        <v>26</v>
      </c>
      <c r="J20" s="133" t="str">
        <f>IF('Rekapitulace zakázky'!AN16="","",'Rekapitulace zakázky'!AN16)</f>
        <v/>
      </c>
      <c r="K20" s="38"/>
      <c r="L20" s="144"/>
      <c r="S20" s="38"/>
      <c r="T20" s="38"/>
      <c r="U20" s="38"/>
      <c r="V20" s="38"/>
      <c r="W20" s="38"/>
      <c r="X20" s="38"/>
      <c r="Y20" s="38"/>
      <c r="Z20" s="38"/>
      <c r="AA20" s="38"/>
      <c r="AB20" s="38"/>
      <c r="AC20" s="38"/>
      <c r="AD20" s="38"/>
      <c r="AE20" s="38"/>
    </row>
    <row r="21" hidden="1" s="2" customFormat="1" ht="18" customHeight="1">
      <c r="A21" s="38"/>
      <c r="B21" s="44"/>
      <c r="C21" s="38"/>
      <c r="D21" s="38"/>
      <c r="E21" s="133" t="str">
        <f>IF('Rekapitulace zakázky'!E17="","",'Rekapitulace zakázky'!E17)</f>
        <v xml:space="preserve"> </v>
      </c>
      <c r="F21" s="38"/>
      <c r="G21" s="38"/>
      <c r="H21" s="38"/>
      <c r="I21" s="142" t="s">
        <v>28</v>
      </c>
      <c r="J21" s="133" t="str">
        <f>IF('Rekapitulace zakázky'!AN17="","",'Rekapitulace zakázky'!AN17)</f>
        <v/>
      </c>
      <c r="K21" s="38"/>
      <c r="L21" s="14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hidden="1" s="2" customFormat="1" ht="12" customHeight="1">
      <c r="A23" s="38"/>
      <c r="B23" s="44"/>
      <c r="C23" s="38"/>
      <c r="D23" s="142" t="s">
        <v>34</v>
      </c>
      <c r="E23" s="38"/>
      <c r="F23" s="38"/>
      <c r="G23" s="38"/>
      <c r="H23" s="38"/>
      <c r="I23" s="142" t="s">
        <v>26</v>
      </c>
      <c r="J23" s="133" t="s">
        <v>19</v>
      </c>
      <c r="K23" s="38"/>
      <c r="L23" s="144"/>
      <c r="S23" s="38"/>
      <c r="T23" s="38"/>
      <c r="U23" s="38"/>
      <c r="V23" s="38"/>
      <c r="W23" s="38"/>
      <c r="X23" s="38"/>
      <c r="Y23" s="38"/>
      <c r="Z23" s="38"/>
      <c r="AA23" s="38"/>
      <c r="AB23" s="38"/>
      <c r="AC23" s="38"/>
      <c r="AD23" s="38"/>
      <c r="AE23" s="38"/>
    </row>
    <row r="24" hidden="1" s="2" customFormat="1" ht="18" customHeight="1">
      <c r="A24" s="38"/>
      <c r="B24" s="44"/>
      <c r="C24" s="38"/>
      <c r="D24" s="38"/>
      <c r="E24" s="133" t="s">
        <v>27</v>
      </c>
      <c r="F24" s="38"/>
      <c r="G24" s="38"/>
      <c r="H24" s="38"/>
      <c r="I24" s="142" t="s">
        <v>28</v>
      </c>
      <c r="J24" s="133" t="s">
        <v>19</v>
      </c>
      <c r="K24" s="38"/>
      <c r="L24" s="14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hidden="1" s="2" customFormat="1" ht="12" customHeight="1">
      <c r="A26" s="38"/>
      <c r="B26" s="44"/>
      <c r="C26" s="38"/>
      <c r="D26" s="142" t="s">
        <v>35</v>
      </c>
      <c r="E26" s="38"/>
      <c r="F26" s="38"/>
      <c r="G26" s="38"/>
      <c r="H26" s="38"/>
      <c r="I26" s="38"/>
      <c r="J26" s="38"/>
      <c r="K26" s="38"/>
      <c r="L26" s="144"/>
      <c r="S26" s="38"/>
      <c r="T26" s="38"/>
      <c r="U26" s="38"/>
      <c r="V26" s="38"/>
      <c r="W26" s="38"/>
      <c r="X26" s="38"/>
      <c r="Y26" s="38"/>
      <c r="Z26" s="38"/>
      <c r="AA26" s="38"/>
      <c r="AB26" s="38"/>
      <c r="AC26" s="38"/>
      <c r="AD26" s="38"/>
      <c r="AE26" s="38"/>
    </row>
    <row r="27" hidden="1"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hidden="1"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hidden="1"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hidden="1" s="2" customFormat="1" ht="25.44" customHeight="1">
      <c r="A30" s="38"/>
      <c r="B30" s="44"/>
      <c r="C30" s="38"/>
      <c r="D30" s="152" t="s">
        <v>37</v>
      </c>
      <c r="E30" s="38"/>
      <c r="F30" s="38"/>
      <c r="G30" s="38"/>
      <c r="H30" s="38"/>
      <c r="I30" s="38"/>
      <c r="J30" s="153">
        <f>ROUND(J81, 2)</f>
        <v>0</v>
      </c>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14.4" customHeight="1">
      <c r="A32" s="38"/>
      <c r="B32" s="44"/>
      <c r="C32" s="38"/>
      <c r="D32" s="38"/>
      <c r="E32" s="38"/>
      <c r="F32" s="154" t="s">
        <v>39</v>
      </c>
      <c r="G32" s="38"/>
      <c r="H32" s="38"/>
      <c r="I32" s="154" t="s">
        <v>38</v>
      </c>
      <c r="J32" s="154" t="s">
        <v>40</v>
      </c>
      <c r="K32" s="38"/>
      <c r="L32" s="144"/>
      <c r="S32" s="38"/>
      <c r="T32" s="38"/>
      <c r="U32" s="38"/>
      <c r="V32" s="38"/>
      <c r="W32" s="38"/>
      <c r="X32" s="38"/>
      <c r="Y32" s="38"/>
      <c r="Z32" s="38"/>
      <c r="AA32" s="38"/>
      <c r="AB32" s="38"/>
      <c r="AC32" s="38"/>
      <c r="AD32" s="38"/>
      <c r="AE32" s="38"/>
    </row>
    <row r="33" hidden="1" s="2" customFormat="1" ht="14.4" customHeight="1">
      <c r="A33" s="38"/>
      <c r="B33" s="44"/>
      <c r="C33" s="38"/>
      <c r="D33" s="155" t="s">
        <v>41</v>
      </c>
      <c r="E33" s="142" t="s">
        <v>42</v>
      </c>
      <c r="F33" s="156">
        <f>ROUND((SUM(BE81:BE158)),  2)</f>
        <v>0</v>
      </c>
      <c r="G33" s="38"/>
      <c r="H33" s="38"/>
      <c r="I33" s="157">
        <v>0.20999999999999999</v>
      </c>
      <c r="J33" s="156">
        <f>ROUND(((SUM(BE81:BE158))*I33),  2)</f>
        <v>0</v>
      </c>
      <c r="K33" s="38"/>
      <c r="L33" s="144"/>
      <c r="S33" s="38"/>
      <c r="T33" s="38"/>
      <c r="U33" s="38"/>
      <c r="V33" s="38"/>
      <c r="W33" s="38"/>
      <c r="X33" s="38"/>
      <c r="Y33" s="38"/>
      <c r="Z33" s="38"/>
      <c r="AA33" s="38"/>
      <c r="AB33" s="38"/>
      <c r="AC33" s="38"/>
      <c r="AD33" s="38"/>
      <c r="AE33" s="38"/>
    </row>
    <row r="34" hidden="1" s="2" customFormat="1" ht="14.4" customHeight="1">
      <c r="A34" s="38"/>
      <c r="B34" s="44"/>
      <c r="C34" s="38"/>
      <c r="D34" s="38"/>
      <c r="E34" s="142" t="s">
        <v>43</v>
      </c>
      <c r="F34" s="156">
        <f>ROUND((SUM(BF81:BF158)),  2)</f>
        <v>0</v>
      </c>
      <c r="G34" s="38"/>
      <c r="H34" s="38"/>
      <c r="I34" s="157">
        <v>0.14999999999999999</v>
      </c>
      <c r="J34" s="156">
        <f>ROUND(((SUM(BF81:BF158))*I34),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56">
        <f>ROUND((SUM(BG81:BG158)),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56">
        <f>ROUND((SUM(BH81:BH158)),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56">
        <f>ROUND((SUM(BI81:BI158)),  2)</f>
        <v>0</v>
      </c>
      <c r="G37" s="38"/>
      <c r="H37" s="38"/>
      <c r="I37" s="157">
        <v>0</v>
      </c>
      <c r="J37" s="156">
        <f>0</f>
        <v>0</v>
      </c>
      <c r="K37" s="38"/>
      <c r="L37" s="14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hidden="1" s="2" customFormat="1" ht="25.44" customHeight="1">
      <c r="A39" s="38"/>
      <c r="B39" s="44"/>
      <c r="C39" s="158"/>
      <c r="D39" s="159" t="s">
        <v>47</v>
      </c>
      <c r="E39" s="160"/>
      <c r="F39" s="160"/>
      <c r="G39" s="161" t="s">
        <v>48</v>
      </c>
      <c r="H39" s="162" t="s">
        <v>49</v>
      </c>
      <c r="I39" s="160"/>
      <c r="J39" s="163">
        <f>SUM(J30:J37)</f>
        <v>0</v>
      </c>
      <c r="K39" s="164"/>
      <c r="L39" s="144"/>
      <c r="S39" s="38"/>
      <c r="T39" s="38"/>
      <c r="U39" s="38"/>
      <c r="V39" s="38"/>
      <c r="W39" s="38"/>
      <c r="X39" s="38"/>
      <c r="Y39" s="38"/>
      <c r="Z39" s="38"/>
      <c r="AA39" s="38"/>
      <c r="AB39" s="38"/>
      <c r="AC39" s="38"/>
      <c r="AD39" s="38"/>
      <c r="AE39" s="38"/>
    </row>
    <row r="40" hidden="1"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1" hidden="1"/>
    <row r="42" hidden="1"/>
    <row r="43" hidden="1"/>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125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Oprava trati v úseku Kopidlno - Jičín</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123</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SO 04 - Železniční přejezd P4634, km 39,078</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TÚ Kopidlno - Jičín</v>
      </c>
      <c r="G52" s="40"/>
      <c r="H52" s="40"/>
      <c r="I52" s="32" t="s">
        <v>23</v>
      </c>
      <c r="J52" s="72" t="str">
        <f>IF(J12="","",J12)</f>
        <v>1. 3. 2021</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31</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34</v>
      </c>
      <c r="J55" s="36" t="str">
        <f>E24</f>
        <v>Správa železnic, s.o.</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126</v>
      </c>
      <c r="D57" s="171"/>
      <c r="E57" s="171"/>
      <c r="F57" s="171"/>
      <c r="G57" s="171"/>
      <c r="H57" s="171"/>
      <c r="I57" s="171"/>
      <c r="J57" s="172" t="s">
        <v>127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69</v>
      </c>
      <c r="D59" s="40"/>
      <c r="E59" s="40"/>
      <c r="F59" s="40"/>
      <c r="G59" s="40"/>
      <c r="H59" s="40"/>
      <c r="I59" s="40"/>
      <c r="J59" s="102">
        <f>J81</f>
        <v>0</v>
      </c>
      <c r="K59" s="40"/>
      <c r="L59" s="144"/>
      <c r="S59" s="38"/>
      <c r="T59" s="38"/>
      <c r="U59" s="38"/>
      <c r="V59" s="38"/>
      <c r="W59" s="38"/>
      <c r="X59" s="38"/>
      <c r="Y59" s="38"/>
      <c r="Z59" s="38"/>
      <c r="AA59" s="38"/>
      <c r="AB59" s="38"/>
      <c r="AC59" s="38"/>
      <c r="AD59" s="38"/>
      <c r="AE59" s="38"/>
      <c r="AU59" s="17" t="s">
        <v>128</v>
      </c>
    </row>
    <row r="60" s="9" customFormat="1" ht="24.96" customHeight="1">
      <c r="A60" s="9"/>
      <c r="B60" s="174"/>
      <c r="C60" s="175"/>
      <c r="D60" s="176" t="s">
        <v>1019</v>
      </c>
      <c r="E60" s="177"/>
      <c r="F60" s="177"/>
      <c r="G60" s="177"/>
      <c r="H60" s="177"/>
      <c r="I60" s="177"/>
      <c r="J60" s="178">
        <f>J82</f>
        <v>0</v>
      </c>
      <c r="K60" s="175"/>
      <c r="L60" s="179"/>
      <c r="S60" s="9"/>
      <c r="T60" s="9"/>
      <c r="U60" s="9"/>
      <c r="V60" s="9"/>
      <c r="W60" s="9"/>
      <c r="X60" s="9"/>
      <c r="Y60" s="9"/>
      <c r="Z60" s="9"/>
      <c r="AA60" s="9"/>
      <c r="AB60" s="9"/>
      <c r="AC60" s="9"/>
      <c r="AD60" s="9"/>
      <c r="AE60" s="9"/>
    </row>
    <row r="61" s="9" customFormat="1" ht="24.96" customHeight="1">
      <c r="A61" s="9"/>
      <c r="B61" s="174"/>
      <c r="C61" s="175"/>
      <c r="D61" s="176" t="s">
        <v>724</v>
      </c>
      <c r="E61" s="177"/>
      <c r="F61" s="177"/>
      <c r="G61" s="177"/>
      <c r="H61" s="177"/>
      <c r="I61" s="177"/>
      <c r="J61" s="178">
        <f>J155</f>
        <v>0</v>
      </c>
      <c r="K61" s="175"/>
      <c r="L61" s="179"/>
      <c r="S61" s="9"/>
      <c r="T61" s="9"/>
      <c r="U61" s="9"/>
      <c r="V61" s="9"/>
      <c r="W61" s="9"/>
      <c r="X61" s="9"/>
      <c r="Y61" s="9"/>
      <c r="Z61" s="9"/>
      <c r="AA61" s="9"/>
      <c r="AB61" s="9"/>
      <c r="AC61" s="9"/>
      <c r="AD61" s="9"/>
      <c r="AE61" s="9"/>
    </row>
    <row r="62" s="2" customFormat="1" ht="21.84"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6.96" customHeight="1">
      <c r="A63" s="38"/>
      <c r="B63" s="59"/>
      <c r="C63" s="60"/>
      <c r="D63" s="60"/>
      <c r="E63" s="60"/>
      <c r="F63" s="60"/>
      <c r="G63" s="60"/>
      <c r="H63" s="60"/>
      <c r="I63" s="60"/>
      <c r="J63" s="60"/>
      <c r="K63" s="60"/>
      <c r="L63" s="144"/>
      <c r="S63" s="38"/>
      <c r="T63" s="38"/>
      <c r="U63" s="38"/>
      <c r="V63" s="38"/>
      <c r="W63" s="38"/>
      <c r="X63" s="38"/>
      <c r="Y63" s="38"/>
      <c r="Z63" s="38"/>
      <c r="AA63" s="38"/>
      <c r="AB63" s="38"/>
      <c r="AC63" s="38"/>
      <c r="AD63" s="38"/>
      <c r="AE63" s="38"/>
    </row>
    <row r="67" s="2" customFormat="1" ht="6.96" customHeight="1">
      <c r="A67" s="38"/>
      <c r="B67" s="61"/>
      <c r="C67" s="62"/>
      <c r="D67" s="62"/>
      <c r="E67" s="62"/>
      <c r="F67" s="62"/>
      <c r="G67" s="62"/>
      <c r="H67" s="62"/>
      <c r="I67" s="62"/>
      <c r="J67" s="62"/>
      <c r="K67" s="62"/>
      <c r="L67" s="144"/>
      <c r="S67" s="38"/>
      <c r="T67" s="38"/>
      <c r="U67" s="38"/>
      <c r="V67" s="38"/>
      <c r="W67" s="38"/>
      <c r="X67" s="38"/>
      <c r="Y67" s="38"/>
      <c r="Z67" s="38"/>
      <c r="AA67" s="38"/>
      <c r="AB67" s="38"/>
      <c r="AC67" s="38"/>
      <c r="AD67" s="38"/>
      <c r="AE67" s="38"/>
    </row>
    <row r="68" s="2" customFormat="1" ht="24.96" customHeight="1">
      <c r="A68" s="38"/>
      <c r="B68" s="39"/>
      <c r="C68" s="23" t="s">
        <v>139</v>
      </c>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12" customHeight="1">
      <c r="A70" s="38"/>
      <c r="B70" s="39"/>
      <c r="C70" s="32" t="s">
        <v>16</v>
      </c>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16.5" customHeight="1">
      <c r="A71" s="38"/>
      <c r="B71" s="39"/>
      <c r="C71" s="40"/>
      <c r="D71" s="40"/>
      <c r="E71" s="169" t="str">
        <f>E7</f>
        <v>Oprava trati v úseku Kopidlno - Jičín</v>
      </c>
      <c r="F71" s="32"/>
      <c r="G71" s="32"/>
      <c r="H71" s="32"/>
      <c r="I71" s="40"/>
      <c r="J71" s="40"/>
      <c r="K71" s="40"/>
      <c r="L71" s="144"/>
      <c r="S71" s="38"/>
      <c r="T71" s="38"/>
      <c r="U71" s="38"/>
      <c r="V71" s="38"/>
      <c r="W71" s="38"/>
      <c r="X71" s="38"/>
      <c r="Y71" s="38"/>
      <c r="Z71" s="38"/>
      <c r="AA71" s="38"/>
      <c r="AB71" s="38"/>
      <c r="AC71" s="38"/>
      <c r="AD71" s="38"/>
      <c r="AE71" s="38"/>
    </row>
    <row r="72" s="2" customFormat="1" ht="12" customHeight="1">
      <c r="A72" s="38"/>
      <c r="B72" s="39"/>
      <c r="C72" s="32" t="s">
        <v>123</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16.5" customHeight="1">
      <c r="A73" s="38"/>
      <c r="B73" s="39"/>
      <c r="C73" s="40"/>
      <c r="D73" s="40"/>
      <c r="E73" s="69" t="str">
        <f>E9</f>
        <v>SO 04 - Železniční přejezd P4634, km 39,078</v>
      </c>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21</v>
      </c>
      <c r="D75" s="40"/>
      <c r="E75" s="40"/>
      <c r="F75" s="27" t="str">
        <f>F12</f>
        <v>TÚ Kopidlno - Jičín</v>
      </c>
      <c r="G75" s="40"/>
      <c r="H75" s="40"/>
      <c r="I75" s="32" t="s">
        <v>23</v>
      </c>
      <c r="J75" s="72" t="str">
        <f>IF(J12="","",J12)</f>
        <v>1. 3. 2021</v>
      </c>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5.15" customHeight="1">
      <c r="A77" s="38"/>
      <c r="B77" s="39"/>
      <c r="C77" s="32" t="s">
        <v>25</v>
      </c>
      <c r="D77" s="40"/>
      <c r="E77" s="40"/>
      <c r="F77" s="27" t="str">
        <f>E15</f>
        <v>Správa železnic, s.o.</v>
      </c>
      <c r="G77" s="40"/>
      <c r="H77" s="40"/>
      <c r="I77" s="32" t="s">
        <v>31</v>
      </c>
      <c r="J77" s="36" t="str">
        <f>E21</f>
        <v xml:space="preserve"> </v>
      </c>
      <c r="K77" s="40"/>
      <c r="L77" s="144"/>
      <c r="S77" s="38"/>
      <c r="T77" s="38"/>
      <c r="U77" s="38"/>
      <c r="V77" s="38"/>
      <c r="W77" s="38"/>
      <c r="X77" s="38"/>
      <c r="Y77" s="38"/>
      <c r="Z77" s="38"/>
      <c r="AA77" s="38"/>
      <c r="AB77" s="38"/>
      <c r="AC77" s="38"/>
      <c r="AD77" s="38"/>
      <c r="AE77" s="38"/>
    </row>
    <row r="78" s="2" customFormat="1" ht="15.15" customHeight="1">
      <c r="A78" s="38"/>
      <c r="B78" s="39"/>
      <c r="C78" s="32" t="s">
        <v>29</v>
      </c>
      <c r="D78" s="40"/>
      <c r="E78" s="40"/>
      <c r="F78" s="27" t="str">
        <f>IF(E18="","",E18)</f>
        <v>Vyplň údaj</v>
      </c>
      <c r="G78" s="40"/>
      <c r="H78" s="40"/>
      <c r="I78" s="32" t="s">
        <v>34</v>
      </c>
      <c r="J78" s="36" t="str">
        <f>E24</f>
        <v>Správa železnic, s.o.</v>
      </c>
      <c r="K78" s="40"/>
      <c r="L78" s="144"/>
      <c r="S78" s="38"/>
      <c r="T78" s="38"/>
      <c r="U78" s="38"/>
      <c r="V78" s="38"/>
      <c r="W78" s="38"/>
      <c r="X78" s="38"/>
      <c r="Y78" s="38"/>
      <c r="Z78" s="38"/>
      <c r="AA78" s="38"/>
      <c r="AB78" s="38"/>
      <c r="AC78" s="38"/>
      <c r="AD78" s="38"/>
      <c r="AE78" s="38"/>
    </row>
    <row r="79" s="2" customFormat="1" ht="10.32" customHeight="1">
      <c r="A79" s="38"/>
      <c r="B79" s="39"/>
      <c r="C79" s="40"/>
      <c r="D79" s="40"/>
      <c r="E79" s="40"/>
      <c r="F79" s="40"/>
      <c r="G79" s="40"/>
      <c r="H79" s="40"/>
      <c r="I79" s="40"/>
      <c r="J79" s="40"/>
      <c r="K79" s="40"/>
      <c r="L79" s="144"/>
      <c r="S79" s="38"/>
      <c r="T79" s="38"/>
      <c r="U79" s="38"/>
      <c r="V79" s="38"/>
      <c r="W79" s="38"/>
      <c r="X79" s="38"/>
      <c r="Y79" s="38"/>
      <c r="Z79" s="38"/>
      <c r="AA79" s="38"/>
      <c r="AB79" s="38"/>
      <c r="AC79" s="38"/>
      <c r="AD79" s="38"/>
      <c r="AE79" s="38"/>
    </row>
    <row r="80" s="11" customFormat="1" ht="29.28" customHeight="1">
      <c r="A80" s="185"/>
      <c r="B80" s="186"/>
      <c r="C80" s="187" t="s">
        <v>140</v>
      </c>
      <c r="D80" s="188" t="s">
        <v>56</v>
      </c>
      <c r="E80" s="188" t="s">
        <v>52</v>
      </c>
      <c r="F80" s="188" t="s">
        <v>53</v>
      </c>
      <c r="G80" s="188" t="s">
        <v>141</v>
      </c>
      <c r="H80" s="188" t="s">
        <v>142</v>
      </c>
      <c r="I80" s="188" t="s">
        <v>143</v>
      </c>
      <c r="J80" s="188" t="s">
        <v>127</v>
      </c>
      <c r="K80" s="189" t="s">
        <v>144</v>
      </c>
      <c r="L80" s="190"/>
      <c r="M80" s="92" t="s">
        <v>19</v>
      </c>
      <c r="N80" s="93" t="s">
        <v>41</v>
      </c>
      <c r="O80" s="93" t="s">
        <v>145</v>
      </c>
      <c r="P80" s="93" t="s">
        <v>146</v>
      </c>
      <c r="Q80" s="93" t="s">
        <v>147</v>
      </c>
      <c r="R80" s="93" t="s">
        <v>148</v>
      </c>
      <c r="S80" s="93" t="s">
        <v>149</v>
      </c>
      <c r="T80" s="94" t="s">
        <v>150</v>
      </c>
      <c r="U80" s="185"/>
      <c r="V80" s="185"/>
      <c r="W80" s="185"/>
      <c r="X80" s="185"/>
      <c r="Y80" s="185"/>
      <c r="Z80" s="185"/>
      <c r="AA80" s="185"/>
      <c r="AB80" s="185"/>
      <c r="AC80" s="185"/>
      <c r="AD80" s="185"/>
      <c r="AE80" s="185"/>
    </row>
    <row r="81" s="2" customFormat="1" ht="22.8" customHeight="1">
      <c r="A81" s="38"/>
      <c r="B81" s="39"/>
      <c r="C81" s="99" t="s">
        <v>151</v>
      </c>
      <c r="D81" s="40"/>
      <c r="E81" s="40"/>
      <c r="F81" s="40"/>
      <c r="G81" s="40"/>
      <c r="H81" s="40"/>
      <c r="I81" s="40"/>
      <c r="J81" s="191">
        <f>BK81</f>
        <v>0</v>
      </c>
      <c r="K81" s="40"/>
      <c r="L81" s="44"/>
      <c r="M81" s="95"/>
      <c r="N81" s="192"/>
      <c r="O81" s="96"/>
      <c r="P81" s="193">
        <f>P82+P155</f>
        <v>0</v>
      </c>
      <c r="Q81" s="96"/>
      <c r="R81" s="193">
        <f>R82+R155</f>
        <v>7.234</v>
      </c>
      <c r="S81" s="96"/>
      <c r="T81" s="194">
        <f>T82+T155</f>
        <v>0</v>
      </c>
      <c r="U81" s="38"/>
      <c r="V81" s="38"/>
      <c r="W81" s="38"/>
      <c r="X81" s="38"/>
      <c r="Y81" s="38"/>
      <c r="Z81" s="38"/>
      <c r="AA81" s="38"/>
      <c r="AB81" s="38"/>
      <c r="AC81" s="38"/>
      <c r="AD81" s="38"/>
      <c r="AE81" s="38"/>
      <c r="AT81" s="17" t="s">
        <v>70</v>
      </c>
      <c r="AU81" s="17" t="s">
        <v>128</v>
      </c>
      <c r="BK81" s="195">
        <f>BK82+BK155</f>
        <v>0</v>
      </c>
    </row>
    <row r="82" s="12" customFormat="1" ht="25.92" customHeight="1">
      <c r="A82" s="12"/>
      <c r="B82" s="196"/>
      <c r="C82" s="197"/>
      <c r="D82" s="198" t="s">
        <v>70</v>
      </c>
      <c r="E82" s="199" t="s">
        <v>898</v>
      </c>
      <c r="F82" s="199" t="s">
        <v>1020</v>
      </c>
      <c r="G82" s="197"/>
      <c r="H82" s="197"/>
      <c r="I82" s="200"/>
      <c r="J82" s="201">
        <f>BK82</f>
        <v>0</v>
      </c>
      <c r="K82" s="197"/>
      <c r="L82" s="202"/>
      <c r="M82" s="203"/>
      <c r="N82" s="204"/>
      <c r="O82" s="204"/>
      <c r="P82" s="205">
        <f>SUM(P83:P154)</f>
        <v>0</v>
      </c>
      <c r="Q82" s="204"/>
      <c r="R82" s="205">
        <f>SUM(R83:R154)</f>
        <v>7.234</v>
      </c>
      <c r="S82" s="204"/>
      <c r="T82" s="206">
        <f>SUM(T83:T154)</f>
        <v>0</v>
      </c>
      <c r="U82" s="12"/>
      <c r="V82" s="12"/>
      <c r="W82" s="12"/>
      <c r="X82" s="12"/>
      <c r="Y82" s="12"/>
      <c r="Z82" s="12"/>
      <c r="AA82" s="12"/>
      <c r="AB82" s="12"/>
      <c r="AC82" s="12"/>
      <c r="AD82" s="12"/>
      <c r="AE82" s="12"/>
      <c r="AR82" s="207" t="s">
        <v>79</v>
      </c>
      <c r="AT82" s="208" t="s">
        <v>70</v>
      </c>
      <c r="AU82" s="208" t="s">
        <v>71</v>
      </c>
      <c r="AY82" s="207" t="s">
        <v>154</v>
      </c>
      <c r="BK82" s="209">
        <f>SUM(BK83:BK154)</f>
        <v>0</v>
      </c>
    </row>
    <row r="83" s="2" customFormat="1">
      <c r="A83" s="38"/>
      <c r="B83" s="39"/>
      <c r="C83" s="247" t="s">
        <v>79</v>
      </c>
      <c r="D83" s="247" t="s">
        <v>228</v>
      </c>
      <c r="E83" s="248" t="s">
        <v>909</v>
      </c>
      <c r="F83" s="249" t="s">
        <v>910</v>
      </c>
      <c r="G83" s="250" t="s">
        <v>170</v>
      </c>
      <c r="H83" s="251">
        <v>9.5999999999999996</v>
      </c>
      <c r="I83" s="252"/>
      <c r="J83" s="253">
        <f>ROUND(I83*H83,2)</f>
        <v>0</v>
      </c>
      <c r="K83" s="249" t="s">
        <v>161</v>
      </c>
      <c r="L83" s="44"/>
      <c r="M83" s="254" t="s">
        <v>19</v>
      </c>
      <c r="N83" s="255" t="s">
        <v>42</v>
      </c>
      <c r="O83" s="84"/>
      <c r="P83" s="223">
        <f>O83*H83</f>
        <v>0</v>
      </c>
      <c r="Q83" s="223">
        <v>0</v>
      </c>
      <c r="R83" s="223">
        <f>Q83*H83</f>
        <v>0</v>
      </c>
      <c r="S83" s="223">
        <v>0</v>
      </c>
      <c r="T83" s="224">
        <f>S83*H83</f>
        <v>0</v>
      </c>
      <c r="U83" s="38"/>
      <c r="V83" s="38"/>
      <c r="W83" s="38"/>
      <c r="X83" s="38"/>
      <c r="Y83" s="38"/>
      <c r="Z83" s="38"/>
      <c r="AA83" s="38"/>
      <c r="AB83" s="38"/>
      <c r="AC83" s="38"/>
      <c r="AD83" s="38"/>
      <c r="AE83" s="38"/>
      <c r="AR83" s="225" t="s">
        <v>403</v>
      </c>
      <c r="AT83" s="225" t="s">
        <v>228</v>
      </c>
      <c r="AU83" s="225" t="s">
        <v>79</v>
      </c>
      <c r="AY83" s="17" t="s">
        <v>154</v>
      </c>
      <c r="BE83" s="226">
        <f>IF(N83="základní",J83,0)</f>
        <v>0</v>
      </c>
      <c r="BF83" s="226">
        <f>IF(N83="snížená",J83,0)</f>
        <v>0</v>
      </c>
      <c r="BG83" s="226">
        <f>IF(N83="zákl. přenesená",J83,0)</f>
        <v>0</v>
      </c>
      <c r="BH83" s="226">
        <f>IF(N83="sníž. přenesená",J83,0)</f>
        <v>0</v>
      </c>
      <c r="BI83" s="226">
        <f>IF(N83="nulová",J83,0)</f>
        <v>0</v>
      </c>
      <c r="BJ83" s="17" t="s">
        <v>79</v>
      </c>
      <c r="BK83" s="226">
        <f>ROUND(I83*H83,2)</f>
        <v>0</v>
      </c>
      <c r="BL83" s="17" t="s">
        <v>403</v>
      </c>
      <c r="BM83" s="225" t="s">
        <v>1021</v>
      </c>
    </row>
    <row r="84" s="2" customFormat="1">
      <c r="A84" s="38"/>
      <c r="B84" s="39"/>
      <c r="C84" s="40"/>
      <c r="D84" s="227" t="s">
        <v>165</v>
      </c>
      <c r="E84" s="40"/>
      <c r="F84" s="228" t="s">
        <v>912</v>
      </c>
      <c r="G84" s="40"/>
      <c r="H84" s="40"/>
      <c r="I84" s="229"/>
      <c r="J84" s="40"/>
      <c r="K84" s="40"/>
      <c r="L84" s="44"/>
      <c r="M84" s="230"/>
      <c r="N84" s="231"/>
      <c r="O84" s="84"/>
      <c r="P84" s="84"/>
      <c r="Q84" s="84"/>
      <c r="R84" s="84"/>
      <c r="S84" s="84"/>
      <c r="T84" s="85"/>
      <c r="U84" s="38"/>
      <c r="V84" s="38"/>
      <c r="W84" s="38"/>
      <c r="X84" s="38"/>
      <c r="Y84" s="38"/>
      <c r="Z84" s="38"/>
      <c r="AA84" s="38"/>
      <c r="AB84" s="38"/>
      <c r="AC84" s="38"/>
      <c r="AD84" s="38"/>
      <c r="AE84" s="38"/>
      <c r="AT84" s="17" t="s">
        <v>165</v>
      </c>
      <c r="AU84" s="17" t="s">
        <v>79</v>
      </c>
    </row>
    <row r="85" s="13" customFormat="1">
      <c r="A85" s="13"/>
      <c r="B85" s="232"/>
      <c r="C85" s="233"/>
      <c r="D85" s="227" t="s">
        <v>166</v>
      </c>
      <c r="E85" s="234" t="s">
        <v>19</v>
      </c>
      <c r="F85" s="235" t="s">
        <v>913</v>
      </c>
      <c r="G85" s="233"/>
      <c r="H85" s="236">
        <v>9.5999999999999996</v>
      </c>
      <c r="I85" s="237"/>
      <c r="J85" s="233"/>
      <c r="K85" s="233"/>
      <c r="L85" s="238"/>
      <c r="M85" s="239"/>
      <c r="N85" s="240"/>
      <c r="O85" s="240"/>
      <c r="P85" s="240"/>
      <c r="Q85" s="240"/>
      <c r="R85" s="240"/>
      <c r="S85" s="240"/>
      <c r="T85" s="241"/>
      <c r="U85" s="13"/>
      <c r="V85" s="13"/>
      <c r="W85" s="13"/>
      <c r="X85" s="13"/>
      <c r="Y85" s="13"/>
      <c r="Z85" s="13"/>
      <c r="AA85" s="13"/>
      <c r="AB85" s="13"/>
      <c r="AC85" s="13"/>
      <c r="AD85" s="13"/>
      <c r="AE85" s="13"/>
      <c r="AT85" s="242" t="s">
        <v>166</v>
      </c>
      <c r="AU85" s="242" t="s">
        <v>79</v>
      </c>
      <c r="AV85" s="13" t="s">
        <v>81</v>
      </c>
      <c r="AW85" s="13" t="s">
        <v>33</v>
      </c>
      <c r="AX85" s="13" t="s">
        <v>71</v>
      </c>
      <c r="AY85" s="242" t="s">
        <v>154</v>
      </c>
    </row>
    <row r="86" s="2" customFormat="1" ht="21.75" customHeight="1">
      <c r="A86" s="38"/>
      <c r="B86" s="39"/>
      <c r="C86" s="247" t="s">
        <v>81</v>
      </c>
      <c r="D86" s="247" t="s">
        <v>228</v>
      </c>
      <c r="E86" s="248" t="s">
        <v>914</v>
      </c>
      <c r="F86" s="249" t="s">
        <v>915</v>
      </c>
      <c r="G86" s="250" t="s">
        <v>170</v>
      </c>
      <c r="H86" s="251">
        <v>12</v>
      </c>
      <c r="I86" s="252"/>
      <c r="J86" s="253">
        <f>ROUND(I86*H86,2)</f>
        <v>0</v>
      </c>
      <c r="K86" s="249" t="s">
        <v>161</v>
      </c>
      <c r="L86" s="44"/>
      <c r="M86" s="254" t="s">
        <v>19</v>
      </c>
      <c r="N86" s="255" t="s">
        <v>42</v>
      </c>
      <c r="O86" s="84"/>
      <c r="P86" s="223">
        <f>O86*H86</f>
        <v>0</v>
      </c>
      <c r="Q86" s="223">
        <v>0</v>
      </c>
      <c r="R86" s="223">
        <f>Q86*H86</f>
        <v>0</v>
      </c>
      <c r="S86" s="223">
        <v>0</v>
      </c>
      <c r="T86" s="224">
        <f>S86*H86</f>
        <v>0</v>
      </c>
      <c r="U86" s="38"/>
      <c r="V86" s="38"/>
      <c r="W86" s="38"/>
      <c r="X86" s="38"/>
      <c r="Y86" s="38"/>
      <c r="Z86" s="38"/>
      <c r="AA86" s="38"/>
      <c r="AB86" s="38"/>
      <c r="AC86" s="38"/>
      <c r="AD86" s="38"/>
      <c r="AE86" s="38"/>
      <c r="AR86" s="225" t="s">
        <v>403</v>
      </c>
      <c r="AT86" s="225" t="s">
        <v>228</v>
      </c>
      <c r="AU86" s="225" t="s">
        <v>79</v>
      </c>
      <c r="AY86" s="17" t="s">
        <v>154</v>
      </c>
      <c r="BE86" s="226">
        <f>IF(N86="základní",J86,0)</f>
        <v>0</v>
      </c>
      <c r="BF86" s="226">
        <f>IF(N86="snížená",J86,0)</f>
        <v>0</v>
      </c>
      <c r="BG86" s="226">
        <f>IF(N86="zákl. přenesená",J86,0)</f>
        <v>0</v>
      </c>
      <c r="BH86" s="226">
        <f>IF(N86="sníž. přenesená",J86,0)</f>
        <v>0</v>
      </c>
      <c r="BI86" s="226">
        <f>IF(N86="nulová",J86,0)</f>
        <v>0</v>
      </c>
      <c r="BJ86" s="17" t="s">
        <v>79</v>
      </c>
      <c r="BK86" s="226">
        <f>ROUND(I86*H86,2)</f>
        <v>0</v>
      </c>
      <c r="BL86" s="17" t="s">
        <v>403</v>
      </c>
      <c r="BM86" s="225" t="s">
        <v>1022</v>
      </c>
    </row>
    <row r="87" s="2" customFormat="1">
      <c r="A87" s="38"/>
      <c r="B87" s="39"/>
      <c r="C87" s="40"/>
      <c r="D87" s="227" t="s">
        <v>165</v>
      </c>
      <c r="E87" s="40"/>
      <c r="F87" s="228" t="s">
        <v>917</v>
      </c>
      <c r="G87" s="40"/>
      <c r="H87" s="40"/>
      <c r="I87" s="229"/>
      <c r="J87" s="40"/>
      <c r="K87" s="40"/>
      <c r="L87" s="44"/>
      <c r="M87" s="230"/>
      <c r="N87" s="231"/>
      <c r="O87" s="84"/>
      <c r="P87" s="84"/>
      <c r="Q87" s="84"/>
      <c r="R87" s="84"/>
      <c r="S87" s="84"/>
      <c r="T87" s="85"/>
      <c r="U87" s="38"/>
      <c r="V87" s="38"/>
      <c r="W87" s="38"/>
      <c r="X87" s="38"/>
      <c r="Y87" s="38"/>
      <c r="Z87" s="38"/>
      <c r="AA87" s="38"/>
      <c r="AB87" s="38"/>
      <c r="AC87" s="38"/>
      <c r="AD87" s="38"/>
      <c r="AE87" s="38"/>
      <c r="AT87" s="17" t="s">
        <v>165</v>
      </c>
      <c r="AU87" s="17" t="s">
        <v>79</v>
      </c>
    </row>
    <row r="88" s="13" customFormat="1">
      <c r="A88" s="13"/>
      <c r="B88" s="232"/>
      <c r="C88" s="233"/>
      <c r="D88" s="227" t="s">
        <v>166</v>
      </c>
      <c r="E88" s="234" t="s">
        <v>19</v>
      </c>
      <c r="F88" s="235" t="s">
        <v>1023</v>
      </c>
      <c r="G88" s="233"/>
      <c r="H88" s="236">
        <v>12</v>
      </c>
      <c r="I88" s="237"/>
      <c r="J88" s="233"/>
      <c r="K88" s="233"/>
      <c r="L88" s="238"/>
      <c r="M88" s="239"/>
      <c r="N88" s="240"/>
      <c r="O88" s="240"/>
      <c r="P88" s="240"/>
      <c r="Q88" s="240"/>
      <c r="R88" s="240"/>
      <c r="S88" s="240"/>
      <c r="T88" s="241"/>
      <c r="U88" s="13"/>
      <c r="V88" s="13"/>
      <c r="W88" s="13"/>
      <c r="X88" s="13"/>
      <c r="Y88" s="13"/>
      <c r="Z88" s="13"/>
      <c r="AA88" s="13"/>
      <c r="AB88" s="13"/>
      <c r="AC88" s="13"/>
      <c r="AD88" s="13"/>
      <c r="AE88" s="13"/>
      <c r="AT88" s="242" t="s">
        <v>166</v>
      </c>
      <c r="AU88" s="242" t="s">
        <v>79</v>
      </c>
      <c r="AV88" s="13" t="s">
        <v>81</v>
      </c>
      <c r="AW88" s="13" t="s">
        <v>33</v>
      </c>
      <c r="AX88" s="13" t="s">
        <v>71</v>
      </c>
      <c r="AY88" s="242" t="s">
        <v>154</v>
      </c>
    </row>
    <row r="89" s="2" customFormat="1">
      <c r="A89" s="38"/>
      <c r="B89" s="39"/>
      <c r="C89" s="247" t="s">
        <v>175</v>
      </c>
      <c r="D89" s="247" t="s">
        <v>228</v>
      </c>
      <c r="E89" s="248" t="s">
        <v>919</v>
      </c>
      <c r="F89" s="249" t="s">
        <v>920</v>
      </c>
      <c r="G89" s="250" t="s">
        <v>231</v>
      </c>
      <c r="H89" s="251">
        <v>19.25</v>
      </c>
      <c r="I89" s="252"/>
      <c r="J89" s="253">
        <f>ROUND(I89*H89,2)</f>
        <v>0</v>
      </c>
      <c r="K89" s="249" t="s">
        <v>161</v>
      </c>
      <c r="L89" s="44"/>
      <c r="M89" s="254" t="s">
        <v>19</v>
      </c>
      <c r="N89" s="255" t="s">
        <v>42</v>
      </c>
      <c r="O89" s="84"/>
      <c r="P89" s="223">
        <f>O89*H89</f>
        <v>0</v>
      </c>
      <c r="Q89" s="223">
        <v>0</v>
      </c>
      <c r="R89" s="223">
        <f>Q89*H89</f>
        <v>0</v>
      </c>
      <c r="S89" s="223">
        <v>0</v>
      </c>
      <c r="T89" s="224">
        <f>S89*H89</f>
        <v>0</v>
      </c>
      <c r="U89" s="38"/>
      <c r="V89" s="38"/>
      <c r="W89" s="38"/>
      <c r="X89" s="38"/>
      <c r="Y89" s="38"/>
      <c r="Z89" s="38"/>
      <c r="AA89" s="38"/>
      <c r="AB89" s="38"/>
      <c r="AC89" s="38"/>
      <c r="AD89" s="38"/>
      <c r="AE89" s="38"/>
      <c r="AR89" s="225" t="s">
        <v>403</v>
      </c>
      <c r="AT89" s="225" t="s">
        <v>228</v>
      </c>
      <c r="AU89" s="225" t="s">
        <v>79</v>
      </c>
      <c r="AY89" s="17" t="s">
        <v>154</v>
      </c>
      <c r="BE89" s="226">
        <f>IF(N89="základní",J89,0)</f>
        <v>0</v>
      </c>
      <c r="BF89" s="226">
        <f>IF(N89="snížená",J89,0)</f>
        <v>0</v>
      </c>
      <c r="BG89" s="226">
        <f>IF(N89="zákl. přenesená",J89,0)</f>
        <v>0</v>
      </c>
      <c r="BH89" s="226">
        <f>IF(N89="sníž. přenesená",J89,0)</f>
        <v>0</v>
      </c>
      <c r="BI89" s="226">
        <f>IF(N89="nulová",J89,0)</f>
        <v>0</v>
      </c>
      <c r="BJ89" s="17" t="s">
        <v>79</v>
      </c>
      <c r="BK89" s="226">
        <f>ROUND(I89*H89,2)</f>
        <v>0</v>
      </c>
      <c r="BL89" s="17" t="s">
        <v>403</v>
      </c>
      <c r="BM89" s="225" t="s">
        <v>1024</v>
      </c>
    </row>
    <row r="90" s="2" customFormat="1">
      <c r="A90" s="38"/>
      <c r="B90" s="39"/>
      <c r="C90" s="40"/>
      <c r="D90" s="227" t="s">
        <v>165</v>
      </c>
      <c r="E90" s="40"/>
      <c r="F90" s="228" t="s">
        <v>922</v>
      </c>
      <c r="G90" s="40"/>
      <c r="H90" s="40"/>
      <c r="I90" s="229"/>
      <c r="J90" s="40"/>
      <c r="K90" s="40"/>
      <c r="L90" s="44"/>
      <c r="M90" s="230"/>
      <c r="N90" s="231"/>
      <c r="O90" s="84"/>
      <c r="P90" s="84"/>
      <c r="Q90" s="84"/>
      <c r="R90" s="84"/>
      <c r="S90" s="84"/>
      <c r="T90" s="85"/>
      <c r="U90" s="38"/>
      <c r="V90" s="38"/>
      <c r="W90" s="38"/>
      <c r="X90" s="38"/>
      <c r="Y90" s="38"/>
      <c r="Z90" s="38"/>
      <c r="AA90" s="38"/>
      <c r="AB90" s="38"/>
      <c r="AC90" s="38"/>
      <c r="AD90" s="38"/>
      <c r="AE90" s="38"/>
      <c r="AT90" s="17" t="s">
        <v>165</v>
      </c>
      <c r="AU90" s="17" t="s">
        <v>79</v>
      </c>
    </row>
    <row r="91" s="13" customFormat="1">
      <c r="A91" s="13"/>
      <c r="B91" s="232"/>
      <c r="C91" s="233"/>
      <c r="D91" s="227" t="s">
        <v>166</v>
      </c>
      <c r="E91" s="234" t="s">
        <v>19</v>
      </c>
      <c r="F91" s="235" t="s">
        <v>1025</v>
      </c>
      <c r="G91" s="233"/>
      <c r="H91" s="236">
        <v>5.5</v>
      </c>
      <c r="I91" s="237"/>
      <c r="J91" s="233"/>
      <c r="K91" s="233"/>
      <c r="L91" s="238"/>
      <c r="M91" s="239"/>
      <c r="N91" s="240"/>
      <c r="O91" s="240"/>
      <c r="P91" s="240"/>
      <c r="Q91" s="240"/>
      <c r="R91" s="240"/>
      <c r="S91" s="240"/>
      <c r="T91" s="241"/>
      <c r="U91" s="13"/>
      <c r="V91" s="13"/>
      <c r="W91" s="13"/>
      <c r="X91" s="13"/>
      <c r="Y91" s="13"/>
      <c r="Z91" s="13"/>
      <c r="AA91" s="13"/>
      <c r="AB91" s="13"/>
      <c r="AC91" s="13"/>
      <c r="AD91" s="13"/>
      <c r="AE91" s="13"/>
      <c r="AT91" s="242" t="s">
        <v>166</v>
      </c>
      <c r="AU91" s="242" t="s">
        <v>79</v>
      </c>
      <c r="AV91" s="13" t="s">
        <v>81</v>
      </c>
      <c r="AW91" s="13" t="s">
        <v>33</v>
      </c>
      <c r="AX91" s="13" t="s">
        <v>71</v>
      </c>
      <c r="AY91" s="242" t="s">
        <v>154</v>
      </c>
    </row>
    <row r="92" s="13" customFormat="1">
      <c r="A92" s="13"/>
      <c r="B92" s="232"/>
      <c r="C92" s="233"/>
      <c r="D92" s="227" t="s">
        <v>166</v>
      </c>
      <c r="E92" s="234" t="s">
        <v>19</v>
      </c>
      <c r="F92" s="235" t="s">
        <v>1026</v>
      </c>
      <c r="G92" s="233"/>
      <c r="H92" s="236">
        <v>8.25</v>
      </c>
      <c r="I92" s="237"/>
      <c r="J92" s="233"/>
      <c r="K92" s="233"/>
      <c r="L92" s="238"/>
      <c r="M92" s="239"/>
      <c r="N92" s="240"/>
      <c r="O92" s="240"/>
      <c r="P92" s="240"/>
      <c r="Q92" s="240"/>
      <c r="R92" s="240"/>
      <c r="S92" s="240"/>
      <c r="T92" s="241"/>
      <c r="U92" s="13"/>
      <c r="V92" s="13"/>
      <c r="W92" s="13"/>
      <c r="X92" s="13"/>
      <c r="Y92" s="13"/>
      <c r="Z92" s="13"/>
      <c r="AA92" s="13"/>
      <c r="AB92" s="13"/>
      <c r="AC92" s="13"/>
      <c r="AD92" s="13"/>
      <c r="AE92" s="13"/>
      <c r="AT92" s="242" t="s">
        <v>166</v>
      </c>
      <c r="AU92" s="242" t="s">
        <v>79</v>
      </c>
      <c r="AV92" s="13" t="s">
        <v>81</v>
      </c>
      <c r="AW92" s="13" t="s">
        <v>33</v>
      </c>
      <c r="AX92" s="13" t="s">
        <v>71</v>
      </c>
      <c r="AY92" s="242" t="s">
        <v>154</v>
      </c>
    </row>
    <row r="93" s="13" customFormat="1">
      <c r="A93" s="13"/>
      <c r="B93" s="232"/>
      <c r="C93" s="233"/>
      <c r="D93" s="227" t="s">
        <v>166</v>
      </c>
      <c r="E93" s="234" t="s">
        <v>19</v>
      </c>
      <c r="F93" s="235" t="s">
        <v>1027</v>
      </c>
      <c r="G93" s="233"/>
      <c r="H93" s="236">
        <v>5.5</v>
      </c>
      <c r="I93" s="237"/>
      <c r="J93" s="233"/>
      <c r="K93" s="233"/>
      <c r="L93" s="238"/>
      <c r="M93" s="239"/>
      <c r="N93" s="240"/>
      <c r="O93" s="240"/>
      <c r="P93" s="240"/>
      <c r="Q93" s="240"/>
      <c r="R93" s="240"/>
      <c r="S93" s="240"/>
      <c r="T93" s="241"/>
      <c r="U93" s="13"/>
      <c r="V93" s="13"/>
      <c r="W93" s="13"/>
      <c r="X93" s="13"/>
      <c r="Y93" s="13"/>
      <c r="Z93" s="13"/>
      <c r="AA93" s="13"/>
      <c r="AB93" s="13"/>
      <c r="AC93" s="13"/>
      <c r="AD93" s="13"/>
      <c r="AE93" s="13"/>
      <c r="AT93" s="242" t="s">
        <v>166</v>
      </c>
      <c r="AU93" s="242" t="s">
        <v>79</v>
      </c>
      <c r="AV93" s="13" t="s">
        <v>81</v>
      </c>
      <c r="AW93" s="13" t="s">
        <v>33</v>
      </c>
      <c r="AX93" s="13" t="s">
        <v>71</v>
      </c>
      <c r="AY93" s="242" t="s">
        <v>154</v>
      </c>
    </row>
    <row r="94" s="2" customFormat="1">
      <c r="A94" s="38"/>
      <c r="B94" s="39"/>
      <c r="C94" s="247" t="s">
        <v>163</v>
      </c>
      <c r="D94" s="247" t="s">
        <v>228</v>
      </c>
      <c r="E94" s="248" t="s">
        <v>926</v>
      </c>
      <c r="F94" s="249" t="s">
        <v>927</v>
      </c>
      <c r="G94" s="250" t="s">
        <v>170</v>
      </c>
      <c r="H94" s="251">
        <v>5.4000000000000004</v>
      </c>
      <c r="I94" s="252"/>
      <c r="J94" s="253">
        <f>ROUND(I94*H94,2)</f>
        <v>0</v>
      </c>
      <c r="K94" s="249" t="s">
        <v>161</v>
      </c>
      <c r="L94" s="44"/>
      <c r="M94" s="254" t="s">
        <v>19</v>
      </c>
      <c r="N94" s="255" t="s">
        <v>42</v>
      </c>
      <c r="O94" s="84"/>
      <c r="P94" s="223">
        <f>O94*H94</f>
        <v>0</v>
      </c>
      <c r="Q94" s="223">
        <v>0</v>
      </c>
      <c r="R94" s="223">
        <f>Q94*H94</f>
        <v>0</v>
      </c>
      <c r="S94" s="223">
        <v>0</v>
      </c>
      <c r="T94" s="224">
        <f>S94*H94</f>
        <v>0</v>
      </c>
      <c r="U94" s="38"/>
      <c r="V94" s="38"/>
      <c r="W94" s="38"/>
      <c r="X94" s="38"/>
      <c r="Y94" s="38"/>
      <c r="Z94" s="38"/>
      <c r="AA94" s="38"/>
      <c r="AB94" s="38"/>
      <c r="AC94" s="38"/>
      <c r="AD94" s="38"/>
      <c r="AE94" s="38"/>
      <c r="AR94" s="225" t="s">
        <v>403</v>
      </c>
      <c r="AT94" s="225" t="s">
        <v>228</v>
      </c>
      <c r="AU94" s="225" t="s">
        <v>79</v>
      </c>
      <c r="AY94" s="17" t="s">
        <v>154</v>
      </c>
      <c r="BE94" s="226">
        <f>IF(N94="základní",J94,0)</f>
        <v>0</v>
      </c>
      <c r="BF94" s="226">
        <f>IF(N94="snížená",J94,0)</f>
        <v>0</v>
      </c>
      <c r="BG94" s="226">
        <f>IF(N94="zákl. přenesená",J94,0)</f>
        <v>0</v>
      </c>
      <c r="BH94" s="226">
        <f>IF(N94="sníž. přenesená",J94,0)</f>
        <v>0</v>
      </c>
      <c r="BI94" s="226">
        <f>IF(N94="nulová",J94,0)</f>
        <v>0</v>
      </c>
      <c r="BJ94" s="17" t="s">
        <v>79</v>
      </c>
      <c r="BK94" s="226">
        <f>ROUND(I94*H94,2)</f>
        <v>0</v>
      </c>
      <c r="BL94" s="17" t="s">
        <v>403</v>
      </c>
      <c r="BM94" s="225" t="s">
        <v>1028</v>
      </c>
    </row>
    <row r="95" s="2" customFormat="1">
      <c r="A95" s="38"/>
      <c r="B95" s="39"/>
      <c r="C95" s="40"/>
      <c r="D95" s="227" t="s">
        <v>165</v>
      </c>
      <c r="E95" s="40"/>
      <c r="F95" s="228" t="s">
        <v>929</v>
      </c>
      <c r="G95" s="40"/>
      <c r="H95" s="40"/>
      <c r="I95" s="229"/>
      <c r="J95" s="40"/>
      <c r="K95" s="40"/>
      <c r="L95" s="44"/>
      <c r="M95" s="230"/>
      <c r="N95" s="231"/>
      <c r="O95" s="84"/>
      <c r="P95" s="84"/>
      <c r="Q95" s="84"/>
      <c r="R95" s="84"/>
      <c r="S95" s="84"/>
      <c r="T95" s="85"/>
      <c r="U95" s="38"/>
      <c r="V95" s="38"/>
      <c r="W95" s="38"/>
      <c r="X95" s="38"/>
      <c r="Y95" s="38"/>
      <c r="Z95" s="38"/>
      <c r="AA95" s="38"/>
      <c r="AB95" s="38"/>
      <c r="AC95" s="38"/>
      <c r="AD95" s="38"/>
      <c r="AE95" s="38"/>
      <c r="AT95" s="17" t="s">
        <v>165</v>
      </c>
      <c r="AU95" s="17" t="s">
        <v>79</v>
      </c>
    </row>
    <row r="96" s="13" customFormat="1">
      <c r="A96" s="13"/>
      <c r="B96" s="232"/>
      <c r="C96" s="233"/>
      <c r="D96" s="227" t="s">
        <v>166</v>
      </c>
      <c r="E96" s="234" t="s">
        <v>19</v>
      </c>
      <c r="F96" s="235" t="s">
        <v>930</v>
      </c>
      <c r="G96" s="233"/>
      <c r="H96" s="236">
        <v>5.4000000000000004</v>
      </c>
      <c r="I96" s="237"/>
      <c r="J96" s="233"/>
      <c r="K96" s="233"/>
      <c r="L96" s="238"/>
      <c r="M96" s="239"/>
      <c r="N96" s="240"/>
      <c r="O96" s="240"/>
      <c r="P96" s="240"/>
      <c r="Q96" s="240"/>
      <c r="R96" s="240"/>
      <c r="S96" s="240"/>
      <c r="T96" s="241"/>
      <c r="U96" s="13"/>
      <c r="V96" s="13"/>
      <c r="W96" s="13"/>
      <c r="X96" s="13"/>
      <c r="Y96" s="13"/>
      <c r="Z96" s="13"/>
      <c r="AA96" s="13"/>
      <c r="AB96" s="13"/>
      <c r="AC96" s="13"/>
      <c r="AD96" s="13"/>
      <c r="AE96" s="13"/>
      <c r="AT96" s="242" t="s">
        <v>166</v>
      </c>
      <c r="AU96" s="242" t="s">
        <v>79</v>
      </c>
      <c r="AV96" s="13" t="s">
        <v>81</v>
      </c>
      <c r="AW96" s="13" t="s">
        <v>33</v>
      </c>
      <c r="AX96" s="13" t="s">
        <v>71</v>
      </c>
      <c r="AY96" s="242" t="s">
        <v>154</v>
      </c>
    </row>
    <row r="97" s="2" customFormat="1" ht="16.5" customHeight="1">
      <c r="A97" s="38"/>
      <c r="B97" s="39"/>
      <c r="C97" s="212" t="s">
        <v>187</v>
      </c>
      <c r="D97" s="212" t="s">
        <v>157</v>
      </c>
      <c r="E97" s="214" t="s">
        <v>934</v>
      </c>
      <c r="F97" s="215" t="s">
        <v>935</v>
      </c>
      <c r="G97" s="216" t="s">
        <v>160</v>
      </c>
      <c r="H97" s="217">
        <v>2</v>
      </c>
      <c r="I97" s="218"/>
      <c r="J97" s="219">
        <f>ROUND(I97*H97,2)</f>
        <v>0</v>
      </c>
      <c r="K97" s="215" t="s">
        <v>161</v>
      </c>
      <c r="L97" s="220"/>
      <c r="M97" s="221" t="s">
        <v>19</v>
      </c>
      <c r="N97" s="222" t="s">
        <v>42</v>
      </c>
      <c r="O97" s="84"/>
      <c r="P97" s="223">
        <f>O97*H97</f>
        <v>0</v>
      </c>
      <c r="Q97" s="223">
        <v>0</v>
      </c>
      <c r="R97" s="223">
        <f>Q97*H97</f>
        <v>0</v>
      </c>
      <c r="S97" s="223">
        <v>0</v>
      </c>
      <c r="T97" s="224">
        <f>S97*H97</f>
        <v>0</v>
      </c>
      <c r="U97" s="38"/>
      <c r="V97" s="38"/>
      <c r="W97" s="38"/>
      <c r="X97" s="38"/>
      <c r="Y97" s="38"/>
      <c r="Z97" s="38"/>
      <c r="AA97" s="38"/>
      <c r="AB97" s="38"/>
      <c r="AC97" s="38"/>
      <c r="AD97" s="38"/>
      <c r="AE97" s="38"/>
      <c r="AR97" s="225" t="s">
        <v>403</v>
      </c>
      <c r="AT97" s="225" t="s">
        <v>157</v>
      </c>
      <c r="AU97" s="225" t="s">
        <v>79</v>
      </c>
      <c r="AY97" s="17" t="s">
        <v>154</v>
      </c>
      <c r="BE97" s="226">
        <f>IF(N97="základní",J97,0)</f>
        <v>0</v>
      </c>
      <c r="BF97" s="226">
        <f>IF(N97="snížená",J97,0)</f>
        <v>0</v>
      </c>
      <c r="BG97" s="226">
        <f>IF(N97="zákl. přenesená",J97,0)</f>
        <v>0</v>
      </c>
      <c r="BH97" s="226">
        <f>IF(N97="sníž. přenesená",J97,0)</f>
        <v>0</v>
      </c>
      <c r="BI97" s="226">
        <f>IF(N97="nulová",J97,0)</f>
        <v>0</v>
      </c>
      <c r="BJ97" s="17" t="s">
        <v>79</v>
      </c>
      <c r="BK97" s="226">
        <f>ROUND(I97*H97,2)</f>
        <v>0</v>
      </c>
      <c r="BL97" s="17" t="s">
        <v>403</v>
      </c>
      <c r="BM97" s="225" t="s">
        <v>1029</v>
      </c>
    </row>
    <row r="98" s="2" customFormat="1">
      <c r="A98" s="38"/>
      <c r="B98" s="39"/>
      <c r="C98" s="40"/>
      <c r="D98" s="227" t="s">
        <v>165</v>
      </c>
      <c r="E98" s="40"/>
      <c r="F98" s="228" t="s">
        <v>935</v>
      </c>
      <c r="G98" s="40"/>
      <c r="H98" s="40"/>
      <c r="I98" s="229"/>
      <c r="J98" s="40"/>
      <c r="K98" s="40"/>
      <c r="L98" s="44"/>
      <c r="M98" s="230"/>
      <c r="N98" s="231"/>
      <c r="O98" s="84"/>
      <c r="P98" s="84"/>
      <c r="Q98" s="84"/>
      <c r="R98" s="84"/>
      <c r="S98" s="84"/>
      <c r="T98" s="85"/>
      <c r="U98" s="38"/>
      <c r="V98" s="38"/>
      <c r="W98" s="38"/>
      <c r="X98" s="38"/>
      <c r="Y98" s="38"/>
      <c r="Z98" s="38"/>
      <c r="AA98" s="38"/>
      <c r="AB98" s="38"/>
      <c r="AC98" s="38"/>
      <c r="AD98" s="38"/>
      <c r="AE98" s="38"/>
      <c r="AT98" s="17" t="s">
        <v>165</v>
      </c>
      <c r="AU98" s="17" t="s">
        <v>79</v>
      </c>
    </row>
    <row r="99" s="2" customFormat="1">
      <c r="A99" s="38"/>
      <c r="B99" s="39"/>
      <c r="C99" s="212" t="s">
        <v>194</v>
      </c>
      <c r="D99" s="212" t="s">
        <v>157</v>
      </c>
      <c r="E99" s="214" t="s">
        <v>937</v>
      </c>
      <c r="F99" s="215" t="s">
        <v>938</v>
      </c>
      <c r="G99" s="216" t="s">
        <v>160</v>
      </c>
      <c r="H99" s="217">
        <v>6</v>
      </c>
      <c r="I99" s="218"/>
      <c r="J99" s="219">
        <f>ROUND(I99*H99,2)</f>
        <v>0</v>
      </c>
      <c r="K99" s="215" t="s">
        <v>161</v>
      </c>
      <c r="L99" s="220"/>
      <c r="M99" s="221" t="s">
        <v>19</v>
      </c>
      <c r="N99" s="222" t="s">
        <v>42</v>
      </c>
      <c r="O99" s="84"/>
      <c r="P99" s="223">
        <f>O99*H99</f>
        <v>0</v>
      </c>
      <c r="Q99" s="223">
        <v>0</v>
      </c>
      <c r="R99" s="223">
        <f>Q99*H99</f>
        <v>0</v>
      </c>
      <c r="S99" s="223">
        <v>0</v>
      </c>
      <c r="T99" s="224">
        <f>S99*H99</f>
        <v>0</v>
      </c>
      <c r="U99" s="38"/>
      <c r="V99" s="38"/>
      <c r="W99" s="38"/>
      <c r="X99" s="38"/>
      <c r="Y99" s="38"/>
      <c r="Z99" s="38"/>
      <c r="AA99" s="38"/>
      <c r="AB99" s="38"/>
      <c r="AC99" s="38"/>
      <c r="AD99" s="38"/>
      <c r="AE99" s="38"/>
      <c r="AR99" s="225" t="s">
        <v>403</v>
      </c>
      <c r="AT99" s="225" t="s">
        <v>157</v>
      </c>
      <c r="AU99" s="225" t="s">
        <v>79</v>
      </c>
      <c r="AY99" s="17" t="s">
        <v>154</v>
      </c>
      <c r="BE99" s="226">
        <f>IF(N99="základní",J99,0)</f>
        <v>0</v>
      </c>
      <c r="BF99" s="226">
        <f>IF(N99="snížená",J99,0)</f>
        <v>0</v>
      </c>
      <c r="BG99" s="226">
        <f>IF(N99="zákl. přenesená",J99,0)</f>
        <v>0</v>
      </c>
      <c r="BH99" s="226">
        <f>IF(N99="sníž. přenesená",J99,0)</f>
        <v>0</v>
      </c>
      <c r="BI99" s="226">
        <f>IF(N99="nulová",J99,0)</f>
        <v>0</v>
      </c>
      <c r="BJ99" s="17" t="s">
        <v>79</v>
      </c>
      <c r="BK99" s="226">
        <f>ROUND(I99*H99,2)</f>
        <v>0</v>
      </c>
      <c r="BL99" s="17" t="s">
        <v>403</v>
      </c>
      <c r="BM99" s="225" t="s">
        <v>1030</v>
      </c>
    </row>
    <row r="100" s="2" customFormat="1">
      <c r="A100" s="38"/>
      <c r="B100" s="39"/>
      <c r="C100" s="40"/>
      <c r="D100" s="227" t="s">
        <v>165</v>
      </c>
      <c r="E100" s="40"/>
      <c r="F100" s="228" t="s">
        <v>938</v>
      </c>
      <c r="G100" s="40"/>
      <c r="H100" s="40"/>
      <c r="I100" s="229"/>
      <c r="J100" s="40"/>
      <c r="K100" s="40"/>
      <c r="L100" s="44"/>
      <c r="M100" s="230"/>
      <c r="N100" s="231"/>
      <c r="O100" s="84"/>
      <c r="P100" s="84"/>
      <c r="Q100" s="84"/>
      <c r="R100" s="84"/>
      <c r="S100" s="84"/>
      <c r="T100" s="85"/>
      <c r="U100" s="38"/>
      <c r="V100" s="38"/>
      <c r="W100" s="38"/>
      <c r="X100" s="38"/>
      <c r="Y100" s="38"/>
      <c r="Z100" s="38"/>
      <c r="AA100" s="38"/>
      <c r="AB100" s="38"/>
      <c r="AC100" s="38"/>
      <c r="AD100" s="38"/>
      <c r="AE100" s="38"/>
      <c r="AT100" s="17" t="s">
        <v>165</v>
      </c>
      <c r="AU100" s="17" t="s">
        <v>79</v>
      </c>
    </row>
    <row r="101" s="2" customFormat="1">
      <c r="A101" s="38"/>
      <c r="B101" s="39"/>
      <c r="C101" s="212" t="s">
        <v>196</v>
      </c>
      <c r="D101" s="212" t="s">
        <v>157</v>
      </c>
      <c r="E101" s="214" t="s">
        <v>940</v>
      </c>
      <c r="F101" s="215" t="s">
        <v>941</v>
      </c>
      <c r="G101" s="216" t="s">
        <v>160</v>
      </c>
      <c r="H101" s="217">
        <v>2</v>
      </c>
      <c r="I101" s="218"/>
      <c r="J101" s="219">
        <f>ROUND(I101*H101,2)</f>
        <v>0</v>
      </c>
      <c r="K101" s="215" t="s">
        <v>161</v>
      </c>
      <c r="L101" s="220"/>
      <c r="M101" s="221" t="s">
        <v>19</v>
      </c>
      <c r="N101" s="222" t="s">
        <v>42</v>
      </c>
      <c r="O101" s="84"/>
      <c r="P101" s="223">
        <f>O101*H101</f>
        <v>0</v>
      </c>
      <c r="Q101" s="223">
        <v>0</v>
      </c>
      <c r="R101" s="223">
        <f>Q101*H101</f>
        <v>0</v>
      </c>
      <c r="S101" s="223">
        <v>0</v>
      </c>
      <c r="T101" s="224">
        <f>S101*H101</f>
        <v>0</v>
      </c>
      <c r="U101" s="38"/>
      <c r="V101" s="38"/>
      <c r="W101" s="38"/>
      <c r="X101" s="38"/>
      <c r="Y101" s="38"/>
      <c r="Z101" s="38"/>
      <c r="AA101" s="38"/>
      <c r="AB101" s="38"/>
      <c r="AC101" s="38"/>
      <c r="AD101" s="38"/>
      <c r="AE101" s="38"/>
      <c r="AR101" s="225" t="s">
        <v>403</v>
      </c>
      <c r="AT101" s="225" t="s">
        <v>157</v>
      </c>
      <c r="AU101" s="225" t="s">
        <v>79</v>
      </c>
      <c r="AY101" s="17" t="s">
        <v>154</v>
      </c>
      <c r="BE101" s="226">
        <f>IF(N101="základní",J101,0)</f>
        <v>0</v>
      </c>
      <c r="BF101" s="226">
        <f>IF(N101="snížená",J101,0)</f>
        <v>0</v>
      </c>
      <c r="BG101" s="226">
        <f>IF(N101="zákl. přenesená",J101,0)</f>
        <v>0</v>
      </c>
      <c r="BH101" s="226">
        <f>IF(N101="sníž. přenesená",J101,0)</f>
        <v>0</v>
      </c>
      <c r="BI101" s="226">
        <f>IF(N101="nulová",J101,0)</f>
        <v>0</v>
      </c>
      <c r="BJ101" s="17" t="s">
        <v>79</v>
      </c>
      <c r="BK101" s="226">
        <f>ROUND(I101*H101,2)</f>
        <v>0</v>
      </c>
      <c r="BL101" s="17" t="s">
        <v>403</v>
      </c>
      <c r="BM101" s="225" t="s">
        <v>1031</v>
      </c>
    </row>
    <row r="102" s="2" customFormat="1">
      <c r="A102" s="38"/>
      <c r="B102" s="39"/>
      <c r="C102" s="40"/>
      <c r="D102" s="227" t="s">
        <v>165</v>
      </c>
      <c r="E102" s="40"/>
      <c r="F102" s="228" t="s">
        <v>941</v>
      </c>
      <c r="G102" s="40"/>
      <c r="H102" s="40"/>
      <c r="I102" s="229"/>
      <c r="J102" s="40"/>
      <c r="K102" s="40"/>
      <c r="L102" s="44"/>
      <c r="M102" s="230"/>
      <c r="N102" s="231"/>
      <c r="O102" s="84"/>
      <c r="P102" s="84"/>
      <c r="Q102" s="84"/>
      <c r="R102" s="84"/>
      <c r="S102" s="84"/>
      <c r="T102" s="85"/>
      <c r="U102" s="38"/>
      <c r="V102" s="38"/>
      <c r="W102" s="38"/>
      <c r="X102" s="38"/>
      <c r="Y102" s="38"/>
      <c r="Z102" s="38"/>
      <c r="AA102" s="38"/>
      <c r="AB102" s="38"/>
      <c r="AC102" s="38"/>
      <c r="AD102" s="38"/>
      <c r="AE102" s="38"/>
      <c r="AT102" s="17" t="s">
        <v>165</v>
      </c>
      <c r="AU102" s="17" t="s">
        <v>79</v>
      </c>
    </row>
    <row r="103" s="2" customFormat="1" ht="16.5" customHeight="1">
      <c r="A103" s="38"/>
      <c r="B103" s="39"/>
      <c r="C103" s="212" t="s">
        <v>162</v>
      </c>
      <c r="D103" s="212" t="s">
        <v>157</v>
      </c>
      <c r="E103" s="214" t="s">
        <v>943</v>
      </c>
      <c r="F103" s="215" t="s">
        <v>944</v>
      </c>
      <c r="G103" s="216" t="s">
        <v>160</v>
      </c>
      <c r="H103" s="217">
        <v>1</v>
      </c>
      <c r="I103" s="218"/>
      <c r="J103" s="219">
        <f>ROUND(I103*H103,2)</f>
        <v>0</v>
      </c>
      <c r="K103" s="215" t="s">
        <v>161</v>
      </c>
      <c r="L103" s="220"/>
      <c r="M103" s="221" t="s">
        <v>19</v>
      </c>
      <c r="N103" s="222" t="s">
        <v>42</v>
      </c>
      <c r="O103" s="84"/>
      <c r="P103" s="223">
        <f>O103*H103</f>
        <v>0</v>
      </c>
      <c r="Q103" s="223">
        <v>0</v>
      </c>
      <c r="R103" s="223">
        <f>Q103*H103</f>
        <v>0</v>
      </c>
      <c r="S103" s="223">
        <v>0</v>
      </c>
      <c r="T103" s="224">
        <f>S103*H103</f>
        <v>0</v>
      </c>
      <c r="U103" s="38"/>
      <c r="V103" s="38"/>
      <c r="W103" s="38"/>
      <c r="X103" s="38"/>
      <c r="Y103" s="38"/>
      <c r="Z103" s="38"/>
      <c r="AA103" s="38"/>
      <c r="AB103" s="38"/>
      <c r="AC103" s="38"/>
      <c r="AD103" s="38"/>
      <c r="AE103" s="38"/>
      <c r="AR103" s="225" t="s">
        <v>403</v>
      </c>
      <c r="AT103" s="225" t="s">
        <v>157</v>
      </c>
      <c r="AU103" s="225" t="s">
        <v>79</v>
      </c>
      <c r="AY103" s="17" t="s">
        <v>154</v>
      </c>
      <c r="BE103" s="226">
        <f>IF(N103="základní",J103,0)</f>
        <v>0</v>
      </c>
      <c r="BF103" s="226">
        <f>IF(N103="snížená",J103,0)</f>
        <v>0</v>
      </c>
      <c r="BG103" s="226">
        <f>IF(N103="zákl. přenesená",J103,0)</f>
        <v>0</v>
      </c>
      <c r="BH103" s="226">
        <f>IF(N103="sníž. přenesená",J103,0)</f>
        <v>0</v>
      </c>
      <c r="BI103" s="226">
        <f>IF(N103="nulová",J103,0)</f>
        <v>0</v>
      </c>
      <c r="BJ103" s="17" t="s">
        <v>79</v>
      </c>
      <c r="BK103" s="226">
        <f>ROUND(I103*H103,2)</f>
        <v>0</v>
      </c>
      <c r="BL103" s="17" t="s">
        <v>403</v>
      </c>
      <c r="BM103" s="225" t="s">
        <v>1032</v>
      </c>
    </row>
    <row r="104" s="2" customFormat="1">
      <c r="A104" s="38"/>
      <c r="B104" s="39"/>
      <c r="C104" s="40"/>
      <c r="D104" s="227" t="s">
        <v>165</v>
      </c>
      <c r="E104" s="40"/>
      <c r="F104" s="228" t="s">
        <v>944</v>
      </c>
      <c r="G104" s="40"/>
      <c r="H104" s="40"/>
      <c r="I104" s="229"/>
      <c r="J104" s="40"/>
      <c r="K104" s="40"/>
      <c r="L104" s="44"/>
      <c r="M104" s="230"/>
      <c r="N104" s="231"/>
      <c r="O104" s="84"/>
      <c r="P104" s="84"/>
      <c r="Q104" s="84"/>
      <c r="R104" s="84"/>
      <c r="S104" s="84"/>
      <c r="T104" s="85"/>
      <c r="U104" s="38"/>
      <c r="V104" s="38"/>
      <c r="W104" s="38"/>
      <c r="X104" s="38"/>
      <c r="Y104" s="38"/>
      <c r="Z104" s="38"/>
      <c r="AA104" s="38"/>
      <c r="AB104" s="38"/>
      <c r="AC104" s="38"/>
      <c r="AD104" s="38"/>
      <c r="AE104" s="38"/>
      <c r="AT104" s="17" t="s">
        <v>165</v>
      </c>
      <c r="AU104" s="17" t="s">
        <v>79</v>
      </c>
    </row>
    <row r="105" s="2" customFormat="1" ht="16.5" customHeight="1">
      <c r="A105" s="38"/>
      <c r="B105" s="39"/>
      <c r="C105" s="212" t="s">
        <v>205</v>
      </c>
      <c r="D105" s="212" t="s">
        <v>157</v>
      </c>
      <c r="E105" s="214" t="s">
        <v>946</v>
      </c>
      <c r="F105" s="215" t="s">
        <v>947</v>
      </c>
      <c r="G105" s="216" t="s">
        <v>160</v>
      </c>
      <c r="H105" s="217">
        <v>1</v>
      </c>
      <c r="I105" s="218"/>
      <c r="J105" s="219">
        <f>ROUND(I105*H105,2)</f>
        <v>0</v>
      </c>
      <c r="K105" s="215" t="s">
        <v>161</v>
      </c>
      <c r="L105" s="220"/>
      <c r="M105" s="221" t="s">
        <v>19</v>
      </c>
      <c r="N105" s="222" t="s">
        <v>42</v>
      </c>
      <c r="O105" s="84"/>
      <c r="P105" s="223">
        <f>O105*H105</f>
        <v>0</v>
      </c>
      <c r="Q105" s="223">
        <v>0</v>
      </c>
      <c r="R105" s="223">
        <f>Q105*H105</f>
        <v>0</v>
      </c>
      <c r="S105" s="223">
        <v>0</v>
      </c>
      <c r="T105" s="224">
        <f>S105*H105</f>
        <v>0</v>
      </c>
      <c r="U105" s="38"/>
      <c r="V105" s="38"/>
      <c r="W105" s="38"/>
      <c r="X105" s="38"/>
      <c r="Y105" s="38"/>
      <c r="Z105" s="38"/>
      <c r="AA105" s="38"/>
      <c r="AB105" s="38"/>
      <c r="AC105" s="38"/>
      <c r="AD105" s="38"/>
      <c r="AE105" s="38"/>
      <c r="AR105" s="225" t="s">
        <v>403</v>
      </c>
      <c r="AT105" s="225" t="s">
        <v>157</v>
      </c>
      <c r="AU105" s="225" t="s">
        <v>79</v>
      </c>
      <c r="AY105" s="17" t="s">
        <v>154</v>
      </c>
      <c r="BE105" s="226">
        <f>IF(N105="základní",J105,0)</f>
        <v>0</v>
      </c>
      <c r="BF105" s="226">
        <f>IF(N105="snížená",J105,0)</f>
        <v>0</v>
      </c>
      <c r="BG105" s="226">
        <f>IF(N105="zákl. přenesená",J105,0)</f>
        <v>0</v>
      </c>
      <c r="BH105" s="226">
        <f>IF(N105="sníž. přenesená",J105,0)</f>
        <v>0</v>
      </c>
      <c r="BI105" s="226">
        <f>IF(N105="nulová",J105,0)</f>
        <v>0</v>
      </c>
      <c r="BJ105" s="17" t="s">
        <v>79</v>
      </c>
      <c r="BK105" s="226">
        <f>ROUND(I105*H105,2)</f>
        <v>0</v>
      </c>
      <c r="BL105" s="17" t="s">
        <v>403</v>
      </c>
      <c r="BM105" s="225" t="s">
        <v>1033</v>
      </c>
    </row>
    <row r="106" s="2" customFormat="1">
      <c r="A106" s="38"/>
      <c r="B106" s="39"/>
      <c r="C106" s="40"/>
      <c r="D106" s="227" t="s">
        <v>165</v>
      </c>
      <c r="E106" s="40"/>
      <c r="F106" s="228" t="s">
        <v>947</v>
      </c>
      <c r="G106" s="40"/>
      <c r="H106" s="40"/>
      <c r="I106" s="229"/>
      <c r="J106" s="40"/>
      <c r="K106" s="40"/>
      <c r="L106" s="44"/>
      <c r="M106" s="230"/>
      <c r="N106" s="231"/>
      <c r="O106" s="84"/>
      <c r="P106" s="84"/>
      <c r="Q106" s="84"/>
      <c r="R106" s="84"/>
      <c r="S106" s="84"/>
      <c r="T106" s="85"/>
      <c r="U106" s="38"/>
      <c r="V106" s="38"/>
      <c r="W106" s="38"/>
      <c r="X106" s="38"/>
      <c r="Y106" s="38"/>
      <c r="Z106" s="38"/>
      <c r="AA106" s="38"/>
      <c r="AB106" s="38"/>
      <c r="AC106" s="38"/>
      <c r="AD106" s="38"/>
      <c r="AE106" s="38"/>
      <c r="AT106" s="17" t="s">
        <v>165</v>
      </c>
      <c r="AU106" s="17" t="s">
        <v>79</v>
      </c>
    </row>
    <row r="107" s="2" customFormat="1" ht="16.5" customHeight="1">
      <c r="A107" s="38"/>
      <c r="B107" s="39"/>
      <c r="C107" s="212" t="s">
        <v>213</v>
      </c>
      <c r="D107" s="212" t="s">
        <v>157</v>
      </c>
      <c r="E107" s="214" t="s">
        <v>949</v>
      </c>
      <c r="F107" s="215" t="s">
        <v>950</v>
      </c>
      <c r="G107" s="216" t="s">
        <v>160</v>
      </c>
      <c r="H107" s="217">
        <v>1</v>
      </c>
      <c r="I107" s="218"/>
      <c r="J107" s="219">
        <f>ROUND(I107*H107,2)</f>
        <v>0</v>
      </c>
      <c r="K107" s="215" t="s">
        <v>161</v>
      </c>
      <c r="L107" s="220"/>
      <c r="M107" s="221" t="s">
        <v>19</v>
      </c>
      <c r="N107" s="222" t="s">
        <v>42</v>
      </c>
      <c r="O107" s="84"/>
      <c r="P107" s="223">
        <f>O107*H107</f>
        <v>0</v>
      </c>
      <c r="Q107" s="223">
        <v>0</v>
      </c>
      <c r="R107" s="223">
        <f>Q107*H107</f>
        <v>0</v>
      </c>
      <c r="S107" s="223">
        <v>0</v>
      </c>
      <c r="T107" s="224">
        <f>S107*H107</f>
        <v>0</v>
      </c>
      <c r="U107" s="38"/>
      <c r="V107" s="38"/>
      <c r="W107" s="38"/>
      <c r="X107" s="38"/>
      <c r="Y107" s="38"/>
      <c r="Z107" s="38"/>
      <c r="AA107" s="38"/>
      <c r="AB107" s="38"/>
      <c r="AC107" s="38"/>
      <c r="AD107" s="38"/>
      <c r="AE107" s="38"/>
      <c r="AR107" s="225" t="s">
        <v>403</v>
      </c>
      <c r="AT107" s="225" t="s">
        <v>157</v>
      </c>
      <c r="AU107" s="225" t="s">
        <v>79</v>
      </c>
      <c r="AY107" s="17" t="s">
        <v>154</v>
      </c>
      <c r="BE107" s="226">
        <f>IF(N107="základní",J107,0)</f>
        <v>0</v>
      </c>
      <c r="BF107" s="226">
        <f>IF(N107="snížená",J107,0)</f>
        <v>0</v>
      </c>
      <c r="BG107" s="226">
        <f>IF(N107="zákl. přenesená",J107,0)</f>
        <v>0</v>
      </c>
      <c r="BH107" s="226">
        <f>IF(N107="sníž. přenesená",J107,0)</f>
        <v>0</v>
      </c>
      <c r="BI107" s="226">
        <f>IF(N107="nulová",J107,0)</f>
        <v>0</v>
      </c>
      <c r="BJ107" s="17" t="s">
        <v>79</v>
      </c>
      <c r="BK107" s="226">
        <f>ROUND(I107*H107,2)</f>
        <v>0</v>
      </c>
      <c r="BL107" s="17" t="s">
        <v>403</v>
      </c>
      <c r="BM107" s="225" t="s">
        <v>1034</v>
      </c>
    </row>
    <row r="108" s="2" customFormat="1">
      <c r="A108" s="38"/>
      <c r="B108" s="39"/>
      <c r="C108" s="40"/>
      <c r="D108" s="227" t="s">
        <v>165</v>
      </c>
      <c r="E108" s="40"/>
      <c r="F108" s="228" t="s">
        <v>950</v>
      </c>
      <c r="G108" s="40"/>
      <c r="H108" s="40"/>
      <c r="I108" s="229"/>
      <c r="J108" s="40"/>
      <c r="K108" s="40"/>
      <c r="L108" s="44"/>
      <c r="M108" s="230"/>
      <c r="N108" s="231"/>
      <c r="O108" s="84"/>
      <c r="P108" s="84"/>
      <c r="Q108" s="84"/>
      <c r="R108" s="84"/>
      <c r="S108" s="84"/>
      <c r="T108" s="85"/>
      <c r="U108" s="38"/>
      <c r="V108" s="38"/>
      <c r="W108" s="38"/>
      <c r="X108" s="38"/>
      <c r="Y108" s="38"/>
      <c r="Z108" s="38"/>
      <c r="AA108" s="38"/>
      <c r="AB108" s="38"/>
      <c r="AC108" s="38"/>
      <c r="AD108" s="38"/>
      <c r="AE108" s="38"/>
      <c r="AT108" s="17" t="s">
        <v>165</v>
      </c>
      <c r="AU108" s="17" t="s">
        <v>79</v>
      </c>
    </row>
    <row r="109" s="2" customFormat="1" ht="33" customHeight="1">
      <c r="A109" s="38"/>
      <c r="B109" s="39"/>
      <c r="C109" s="247" t="s">
        <v>217</v>
      </c>
      <c r="D109" s="247" t="s">
        <v>228</v>
      </c>
      <c r="E109" s="248" t="s">
        <v>952</v>
      </c>
      <c r="F109" s="249" t="s">
        <v>953</v>
      </c>
      <c r="G109" s="250" t="s">
        <v>231</v>
      </c>
      <c r="H109" s="251">
        <v>11</v>
      </c>
      <c r="I109" s="252"/>
      <c r="J109" s="253">
        <f>ROUND(I109*H109,2)</f>
        <v>0</v>
      </c>
      <c r="K109" s="249" t="s">
        <v>161</v>
      </c>
      <c r="L109" s="44"/>
      <c r="M109" s="254" t="s">
        <v>19</v>
      </c>
      <c r="N109" s="255" t="s">
        <v>42</v>
      </c>
      <c r="O109" s="84"/>
      <c r="P109" s="223">
        <f>O109*H109</f>
        <v>0</v>
      </c>
      <c r="Q109" s="223">
        <v>0</v>
      </c>
      <c r="R109" s="223">
        <f>Q109*H109</f>
        <v>0</v>
      </c>
      <c r="S109" s="223">
        <v>0</v>
      </c>
      <c r="T109" s="224">
        <f>S109*H109</f>
        <v>0</v>
      </c>
      <c r="U109" s="38"/>
      <c r="V109" s="38"/>
      <c r="W109" s="38"/>
      <c r="X109" s="38"/>
      <c r="Y109" s="38"/>
      <c r="Z109" s="38"/>
      <c r="AA109" s="38"/>
      <c r="AB109" s="38"/>
      <c r="AC109" s="38"/>
      <c r="AD109" s="38"/>
      <c r="AE109" s="38"/>
      <c r="AR109" s="225" t="s">
        <v>163</v>
      </c>
      <c r="AT109" s="225" t="s">
        <v>228</v>
      </c>
      <c r="AU109" s="225" t="s">
        <v>79</v>
      </c>
      <c r="AY109" s="17" t="s">
        <v>154</v>
      </c>
      <c r="BE109" s="226">
        <f>IF(N109="základní",J109,0)</f>
        <v>0</v>
      </c>
      <c r="BF109" s="226">
        <f>IF(N109="snížená",J109,0)</f>
        <v>0</v>
      </c>
      <c r="BG109" s="226">
        <f>IF(N109="zákl. přenesená",J109,0)</f>
        <v>0</v>
      </c>
      <c r="BH109" s="226">
        <f>IF(N109="sníž. přenesená",J109,0)</f>
        <v>0</v>
      </c>
      <c r="BI109" s="226">
        <f>IF(N109="nulová",J109,0)</f>
        <v>0</v>
      </c>
      <c r="BJ109" s="17" t="s">
        <v>79</v>
      </c>
      <c r="BK109" s="226">
        <f>ROUND(I109*H109,2)</f>
        <v>0</v>
      </c>
      <c r="BL109" s="17" t="s">
        <v>163</v>
      </c>
      <c r="BM109" s="225" t="s">
        <v>1035</v>
      </c>
    </row>
    <row r="110" s="2" customFormat="1">
      <c r="A110" s="38"/>
      <c r="B110" s="39"/>
      <c r="C110" s="40"/>
      <c r="D110" s="227" t="s">
        <v>165</v>
      </c>
      <c r="E110" s="40"/>
      <c r="F110" s="228" t="s">
        <v>955</v>
      </c>
      <c r="G110" s="40"/>
      <c r="H110" s="40"/>
      <c r="I110" s="229"/>
      <c r="J110" s="40"/>
      <c r="K110" s="40"/>
      <c r="L110" s="44"/>
      <c r="M110" s="230"/>
      <c r="N110" s="231"/>
      <c r="O110" s="84"/>
      <c r="P110" s="84"/>
      <c r="Q110" s="84"/>
      <c r="R110" s="84"/>
      <c r="S110" s="84"/>
      <c r="T110" s="85"/>
      <c r="U110" s="38"/>
      <c r="V110" s="38"/>
      <c r="W110" s="38"/>
      <c r="X110" s="38"/>
      <c r="Y110" s="38"/>
      <c r="Z110" s="38"/>
      <c r="AA110" s="38"/>
      <c r="AB110" s="38"/>
      <c r="AC110" s="38"/>
      <c r="AD110" s="38"/>
      <c r="AE110" s="38"/>
      <c r="AT110" s="17" t="s">
        <v>165</v>
      </c>
      <c r="AU110" s="17" t="s">
        <v>79</v>
      </c>
    </row>
    <row r="111" s="13" customFormat="1">
      <c r="A111" s="13"/>
      <c r="B111" s="232"/>
      <c r="C111" s="233"/>
      <c r="D111" s="227" t="s">
        <v>166</v>
      </c>
      <c r="E111" s="234" t="s">
        <v>19</v>
      </c>
      <c r="F111" s="235" t="s">
        <v>1025</v>
      </c>
      <c r="G111" s="233"/>
      <c r="H111" s="236">
        <v>5.5</v>
      </c>
      <c r="I111" s="237"/>
      <c r="J111" s="233"/>
      <c r="K111" s="233"/>
      <c r="L111" s="238"/>
      <c r="M111" s="239"/>
      <c r="N111" s="240"/>
      <c r="O111" s="240"/>
      <c r="P111" s="240"/>
      <c r="Q111" s="240"/>
      <c r="R111" s="240"/>
      <c r="S111" s="240"/>
      <c r="T111" s="241"/>
      <c r="U111" s="13"/>
      <c r="V111" s="13"/>
      <c r="W111" s="13"/>
      <c r="X111" s="13"/>
      <c r="Y111" s="13"/>
      <c r="Z111" s="13"/>
      <c r="AA111" s="13"/>
      <c r="AB111" s="13"/>
      <c r="AC111" s="13"/>
      <c r="AD111" s="13"/>
      <c r="AE111" s="13"/>
      <c r="AT111" s="242" t="s">
        <v>166</v>
      </c>
      <c r="AU111" s="242" t="s">
        <v>79</v>
      </c>
      <c r="AV111" s="13" t="s">
        <v>81</v>
      </c>
      <c r="AW111" s="13" t="s">
        <v>33</v>
      </c>
      <c r="AX111" s="13" t="s">
        <v>71</v>
      </c>
      <c r="AY111" s="242" t="s">
        <v>154</v>
      </c>
    </row>
    <row r="112" s="13" customFormat="1">
      <c r="A112" s="13"/>
      <c r="B112" s="232"/>
      <c r="C112" s="233"/>
      <c r="D112" s="227" t="s">
        <v>166</v>
      </c>
      <c r="E112" s="234" t="s">
        <v>19</v>
      </c>
      <c r="F112" s="235" t="s">
        <v>1027</v>
      </c>
      <c r="G112" s="233"/>
      <c r="H112" s="236">
        <v>5.5</v>
      </c>
      <c r="I112" s="237"/>
      <c r="J112" s="233"/>
      <c r="K112" s="233"/>
      <c r="L112" s="238"/>
      <c r="M112" s="239"/>
      <c r="N112" s="240"/>
      <c r="O112" s="240"/>
      <c r="P112" s="240"/>
      <c r="Q112" s="240"/>
      <c r="R112" s="240"/>
      <c r="S112" s="240"/>
      <c r="T112" s="241"/>
      <c r="U112" s="13"/>
      <c r="V112" s="13"/>
      <c r="W112" s="13"/>
      <c r="X112" s="13"/>
      <c r="Y112" s="13"/>
      <c r="Z112" s="13"/>
      <c r="AA112" s="13"/>
      <c r="AB112" s="13"/>
      <c r="AC112" s="13"/>
      <c r="AD112" s="13"/>
      <c r="AE112" s="13"/>
      <c r="AT112" s="242" t="s">
        <v>166</v>
      </c>
      <c r="AU112" s="242" t="s">
        <v>79</v>
      </c>
      <c r="AV112" s="13" t="s">
        <v>81</v>
      </c>
      <c r="AW112" s="13" t="s">
        <v>33</v>
      </c>
      <c r="AX112" s="13" t="s">
        <v>71</v>
      </c>
      <c r="AY112" s="242" t="s">
        <v>154</v>
      </c>
    </row>
    <row r="113" s="2" customFormat="1">
      <c r="A113" s="38"/>
      <c r="B113" s="39"/>
      <c r="C113" s="212" t="s">
        <v>293</v>
      </c>
      <c r="D113" s="212" t="s">
        <v>157</v>
      </c>
      <c r="E113" s="214" t="s">
        <v>957</v>
      </c>
      <c r="F113" s="215" t="s">
        <v>958</v>
      </c>
      <c r="G113" s="216" t="s">
        <v>253</v>
      </c>
      <c r="H113" s="217">
        <v>3.8159999999999998</v>
      </c>
      <c r="I113" s="218"/>
      <c r="J113" s="219">
        <f>ROUND(I113*H113,2)</f>
        <v>0</v>
      </c>
      <c r="K113" s="215" t="s">
        <v>161</v>
      </c>
      <c r="L113" s="220"/>
      <c r="M113" s="221" t="s">
        <v>19</v>
      </c>
      <c r="N113" s="222" t="s">
        <v>42</v>
      </c>
      <c r="O113" s="84"/>
      <c r="P113" s="223">
        <f>O113*H113</f>
        <v>0</v>
      </c>
      <c r="Q113" s="223">
        <v>1</v>
      </c>
      <c r="R113" s="223">
        <f>Q113*H113</f>
        <v>3.8159999999999998</v>
      </c>
      <c r="S113" s="223">
        <v>0</v>
      </c>
      <c r="T113" s="224">
        <f>S113*H113</f>
        <v>0</v>
      </c>
      <c r="U113" s="38"/>
      <c r="V113" s="38"/>
      <c r="W113" s="38"/>
      <c r="X113" s="38"/>
      <c r="Y113" s="38"/>
      <c r="Z113" s="38"/>
      <c r="AA113" s="38"/>
      <c r="AB113" s="38"/>
      <c r="AC113" s="38"/>
      <c r="AD113" s="38"/>
      <c r="AE113" s="38"/>
      <c r="AR113" s="225" t="s">
        <v>162</v>
      </c>
      <c r="AT113" s="225" t="s">
        <v>157</v>
      </c>
      <c r="AU113" s="225" t="s">
        <v>79</v>
      </c>
      <c r="AY113" s="17" t="s">
        <v>154</v>
      </c>
      <c r="BE113" s="226">
        <f>IF(N113="základní",J113,0)</f>
        <v>0</v>
      </c>
      <c r="BF113" s="226">
        <f>IF(N113="snížená",J113,0)</f>
        <v>0</v>
      </c>
      <c r="BG113" s="226">
        <f>IF(N113="zákl. přenesená",J113,0)</f>
        <v>0</v>
      </c>
      <c r="BH113" s="226">
        <f>IF(N113="sníž. přenesená",J113,0)</f>
        <v>0</v>
      </c>
      <c r="BI113" s="226">
        <f>IF(N113="nulová",J113,0)</f>
        <v>0</v>
      </c>
      <c r="BJ113" s="17" t="s">
        <v>79</v>
      </c>
      <c r="BK113" s="226">
        <f>ROUND(I113*H113,2)</f>
        <v>0</v>
      </c>
      <c r="BL113" s="17" t="s">
        <v>163</v>
      </c>
      <c r="BM113" s="225" t="s">
        <v>1036</v>
      </c>
    </row>
    <row r="114" s="2" customFormat="1">
      <c r="A114" s="38"/>
      <c r="B114" s="39"/>
      <c r="C114" s="40"/>
      <c r="D114" s="227" t="s">
        <v>165</v>
      </c>
      <c r="E114" s="40"/>
      <c r="F114" s="228" t="s">
        <v>958</v>
      </c>
      <c r="G114" s="40"/>
      <c r="H114" s="40"/>
      <c r="I114" s="229"/>
      <c r="J114" s="40"/>
      <c r="K114" s="40"/>
      <c r="L114" s="44"/>
      <c r="M114" s="230"/>
      <c r="N114" s="231"/>
      <c r="O114" s="84"/>
      <c r="P114" s="84"/>
      <c r="Q114" s="84"/>
      <c r="R114" s="84"/>
      <c r="S114" s="84"/>
      <c r="T114" s="85"/>
      <c r="U114" s="38"/>
      <c r="V114" s="38"/>
      <c r="W114" s="38"/>
      <c r="X114" s="38"/>
      <c r="Y114" s="38"/>
      <c r="Z114" s="38"/>
      <c r="AA114" s="38"/>
      <c r="AB114" s="38"/>
      <c r="AC114" s="38"/>
      <c r="AD114" s="38"/>
      <c r="AE114" s="38"/>
      <c r="AT114" s="17" t="s">
        <v>165</v>
      </c>
      <c r="AU114" s="17" t="s">
        <v>79</v>
      </c>
    </row>
    <row r="115" s="13" customFormat="1">
      <c r="A115" s="13"/>
      <c r="B115" s="232"/>
      <c r="C115" s="233"/>
      <c r="D115" s="227" t="s">
        <v>166</v>
      </c>
      <c r="E115" s="234" t="s">
        <v>19</v>
      </c>
      <c r="F115" s="235" t="s">
        <v>1037</v>
      </c>
      <c r="G115" s="233"/>
      <c r="H115" s="236">
        <v>1.9079999999999999</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166</v>
      </c>
      <c r="AU115" s="242" t="s">
        <v>79</v>
      </c>
      <c r="AV115" s="13" t="s">
        <v>81</v>
      </c>
      <c r="AW115" s="13" t="s">
        <v>33</v>
      </c>
      <c r="AX115" s="13" t="s">
        <v>71</v>
      </c>
      <c r="AY115" s="242" t="s">
        <v>154</v>
      </c>
    </row>
    <row r="116" s="13" customFormat="1">
      <c r="A116" s="13"/>
      <c r="B116" s="232"/>
      <c r="C116" s="233"/>
      <c r="D116" s="227" t="s">
        <v>166</v>
      </c>
      <c r="E116" s="234" t="s">
        <v>19</v>
      </c>
      <c r="F116" s="235" t="s">
        <v>1038</v>
      </c>
      <c r="G116" s="233"/>
      <c r="H116" s="236">
        <v>1.9079999999999999</v>
      </c>
      <c r="I116" s="237"/>
      <c r="J116" s="233"/>
      <c r="K116" s="233"/>
      <c r="L116" s="238"/>
      <c r="M116" s="239"/>
      <c r="N116" s="240"/>
      <c r="O116" s="240"/>
      <c r="P116" s="240"/>
      <c r="Q116" s="240"/>
      <c r="R116" s="240"/>
      <c r="S116" s="240"/>
      <c r="T116" s="241"/>
      <c r="U116" s="13"/>
      <c r="V116" s="13"/>
      <c r="W116" s="13"/>
      <c r="X116" s="13"/>
      <c r="Y116" s="13"/>
      <c r="Z116" s="13"/>
      <c r="AA116" s="13"/>
      <c r="AB116" s="13"/>
      <c r="AC116" s="13"/>
      <c r="AD116" s="13"/>
      <c r="AE116" s="13"/>
      <c r="AT116" s="242" t="s">
        <v>166</v>
      </c>
      <c r="AU116" s="242" t="s">
        <v>79</v>
      </c>
      <c r="AV116" s="13" t="s">
        <v>81</v>
      </c>
      <c r="AW116" s="13" t="s">
        <v>33</v>
      </c>
      <c r="AX116" s="13" t="s">
        <v>71</v>
      </c>
      <c r="AY116" s="242" t="s">
        <v>154</v>
      </c>
    </row>
    <row r="117" s="2" customFormat="1">
      <c r="A117" s="38"/>
      <c r="B117" s="39"/>
      <c r="C117" s="212" t="s">
        <v>300</v>
      </c>
      <c r="D117" s="212" t="s">
        <v>157</v>
      </c>
      <c r="E117" s="214" t="s">
        <v>967</v>
      </c>
      <c r="F117" s="215" t="s">
        <v>968</v>
      </c>
      <c r="G117" s="216" t="s">
        <v>253</v>
      </c>
      <c r="H117" s="217">
        <v>1.272</v>
      </c>
      <c r="I117" s="218"/>
      <c r="J117" s="219">
        <f>ROUND(I117*H117,2)</f>
        <v>0</v>
      </c>
      <c r="K117" s="215" t="s">
        <v>161</v>
      </c>
      <c r="L117" s="220"/>
      <c r="M117" s="221" t="s">
        <v>19</v>
      </c>
      <c r="N117" s="222" t="s">
        <v>42</v>
      </c>
      <c r="O117" s="84"/>
      <c r="P117" s="223">
        <f>O117*H117</f>
        <v>0</v>
      </c>
      <c r="Q117" s="223">
        <v>1</v>
      </c>
      <c r="R117" s="223">
        <f>Q117*H117</f>
        <v>1.272</v>
      </c>
      <c r="S117" s="223">
        <v>0</v>
      </c>
      <c r="T117" s="224">
        <f>S117*H117</f>
        <v>0</v>
      </c>
      <c r="U117" s="38"/>
      <c r="V117" s="38"/>
      <c r="W117" s="38"/>
      <c r="X117" s="38"/>
      <c r="Y117" s="38"/>
      <c r="Z117" s="38"/>
      <c r="AA117" s="38"/>
      <c r="AB117" s="38"/>
      <c r="AC117" s="38"/>
      <c r="AD117" s="38"/>
      <c r="AE117" s="38"/>
      <c r="AR117" s="225" t="s">
        <v>162</v>
      </c>
      <c r="AT117" s="225" t="s">
        <v>157</v>
      </c>
      <c r="AU117" s="225" t="s">
        <v>79</v>
      </c>
      <c r="AY117" s="17" t="s">
        <v>154</v>
      </c>
      <c r="BE117" s="226">
        <f>IF(N117="základní",J117,0)</f>
        <v>0</v>
      </c>
      <c r="BF117" s="226">
        <f>IF(N117="snížená",J117,0)</f>
        <v>0</v>
      </c>
      <c r="BG117" s="226">
        <f>IF(N117="zákl. přenesená",J117,0)</f>
        <v>0</v>
      </c>
      <c r="BH117" s="226">
        <f>IF(N117="sníž. přenesená",J117,0)</f>
        <v>0</v>
      </c>
      <c r="BI117" s="226">
        <f>IF(N117="nulová",J117,0)</f>
        <v>0</v>
      </c>
      <c r="BJ117" s="17" t="s">
        <v>79</v>
      </c>
      <c r="BK117" s="226">
        <f>ROUND(I117*H117,2)</f>
        <v>0</v>
      </c>
      <c r="BL117" s="17" t="s">
        <v>163</v>
      </c>
      <c r="BM117" s="225" t="s">
        <v>1039</v>
      </c>
    </row>
    <row r="118" s="2" customFormat="1">
      <c r="A118" s="38"/>
      <c r="B118" s="39"/>
      <c r="C118" s="40"/>
      <c r="D118" s="227" t="s">
        <v>165</v>
      </c>
      <c r="E118" s="40"/>
      <c r="F118" s="228" t="s">
        <v>968</v>
      </c>
      <c r="G118" s="40"/>
      <c r="H118" s="40"/>
      <c r="I118" s="229"/>
      <c r="J118" s="40"/>
      <c r="K118" s="40"/>
      <c r="L118" s="44"/>
      <c r="M118" s="230"/>
      <c r="N118" s="231"/>
      <c r="O118" s="84"/>
      <c r="P118" s="84"/>
      <c r="Q118" s="84"/>
      <c r="R118" s="84"/>
      <c r="S118" s="84"/>
      <c r="T118" s="85"/>
      <c r="U118" s="38"/>
      <c r="V118" s="38"/>
      <c r="W118" s="38"/>
      <c r="X118" s="38"/>
      <c r="Y118" s="38"/>
      <c r="Z118" s="38"/>
      <c r="AA118" s="38"/>
      <c r="AB118" s="38"/>
      <c r="AC118" s="38"/>
      <c r="AD118" s="38"/>
      <c r="AE118" s="38"/>
      <c r="AT118" s="17" t="s">
        <v>165</v>
      </c>
      <c r="AU118" s="17" t="s">
        <v>79</v>
      </c>
    </row>
    <row r="119" s="13" customFormat="1">
      <c r="A119" s="13"/>
      <c r="B119" s="232"/>
      <c r="C119" s="233"/>
      <c r="D119" s="227" t="s">
        <v>166</v>
      </c>
      <c r="E119" s="234" t="s">
        <v>19</v>
      </c>
      <c r="F119" s="235" t="s">
        <v>1040</v>
      </c>
      <c r="G119" s="233"/>
      <c r="H119" s="236">
        <v>0.63600000000000001</v>
      </c>
      <c r="I119" s="237"/>
      <c r="J119" s="233"/>
      <c r="K119" s="233"/>
      <c r="L119" s="238"/>
      <c r="M119" s="239"/>
      <c r="N119" s="240"/>
      <c r="O119" s="240"/>
      <c r="P119" s="240"/>
      <c r="Q119" s="240"/>
      <c r="R119" s="240"/>
      <c r="S119" s="240"/>
      <c r="T119" s="241"/>
      <c r="U119" s="13"/>
      <c r="V119" s="13"/>
      <c r="W119" s="13"/>
      <c r="X119" s="13"/>
      <c r="Y119" s="13"/>
      <c r="Z119" s="13"/>
      <c r="AA119" s="13"/>
      <c r="AB119" s="13"/>
      <c r="AC119" s="13"/>
      <c r="AD119" s="13"/>
      <c r="AE119" s="13"/>
      <c r="AT119" s="242" t="s">
        <v>166</v>
      </c>
      <c r="AU119" s="242" t="s">
        <v>79</v>
      </c>
      <c r="AV119" s="13" t="s">
        <v>81</v>
      </c>
      <c r="AW119" s="13" t="s">
        <v>33</v>
      </c>
      <c r="AX119" s="13" t="s">
        <v>71</v>
      </c>
      <c r="AY119" s="242" t="s">
        <v>154</v>
      </c>
    </row>
    <row r="120" s="13" customFormat="1">
      <c r="A120" s="13"/>
      <c r="B120" s="232"/>
      <c r="C120" s="233"/>
      <c r="D120" s="227" t="s">
        <v>166</v>
      </c>
      <c r="E120" s="234" t="s">
        <v>19</v>
      </c>
      <c r="F120" s="235" t="s">
        <v>1041</v>
      </c>
      <c r="G120" s="233"/>
      <c r="H120" s="236">
        <v>0.63600000000000001</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166</v>
      </c>
      <c r="AU120" s="242" t="s">
        <v>79</v>
      </c>
      <c r="AV120" s="13" t="s">
        <v>81</v>
      </c>
      <c r="AW120" s="13" t="s">
        <v>33</v>
      </c>
      <c r="AX120" s="13" t="s">
        <v>71</v>
      </c>
      <c r="AY120" s="242" t="s">
        <v>154</v>
      </c>
    </row>
    <row r="121" s="2" customFormat="1" ht="16.5" customHeight="1">
      <c r="A121" s="38"/>
      <c r="B121" s="39"/>
      <c r="C121" s="212" t="s">
        <v>305</v>
      </c>
      <c r="D121" s="212" t="s">
        <v>157</v>
      </c>
      <c r="E121" s="214" t="s">
        <v>972</v>
      </c>
      <c r="F121" s="215" t="s">
        <v>973</v>
      </c>
      <c r="G121" s="216" t="s">
        <v>253</v>
      </c>
      <c r="H121" s="217">
        <v>2.1459999999999999</v>
      </c>
      <c r="I121" s="218"/>
      <c r="J121" s="219">
        <f>ROUND(I121*H121,2)</f>
        <v>0</v>
      </c>
      <c r="K121" s="215" t="s">
        <v>161</v>
      </c>
      <c r="L121" s="220"/>
      <c r="M121" s="221" t="s">
        <v>19</v>
      </c>
      <c r="N121" s="222" t="s">
        <v>42</v>
      </c>
      <c r="O121" s="84"/>
      <c r="P121" s="223">
        <f>O121*H121</f>
        <v>0</v>
      </c>
      <c r="Q121" s="223">
        <v>1</v>
      </c>
      <c r="R121" s="223">
        <f>Q121*H121</f>
        <v>2.1459999999999999</v>
      </c>
      <c r="S121" s="223">
        <v>0</v>
      </c>
      <c r="T121" s="224">
        <f>S121*H121</f>
        <v>0</v>
      </c>
      <c r="U121" s="38"/>
      <c r="V121" s="38"/>
      <c r="W121" s="38"/>
      <c r="X121" s="38"/>
      <c r="Y121" s="38"/>
      <c r="Z121" s="38"/>
      <c r="AA121" s="38"/>
      <c r="AB121" s="38"/>
      <c r="AC121" s="38"/>
      <c r="AD121" s="38"/>
      <c r="AE121" s="38"/>
      <c r="AR121" s="225" t="s">
        <v>162</v>
      </c>
      <c r="AT121" s="225" t="s">
        <v>157</v>
      </c>
      <c r="AU121" s="225" t="s">
        <v>79</v>
      </c>
      <c r="AY121" s="17" t="s">
        <v>154</v>
      </c>
      <c r="BE121" s="226">
        <f>IF(N121="základní",J121,0)</f>
        <v>0</v>
      </c>
      <c r="BF121" s="226">
        <f>IF(N121="snížená",J121,0)</f>
        <v>0</v>
      </c>
      <c r="BG121" s="226">
        <f>IF(N121="zákl. přenesená",J121,0)</f>
        <v>0</v>
      </c>
      <c r="BH121" s="226">
        <f>IF(N121="sníž. přenesená",J121,0)</f>
        <v>0</v>
      </c>
      <c r="BI121" s="226">
        <f>IF(N121="nulová",J121,0)</f>
        <v>0</v>
      </c>
      <c r="BJ121" s="17" t="s">
        <v>79</v>
      </c>
      <c r="BK121" s="226">
        <f>ROUND(I121*H121,2)</f>
        <v>0</v>
      </c>
      <c r="BL121" s="17" t="s">
        <v>163</v>
      </c>
      <c r="BM121" s="225" t="s">
        <v>1042</v>
      </c>
    </row>
    <row r="122" s="2" customFormat="1">
      <c r="A122" s="38"/>
      <c r="B122" s="39"/>
      <c r="C122" s="40"/>
      <c r="D122" s="227" t="s">
        <v>165</v>
      </c>
      <c r="E122" s="40"/>
      <c r="F122" s="228" t="s">
        <v>973</v>
      </c>
      <c r="G122" s="40"/>
      <c r="H122" s="40"/>
      <c r="I122" s="229"/>
      <c r="J122" s="40"/>
      <c r="K122" s="40"/>
      <c r="L122" s="44"/>
      <c r="M122" s="230"/>
      <c r="N122" s="231"/>
      <c r="O122" s="84"/>
      <c r="P122" s="84"/>
      <c r="Q122" s="84"/>
      <c r="R122" s="84"/>
      <c r="S122" s="84"/>
      <c r="T122" s="85"/>
      <c r="U122" s="38"/>
      <c r="V122" s="38"/>
      <c r="W122" s="38"/>
      <c r="X122" s="38"/>
      <c r="Y122" s="38"/>
      <c r="Z122" s="38"/>
      <c r="AA122" s="38"/>
      <c r="AB122" s="38"/>
      <c r="AC122" s="38"/>
      <c r="AD122" s="38"/>
      <c r="AE122" s="38"/>
      <c r="AT122" s="17" t="s">
        <v>165</v>
      </c>
      <c r="AU122" s="17" t="s">
        <v>79</v>
      </c>
    </row>
    <row r="123" s="13" customFormat="1">
      <c r="A123" s="13"/>
      <c r="B123" s="232"/>
      <c r="C123" s="233"/>
      <c r="D123" s="227" t="s">
        <v>166</v>
      </c>
      <c r="E123" s="234" t="s">
        <v>19</v>
      </c>
      <c r="F123" s="235" t="s">
        <v>1043</v>
      </c>
      <c r="G123" s="233"/>
      <c r="H123" s="236">
        <v>1.073</v>
      </c>
      <c r="I123" s="237"/>
      <c r="J123" s="233"/>
      <c r="K123" s="233"/>
      <c r="L123" s="238"/>
      <c r="M123" s="239"/>
      <c r="N123" s="240"/>
      <c r="O123" s="240"/>
      <c r="P123" s="240"/>
      <c r="Q123" s="240"/>
      <c r="R123" s="240"/>
      <c r="S123" s="240"/>
      <c r="T123" s="241"/>
      <c r="U123" s="13"/>
      <c r="V123" s="13"/>
      <c r="W123" s="13"/>
      <c r="X123" s="13"/>
      <c r="Y123" s="13"/>
      <c r="Z123" s="13"/>
      <c r="AA123" s="13"/>
      <c r="AB123" s="13"/>
      <c r="AC123" s="13"/>
      <c r="AD123" s="13"/>
      <c r="AE123" s="13"/>
      <c r="AT123" s="242" t="s">
        <v>166</v>
      </c>
      <c r="AU123" s="242" t="s">
        <v>79</v>
      </c>
      <c r="AV123" s="13" t="s">
        <v>81</v>
      </c>
      <c r="AW123" s="13" t="s">
        <v>33</v>
      </c>
      <c r="AX123" s="13" t="s">
        <v>71</v>
      </c>
      <c r="AY123" s="242" t="s">
        <v>154</v>
      </c>
    </row>
    <row r="124" s="13" customFormat="1">
      <c r="A124" s="13"/>
      <c r="B124" s="232"/>
      <c r="C124" s="233"/>
      <c r="D124" s="227" t="s">
        <v>166</v>
      </c>
      <c r="E124" s="234" t="s">
        <v>19</v>
      </c>
      <c r="F124" s="235" t="s">
        <v>1044</v>
      </c>
      <c r="G124" s="233"/>
      <c r="H124" s="236">
        <v>1.073</v>
      </c>
      <c r="I124" s="237"/>
      <c r="J124" s="233"/>
      <c r="K124" s="233"/>
      <c r="L124" s="238"/>
      <c r="M124" s="239"/>
      <c r="N124" s="240"/>
      <c r="O124" s="240"/>
      <c r="P124" s="240"/>
      <c r="Q124" s="240"/>
      <c r="R124" s="240"/>
      <c r="S124" s="240"/>
      <c r="T124" s="241"/>
      <c r="U124" s="13"/>
      <c r="V124" s="13"/>
      <c r="W124" s="13"/>
      <c r="X124" s="13"/>
      <c r="Y124" s="13"/>
      <c r="Z124" s="13"/>
      <c r="AA124" s="13"/>
      <c r="AB124" s="13"/>
      <c r="AC124" s="13"/>
      <c r="AD124" s="13"/>
      <c r="AE124" s="13"/>
      <c r="AT124" s="242" t="s">
        <v>166</v>
      </c>
      <c r="AU124" s="242" t="s">
        <v>79</v>
      </c>
      <c r="AV124" s="13" t="s">
        <v>81</v>
      </c>
      <c r="AW124" s="13" t="s">
        <v>33</v>
      </c>
      <c r="AX124" s="13" t="s">
        <v>71</v>
      </c>
      <c r="AY124" s="242" t="s">
        <v>154</v>
      </c>
    </row>
    <row r="125" s="2" customFormat="1">
      <c r="A125" s="38"/>
      <c r="B125" s="39"/>
      <c r="C125" s="247" t="s">
        <v>8</v>
      </c>
      <c r="D125" s="247" t="s">
        <v>228</v>
      </c>
      <c r="E125" s="248" t="s">
        <v>977</v>
      </c>
      <c r="F125" s="249" t="s">
        <v>978</v>
      </c>
      <c r="G125" s="250" t="s">
        <v>170</v>
      </c>
      <c r="H125" s="251">
        <v>23</v>
      </c>
      <c r="I125" s="252"/>
      <c r="J125" s="253">
        <f>ROUND(I125*H125,2)</f>
        <v>0</v>
      </c>
      <c r="K125" s="249" t="s">
        <v>161</v>
      </c>
      <c r="L125" s="44"/>
      <c r="M125" s="254" t="s">
        <v>19</v>
      </c>
      <c r="N125" s="255" t="s">
        <v>42</v>
      </c>
      <c r="O125" s="84"/>
      <c r="P125" s="223">
        <f>O125*H125</f>
        <v>0</v>
      </c>
      <c r="Q125" s="223">
        <v>0</v>
      </c>
      <c r="R125" s="223">
        <f>Q125*H125</f>
        <v>0</v>
      </c>
      <c r="S125" s="223">
        <v>0</v>
      </c>
      <c r="T125" s="224">
        <f>S125*H125</f>
        <v>0</v>
      </c>
      <c r="U125" s="38"/>
      <c r="V125" s="38"/>
      <c r="W125" s="38"/>
      <c r="X125" s="38"/>
      <c r="Y125" s="38"/>
      <c r="Z125" s="38"/>
      <c r="AA125" s="38"/>
      <c r="AB125" s="38"/>
      <c r="AC125" s="38"/>
      <c r="AD125" s="38"/>
      <c r="AE125" s="38"/>
      <c r="AR125" s="225" t="s">
        <v>163</v>
      </c>
      <c r="AT125" s="225" t="s">
        <v>228</v>
      </c>
      <c r="AU125" s="225" t="s">
        <v>79</v>
      </c>
      <c r="AY125" s="17" t="s">
        <v>154</v>
      </c>
      <c r="BE125" s="226">
        <f>IF(N125="základní",J125,0)</f>
        <v>0</v>
      </c>
      <c r="BF125" s="226">
        <f>IF(N125="snížená",J125,0)</f>
        <v>0</v>
      </c>
      <c r="BG125" s="226">
        <f>IF(N125="zákl. přenesená",J125,0)</f>
        <v>0</v>
      </c>
      <c r="BH125" s="226">
        <f>IF(N125="sníž. přenesená",J125,0)</f>
        <v>0</v>
      </c>
      <c r="BI125" s="226">
        <f>IF(N125="nulová",J125,0)</f>
        <v>0</v>
      </c>
      <c r="BJ125" s="17" t="s">
        <v>79</v>
      </c>
      <c r="BK125" s="226">
        <f>ROUND(I125*H125,2)</f>
        <v>0</v>
      </c>
      <c r="BL125" s="17" t="s">
        <v>163</v>
      </c>
      <c r="BM125" s="225" t="s">
        <v>1045</v>
      </c>
    </row>
    <row r="126" s="2" customFormat="1">
      <c r="A126" s="38"/>
      <c r="B126" s="39"/>
      <c r="C126" s="40"/>
      <c r="D126" s="227" t="s">
        <v>165</v>
      </c>
      <c r="E126" s="40"/>
      <c r="F126" s="228" t="s">
        <v>980</v>
      </c>
      <c r="G126" s="40"/>
      <c r="H126" s="40"/>
      <c r="I126" s="229"/>
      <c r="J126" s="40"/>
      <c r="K126" s="40"/>
      <c r="L126" s="44"/>
      <c r="M126" s="230"/>
      <c r="N126" s="231"/>
      <c r="O126" s="84"/>
      <c r="P126" s="84"/>
      <c r="Q126" s="84"/>
      <c r="R126" s="84"/>
      <c r="S126" s="84"/>
      <c r="T126" s="85"/>
      <c r="U126" s="38"/>
      <c r="V126" s="38"/>
      <c r="W126" s="38"/>
      <c r="X126" s="38"/>
      <c r="Y126" s="38"/>
      <c r="Z126" s="38"/>
      <c r="AA126" s="38"/>
      <c r="AB126" s="38"/>
      <c r="AC126" s="38"/>
      <c r="AD126" s="38"/>
      <c r="AE126" s="38"/>
      <c r="AT126" s="17" t="s">
        <v>165</v>
      </c>
      <c r="AU126" s="17" t="s">
        <v>79</v>
      </c>
    </row>
    <row r="127" s="13" customFormat="1">
      <c r="A127" s="13"/>
      <c r="B127" s="232"/>
      <c r="C127" s="233"/>
      <c r="D127" s="227" t="s">
        <v>166</v>
      </c>
      <c r="E127" s="234" t="s">
        <v>19</v>
      </c>
      <c r="F127" s="235" t="s">
        <v>1023</v>
      </c>
      <c r="G127" s="233"/>
      <c r="H127" s="236">
        <v>12</v>
      </c>
      <c r="I127" s="237"/>
      <c r="J127" s="233"/>
      <c r="K127" s="233"/>
      <c r="L127" s="238"/>
      <c r="M127" s="239"/>
      <c r="N127" s="240"/>
      <c r="O127" s="240"/>
      <c r="P127" s="240"/>
      <c r="Q127" s="240"/>
      <c r="R127" s="240"/>
      <c r="S127" s="240"/>
      <c r="T127" s="241"/>
      <c r="U127" s="13"/>
      <c r="V127" s="13"/>
      <c r="W127" s="13"/>
      <c r="X127" s="13"/>
      <c r="Y127" s="13"/>
      <c r="Z127" s="13"/>
      <c r="AA127" s="13"/>
      <c r="AB127" s="13"/>
      <c r="AC127" s="13"/>
      <c r="AD127" s="13"/>
      <c r="AE127" s="13"/>
      <c r="AT127" s="242" t="s">
        <v>166</v>
      </c>
      <c r="AU127" s="242" t="s">
        <v>79</v>
      </c>
      <c r="AV127" s="13" t="s">
        <v>81</v>
      </c>
      <c r="AW127" s="13" t="s">
        <v>33</v>
      </c>
      <c r="AX127" s="13" t="s">
        <v>71</v>
      </c>
      <c r="AY127" s="242" t="s">
        <v>154</v>
      </c>
    </row>
    <row r="128" s="13" customFormat="1">
      <c r="A128" s="13"/>
      <c r="B128" s="232"/>
      <c r="C128" s="233"/>
      <c r="D128" s="227" t="s">
        <v>166</v>
      </c>
      <c r="E128" s="234" t="s">
        <v>19</v>
      </c>
      <c r="F128" s="235" t="s">
        <v>1046</v>
      </c>
      <c r="G128" s="233"/>
      <c r="H128" s="236">
        <v>11</v>
      </c>
      <c r="I128" s="237"/>
      <c r="J128" s="233"/>
      <c r="K128" s="233"/>
      <c r="L128" s="238"/>
      <c r="M128" s="239"/>
      <c r="N128" s="240"/>
      <c r="O128" s="240"/>
      <c r="P128" s="240"/>
      <c r="Q128" s="240"/>
      <c r="R128" s="240"/>
      <c r="S128" s="240"/>
      <c r="T128" s="241"/>
      <c r="U128" s="13"/>
      <c r="V128" s="13"/>
      <c r="W128" s="13"/>
      <c r="X128" s="13"/>
      <c r="Y128" s="13"/>
      <c r="Z128" s="13"/>
      <c r="AA128" s="13"/>
      <c r="AB128" s="13"/>
      <c r="AC128" s="13"/>
      <c r="AD128" s="13"/>
      <c r="AE128" s="13"/>
      <c r="AT128" s="242" t="s">
        <v>166</v>
      </c>
      <c r="AU128" s="242" t="s">
        <v>79</v>
      </c>
      <c r="AV128" s="13" t="s">
        <v>81</v>
      </c>
      <c r="AW128" s="13" t="s">
        <v>33</v>
      </c>
      <c r="AX128" s="13" t="s">
        <v>71</v>
      </c>
      <c r="AY128" s="242" t="s">
        <v>154</v>
      </c>
    </row>
    <row r="129" s="2" customFormat="1" ht="16.5" customHeight="1">
      <c r="A129" s="38"/>
      <c r="B129" s="39"/>
      <c r="C129" s="212" t="s">
        <v>315</v>
      </c>
      <c r="D129" s="212" t="s">
        <v>157</v>
      </c>
      <c r="E129" s="214" t="s">
        <v>983</v>
      </c>
      <c r="F129" s="215" t="s">
        <v>984</v>
      </c>
      <c r="G129" s="216" t="s">
        <v>985</v>
      </c>
      <c r="H129" s="217">
        <v>18.285</v>
      </c>
      <c r="I129" s="218"/>
      <c r="J129" s="219">
        <f>ROUND(I129*H129,2)</f>
        <v>0</v>
      </c>
      <c r="K129" s="215" t="s">
        <v>161</v>
      </c>
      <c r="L129" s="220"/>
      <c r="M129" s="221" t="s">
        <v>19</v>
      </c>
      <c r="N129" s="222" t="s">
        <v>42</v>
      </c>
      <c r="O129" s="84"/>
      <c r="P129" s="223">
        <f>O129*H129</f>
        <v>0</v>
      </c>
      <c r="Q129" s="223">
        <v>0</v>
      </c>
      <c r="R129" s="223">
        <f>Q129*H129</f>
        <v>0</v>
      </c>
      <c r="S129" s="223">
        <v>0</v>
      </c>
      <c r="T129" s="224">
        <f>S129*H129</f>
        <v>0</v>
      </c>
      <c r="U129" s="38"/>
      <c r="V129" s="38"/>
      <c r="W129" s="38"/>
      <c r="X129" s="38"/>
      <c r="Y129" s="38"/>
      <c r="Z129" s="38"/>
      <c r="AA129" s="38"/>
      <c r="AB129" s="38"/>
      <c r="AC129" s="38"/>
      <c r="AD129" s="38"/>
      <c r="AE129" s="38"/>
      <c r="AR129" s="225" t="s">
        <v>162</v>
      </c>
      <c r="AT129" s="225" t="s">
        <v>157</v>
      </c>
      <c r="AU129" s="225" t="s">
        <v>79</v>
      </c>
      <c r="AY129" s="17" t="s">
        <v>154</v>
      </c>
      <c r="BE129" s="226">
        <f>IF(N129="základní",J129,0)</f>
        <v>0</v>
      </c>
      <c r="BF129" s="226">
        <f>IF(N129="snížená",J129,0)</f>
        <v>0</v>
      </c>
      <c r="BG129" s="226">
        <f>IF(N129="zákl. přenesená",J129,0)</f>
        <v>0</v>
      </c>
      <c r="BH129" s="226">
        <f>IF(N129="sníž. přenesená",J129,0)</f>
        <v>0</v>
      </c>
      <c r="BI129" s="226">
        <f>IF(N129="nulová",J129,0)</f>
        <v>0</v>
      </c>
      <c r="BJ129" s="17" t="s">
        <v>79</v>
      </c>
      <c r="BK129" s="226">
        <f>ROUND(I129*H129,2)</f>
        <v>0</v>
      </c>
      <c r="BL129" s="17" t="s">
        <v>163</v>
      </c>
      <c r="BM129" s="225" t="s">
        <v>1047</v>
      </c>
    </row>
    <row r="130" s="2" customFormat="1">
      <c r="A130" s="38"/>
      <c r="B130" s="39"/>
      <c r="C130" s="40"/>
      <c r="D130" s="227" t="s">
        <v>165</v>
      </c>
      <c r="E130" s="40"/>
      <c r="F130" s="228" t="s">
        <v>984</v>
      </c>
      <c r="G130" s="40"/>
      <c r="H130" s="40"/>
      <c r="I130" s="229"/>
      <c r="J130" s="40"/>
      <c r="K130" s="40"/>
      <c r="L130" s="44"/>
      <c r="M130" s="230"/>
      <c r="N130" s="231"/>
      <c r="O130" s="84"/>
      <c r="P130" s="84"/>
      <c r="Q130" s="84"/>
      <c r="R130" s="84"/>
      <c r="S130" s="84"/>
      <c r="T130" s="85"/>
      <c r="U130" s="38"/>
      <c r="V130" s="38"/>
      <c r="W130" s="38"/>
      <c r="X130" s="38"/>
      <c r="Y130" s="38"/>
      <c r="Z130" s="38"/>
      <c r="AA130" s="38"/>
      <c r="AB130" s="38"/>
      <c r="AC130" s="38"/>
      <c r="AD130" s="38"/>
      <c r="AE130" s="38"/>
      <c r="AT130" s="17" t="s">
        <v>165</v>
      </c>
      <c r="AU130" s="17" t="s">
        <v>79</v>
      </c>
    </row>
    <row r="131" s="13" customFormat="1">
      <c r="A131" s="13"/>
      <c r="B131" s="232"/>
      <c r="C131" s="233"/>
      <c r="D131" s="227" t="s">
        <v>166</v>
      </c>
      <c r="E131" s="234" t="s">
        <v>19</v>
      </c>
      <c r="F131" s="235" t="s">
        <v>1048</v>
      </c>
      <c r="G131" s="233"/>
      <c r="H131" s="236">
        <v>9.5399999999999991</v>
      </c>
      <c r="I131" s="237"/>
      <c r="J131" s="233"/>
      <c r="K131" s="233"/>
      <c r="L131" s="238"/>
      <c r="M131" s="239"/>
      <c r="N131" s="240"/>
      <c r="O131" s="240"/>
      <c r="P131" s="240"/>
      <c r="Q131" s="240"/>
      <c r="R131" s="240"/>
      <c r="S131" s="240"/>
      <c r="T131" s="241"/>
      <c r="U131" s="13"/>
      <c r="V131" s="13"/>
      <c r="W131" s="13"/>
      <c r="X131" s="13"/>
      <c r="Y131" s="13"/>
      <c r="Z131" s="13"/>
      <c r="AA131" s="13"/>
      <c r="AB131" s="13"/>
      <c r="AC131" s="13"/>
      <c r="AD131" s="13"/>
      <c r="AE131" s="13"/>
      <c r="AT131" s="242" t="s">
        <v>166</v>
      </c>
      <c r="AU131" s="242" t="s">
        <v>79</v>
      </c>
      <c r="AV131" s="13" t="s">
        <v>81</v>
      </c>
      <c r="AW131" s="13" t="s">
        <v>33</v>
      </c>
      <c r="AX131" s="13" t="s">
        <v>71</v>
      </c>
      <c r="AY131" s="242" t="s">
        <v>154</v>
      </c>
    </row>
    <row r="132" s="13" customFormat="1">
      <c r="A132" s="13"/>
      <c r="B132" s="232"/>
      <c r="C132" s="233"/>
      <c r="D132" s="227" t="s">
        <v>166</v>
      </c>
      <c r="E132" s="234" t="s">
        <v>19</v>
      </c>
      <c r="F132" s="235" t="s">
        <v>1049</v>
      </c>
      <c r="G132" s="233"/>
      <c r="H132" s="236">
        <v>8.7449999999999992</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166</v>
      </c>
      <c r="AU132" s="242" t="s">
        <v>79</v>
      </c>
      <c r="AV132" s="13" t="s">
        <v>81</v>
      </c>
      <c r="AW132" s="13" t="s">
        <v>33</v>
      </c>
      <c r="AX132" s="13" t="s">
        <v>71</v>
      </c>
      <c r="AY132" s="242" t="s">
        <v>154</v>
      </c>
    </row>
    <row r="133" s="2" customFormat="1">
      <c r="A133" s="38"/>
      <c r="B133" s="39"/>
      <c r="C133" s="247" t="s">
        <v>320</v>
      </c>
      <c r="D133" s="247" t="s">
        <v>228</v>
      </c>
      <c r="E133" s="248" t="s">
        <v>1050</v>
      </c>
      <c r="F133" s="249" t="s">
        <v>1051</v>
      </c>
      <c r="G133" s="250" t="s">
        <v>160</v>
      </c>
      <c r="H133" s="251">
        <v>1</v>
      </c>
      <c r="I133" s="252"/>
      <c r="J133" s="253">
        <f>ROUND(I133*H133,2)</f>
        <v>0</v>
      </c>
      <c r="K133" s="249" t="s">
        <v>161</v>
      </c>
      <c r="L133" s="44"/>
      <c r="M133" s="254" t="s">
        <v>19</v>
      </c>
      <c r="N133" s="255" t="s">
        <v>42</v>
      </c>
      <c r="O133" s="84"/>
      <c r="P133" s="223">
        <f>O133*H133</f>
        <v>0</v>
      </c>
      <c r="Q133" s="223">
        <v>0</v>
      </c>
      <c r="R133" s="223">
        <f>Q133*H133</f>
        <v>0</v>
      </c>
      <c r="S133" s="223">
        <v>0</v>
      </c>
      <c r="T133" s="224">
        <f>S133*H133</f>
        <v>0</v>
      </c>
      <c r="U133" s="38"/>
      <c r="V133" s="38"/>
      <c r="W133" s="38"/>
      <c r="X133" s="38"/>
      <c r="Y133" s="38"/>
      <c r="Z133" s="38"/>
      <c r="AA133" s="38"/>
      <c r="AB133" s="38"/>
      <c r="AC133" s="38"/>
      <c r="AD133" s="38"/>
      <c r="AE133" s="38"/>
      <c r="AR133" s="225" t="s">
        <v>403</v>
      </c>
      <c r="AT133" s="225" t="s">
        <v>228</v>
      </c>
      <c r="AU133" s="225" t="s">
        <v>79</v>
      </c>
      <c r="AY133" s="17" t="s">
        <v>154</v>
      </c>
      <c r="BE133" s="226">
        <f>IF(N133="základní",J133,0)</f>
        <v>0</v>
      </c>
      <c r="BF133" s="226">
        <f>IF(N133="snížená",J133,0)</f>
        <v>0</v>
      </c>
      <c r="BG133" s="226">
        <f>IF(N133="zákl. přenesená",J133,0)</f>
        <v>0</v>
      </c>
      <c r="BH133" s="226">
        <f>IF(N133="sníž. přenesená",J133,0)</f>
        <v>0</v>
      </c>
      <c r="BI133" s="226">
        <f>IF(N133="nulová",J133,0)</f>
        <v>0</v>
      </c>
      <c r="BJ133" s="17" t="s">
        <v>79</v>
      </c>
      <c r="BK133" s="226">
        <f>ROUND(I133*H133,2)</f>
        <v>0</v>
      </c>
      <c r="BL133" s="17" t="s">
        <v>403</v>
      </c>
      <c r="BM133" s="225" t="s">
        <v>1052</v>
      </c>
    </row>
    <row r="134" s="2" customFormat="1">
      <c r="A134" s="38"/>
      <c r="B134" s="39"/>
      <c r="C134" s="40"/>
      <c r="D134" s="227" t="s">
        <v>165</v>
      </c>
      <c r="E134" s="40"/>
      <c r="F134" s="228" t="s">
        <v>1053</v>
      </c>
      <c r="G134" s="40"/>
      <c r="H134" s="40"/>
      <c r="I134" s="229"/>
      <c r="J134" s="40"/>
      <c r="K134" s="40"/>
      <c r="L134" s="44"/>
      <c r="M134" s="230"/>
      <c r="N134" s="231"/>
      <c r="O134" s="84"/>
      <c r="P134" s="84"/>
      <c r="Q134" s="84"/>
      <c r="R134" s="84"/>
      <c r="S134" s="84"/>
      <c r="T134" s="85"/>
      <c r="U134" s="38"/>
      <c r="V134" s="38"/>
      <c r="W134" s="38"/>
      <c r="X134" s="38"/>
      <c r="Y134" s="38"/>
      <c r="Z134" s="38"/>
      <c r="AA134" s="38"/>
      <c r="AB134" s="38"/>
      <c r="AC134" s="38"/>
      <c r="AD134" s="38"/>
      <c r="AE134" s="38"/>
      <c r="AT134" s="17" t="s">
        <v>165</v>
      </c>
      <c r="AU134" s="17" t="s">
        <v>79</v>
      </c>
    </row>
    <row r="135" s="13" customFormat="1">
      <c r="A135" s="13"/>
      <c r="B135" s="232"/>
      <c r="C135" s="233"/>
      <c r="D135" s="227" t="s">
        <v>166</v>
      </c>
      <c r="E135" s="234" t="s">
        <v>19</v>
      </c>
      <c r="F135" s="235" t="s">
        <v>1054</v>
      </c>
      <c r="G135" s="233"/>
      <c r="H135" s="236">
        <v>1</v>
      </c>
      <c r="I135" s="237"/>
      <c r="J135" s="233"/>
      <c r="K135" s="233"/>
      <c r="L135" s="238"/>
      <c r="M135" s="239"/>
      <c r="N135" s="240"/>
      <c r="O135" s="240"/>
      <c r="P135" s="240"/>
      <c r="Q135" s="240"/>
      <c r="R135" s="240"/>
      <c r="S135" s="240"/>
      <c r="T135" s="241"/>
      <c r="U135" s="13"/>
      <c r="V135" s="13"/>
      <c r="W135" s="13"/>
      <c r="X135" s="13"/>
      <c r="Y135" s="13"/>
      <c r="Z135" s="13"/>
      <c r="AA135" s="13"/>
      <c r="AB135" s="13"/>
      <c r="AC135" s="13"/>
      <c r="AD135" s="13"/>
      <c r="AE135" s="13"/>
      <c r="AT135" s="242" t="s">
        <v>166</v>
      </c>
      <c r="AU135" s="242" t="s">
        <v>79</v>
      </c>
      <c r="AV135" s="13" t="s">
        <v>81</v>
      </c>
      <c r="AW135" s="13" t="s">
        <v>33</v>
      </c>
      <c r="AX135" s="13" t="s">
        <v>71</v>
      </c>
      <c r="AY135" s="242" t="s">
        <v>154</v>
      </c>
    </row>
    <row r="136" s="2" customFormat="1" ht="55.5" customHeight="1">
      <c r="A136" s="38"/>
      <c r="B136" s="39"/>
      <c r="C136" s="247" t="s">
        <v>326</v>
      </c>
      <c r="D136" s="247" t="s">
        <v>228</v>
      </c>
      <c r="E136" s="248" t="s">
        <v>815</v>
      </c>
      <c r="F136" s="249" t="s">
        <v>816</v>
      </c>
      <c r="G136" s="250" t="s">
        <v>253</v>
      </c>
      <c r="H136" s="251">
        <v>8.8840000000000003</v>
      </c>
      <c r="I136" s="252"/>
      <c r="J136" s="253">
        <f>ROUND(I136*H136,2)</f>
        <v>0</v>
      </c>
      <c r="K136" s="249" t="s">
        <v>161</v>
      </c>
      <c r="L136" s="44"/>
      <c r="M136" s="254" t="s">
        <v>19</v>
      </c>
      <c r="N136" s="255" t="s">
        <v>42</v>
      </c>
      <c r="O136" s="84"/>
      <c r="P136" s="223">
        <f>O136*H136</f>
        <v>0</v>
      </c>
      <c r="Q136" s="223">
        <v>0</v>
      </c>
      <c r="R136" s="223">
        <f>Q136*H136</f>
        <v>0</v>
      </c>
      <c r="S136" s="223">
        <v>0</v>
      </c>
      <c r="T136" s="224">
        <f>S136*H136</f>
        <v>0</v>
      </c>
      <c r="U136" s="38"/>
      <c r="V136" s="38"/>
      <c r="W136" s="38"/>
      <c r="X136" s="38"/>
      <c r="Y136" s="38"/>
      <c r="Z136" s="38"/>
      <c r="AA136" s="38"/>
      <c r="AB136" s="38"/>
      <c r="AC136" s="38"/>
      <c r="AD136" s="38"/>
      <c r="AE136" s="38"/>
      <c r="AR136" s="225" t="s">
        <v>403</v>
      </c>
      <c r="AT136" s="225" t="s">
        <v>228</v>
      </c>
      <c r="AU136" s="225" t="s">
        <v>79</v>
      </c>
      <c r="AY136" s="17" t="s">
        <v>154</v>
      </c>
      <c r="BE136" s="226">
        <f>IF(N136="základní",J136,0)</f>
        <v>0</v>
      </c>
      <c r="BF136" s="226">
        <f>IF(N136="snížená",J136,0)</f>
        <v>0</v>
      </c>
      <c r="BG136" s="226">
        <f>IF(N136="zákl. přenesená",J136,0)</f>
        <v>0</v>
      </c>
      <c r="BH136" s="226">
        <f>IF(N136="sníž. přenesená",J136,0)</f>
        <v>0</v>
      </c>
      <c r="BI136" s="226">
        <f>IF(N136="nulová",J136,0)</f>
        <v>0</v>
      </c>
      <c r="BJ136" s="17" t="s">
        <v>79</v>
      </c>
      <c r="BK136" s="226">
        <f>ROUND(I136*H136,2)</f>
        <v>0</v>
      </c>
      <c r="BL136" s="17" t="s">
        <v>403</v>
      </c>
      <c r="BM136" s="225" t="s">
        <v>1055</v>
      </c>
    </row>
    <row r="137" s="2" customFormat="1">
      <c r="A137" s="38"/>
      <c r="B137" s="39"/>
      <c r="C137" s="40"/>
      <c r="D137" s="227" t="s">
        <v>165</v>
      </c>
      <c r="E137" s="40"/>
      <c r="F137" s="228" t="s">
        <v>818</v>
      </c>
      <c r="G137" s="40"/>
      <c r="H137" s="40"/>
      <c r="I137" s="229"/>
      <c r="J137" s="40"/>
      <c r="K137" s="40"/>
      <c r="L137" s="44"/>
      <c r="M137" s="230"/>
      <c r="N137" s="231"/>
      <c r="O137" s="84"/>
      <c r="P137" s="84"/>
      <c r="Q137" s="84"/>
      <c r="R137" s="84"/>
      <c r="S137" s="84"/>
      <c r="T137" s="85"/>
      <c r="U137" s="38"/>
      <c r="V137" s="38"/>
      <c r="W137" s="38"/>
      <c r="X137" s="38"/>
      <c r="Y137" s="38"/>
      <c r="Z137" s="38"/>
      <c r="AA137" s="38"/>
      <c r="AB137" s="38"/>
      <c r="AC137" s="38"/>
      <c r="AD137" s="38"/>
      <c r="AE137" s="38"/>
      <c r="AT137" s="17" t="s">
        <v>165</v>
      </c>
      <c r="AU137" s="17" t="s">
        <v>79</v>
      </c>
    </row>
    <row r="138" s="14" customFormat="1">
      <c r="A138" s="14"/>
      <c r="B138" s="256"/>
      <c r="C138" s="257"/>
      <c r="D138" s="227" t="s">
        <v>166</v>
      </c>
      <c r="E138" s="258" t="s">
        <v>19</v>
      </c>
      <c r="F138" s="259" t="s">
        <v>997</v>
      </c>
      <c r="G138" s="257"/>
      <c r="H138" s="258" t="s">
        <v>19</v>
      </c>
      <c r="I138" s="260"/>
      <c r="J138" s="257"/>
      <c r="K138" s="257"/>
      <c r="L138" s="261"/>
      <c r="M138" s="262"/>
      <c r="N138" s="263"/>
      <c r="O138" s="263"/>
      <c r="P138" s="263"/>
      <c r="Q138" s="263"/>
      <c r="R138" s="263"/>
      <c r="S138" s="263"/>
      <c r="T138" s="264"/>
      <c r="U138" s="14"/>
      <c r="V138" s="14"/>
      <c r="W138" s="14"/>
      <c r="X138" s="14"/>
      <c r="Y138" s="14"/>
      <c r="Z138" s="14"/>
      <c r="AA138" s="14"/>
      <c r="AB138" s="14"/>
      <c r="AC138" s="14"/>
      <c r="AD138" s="14"/>
      <c r="AE138" s="14"/>
      <c r="AT138" s="265" t="s">
        <v>166</v>
      </c>
      <c r="AU138" s="265" t="s">
        <v>79</v>
      </c>
      <c r="AV138" s="14" t="s">
        <v>79</v>
      </c>
      <c r="AW138" s="14" t="s">
        <v>33</v>
      </c>
      <c r="AX138" s="14" t="s">
        <v>71</v>
      </c>
      <c r="AY138" s="265" t="s">
        <v>154</v>
      </c>
    </row>
    <row r="139" s="13" customFormat="1">
      <c r="A139" s="13"/>
      <c r="B139" s="232"/>
      <c r="C139" s="233"/>
      <c r="D139" s="227" t="s">
        <v>166</v>
      </c>
      <c r="E139" s="234" t="s">
        <v>19</v>
      </c>
      <c r="F139" s="235" t="s">
        <v>1056</v>
      </c>
      <c r="G139" s="233"/>
      <c r="H139" s="236">
        <v>1.8979999999999999</v>
      </c>
      <c r="I139" s="237"/>
      <c r="J139" s="233"/>
      <c r="K139" s="233"/>
      <c r="L139" s="238"/>
      <c r="M139" s="239"/>
      <c r="N139" s="240"/>
      <c r="O139" s="240"/>
      <c r="P139" s="240"/>
      <c r="Q139" s="240"/>
      <c r="R139" s="240"/>
      <c r="S139" s="240"/>
      <c r="T139" s="241"/>
      <c r="U139" s="13"/>
      <c r="V139" s="13"/>
      <c r="W139" s="13"/>
      <c r="X139" s="13"/>
      <c r="Y139" s="13"/>
      <c r="Z139" s="13"/>
      <c r="AA139" s="13"/>
      <c r="AB139" s="13"/>
      <c r="AC139" s="13"/>
      <c r="AD139" s="13"/>
      <c r="AE139" s="13"/>
      <c r="AT139" s="242" t="s">
        <v>166</v>
      </c>
      <c r="AU139" s="242" t="s">
        <v>79</v>
      </c>
      <c r="AV139" s="13" t="s">
        <v>81</v>
      </c>
      <c r="AW139" s="13" t="s">
        <v>33</v>
      </c>
      <c r="AX139" s="13" t="s">
        <v>71</v>
      </c>
      <c r="AY139" s="242" t="s">
        <v>154</v>
      </c>
    </row>
    <row r="140" s="13" customFormat="1">
      <c r="A140" s="13"/>
      <c r="B140" s="232"/>
      <c r="C140" s="233"/>
      <c r="D140" s="227" t="s">
        <v>166</v>
      </c>
      <c r="E140" s="234" t="s">
        <v>19</v>
      </c>
      <c r="F140" s="235" t="s">
        <v>1057</v>
      </c>
      <c r="G140" s="233"/>
      <c r="H140" s="236">
        <v>1.8979999999999999</v>
      </c>
      <c r="I140" s="237"/>
      <c r="J140" s="233"/>
      <c r="K140" s="233"/>
      <c r="L140" s="238"/>
      <c r="M140" s="239"/>
      <c r="N140" s="240"/>
      <c r="O140" s="240"/>
      <c r="P140" s="240"/>
      <c r="Q140" s="240"/>
      <c r="R140" s="240"/>
      <c r="S140" s="240"/>
      <c r="T140" s="241"/>
      <c r="U140" s="13"/>
      <c r="V140" s="13"/>
      <c r="W140" s="13"/>
      <c r="X140" s="13"/>
      <c r="Y140" s="13"/>
      <c r="Z140" s="13"/>
      <c r="AA140" s="13"/>
      <c r="AB140" s="13"/>
      <c r="AC140" s="13"/>
      <c r="AD140" s="13"/>
      <c r="AE140" s="13"/>
      <c r="AT140" s="242" t="s">
        <v>166</v>
      </c>
      <c r="AU140" s="242" t="s">
        <v>79</v>
      </c>
      <c r="AV140" s="13" t="s">
        <v>81</v>
      </c>
      <c r="AW140" s="13" t="s">
        <v>33</v>
      </c>
      <c r="AX140" s="13" t="s">
        <v>71</v>
      </c>
      <c r="AY140" s="242" t="s">
        <v>154</v>
      </c>
    </row>
    <row r="141" s="14" customFormat="1">
      <c r="A141" s="14"/>
      <c r="B141" s="256"/>
      <c r="C141" s="257"/>
      <c r="D141" s="227" t="s">
        <v>166</v>
      </c>
      <c r="E141" s="258" t="s">
        <v>19</v>
      </c>
      <c r="F141" s="259" t="s">
        <v>1002</v>
      </c>
      <c r="G141" s="257"/>
      <c r="H141" s="258" t="s">
        <v>19</v>
      </c>
      <c r="I141" s="260"/>
      <c r="J141" s="257"/>
      <c r="K141" s="257"/>
      <c r="L141" s="261"/>
      <c r="M141" s="262"/>
      <c r="N141" s="263"/>
      <c r="O141" s="263"/>
      <c r="P141" s="263"/>
      <c r="Q141" s="263"/>
      <c r="R141" s="263"/>
      <c r="S141" s="263"/>
      <c r="T141" s="264"/>
      <c r="U141" s="14"/>
      <c r="V141" s="14"/>
      <c r="W141" s="14"/>
      <c r="X141" s="14"/>
      <c r="Y141" s="14"/>
      <c r="Z141" s="14"/>
      <c r="AA141" s="14"/>
      <c r="AB141" s="14"/>
      <c r="AC141" s="14"/>
      <c r="AD141" s="14"/>
      <c r="AE141" s="14"/>
      <c r="AT141" s="265" t="s">
        <v>166</v>
      </c>
      <c r="AU141" s="265" t="s">
        <v>79</v>
      </c>
      <c r="AV141" s="14" t="s">
        <v>79</v>
      </c>
      <c r="AW141" s="14" t="s">
        <v>33</v>
      </c>
      <c r="AX141" s="14" t="s">
        <v>71</v>
      </c>
      <c r="AY141" s="265" t="s">
        <v>154</v>
      </c>
    </row>
    <row r="142" s="13" customFormat="1">
      <c r="A142" s="13"/>
      <c r="B142" s="232"/>
      <c r="C142" s="233"/>
      <c r="D142" s="227" t="s">
        <v>166</v>
      </c>
      <c r="E142" s="234" t="s">
        <v>19</v>
      </c>
      <c r="F142" s="235" t="s">
        <v>1058</v>
      </c>
      <c r="G142" s="233"/>
      <c r="H142" s="236">
        <v>1.9079999999999999</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166</v>
      </c>
      <c r="AU142" s="242" t="s">
        <v>79</v>
      </c>
      <c r="AV142" s="13" t="s">
        <v>81</v>
      </c>
      <c r="AW142" s="13" t="s">
        <v>33</v>
      </c>
      <c r="AX142" s="13" t="s">
        <v>71</v>
      </c>
      <c r="AY142" s="242" t="s">
        <v>154</v>
      </c>
    </row>
    <row r="143" s="13" customFormat="1">
      <c r="A143" s="13"/>
      <c r="B143" s="232"/>
      <c r="C143" s="233"/>
      <c r="D143" s="227" t="s">
        <v>166</v>
      </c>
      <c r="E143" s="234" t="s">
        <v>19</v>
      </c>
      <c r="F143" s="235" t="s">
        <v>1059</v>
      </c>
      <c r="G143" s="233"/>
      <c r="H143" s="236">
        <v>1.9079999999999999</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166</v>
      </c>
      <c r="AU143" s="242" t="s">
        <v>79</v>
      </c>
      <c r="AV143" s="13" t="s">
        <v>81</v>
      </c>
      <c r="AW143" s="13" t="s">
        <v>33</v>
      </c>
      <c r="AX143" s="13" t="s">
        <v>71</v>
      </c>
      <c r="AY143" s="242" t="s">
        <v>154</v>
      </c>
    </row>
    <row r="144" s="13" customFormat="1">
      <c r="A144" s="13"/>
      <c r="B144" s="232"/>
      <c r="C144" s="233"/>
      <c r="D144" s="227" t="s">
        <v>166</v>
      </c>
      <c r="E144" s="234" t="s">
        <v>19</v>
      </c>
      <c r="F144" s="235" t="s">
        <v>1040</v>
      </c>
      <c r="G144" s="233"/>
      <c r="H144" s="236">
        <v>0.63600000000000001</v>
      </c>
      <c r="I144" s="237"/>
      <c r="J144" s="233"/>
      <c r="K144" s="233"/>
      <c r="L144" s="238"/>
      <c r="M144" s="239"/>
      <c r="N144" s="240"/>
      <c r="O144" s="240"/>
      <c r="P144" s="240"/>
      <c r="Q144" s="240"/>
      <c r="R144" s="240"/>
      <c r="S144" s="240"/>
      <c r="T144" s="241"/>
      <c r="U144" s="13"/>
      <c r="V144" s="13"/>
      <c r="W144" s="13"/>
      <c r="X144" s="13"/>
      <c r="Y144" s="13"/>
      <c r="Z144" s="13"/>
      <c r="AA144" s="13"/>
      <c r="AB144" s="13"/>
      <c r="AC144" s="13"/>
      <c r="AD144" s="13"/>
      <c r="AE144" s="13"/>
      <c r="AT144" s="242" t="s">
        <v>166</v>
      </c>
      <c r="AU144" s="242" t="s">
        <v>79</v>
      </c>
      <c r="AV144" s="13" t="s">
        <v>81</v>
      </c>
      <c r="AW144" s="13" t="s">
        <v>33</v>
      </c>
      <c r="AX144" s="13" t="s">
        <v>71</v>
      </c>
      <c r="AY144" s="242" t="s">
        <v>154</v>
      </c>
    </row>
    <row r="145" s="13" customFormat="1">
      <c r="A145" s="13"/>
      <c r="B145" s="232"/>
      <c r="C145" s="233"/>
      <c r="D145" s="227" t="s">
        <v>166</v>
      </c>
      <c r="E145" s="234" t="s">
        <v>19</v>
      </c>
      <c r="F145" s="235" t="s">
        <v>1041</v>
      </c>
      <c r="G145" s="233"/>
      <c r="H145" s="236">
        <v>0.63600000000000001</v>
      </c>
      <c r="I145" s="237"/>
      <c r="J145" s="233"/>
      <c r="K145" s="233"/>
      <c r="L145" s="238"/>
      <c r="M145" s="239"/>
      <c r="N145" s="240"/>
      <c r="O145" s="240"/>
      <c r="P145" s="240"/>
      <c r="Q145" s="240"/>
      <c r="R145" s="240"/>
      <c r="S145" s="240"/>
      <c r="T145" s="241"/>
      <c r="U145" s="13"/>
      <c r="V145" s="13"/>
      <c r="W145" s="13"/>
      <c r="X145" s="13"/>
      <c r="Y145" s="13"/>
      <c r="Z145" s="13"/>
      <c r="AA145" s="13"/>
      <c r="AB145" s="13"/>
      <c r="AC145" s="13"/>
      <c r="AD145" s="13"/>
      <c r="AE145" s="13"/>
      <c r="AT145" s="242" t="s">
        <v>166</v>
      </c>
      <c r="AU145" s="242" t="s">
        <v>79</v>
      </c>
      <c r="AV145" s="13" t="s">
        <v>81</v>
      </c>
      <c r="AW145" s="13" t="s">
        <v>33</v>
      </c>
      <c r="AX145" s="13" t="s">
        <v>71</v>
      </c>
      <c r="AY145" s="242" t="s">
        <v>154</v>
      </c>
    </row>
    <row r="146" s="2" customFormat="1" ht="55.5" customHeight="1">
      <c r="A146" s="38"/>
      <c r="B146" s="39"/>
      <c r="C146" s="247" t="s">
        <v>332</v>
      </c>
      <c r="D146" s="247" t="s">
        <v>228</v>
      </c>
      <c r="E146" s="248" t="s">
        <v>609</v>
      </c>
      <c r="F146" s="249" t="s">
        <v>610</v>
      </c>
      <c r="G146" s="250" t="s">
        <v>253</v>
      </c>
      <c r="H146" s="251">
        <v>2.145</v>
      </c>
      <c r="I146" s="252"/>
      <c r="J146" s="253">
        <f>ROUND(I146*H146,2)</f>
        <v>0</v>
      </c>
      <c r="K146" s="249" t="s">
        <v>161</v>
      </c>
      <c r="L146" s="44"/>
      <c r="M146" s="254" t="s">
        <v>19</v>
      </c>
      <c r="N146" s="255" t="s">
        <v>42</v>
      </c>
      <c r="O146" s="84"/>
      <c r="P146" s="223">
        <f>O146*H146</f>
        <v>0</v>
      </c>
      <c r="Q146" s="223">
        <v>0</v>
      </c>
      <c r="R146" s="223">
        <f>Q146*H146</f>
        <v>0</v>
      </c>
      <c r="S146" s="223">
        <v>0</v>
      </c>
      <c r="T146" s="224">
        <f>S146*H146</f>
        <v>0</v>
      </c>
      <c r="U146" s="38"/>
      <c r="V146" s="38"/>
      <c r="W146" s="38"/>
      <c r="X146" s="38"/>
      <c r="Y146" s="38"/>
      <c r="Z146" s="38"/>
      <c r="AA146" s="38"/>
      <c r="AB146" s="38"/>
      <c r="AC146" s="38"/>
      <c r="AD146" s="38"/>
      <c r="AE146" s="38"/>
      <c r="AR146" s="225" t="s">
        <v>403</v>
      </c>
      <c r="AT146" s="225" t="s">
        <v>228</v>
      </c>
      <c r="AU146" s="225" t="s">
        <v>79</v>
      </c>
      <c r="AY146" s="17" t="s">
        <v>154</v>
      </c>
      <c r="BE146" s="226">
        <f>IF(N146="základní",J146,0)</f>
        <v>0</v>
      </c>
      <c r="BF146" s="226">
        <f>IF(N146="snížená",J146,0)</f>
        <v>0</v>
      </c>
      <c r="BG146" s="226">
        <f>IF(N146="zákl. přenesená",J146,0)</f>
        <v>0</v>
      </c>
      <c r="BH146" s="226">
        <f>IF(N146="sníž. přenesená",J146,0)</f>
        <v>0</v>
      </c>
      <c r="BI146" s="226">
        <f>IF(N146="nulová",J146,0)</f>
        <v>0</v>
      </c>
      <c r="BJ146" s="17" t="s">
        <v>79</v>
      </c>
      <c r="BK146" s="226">
        <f>ROUND(I146*H146,2)</f>
        <v>0</v>
      </c>
      <c r="BL146" s="17" t="s">
        <v>403</v>
      </c>
      <c r="BM146" s="225" t="s">
        <v>1060</v>
      </c>
    </row>
    <row r="147" s="2" customFormat="1">
      <c r="A147" s="38"/>
      <c r="B147" s="39"/>
      <c r="C147" s="40"/>
      <c r="D147" s="227" t="s">
        <v>165</v>
      </c>
      <c r="E147" s="40"/>
      <c r="F147" s="228" t="s">
        <v>612</v>
      </c>
      <c r="G147" s="40"/>
      <c r="H147" s="40"/>
      <c r="I147" s="229"/>
      <c r="J147" s="40"/>
      <c r="K147" s="40"/>
      <c r="L147" s="44"/>
      <c r="M147" s="230"/>
      <c r="N147" s="231"/>
      <c r="O147" s="84"/>
      <c r="P147" s="84"/>
      <c r="Q147" s="84"/>
      <c r="R147" s="84"/>
      <c r="S147" s="84"/>
      <c r="T147" s="85"/>
      <c r="U147" s="38"/>
      <c r="V147" s="38"/>
      <c r="W147" s="38"/>
      <c r="X147" s="38"/>
      <c r="Y147" s="38"/>
      <c r="Z147" s="38"/>
      <c r="AA147" s="38"/>
      <c r="AB147" s="38"/>
      <c r="AC147" s="38"/>
      <c r="AD147" s="38"/>
      <c r="AE147" s="38"/>
      <c r="AT147" s="17" t="s">
        <v>165</v>
      </c>
      <c r="AU147" s="17" t="s">
        <v>79</v>
      </c>
    </row>
    <row r="148" s="14" customFormat="1">
      <c r="A148" s="14"/>
      <c r="B148" s="256"/>
      <c r="C148" s="257"/>
      <c r="D148" s="227" t="s">
        <v>166</v>
      </c>
      <c r="E148" s="258" t="s">
        <v>19</v>
      </c>
      <c r="F148" s="259" t="s">
        <v>1010</v>
      </c>
      <c r="G148" s="257"/>
      <c r="H148" s="258" t="s">
        <v>19</v>
      </c>
      <c r="I148" s="260"/>
      <c r="J148" s="257"/>
      <c r="K148" s="257"/>
      <c r="L148" s="261"/>
      <c r="M148" s="262"/>
      <c r="N148" s="263"/>
      <c r="O148" s="263"/>
      <c r="P148" s="263"/>
      <c r="Q148" s="263"/>
      <c r="R148" s="263"/>
      <c r="S148" s="263"/>
      <c r="T148" s="264"/>
      <c r="U148" s="14"/>
      <c r="V148" s="14"/>
      <c r="W148" s="14"/>
      <c r="X148" s="14"/>
      <c r="Y148" s="14"/>
      <c r="Z148" s="14"/>
      <c r="AA148" s="14"/>
      <c r="AB148" s="14"/>
      <c r="AC148" s="14"/>
      <c r="AD148" s="14"/>
      <c r="AE148" s="14"/>
      <c r="AT148" s="265" t="s">
        <v>166</v>
      </c>
      <c r="AU148" s="265" t="s">
        <v>79</v>
      </c>
      <c r="AV148" s="14" t="s">
        <v>79</v>
      </c>
      <c r="AW148" s="14" t="s">
        <v>33</v>
      </c>
      <c r="AX148" s="14" t="s">
        <v>71</v>
      </c>
      <c r="AY148" s="265" t="s">
        <v>154</v>
      </c>
    </row>
    <row r="149" s="13" customFormat="1">
      <c r="A149" s="13"/>
      <c r="B149" s="232"/>
      <c r="C149" s="233"/>
      <c r="D149" s="227" t="s">
        <v>166</v>
      </c>
      <c r="E149" s="234" t="s">
        <v>19</v>
      </c>
      <c r="F149" s="235" t="s">
        <v>1061</v>
      </c>
      <c r="G149" s="233"/>
      <c r="H149" s="236">
        <v>2.145</v>
      </c>
      <c r="I149" s="237"/>
      <c r="J149" s="233"/>
      <c r="K149" s="233"/>
      <c r="L149" s="238"/>
      <c r="M149" s="239"/>
      <c r="N149" s="240"/>
      <c r="O149" s="240"/>
      <c r="P149" s="240"/>
      <c r="Q149" s="240"/>
      <c r="R149" s="240"/>
      <c r="S149" s="240"/>
      <c r="T149" s="241"/>
      <c r="U149" s="13"/>
      <c r="V149" s="13"/>
      <c r="W149" s="13"/>
      <c r="X149" s="13"/>
      <c r="Y149" s="13"/>
      <c r="Z149" s="13"/>
      <c r="AA149" s="13"/>
      <c r="AB149" s="13"/>
      <c r="AC149" s="13"/>
      <c r="AD149" s="13"/>
      <c r="AE149" s="13"/>
      <c r="AT149" s="242" t="s">
        <v>166</v>
      </c>
      <c r="AU149" s="242" t="s">
        <v>79</v>
      </c>
      <c r="AV149" s="13" t="s">
        <v>81</v>
      </c>
      <c r="AW149" s="13" t="s">
        <v>33</v>
      </c>
      <c r="AX149" s="13" t="s">
        <v>71</v>
      </c>
      <c r="AY149" s="242" t="s">
        <v>154</v>
      </c>
    </row>
    <row r="150" s="2" customFormat="1">
      <c r="A150" s="38"/>
      <c r="B150" s="39"/>
      <c r="C150" s="247" t="s">
        <v>337</v>
      </c>
      <c r="D150" s="247" t="s">
        <v>228</v>
      </c>
      <c r="E150" s="248" t="s">
        <v>1013</v>
      </c>
      <c r="F150" s="249" t="s">
        <v>1014</v>
      </c>
      <c r="G150" s="250" t="s">
        <v>253</v>
      </c>
      <c r="H150" s="251">
        <v>6.6420000000000003</v>
      </c>
      <c r="I150" s="252"/>
      <c r="J150" s="253">
        <f>ROUND(I150*H150,2)</f>
        <v>0</v>
      </c>
      <c r="K150" s="249" t="s">
        <v>161</v>
      </c>
      <c r="L150" s="44"/>
      <c r="M150" s="254" t="s">
        <v>19</v>
      </c>
      <c r="N150" s="255" t="s">
        <v>42</v>
      </c>
      <c r="O150" s="84"/>
      <c r="P150" s="223">
        <f>O150*H150</f>
        <v>0</v>
      </c>
      <c r="Q150" s="223">
        <v>0</v>
      </c>
      <c r="R150" s="223">
        <f>Q150*H150</f>
        <v>0</v>
      </c>
      <c r="S150" s="223">
        <v>0</v>
      </c>
      <c r="T150" s="224">
        <f>S150*H150</f>
        <v>0</v>
      </c>
      <c r="U150" s="38"/>
      <c r="V150" s="38"/>
      <c r="W150" s="38"/>
      <c r="X150" s="38"/>
      <c r="Y150" s="38"/>
      <c r="Z150" s="38"/>
      <c r="AA150" s="38"/>
      <c r="AB150" s="38"/>
      <c r="AC150" s="38"/>
      <c r="AD150" s="38"/>
      <c r="AE150" s="38"/>
      <c r="AR150" s="225" t="s">
        <v>403</v>
      </c>
      <c r="AT150" s="225" t="s">
        <v>228</v>
      </c>
      <c r="AU150" s="225" t="s">
        <v>79</v>
      </c>
      <c r="AY150" s="17" t="s">
        <v>154</v>
      </c>
      <c r="BE150" s="226">
        <f>IF(N150="základní",J150,0)</f>
        <v>0</v>
      </c>
      <c r="BF150" s="226">
        <f>IF(N150="snížená",J150,0)</f>
        <v>0</v>
      </c>
      <c r="BG150" s="226">
        <f>IF(N150="zákl. přenesená",J150,0)</f>
        <v>0</v>
      </c>
      <c r="BH150" s="226">
        <f>IF(N150="sníž. přenesená",J150,0)</f>
        <v>0</v>
      </c>
      <c r="BI150" s="226">
        <f>IF(N150="nulová",J150,0)</f>
        <v>0</v>
      </c>
      <c r="BJ150" s="17" t="s">
        <v>79</v>
      </c>
      <c r="BK150" s="226">
        <f>ROUND(I150*H150,2)</f>
        <v>0</v>
      </c>
      <c r="BL150" s="17" t="s">
        <v>403</v>
      </c>
      <c r="BM150" s="225" t="s">
        <v>1062</v>
      </c>
    </row>
    <row r="151" s="2" customFormat="1">
      <c r="A151" s="38"/>
      <c r="B151" s="39"/>
      <c r="C151" s="40"/>
      <c r="D151" s="227" t="s">
        <v>165</v>
      </c>
      <c r="E151" s="40"/>
      <c r="F151" s="228" t="s">
        <v>1016</v>
      </c>
      <c r="G151" s="40"/>
      <c r="H151" s="40"/>
      <c r="I151" s="229"/>
      <c r="J151" s="40"/>
      <c r="K151" s="40"/>
      <c r="L151" s="44"/>
      <c r="M151" s="230"/>
      <c r="N151" s="231"/>
      <c r="O151" s="84"/>
      <c r="P151" s="84"/>
      <c r="Q151" s="84"/>
      <c r="R151" s="84"/>
      <c r="S151" s="84"/>
      <c r="T151" s="85"/>
      <c r="U151" s="38"/>
      <c r="V151" s="38"/>
      <c r="W151" s="38"/>
      <c r="X151" s="38"/>
      <c r="Y151" s="38"/>
      <c r="Z151" s="38"/>
      <c r="AA151" s="38"/>
      <c r="AB151" s="38"/>
      <c r="AC151" s="38"/>
      <c r="AD151" s="38"/>
      <c r="AE151" s="38"/>
      <c r="AT151" s="17" t="s">
        <v>165</v>
      </c>
      <c r="AU151" s="17" t="s">
        <v>79</v>
      </c>
    </row>
    <row r="152" s="13" customFormat="1">
      <c r="A152" s="13"/>
      <c r="B152" s="232"/>
      <c r="C152" s="233"/>
      <c r="D152" s="227" t="s">
        <v>166</v>
      </c>
      <c r="E152" s="234" t="s">
        <v>19</v>
      </c>
      <c r="F152" s="235" t="s">
        <v>1063</v>
      </c>
      <c r="G152" s="233"/>
      <c r="H152" s="236">
        <v>1.8979999999999999</v>
      </c>
      <c r="I152" s="237"/>
      <c r="J152" s="233"/>
      <c r="K152" s="233"/>
      <c r="L152" s="238"/>
      <c r="M152" s="239"/>
      <c r="N152" s="240"/>
      <c r="O152" s="240"/>
      <c r="P152" s="240"/>
      <c r="Q152" s="240"/>
      <c r="R152" s="240"/>
      <c r="S152" s="240"/>
      <c r="T152" s="241"/>
      <c r="U152" s="13"/>
      <c r="V152" s="13"/>
      <c r="W152" s="13"/>
      <c r="X152" s="13"/>
      <c r="Y152" s="13"/>
      <c r="Z152" s="13"/>
      <c r="AA152" s="13"/>
      <c r="AB152" s="13"/>
      <c r="AC152" s="13"/>
      <c r="AD152" s="13"/>
      <c r="AE152" s="13"/>
      <c r="AT152" s="242" t="s">
        <v>166</v>
      </c>
      <c r="AU152" s="242" t="s">
        <v>79</v>
      </c>
      <c r="AV152" s="13" t="s">
        <v>81</v>
      </c>
      <c r="AW152" s="13" t="s">
        <v>33</v>
      </c>
      <c r="AX152" s="13" t="s">
        <v>71</v>
      </c>
      <c r="AY152" s="242" t="s">
        <v>154</v>
      </c>
    </row>
    <row r="153" s="13" customFormat="1">
      <c r="A153" s="13"/>
      <c r="B153" s="232"/>
      <c r="C153" s="233"/>
      <c r="D153" s="227" t="s">
        <v>166</v>
      </c>
      <c r="E153" s="234" t="s">
        <v>19</v>
      </c>
      <c r="F153" s="235" t="s">
        <v>1064</v>
      </c>
      <c r="G153" s="233"/>
      <c r="H153" s="236">
        <v>2.8460000000000001</v>
      </c>
      <c r="I153" s="237"/>
      <c r="J153" s="233"/>
      <c r="K153" s="233"/>
      <c r="L153" s="238"/>
      <c r="M153" s="239"/>
      <c r="N153" s="240"/>
      <c r="O153" s="240"/>
      <c r="P153" s="240"/>
      <c r="Q153" s="240"/>
      <c r="R153" s="240"/>
      <c r="S153" s="240"/>
      <c r="T153" s="241"/>
      <c r="U153" s="13"/>
      <c r="V153" s="13"/>
      <c r="W153" s="13"/>
      <c r="X153" s="13"/>
      <c r="Y153" s="13"/>
      <c r="Z153" s="13"/>
      <c r="AA153" s="13"/>
      <c r="AB153" s="13"/>
      <c r="AC153" s="13"/>
      <c r="AD153" s="13"/>
      <c r="AE153" s="13"/>
      <c r="AT153" s="242" t="s">
        <v>166</v>
      </c>
      <c r="AU153" s="242" t="s">
        <v>79</v>
      </c>
      <c r="AV153" s="13" t="s">
        <v>81</v>
      </c>
      <c r="AW153" s="13" t="s">
        <v>33</v>
      </c>
      <c r="AX153" s="13" t="s">
        <v>71</v>
      </c>
      <c r="AY153" s="242" t="s">
        <v>154</v>
      </c>
    </row>
    <row r="154" s="13" customFormat="1">
      <c r="A154" s="13"/>
      <c r="B154" s="232"/>
      <c r="C154" s="233"/>
      <c r="D154" s="227" t="s">
        <v>166</v>
      </c>
      <c r="E154" s="234" t="s">
        <v>19</v>
      </c>
      <c r="F154" s="235" t="s">
        <v>1057</v>
      </c>
      <c r="G154" s="233"/>
      <c r="H154" s="236">
        <v>1.8979999999999999</v>
      </c>
      <c r="I154" s="237"/>
      <c r="J154" s="233"/>
      <c r="K154" s="233"/>
      <c r="L154" s="238"/>
      <c r="M154" s="239"/>
      <c r="N154" s="240"/>
      <c r="O154" s="240"/>
      <c r="P154" s="240"/>
      <c r="Q154" s="240"/>
      <c r="R154" s="240"/>
      <c r="S154" s="240"/>
      <c r="T154" s="241"/>
      <c r="U154" s="13"/>
      <c r="V154" s="13"/>
      <c r="W154" s="13"/>
      <c r="X154" s="13"/>
      <c r="Y154" s="13"/>
      <c r="Z154" s="13"/>
      <c r="AA154" s="13"/>
      <c r="AB154" s="13"/>
      <c r="AC154" s="13"/>
      <c r="AD154" s="13"/>
      <c r="AE154" s="13"/>
      <c r="AT154" s="242" t="s">
        <v>166</v>
      </c>
      <c r="AU154" s="242" t="s">
        <v>79</v>
      </c>
      <c r="AV154" s="13" t="s">
        <v>81</v>
      </c>
      <c r="AW154" s="13" t="s">
        <v>33</v>
      </c>
      <c r="AX154" s="13" t="s">
        <v>71</v>
      </c>
      <c r="AY154" s="242" t="s">
        <v>154</v>
      </c>
    </row>
    <row r="155" s="12" customFormat="1" ht="25.92" customHeight="1">
      <c r="A155" s="12"/>
      <c r="B155" s="196"/>
      <c r="C155" s="197"/>
      <c r="D155" s="198" t="s">
        <v>70</v>
      </c>
      <c r="E155" s="199" t="s">
        <v>398</v>
      </c>
      <c r="F155" s="199" t="s">
        <v>809</v>
      </c>
      <c r="G155" s="197"/>
      <c r="H155" s="197"/>
      <c r="I155" s="200"/>
      <c r="J155" s="201">
        <f>BK155</f>
        <v>0</v>
      </c>
      <c r="K155" s="197"/>
      <c r="L155" s="202"/>
      <c r="M155" s="203"/>
      <c r="N155" s="204"/>
      <c r="O155" s="204"/>
      <c r="P155" s="205">
        <f>SUM(P156:P158)</f>
        <v>0</v>
      </c>
      <c r="Q155" s="204"/>
      <c r="R155" s="205">
        <f>SUM(R156:R158)</f>
        <v>0</v>
      </c>
      <c r="S155" s="204"/>
      <c r="T155" s="206">
        <f>SUM(T156:T158)</f>
        <v>0</v>
      </c>
      <c r="U155" s="12"/>
      <c r="V155" s="12"/>
      <c r="W155" s="12"/>
      <c r="X155" s="12"/>
      <c r="Y155" s="12"/>
      <c r="Z155" s="12"/>
      <c r="AA155" s="12"/>
      <c r="AB155" s="12"/>
      <c r="AC155" s="12"/>
      <c r="AD155" s="12"/>
      <c r="AE155" s="12"/>
      <c r="AR155" s="207" t="s">
        <v>163</v>
      </c>
      <c r="AT155" s="208" t="s">
        <v>70</v>
      </c>
      <c r="AU155" s="208" t="s">
        <v>71</v>
      </c>
      <c r="AY155" s="207" t="s">
        <v>154</v>
      </c>
      <c r="BK155" s="209">
        <f>SUM(BK156:BK158)</f>
        <v>0</v>
      </c>
    </row>
    <row r="156" s="2" customFormat="1">
      <c r="A156" s="38"/>
      <c r="B156" s="39"/>
      <c r="C156" s="247" t="s">
        <v>7</v>
      </c>
      <c r="D156" s="247" t="s">
        <v>228</v>
      </c>
      <c r="E156" s="248" t="s">
        <v>989</v>
      </c>
      <c r="F156" s="249" t="s">
        <v>990</v>
      </c>
      <c r="G156" s="250" t="s">
        <v>160</v>
      </c>
      <c r="H156" s="251">
        <v>1</v>
      </c>
      <c r="I156" s="252"/>
      <c r="J156" s="253">
        <f>ROUND(I156*H156,2)</f>
        <v>0</v>
      </c>
      <c r="K156" s="249" t="s">
        <v>161</v>
      </c>
      <c r="L156" s="44"/>
      <c r="M156" s="254" t="s">
        <v>19</v>
      </c>
      <c r="N156" s="255" t="s">
        <v>42</v>
      </c>
      <c r="O156" s="84"/>
      <c r="P156" s="223">
        <f>O156*H156</f>
        <v>0</v>
      </c>
      <c r="Q156" s="223">
        <v>0</v>
      </c>
      <c r="R156" s="223">
        <f>Q156*H156</f>
        <v>0</v>
      </c>
      <c r="S156" s="223">
        <v>0</v>
      </c>
      <c r="T156" s="224">
        <f>S156*H156</f>
        <v>0</v>
      </c>
      <c r="U156" s="38"/>
      <c r="V156" s="38"/>
      <c r="W156" s="38"/>
      <c r="X156" s="38"/>
      <c r="Y156" s="38"/>
      <c r="Z156" s="38"/>
      <c r="AA156" s="38"/>
      <c r="AB156" s="38"/>
      <c r="AC156" s="38"/>
      <c r="AD156" s="38"/>
      <c r="AE156" s="38"/>
      <c r="AR156" s="225" t="s">
        <v>403</v>
      </c>
      <c r="AT156" s="225" t="s">
        <v>228</v>
      </c>
      <c r="AU156" s="225" t="s">
        <v>79</v>
      </c>
      <c r="AY156" s="17" t="s">
        <v>154</v>
      </c>
      <c r="BE156" s="226">
        <f>IF(N156="základní",J156,0)</f>
        <v>0</v>
      </c>
      <c r="BF156" s="226">
        <f>IF(N156="snížená",J156,0)</f>
        <v>0</v>
      </c>
      <c r="BG156" s="226">
        <f>IF(N156="zákl. přenesená",J156,0)</f>
        <v>0</v>
      </c>
      <c r="BH156" s="226">
        <f>IF(N156="sníž. přenesená",J156,0)</f>
        <v>0</v>
      </c>
      <c r="BI156" s="226">
        <f>IF(N156="nulová",J156,0)</f>
        <v>0</v>
      </c>
      <c r="BJ156" s="17" t="s">
        <v>79</v>
      </c>
      <c r="BK156" s="226">
        <f>ROUND(I156*H156,2)</f>
        <v>0</v>
      </c>
      <c r="BL156" s="17" t="s">
        <v>403</v>
      </c>
      <c r="BM156" s="225" t="s">
        <v>1065</v>
      </c>
    </row>
    <row r="157" s="2" customFormat="1">
      <c r="A157" s="38"/>
      <c r="B157" s="39"/>
      <c r="C157" s="40"/>
      <c r="D157" s="227" t="s">
        <v>165</v>
      </c>
      <c r="E157" s="40"/>
      <c r="F157" s="228" t="s">
        <v>992</v>
      </c>
      <c r="G157" s="40"/>
      <c r="H157" s="40"/>
      <c r="I157" s="229"/>
      <c r="J157" s="40"/>
      <c r="K157" s="40"/>
      <c r="L157" s="44"/>
      <c r="M157" s="230"/>
      <c r="N157" s="231"/>
      <c r="O157" s="84"/>
      <c r="P157" s="84"/>
      <c r="Q157" s="84"/>
      <c r="R157" s="84"/>
      <c r="S157" s="84"/>
      <c r="T157" s="85"/>
      <c r="U157" s="38"/>
      <c r="V157" s="38"/>
      <c r="W157" s="38"/>
      <c r="X157" s="38"/>
      <c r="Y157" s="38"/>
      <c r="Z157" s="38"/>
      <c r="AA157" s="38"/>
      <c r="AB157" s="38"/>
      <c r="AC157" s="38"/>
      <c r="AD157" s="38"/>
      <c r="AE157" s="38"/>
      <c r="AT157" s="17" t="s">
        <v>165</v>
      </c>
      <c r="AU157" s="17" t="s">
        <v>79</v>
      </c>
    </row>
    <row r="158" s="13" customFormat="1">
      <c r="A158" s="13"/>
      <c r="B158" s="232"/>
      <c r="C158" s="233"/>
      <c r="D158" s="227" t="s">
        <v>166</v>
      </c>
      <c r="E158" s="234" t="s">
        <v>19</v>
      </c>
      <c r="F158" s="235" t="s">
        <v>1066</v>
      </c>
      <c r="G158" s="233"/>
      <c r="H158" s="236">
        <v>1</v>
      </c>
      <c r="I158" s="237"/>
      <c r="J158" s="233"/>
      <c r="K158" s="233"/>
      <c r="L158" s="238"/>
      <c r="M158" s="266"/>
      <c r="N158" s="267"/>
      <c r="O158" s="267"/>
      <c r="P158" s="267"/>
      <c r="Q158" s="267"/>
      <c r="R158" s="267"/>
      <c r="S158" s="267"/>
      <c r="T158" s="268"/>
      <c r="U158" s="13"/>
      <c r="V158" s="13"/>
      <c r="W158" s="13"/>
      <c r="X158" s="13"/>
      <c r="Y158" s="13"/>
      <c r="Z158" s="13"/>
      <c r="AA158" s="13"/>
      <c r="AB158" s="13"/>
      <c r="AC158" s="13"/>
      <c r="AD158" s="13"/>
      <c r="AE158" s="13"/>
      <c r="AT158" s="242" t="s">
        <v>166</v>
      </c>
      <c r="AU158" s="242" t="s">
        <v>79</v>
      </c>
      <c r="AV158" s="13" t="s">
        <v>81</v>
      </c>
      <c r="AW158" s="13" t="s">
        <v>33</v>
      </c>
      <c r="AX158" s="13" t="s">
        <v>71</v>
      </c>
      <c r="AY158" s="242" t="s">
        <v>154</v>
      </c>
    </row>
    <row r="159" s="2" customFormat="1" ht="6.96" customHeight="1">
      <c r="A159" s="38"/>
      <c r="B159" s="59"/>
      <c r="C159" s="60"/>
      <c r="D159" s="60"/>
      <c r="E159" s="60"/>
      <c r="F159" s="60"/>
      <c r="G159" s="60"/>
      <c r="H159" s="60"/>
      <c r="I159" s="60"/>
      <c r="J159" s="60"/>
      <c r="K159" s="60"/>
      <c r="L159" s="44"/>
      <c r="M159" s="38"/>
      <c r="O159" s="38"/>
      <c r="P159" s="38"/>
      <c r="Q159" s="38"/>
      <c r="R159" s="38"/>
      <c r="S159" s="38"/>
      <c r="T159" s="38"/>
      <c r="U159" s="38"/>
      <c r="V159" s="38"/>
      <c r="W159" s="38"/>
      <c r="X159" s="38"/>
      <c r="Y159" s="38"/>
      <c r="Z159" s="38"/>
      <c r="AA159" s="38"/>
      <c r="AB159" s="38"/>
      <c r="AC159" s="38"/>
      <c r="AD159" s="38"/>
      <c r="AE159" s="38"/>
    </row>
  </sheetData>
  <sheetProtection sheet="1" autoFilter="0" formatColumns="0" formatRows="0" objects="1" scenarios="1" spinCount="100000" saltValue="mx/7uKyN12T2MOHbQX+r9jcMEPoq5XX2m7U6KTGSye/detlJh450J67c4Tq4J94d2U8l4PVgnSggl4FzYKme1g==" hashValue="PxuuZjmYzK9X9Z0dScJ8uVl3170inH93Dov9chXxw5oFn6TuQyfRLGXlPV8B1oRLst0knodSi7hYS04VL+81Ng==" algorithmName="SHA-512" password="CC35"/>
  <autoFilter ref="C80:K158"/>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109</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1" customFormat="1" ht="12" customHeight="1">
      <c r="B8" s="20"/>
      <c r="D8" s="142" t="s">
        <v>123</v>
      </c>
      <c r="L8" s="20"/>
    </row>
    <row r="9" hidden="1" s="2" customFormat="1" ht="16.5" customHeight="1">
      <c r="A9" s="38"/>
      <c r="B9" s="44"/>
      <c r="C9" s="38"/>
      <c r="D9" s="38"/>
      <c r="E9" s="143" t="s">
        <v>1067</v>
      </c>
      <c r="F9" s="38"/>
      <c r="G9" s="38"/>
      <c r="H9" s="38"/>
      <c r="I9" s="38"/>
      <c r="J9" s="38"/>
      <c r="K9" s="38"/>
      <c r="L9" s="144"/>
      <c r="S9" s="38"/>
      <c r="T9" s="38"/>
      <c r="U9" s="38"/>
      <c r="V9" s="38"/>
      <c r="W9" s="38"/>
      <c r="X9" s="38"/>
      <c r="Y9" s="38"/>
      <c r="Z9" s="38"/>
      <c r="AA9" s="38"/>
      <c r="AB9" s="38"/>
      <c r="AC9" s="38"/>
      <c r="AD9" s="38"/>
      <c r="AE9" s="38"/>
    </row>
    <row r="10" hidden="1" s="2" customFormat="1" ht="12" customHeight="1">
      <c r="A10" s="38"/>
      <c r="B10" s="44"/>
      <c r="C10" s="38"/>
      <c r="D10" s="142" t="s">
        <v>220</v>
      </c>
      <c r="E10" s="38"/>
      <c r="F10" s="38"/>
      <c r="G10" s="38"/>
      <c r="H10" s="38"/>
      <c r="I10" s="38"/>
      <c r="J10" s="38"/>
      <c r="K10" s="38"/>
      <c r="L10" s="144"/>
      <c r="S10" s="38"/>
      <c r="T10" s="38"/>
      <c r="U10" s="38"/>
      <c r="V10" s="38"/>
      <c r="W10" s="38"/>
      <c r="X10" s="38"/>
      <c r="Y10" s="38"/>
      <c r="Z10" s="38"/>
      <c r="AA10" s="38"/>
      <c r="AB10" s="38"/>
      <c r="AC10" s="38"/>
      <c r="AD10" s="38"/>
      <c r="AE10" s="38"/>
    </row>
    <row r="11" hidden="1" s="2" customFormat="1" ht="16.5" customHeight="1">
      <c r="A11" s="38"/>
      <c r="B11" s="44"/>
      <c r="C11" s="38"/>
      <c r="D11" s="38"/>
      <c r="E11" s="145" t="s">
        <v>1068</v>
      </c>
      <c r="F11" s="38"/>
      <c r="G11" s="38"/>
      <c r="H11" s="38"/>
      <c r="I11" s="38"/>
      <c r="J11" s="38"/>
      <c r="K11" s="38"/>
      <c r="L11" s="144"/>
      <c r="S11" s="38"/>
      <c r="T11" s="38"/>
      <c r="U11" s="38"/>
      <c r="V11" s="38"/>
      <c r="W11" s="38"/>
      <c r="X11" s="38"/>
      <c r="Y11" s="38"/>
      <c r="Z11" s="38"/>
      <c r="AA11" s="38"/>
      <c r="AB11" s="38"/>
      <c r="AC11" s="38"/>
      <c r="AD11" s="38"/>
      <c r="AE11" s="38"/>
    </row>
    <row r="12" hidden="1"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hidden="1"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hidden="1" s="2" customFormat="1" ht="12" customHeight="1">
      <c r="A14" s="38"/>
      <c r="B14" s="44"/>
      <c r="C14" s="38"/>
      <c r="D14" s="142" t="s">
        <v>21</v>
      </c>
      <c r="E14" s="38"/>
      <c r="F14" s="133" t="s">
        <v>22</v>
      </c>
      <c r="G14" s="38"/>
      <c r="H14" s="38"/>
      <c r="I14" s="142" t="s">
        <v>23</v>
      </c>
      <c r="J14" s="146" t="str">
        <f>'Rekapitulace zakázky'!AN8</f>
        <v>1. 3. 2021</v>
      </c>
      <c r="K14" s="38"/>
      <c r="L14" s="144"/>
      <c r="S14" s="38"/>
      <c r="T14" s="38"/>
      <c r="U14" s="38"/>
      <c r="V14" s="38"/>
      <c r="W14" s="38"/>
      <c r="X14" s="38"/>
      <c r="Y14" s="38"/>
      <c r="Z14" s="38"/>
      <c r="AA14" s="38"/>
      <c r="AB14" s="38"/>
      <c r="AC14" s="38"/>
      <c r="AD14" s="38"/>
      <c r="AE14" s="38"/>
    </row>
    <row r="15" hidden="1"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hidden="1" s="2" customFormat="1" ht="12" customHeight="1">
      <c r="A16" s="38"/>
      <c r="B16" s="44"/>
      <c r="C16" s="38"/>
      <c r="D16" s="142" t="s">
        <v>25</v>
      </c>
      <c r="E16" s="38"/>
      <c r="F16" s="38"/>
      <c r="G16" s="38"/>
      <c r="H16" s="38"/>
      <c r="I16" s="142" t="s">
        <v>26</v>
      </c>
      <c r="J16" s="133" t="s">
        <v>19</v>
      </c>
      <c r="K16" s="38"/>
      <c r="L16" s="144"/>
      <c r="S16" s="38"/>
      <c r="T16" s="38"/>
      <c r="U16" s="38"/>
      <c r="V16" s="38"/>
      <c r="W16" s="38"/>
      <c r="X16" s="38"/>
      <c r="Y16" s="38"/>
      <c r="Z16" s="38"/>
      <c r="AA16" s="38"/>
      <c r="AB16" s="38"/>
      <c r="AC16" s="38"/>
      <c r="AD16" s="38"/>
      <c r="AE16" s="38"/>
    </row>
    <row r="17" hidden="1" s="2" customFormat="1" ht="18" customHeight="1">
      <c r="A17" s="38"/>
      <c r="B17" s="44"/>
      <c r="C17" s="38"/>
      <c r="D17" s="38"/>
      <c r="E17" s="133" t="s">
        <v>27</v>
      </c>
      <c r="F17" s="38"/>
      <c r="G17" s="38"/>
      <c r="H17" s="38"/>
      <c r="I17" s="142" t="s">
        <v>28</v>
      </c>
      <c r="J17" s="133" t="s">
        <v>19</v>
      </c>
      <c r="K17" s="38"/>
      <c r="L17" s="144"/>
      <c r="S17" s="38"/>
      <c r="T17" s="38"/>
      <c r="U17" s="38"/>
      <c r="V17" s="38"/>
      <c r="W17" s="38"/>
      <c r="X17" s="38"/>
      <c r="Y17" s="38"/>
      <c r="Z17" s="38"/>
      <c r="AA17" s="38"/>
      <c r="AB17" s="38"/>
      <c r="AC17" s="38"/>
      <c r="AD17" s="38"/>
      <c r="AE17" s="38"/>
    </row>
    <row r="18" hidden="1"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hidden="1" s="2" customFormat="1" ht="12" customHeight="1">
      <c r="A19" s="38"/>
      <c r="B19" s="44"/>
      <c r="C19" s="38"/>
      <c r="D19" s="142" t="s">
        <v>29</v>
      </c>
      <c r="E19" s="38"/>
      <c r="F19" s="38"/>
      <c r="G19" s="38"/>
      <c r="H19" s="38"/>
      <c r="I19" s="142" t="s">
        <v>26</v>
      </c>
      <c r="J19" s="33" t="str">
        <f>'Rekapitulace zakázky'!AN13</f>
        <v>Vyplň údaj</v>
      </c>
      <c r="K19" s="38"/>
      <c r="L19" s="144"/>
      <c r="S19" s="38"/>
      <c r="T19" s="38"/>
      <c r="U19" s="38"/>
      <c r="V19" s="38"/>
      <c r="W19" s="38"/>
      <c r="X19" s="38"/>
      <c r="Y19" s="38"/>
      <c r="Z19" s="38"/>
      <c r="AA19" s="38"/>
      <c r="AB19" s="38"/>
      <c r="AC19" s="38"/>
      <c r="AD19" s="38"/>
      <c r="AE19" s="38"/>
    </row>
    <row r="20" hidden="1" s="2" customFormat="1" ht="18" customHeight="1">
      <c r="A20" s="38"/>
      <c r="B20" s="44"/>
      <c r="C20" s="38"/>
      <c r="D20" s="38"/>
      <c r="E20" s="33" t="str">
        <f>'Rekapitulace zakázky'!E14</f>
        <v>Vyplň údaj</v>
      </c>
      <c r="F20" s="133"/>
      <c r="G20" s="133"/>
      <c r="H20" s="133"/>
      <c r="I20" s="142" t="s">
        <v>28</v>
      </c>
      <c r="J20" s="33" t="str">
        <f>'Rekapitulace zakázky'!AN14</f>
        <v>Vyplň údaj</v>
      </c>
      <c r="K20" s="38"/>
      <c r="L20" s="144"/>
      <c r="S20" s="38"/>
      <c r="T20" s="38"/>
      <c r="U20" s="38"/>
      <c r="V20" s="38"/>
      <c r="W20" s="38"/>
      <c r="X20" s="38"/>
      <c r="Y20" s="38"/>
      <c r="Z20" s="38"/>
      <c r="AA20" s="38"/>
      <c r="AB20" s="38"/>
      <c r="AC20" s="38"/>
      <c r="AD20" s="38"/>
      <c r="AE20" s="38"/>
    </row>
    <row r="21" hidden="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hidden="1" s="2" customFormat="1" ht="12" customHeight="1">
      <c r="A22" s="38"/>
      <c r="B22" s="44"/>
      <c r="C22" s="38"/>
      <c r="D22" s="142" t="s">
        <v>31</v>
      </c>
      <c r="E22" s="38"/>
      <c r="F22" s="38"/>
      <c r="G22" s="38"/>
      <c r="H22" s="38"/>
      <c r="I22" s="142" t="s">
        <v>26</v>
      </c>
      <c r="J22" s="133" t="str">
        <f>IF('Rekapitulace zakázky'!AN16="","",'Rekapitulace zakázky'!AN16)</f>
        <v/>
      </c>
      <c r="K22" s="38"/>
      <c r="L22" s="144"/>
      <c r="S22" s="38"/>
      <c r="T22" s="38"/>
      <c r="U22" s="38"/>
      <c r="V22" s="38"/>
      <c r="W22" s="38"/>
      <c r="X22" s="38"/>
      <c r="Y22" s="38"/>
      <c r="Z22" s="38"/>
      <c r="AA22" s="38"/>
      <c r="AB22" s="38"/>
      <c r="AC22" s="38"/>
      <c r="AD22" s="38"/>
      <c r="AE22" s="38"/>
    </row>
    <row r="23" hidden="1" s="2" customFormat="1" ht="18" customHeight="1">
      <c r="A23" s="38"/>
      <c r="B23" s="44"/>
      <c r="C23" s="38"/>
      <c r="D23" s="38"/>
      <c r="E23" s="133" t="str">
        <f>IF('Rekapitulace zakázky'!E17="","",'Rekapitulace zakázky'!E17)</f>
        <v xml:space="preserve"> </v>
      </c>
      <c r="F23" s="38"/>
      <c r="G23" s="38"/>
      <c r="H23" s="38"/>
      <c r="I23" s="142" t="s">
        <v>28</v>
      </c>
      <c r="J23" s="133" t="str">
        <f>IF('Rekapitulace zakázky'!AN17="","",'Rekapitulace zakázky'!AN17)</f>
        <v/>
      </c>
      <c r="K23" s="38"/>
      <c r="L23" s="144"/>
      <c r="S23" s="38"/>
      <c r="T23" s="38"/>
      <c r="U23" s="38"/>
      <c r="V23" s="38"/>
      <c r="W23" s="38"/>
      <c r="X23" s="38"/>
      <c r="Y23" s="38"/>
      <c r="Z23" s="38"/>
      <c r="AA23" s="38"/>
      <c r="AB23" s="38"/>
      <c r="AC23" s="38"/>
      <c r="AD23" s="38"/>
      <c r="AE23" s="38"/>
    </row>
    <row r="24" hidden="1"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hidden="1" s="2" customFormat="1" ht="12" customHeight="1">
      <c r="A25" s="38"/>
      <c r="B25" s="44"/>
      <c r="C25" s="38"/>
      <c r="D25" s="142" t="s">
        <v>34</v>
      </c>
      <c r="E25" s="38"/>
      <c r="F25" s="38"/>
      <c r="G25" s="38"/>
      <c r="H25" s="38"/>
      <c r="I25" s="142" t="s">
        <v>26</v>
      </c>
      <c r="J25" s="133" t="s">
        <v>19</v>
      </c>
      <c r="K25" s="38"/>
      <c r="L25" s="144"/>
      <c r="S25" s="38"/>
      <c r="T25" s="38"/>
      <c r="U25" s="38"/>
      <c r="V25" s="38"/>
      <c r="W25" s="38"/>
      <c r="X25" s="38"/>
      <c r="Y25" s="38"/>
      <c r="Z25" s="38"/>
      <c r="AA25" s="38"/>
      <c r="AB25" s="38"/>
      <c r="AC25" s="38"/>
      <c r="AD25" s="38"/>
      <c r="AE25" s="38"/>
    </row>
    <row r="26" hidden="1" s="2" customFormat="1" ht="18" customHeight="1">
      <c r="A26" s="38"/>
      <c r="B26" s="44"/>
      <c r="C26" s="38"/>
      <c r="D26" s="38"/>
      <c r="E26" s="133" t="s">
        <v>1069</v>
      </c>
      <c r="F26" s="38"/>
      <c r="G26" s="38"/>
      <c r="H26" s="38"/>
      <c r="I26" s="142" t="s">
        <v>28</v>
      </c>
      <c r="J26" s="133" t="s">
        <v>19</v>
      </c>
      <c r="K26" s="38"/>
      <c r="L26" s="144"/>
      <c r="S26" s="38"/>
      <c r="T26" s="38"/>
      <c r="U26" s="38"/>
      <c r="V26" s="38"/>
      <c r="W26" s="38"/>
      <c r="X26" s="38"/>
      <c r="Y26" s="38"/>
      <c r="Z26" s="38"/>
      <c r="AA26" s="38"/>
      <c r="AB26" s="38"/>
      <c r="AC26" s="38"/>
      <c r="AD26" s="38"/>
      <c r="AE26" s="38"/>
    </row>
    <row r="27" hidden="1"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hidden="1" s="2" customFormat="1" ht="12" customHeight="1">
      <c r="A28" s="38"/>
      <c r="B28" s="44"/>
      <c r="C28" s="38"/>
      <c r="D28" s="142" t="s">
        <v>35</v>
      </c>
      <c r="E28" s="38"/>
      <c r="F28" s="38"/>
      <c r="G28" s="38"/>
      <c r="H28" s="38"/>
      <c r="I28" s="38"/>
      <c r="J28" s="38"/>
      <c r="K28" s="38"/>
      <c r="L28" s="144"/>
      <c r="S28" s="38"/>
      <c r="T28" s="38"/>
      <c r="U28" s="38"/>
      <c r="V28" s="38"/>
      <c r="W28" s="38"/>
      <c r="X28" s="38"/>
      <c r="Y28" s="38"/>
      <c r="Z28" s="38"/>
      <c r="AA28" s="38"/>
      <c r="AB28" s="38"/>
      <c r="AC28" s="38"/>
      <c r="AD28" s="38"/>
      <c r="AE28" s="38"/>
    </row>
    <row r="29" hidden="1"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hidden="1"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25.44" customHeight="1">
      <c r="A32" s="38"/>
      <c r="B32" s="44"/>
      <c r="C32" s="38"/>
      <c r="D32" s="152" t="s">
        <v>37</v>
      </c>
      <c r="E32" s="38"/>
      <c r="F32" s="38"/>
      <c r="G32" s="38"/>
      <c r="H32" s="38"/>
      <c r="I32" s="38"/>
      <c r="J32" s="153">
        <f>ROUND(J97, 2)</f>
        <v>0</v>
      </c>
      <c r="K32" s="38"/>
      <c r="L32" s="144"/>
      <c r="S32" s="38"/>
      <c r="T32" s="38"/>
      <c r="U32" s="38"/>
      <c r="V32" s="38"/>
      <c r="W32" s="38"/>
      <c r="X32" s="38"/>
      <c r="Y32" s="38"/>
      <c r="Z32" s="38"/>
      <c r="AA32" s="38"/>
      <c r="AB32" s="38"/>
      <c r="AC32" s="38"/>
      <c r="AD32" s="38"/>
      <c r="AE32" s="38"/>
    </row>
    <row r="33" hidden="1"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hidden="1" s="2" customFormat="1" ht="14.4" customHeight="1">
      <c r="A34" s="38"/>
      <c r="B34" s="44"/>
      <c r="C34" s="38"/>
      <c r="D34" s="38"/>
      <c r="E34" s="38"/>
      <c r="F34" s="154" t="s">
        <v>39</v>
      </c>
      <c r="G34" s="38"/>
      <c r="H34" s="38"/>
      <c r="I34" s="154" t="s">
        <v>38</v>
      </c>
      <c r="J34" s="154" t="s">
        <v>40</v>
      </c>
      <c r="K34" s="38"/>
      <c r="L34" s="144"/>
      <c r="S34" s="38"/>
      <c r="T34" s="38"/>
      <c r="U34" s="38"/>
      <c r="V34" s="38"/>
      <c r="W34" s="38"/>
      <c r="X34" s="38"/>
      <c r="Y34" s="38"/>
      <c r="Z34" s="38"/>
      <c r="AA34" s="38"/>
      <c r="AB34" s="38"/>
      <c r="AC34" s="38"/>
      <c r="AD34" s="38"/>
      <c r="AE34" s="38"/>
    </row>
    <row r="35" hidden="1" s="2" customFormat="1" ht="14.4" customHeight="1">
      <c r="A35" s="38"/>
      <c r="B35" s="44"/>
      <c r="C35" s="38"/>
      <c r="D35" s="155" t="s">
        <v>41</v>
      </c>
      <c r="E35" s="142" t="s">
        <v>42</v>
      </c>
      <c r="F35" s="156">
        <f>ROUND((SUM(BE97:BE224)),  2)</f>
        <v>0</v>
      </c>
      <c r="G35" s="38"/>
      <c r="H35" s="38"/>
      <c r="I35" s="157">
        <v>0.20999999999999999</v>
      </c>
      <c r="J35" s="156">
        <f>ROUND(((SUM(BE97:BE224))*I35),  2)</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ROUND((SUM(BF97:BF224)),  2)</f>
        <v>0</v>
      </c>
      <c r="G36" s="38"/>
      <c r="H36" s="38"/>
      <c r="I36" s="157">
        <v>0.14999999999999999</v>
      </c>
      <c r="J36" s="156">
        <f>ROUND(((SUM(BF97:BF224))*I36),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ROUND((SUM(BG97:BG224)),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45</v>
      </c>
      <c r="F38" s="156">
        <f>ROUND((SUM(BH97:BH224)),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46</v>
      </c>
      <c r="F39" s="156">
        <f>ROUND((SUM(BI97:BI224)),  2)</f>
        <v>0</v>
      </c>
      <c r="G39" s="38"/>
      <c r="H39" s="38"/>
      <c r="I39" s="157">
        <v>0</v>
      </c>
      <c r="J39" s="156">
        <f>0</f>
        <v>0</v>
      </c>
      <c r="K39" s="38"/>
      <c r="L39" s="144"/>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hidden="1" s="2" customFormat="1" ht="25.44" customHeight="1">
      <c r="A41" s="38"/>
      <c r="B41" s="44"/>
      <c r="C41" s="158"/>
      <c r="D41" s="159" t="s">
        <v>47</v>
      </c>
      <c r="E41" s="160"/>
      <c r="F41" s="160"/>
      <c r="G41" s="161" t="s">
        <v>48</v>
      </c>
      <c r="H41" s="162" t="s">
        <v>49</v>
      </c>
      <c r="I41" s="160"/>
      <c r="J41" s="163">
        <f>SUM(J32:J39)</f>
        <v>0</v>
      </c>
      <c r="K41" s="164"/>
      <c r="L41" s="144"/>
      <c r="S41" s="38"/>
      <c r="T41" s="38"/>
      <c r="U41" s="38"/>
      <c r="V41" s="38"/>
      <c r="W41" s="38"/>
      <c r="X41" s="38"/>
      <c r="Y41" s="38"/>
      <c r="Z41" s="38"/>
      <c r="AA41" s="38"/>
      <c r="AB41" s="38"/>
      <c r="AC41" s="38"/>
      <c r="AD41" s="38"/>
      <c r="AE41" s="38"/>
    </row>
    <row r="42" hidden="1"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3" hidden="1"/>
    <row r="44" hidden="1"/>
    <row r="45" hidden="1"/>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125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Oprava trati v úseku Kopidlno - Jičín</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123</v>
      </c>
      <c r="D51" s="22"/>
      <c r="E51" s="22"/>
      <c r="F51" s="22"/>
      <c r="G51" s="22"/>
      <c r="H51" s="22"/>
      <c r="I51" s="22"/>
      <c r="J51" s="22"/>
      <c r="K51" s="22"/>
      <c r="L51" s="20"/>
    </row>
    <row r="52" s="2" customFormat="1" ht="16.5" customHeight="1">
      <c r="A52" s="38"/>
      <c r="B52" s="39"/>
      <c r="C52" s="40"/>
      <c r="D52" s="40"/>
      <c r="E52" s="169" t="s">
        <v>1067</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220</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05.1 - Propustek v km 36,930</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TÚ Kopidlno - Jičín</v>
      </c>
      <c r="G56" s="40"/>
      <c r="H56" s="40"/>
      <c r="I56" s="32" t="s">
        <v>23</v>
      </c>
      <c r="J56" s="72" t="str">
        <f>IF(J14="","",J14)</f>
        <v>1. 3. 2021</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Správa železnic, s.o.</v>
      </c>
      <c r="G58" s="40"/>
      <c r="H58" s="40"/>
      <c r="I58" s="32" t="s">
        <v>31</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29</v>
      </c>
      <c r="D59" s="40"/>
      <c r="E59" s="40"/>
      <c r="F59" s="27" t="str">
        <f>IF(E20="","",E20)</f>
        <v>Vyplň údaj</v>
      </c>
      <c r="G59" s="40"/>
      <c r="H59" s="40"/>
      <c r="I59" s="32" t="s">
        <v>34</v>
      </c>
      <c r="J59" s="36" t="str">
        <f>E26</f>
        <v>SMT HK</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126</v>
      </c>
      <c r="D61" s="171"/>
      <c r="E61" s="171"/>
      <c r="F61" s="171"/>
      <c r="G61" s="171"/>
      <c r="H61" s="171"/>
      <c r="I61" s="171"/>
      <c r="J61" s="172" t="s">
        <v>127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69</v>
      </c>
      <c r="D63" s="40"/>
      <c r="E63" s="40"/>
      <c r="F63" s="40"/>
      <c r="G63" s="40"/>
      <c r="H63" s="40"/>
      <c r="I63" s="40"/>
      <c r="J63" s="102">
        <f>J97</f>
        <v>0</v>
      </c>
      <c r="K63" s="40"/>
      <c r="L63" s="144"/>
      <c r="S63" s="38"/>
      <c r="T63" s="38"/>
      <c r="U63" s="38"/>
      <c r="V63" s="38"/>
      <c r="W63" s="38"/>
      <c r="X63" s="38"/>
      <c r="Y63" s="38"/>
      <c r="Z63" s="38"/>
      <c r="AA63" s="38"/>
      <c r="AB63" s="38"/>
      <c r="AC63" s="38"/>
      <c r="AD63" s="38"/>
      <c r="AE63" s="38"/>
      <c r="AU63" s="17" t="s">
        <v>128</v>
      </c>
    </row>
    <row r="64" s="9" customFormat="1" ht="24.96" customHeight="1">
      <c r="A64" s="9"/>
      <c r="B64" s="174"/>
      <c r="C64" s="175"/>
      <c r="D64" s="176" t="s">
        <v>222</v>
      </c>
      <c r="E64" s="177"/>
      <c r="F64" s="177"/>
      <c r="G64" s="177"/>
      <c r="H64" s="177"/>
      <c r="I64" s="177"/>
      <c r="J64" s="178">
        <f>J98</f>
        <v>0</v>
      </c>
      <c r="K64" s="175"/>
      <c r="L64" s="179"/>
      <c r="S64" s="9"/>
      <c r="T64" s="9"/>
      <c r="U64" s="9"/>
      <c r="V64" s="9"/>
      <c r="W64" s="9"/>
      <c r="X64" s="9"/>
      <c r="Y64" s="9"/>
      <c r="Z64" s="9"/>
      <c r="AA64" s="9"/>
      <c r="AB64" s="9"/>
      <c r="AC64" s="9"/>
      <c r="AD64" s="9"/>
      <c r="AE64" s="9"/>
    </row>
    <row r="65" s="10" customFormat="1" ht="19.92" customHeight="1">
      <c r="A65" s="10"/>
      <c r="B65" s="180"/>
      <c r="C65" s="125"/>
      <c r="D65" s="181" t="s">
        <v>1070</v>
      </c>
      <c r="E65" s="182"/>
      <c r="F65" s="182"/>
      <c r="G65" s="182"/>
      <c r="H65" s="182"/>
      <c r="I65" s="182"/>
      <c r="J65" s="183">
        <f>J99</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1071</v>
      </c>
      <c r="E66" s="182"/>
      <c r="F66" s="182"/>
      <c r="G66" s="182"/>
      <c r="H66" s="182"/>
      <c r="I66" s="182"/>
      <c r="J66" s="183">
        <f>J145</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1072</v>
      </c>
      <c r="E67" s="182"/>
      <c r="F67" s="182"/>
      <c r="G67" s="182"/>
      <c r="H67" s="182"/>
      <c r="I67" s="182"/>
      <c r="J67" s="183">
        <f>J156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1073</v>
      </c>
      <c r="E68" s="182"/>
      <c r="F68" s="182"/>
      <c r="G68" s="182"/>
      <c r="H68" s="182"/>
      <c r="I68" s="182"/>
      <c r="J68" s="183">
        <f>J178</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1074</v>
      </c>
      <c r="E69" s="182"/>
      <c r="F69" s="182"/>
      <c r="G69" s="182"/>
      <c r="H69" s="182"/>
      <c r="I69" s="182"/>
      <c r="J69" s="183">
        <f>J183</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1075</v>
      </c>
      <c r="E70" s="182"/>
      <c r="F70" s="182"/>
      <c r="G70" s="182"/>
      <c r="H70" s="182"/>
      <c r="I70" s="182"/>
      <c r="J70" s="183">
        <f>J195</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1076</v>
      </c>
      <c r="E71" s="182"/>
      <c r="F71" s="182"/>
      <c r="G71" s="182"/>
      <c r="H71" s="182"/>
      <c r="I71" s="182"/>
      <c r="J71" s="183">
        <f>J206</f>
        <v>0</v>
      </c>
      <c r="K71" s="125"/>
      <c r="L71" s="184"/>
      <c r="S71" s="10"/>
      <c r="T71" s="10"/>
      <c r="U71" s="10"/>
      <c r="V71" s="10"/>
      <c r="W71" s="10"/>
      <c r="X71" s="10"/>
      <c r="Y71" s="10"/>
      <c r="Z71" s="10"/>
      <c r="AA71" s="10"/>
      <c r="AB71" s="10"/>
      <c r="AC71" s="10"/>
      <c r="AD71" s="10"/>
      <c r="AE71" s="10"/>
    </row>
    <row r="72" s="10" customFormat="1" ht="19.92" customHeight="1">
      <c r="A72" s="10"/>
      <c r="B72" s="180"/>
      <c r="C72" s="125"/>
      <c r="D72" s="181" t="s">
        <v>1077</v>
      </c>
      <c r="E72" s="182"/>
      <c r="F72" s="182"/>
      <c r="G72" s="182"/>
      <c r="H72" s="182"/>
      <c r="I72" s="182"/>
      <c r="J72" s="183">
        <f>J209</f>
        <v>0</v>
      </c>
      <c r="K72" s="125"/>
      <c r="L72" s="184"/>
      <c r="S72" s="10"/>
      <c r="T72" s="10"/>
      <c r="U72" s="10"/>
      <c r="V72" s="10"/>
      <c r="W72" s="10"/>
      <c r="X72" s="10"/>
      <c r="Y72" s="10"/>
      <c r="Z72" s="10"/>
      <c r="AA72" s="10"/>
      <c r="AB72" s="10"/>
      <c r="AC72" s="10"/>
      <c r="AD72" s="10"/>
      <c r="AE72" s="10"/>
    </row>
    <row r="73" s="9" customFormat="1" ht="24.96" customHeight="1">
      <c r="A73" s="9"/>
      <c r="B73" s="174"/>
      <c r="C73" s="175"/>
      <c r="D73" s="176" t="s">
        <v>1078</v>
      </c>
      <c r="E73" s="177"/>
      <c r="F73" s="177"/>
      <c r="G73" s="177"/>
      <c r="H73" s="177"/>
      <c r="I73" s="177"/>
      <c r="J73" s="178">
        <f>J214</f>
        <v>0</v>
      </c>
      <c r="K73" s="175"/>
      <c r="L73" s="179"/>
      <c r="S73" s="9"/>
      <c r="T73" s="9"/>
      <c r="U73" s="9"/>
      <c r="V73" s="9"/>
      <c r="W73" s="9"/>
      <c r="X73" s="9"/>
      <c r="Y73" s="9"/>
      <c r="Z73" s="9"/>
      <c r="AA73" s="9"/>
      <c r="AB73" s="9"/>
      <c r="AC73" s="9"/>
      <c r="AD73" s="9"/>
      <c r="AE73" s="9"/>
    </row>
    <row r="74" s="10" customFormat="1" ht="19.92" customHeight="1">
      <c r="A74" s="10"/>
      <c r="B74" s="180"/>
      <c r="C74" s="125"/>
      <c r="D74" s="181" t="s">
        <v>1079</v>
      </c>
      <c r="E74" s="182"/>
      <c r="F74" s="182"/>
      <c r="G74" s="182"/>
      <c r="H74" s="182"/>
      <c r="I74" s="182"/>
      <c r="J74" s="183">
        <f>J215</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1080</v>
      </c>
      <c r="E75" s="182"/>
      <c r="F75" s="182"/>
      <c r="G75" s="182"/>
      <c r="H75" s="182"/>
      <c r="I75" s="182"/>
      <c r="J75" s="183">
        <f>J218</f>
        <v>0</v>
      </c>
      <c r="K75" s="125"/>
      <c r="L75" s="184"/>
      <c r="S75" s="10"/>
      <c r="T75" s="10"/>
      <c r="U75" s="10"/>
      <c r="V75" s="10"/>
      <c r="W75" s="10"/>
      <c r="X75" s="10"/>
      <c r="Y75" s="10"/>
      <c r="Z75" s="10"/>
      <c r="AA75" s="10"/>
      <c r="AB75" s="10"/>
      <c r="AC75" s="10"/>
      <c r="AD75" s="10"/>
      <c r="AE75" s="10"/>
    </row>
    <row r="76" s="2" customFormat="1" ht="21.84"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59"/>
      <c r="C77" s="60"/>
      <c r="D77" s="60"/>
      <c r="E77" s="60"/>
      <c r="F77" s="60"/>
      <c r="G77" s="60"/>
      <c r="H77" s="60"/>
      <c r="I77" s="60"/>
      <c r="J77" s="60"/>
      <c r="K77" s="60"/>
      <c r="L77" s="144"/>
      <c r="S77" s="38"/>
      <c r="T77" s="38"/>
      <c r="U77" s="38"/>
      <c r="V77" s="38"/>
      <c r="W77" s="38"/>
      <c r="X77" s="38"/>
      <c r="Y77" s="38"/>
      <c r="Z77" s="38"/>
      <c r="AA77" s="38"/>
      <c r="AB77" s="38"/>
      <c r="AC77" s="38"/>
      <c r="AD77" s="38"/>
      <c r="AE77" s="38"/>
    </row>
    <row r="81" s="2" customFormat="1" ht="6.96" customHeight="1">
      <c r="A81" s="38"/>
      <c r="B81" s="61"/>
      <c r="C81" s="62"/>
      <c r="D81" s="62"/>
      <c r="E81" s="62"/>
      <c r="F81" s="62"/>
      <c r="G81" s="62"/>
      <c r="H81" s="62"/>
      <c r="I81" s="62"/>
      <c r="J81" s="62"/>
      <c r="K81" s="62"/>
      <c r="L81" s="144"/>
      <c r="S81" s="38"/>
      <c r="T81" s="38"/>
      <c r="U81" s="38"/>
      <c r="V81" s="38"/>
      <c r="W81" s="38"/>
      <c r="X81" s="38"/>
      <c r="Y81" s="38"/>
      <c r="Z81" s="38"/>
      <c r="AA81" s="38"/>
      <c r="AB81" s="38"/>
      <c r="AC81" s="38"/>
      <c r="AD81" s="38"/>
      <c r="AE81" s="38"/>
    </row>
    <row r="82" s="2" customFormat="1" ht="24.96" customHeight="1">
      <c r="A82" s="38"/>
      <c r="B82" s="39"/>
      <c r="C82" s="23" t="s">
        <v>139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6.5" customHeight="1">
      <c r="A85" s="38"/>
      <c r="B85" s="39"/>
      <c r="C85" s="40"/>
      <c r="D85" s="40"/>
      <c r="E85" s="169" t="str">
        <f>E7</f>
        <v>Oprava trati v úseku Kopidlno - Jičín</v>
      </c>
      <c r="F85" s="32"/>
      <c r="G85" s="32"/>
      <c r="H85" s="32"/>
      <c r="I85" s="40"/>
      <c r="J85" s="40"/>
      <c r="K85" s="40"/>
      <c r="L85" s="144"/>
      <c r="S85" s="38"/>
      <c r="T85" s="38"/>
      <c r="U85" s="38"/>
      <c r="V85" s="38"/>
      <c r="W85" s="38"/>
      <c r="X85" s="38"/>
      <c r="Y85" s="38"/>
      <c r="Z85" s="38"/>
      <c r="AA85" s="38"/>
      <c r="AB85" s="38"/>
      <c r="AC85" s="38"/>
      <c r="AD85" s="38"/>
      <c r="AE85" s="38"/>
    </row>
    <row r="86" s="1" customFormat="1" ht="12" customHeight="1">
      <c r="B86" s="21"/>
      <c r="C86" s="32" t="s">
        <v>123</v>
      </c>
      <c r="D86" s="22"/>
      <c r="E86" s="22"/>
      <c r="F86" s="22"/>
      <c r="G86" s="22"/>
      <c r="H86" s="22"/>
      <c r="I86" s="22"/>
      <c r="J86" s="22"/>
      <c r="K86" s="22"/>
      <c r="L86" s="20"/>
    </row>
    <row r="87" s="2" customFormat="1" ht="16.5" customHeight="1">
      <c r="A87" s="38"/>
      <c r="B87" s="39"/>
      <c r="C87" s="40"/>
      <c r="D87" s="40"/>
      <c r="E87" s="169" t="s">
        <v>1067</v>
      </c>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220</v>
      </c>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6.5" customHeight="1">
      <c r="A89" s="38"/>
      <c r="B89" s="39"/>
      <c r="C89" s="40"/>
      <c r="D89" s="40"/>
      <c r="E89" s="69" t="str">
        <f>E11</f>
        <v>SO 05.1 - Propustek v km 36,930</v>
      </c>
      <c r="F89" s="40"/>
      <c r="G89" s="40"/>
      <c r="H89" s="40"/>
      <c r="I89" s="40"/>
      <c r="J89" s="40"/>
      <c r="K89" s="40"/>
      <c r="L89" s="144"/>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2" customFormat="1" ht="12" customHeight="1">
      <c r="A91" s="38"/>
      <c r="B91" s="39"/>
      <c r="C91" s="32" t="s">
        <v>21</v>
      </c>
      <c r="D91" s="40"/>
      <c r="E91" s="40"/>
      <c r="F91" s="27" t="str">
        <f>F14</f>
        <v>TÚ Kopidlno - Jičín</v>
      </c>
      <c r="G91" s="40"/>
      <c r="H91" s="40"/>
      <c r="I91" s="32" t="s">
        <v>23</v>
      </c>
      <c r="J91" s="72" t="str">
        <f>IF(J14="","",J14)</f>
        <v>1. 3. 2021</v>
      </c>
      <c r="K91" s="40"/>
      <c r="L91" s="144"/>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2" customFormat="1" ht="15.15" customHeight="1">
      <c r="A93" s="38"/>
      <c r="B93" s="39"/>
      <c r="C93" s="32" t="s">
        <v>25</v>
      </c>
      <c r="D93" s="40"/>
      <c r="E93" s="40"/>
      <c r="F93" s="27" t="str">
        <f>E17</f>
        <v>Správa železnic, s.o.</v>
      </c>
      <c r="G93" s="40"/>
      <c r="H93" s="40"/>
      <c r="I93" s="32" t="s">
        <v>31</v>
      </c>
      <c r="J93" s="36" t="str">
        <f>E23</f>
        <v xml:space="preserve"> </v>
      </c>
      <c r="K93" s="40"/>
      <c r="L93" s="144"/>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SMT HK</v>
      </c>
      <c r="K94" s="40"/>
      <c r="L94" s="144"/>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11" customFormat="1" ht="29.28" customHeight="1">
      <c r="A96" s="185"/>
      <c r="B96" s="186"/>
      <c r="C96" s="187" t="s">
        <v>140</v>
      </c>
      <c r="D96" s="188" t="s">
        <v>56</v>
      </c>
      <c r="E96" s="188" t="s">
        <v>52</v>
      </c>
      <c r="F96" s="188" t="s">
        <v>53</v>
      </c>
      <c r="G96" s="188" t="s">
        <v>141</v>
      </c>
      <c r="H96" s="188" t="s">
        <v>142</v>
      </c>
      <c r="I96" s="188" t="s">
        <v>143</v>
      </c>
      <c r="J96" s="188" t="s">
        <v>127</v>
      </c>
      <c r="K96" s="189" t="s">
        <v>144</v>
      </c>
      <c r="L96" s="190"/>
      <c r="M96" s="92" t="s">
        <v>19</v>
      </c>
      <c r="N96" s="93" t="s">
        <v>41</v>
      </c>
      <c r="O96" s="93" t="s">
        <v>145</v>
      </c>
      <c r="P96" s="93" t="s">
        <v>146</v>
      </c>
      <c r="Q96" s="93" t="s">
        <v>147</v>
      </c>
      <c r="R96" s="93" t="s">
        <v>148</v>
      </c>
      <c r="S96" s="93" t="s">
        <v>149</v>
      </c>
      <c r="T96" s="94" t="s">
        <v>150</v>
      </c>
      <c r="U96" s="185"/>
      <c r="V96" s="185"/>
      <c r="W96" s="185"/>
      <c r="X96" s="185"/>
      <c r="Y96" s="185"/>
      <c r="Z96" s="185"/>
      <c r="AA96" s="185"/>
      <c r="AB96" s="185"/>
      <c r="AC96" s="185"/>
      <c r="AD96" s="185"/>
      <c r="AE96" s="185"/>
    </row>
    <row r="97" s="2" customFormat="1" ht="22.8" customHeight="1">
      <c r="A97" s="38"/>
      <c r="B97" s="39"/>
      <c r="C97" s="99" t="s">
        <v>151</v>
      </c>
      <c r="D97" s="40"/>
      <c r="E97" s="40"/>
      <c r="F97" s="40"/>
      <c r="G97" s="40"/>
      <c r="H97" s="40"/>
      <c r="I97" s="40"/>
      <c r="J97" s="191">
        <f>BK97</f>
        <v>0</v>
      </c>
      <c r="K97" s="40"/>
      <c r="L97" s="44"/>
      <c r="M97" s="95"/>
      <c r="N97" s="192"/>
      <c r="O97" s="96"/>
      <c r="P97" s="193">
        <f>P98+P214</f>
        <v>0</v>
      </c>
      <c r="Q97" s="96"/>
      <c r="R97" s="193">
        <f>R98+R214</f>
        <v>0</v>
      </c>
      <c r="S97" s="96"/>
      <c r="T97" s="194">
        <f>T98+T214</f>
        <v>0</v>
      </c>
      <c r="U97" s="38"/>
      <c r="V97" s="38"/>
      <c r="W97" s="38"/>
      <c r="X97" s="38"/>
      <c r="Y97" s="38"/>
      <c r="Z97" s="38"/>
      <c r="AA97" s="38"/>
      <c r="AB97" s="38"/>
      <c r="AC97" s="38"/>
      <c r="AD97" s="38"/>
      <c r="AE97" s="38"/>
      <c r="AT97" s="17" t="s">
        <v>70</v>
      </c>
      <c r="AU97" s="17" t="s">
        <v>128</v>
      </c>
      <c r="BK97" s="195">
        <f>BK98+BK214</f>
        <v>0</v>
      </c>
    </row>
    <row r="98" s="12" customFormat="1" ht="25.92" customHeight="1">
      <c r="A98" s="12"/>
      <c r="B98" s="196"/>
      <c r="C98" s="197"/>
      <c r="D98" s="198" t="s">
        <v>70</v>
      </c>
      <c r="E98" s="199" t="s">
        <v>225</v>
      </c>
      <c r="F98" s="199" t="s">
        <v>226</v>
      </c>
      <c r="G98" s="197"/>
      <c r="H98" s="197"/>
      <c r="I98" s="200"/>
      <c r="J98" s="201">
        <f>BK98</f>
        <v>0</v>
      </c>
      <c r="K98" s="197"/>
      <c r="L98" s="202"/>
      <c r="M98" s="203"/>
      <c r="N98" s="204"/>
      <c r="O98" s="204"/>
      <c r="P98" s="205">
        <f>P99+P145+P156+P178+P183+P195+P206+P209</f>
        <v>0</v>
      </c>
      <c r="Q98" s="204"/>
      <c r="R98" s="205">
        <f>R99+R145+R156+R178+R183+R195+R206+R209</f>
        <v>0</v>
      </c>
      <c r="S98" s="204"/>
      <c r="T98" s="206">
        <f>T99+T145+T156+T178+T183+T195+T206+T209</f>
        <v>0</v>
      </c>
      <c r="U98" s="12"/>
      <c r="V98" s="12"/>
      <c r="W98" s="12"/>
      <c r="X98" s="12"/>
      <c r="Y98" s="12"/>
      <c r="Z98" s="12"/>
      <c r="AA98" s="12"/>
      <c r="AB98" s="12"/>
      <c r="AC98" s="12"/>
      <c r="AD98" s="12"/>
      <c r="AE98" s="12"/>
      <c r="AR98" s="207" t="s">
        <v>79</v>
      </c>
      <c r="AT98" s="208" t="s">
        <v>70</v>
      </c>
      <c r="AU98" s="208" t="s">
        <v>71</v>
      </c>
      <c r="AY98" s="207" t="s">
        <v>154</v>
      </c>
      <c r="BK98" s="209">
        <f>BK99+BK145+BK156+BK178+BK183+BK195+BK206+BK209</f>
        <v>0</v>
      </c>
    </row>
    <row r="99" s="12" customFormat="1" ht="22.8" customHeight="1">
      <c r="A99" s="12"/>
      <c r="B99" s="196"/>
      <c r="C99" s="197"/>
      <c r="D99" s="198" t="s">
        <v>70</v>
      </c>
      <c r="E99" s="210" t="s">
        <v>79</v>
      </c>
      <c r="F99" s="210" t="s">
        <v>1081</v>
      </c>
      <c r="G99" s="197"/>
      <c r="H99" s="197"/>
      <c r="I99" s="200"/>
      <c r="J99" s="211">
        <f>BK99</f>
        <v>0</v>
      </c>
      <c r="K99" s="197"/>
      <c r="L99" s="202"/>
      <c r="M99" s="203"/>
      <c r="N99" s="204"/>
      <c r="O99" s="204"/>
      <c r="P99" s="205">
        <f>SUM(P100:P144)</f>
        <v>0</v>
      </c>
      <c r="Q99" s="204"/>
      <c r="R99" s="205">
        <f>SUM(R100:R144)</f>
        <v>0</v>
      </c>
      <c r="S99" s="204"/>
      <c r="T99" s="206">
        <f>SUM(T100:T144)</f>
        <v>0</v>
      </c>
      <c r="U99" s="12"/>
      <c r="V99" s="12"/>
      <c r="W99" s="12"/>
      <c r="X99" s="12"/>
      <c r="Y99" s="12"/>
      <c r="Z99" s="12"/>
      <c r="AA99" s="12"/>
      <c r="AB99" s="12"/>
      <c r="AC99" s="12"/>
      <c r="AD99" s="12"/>
      <c r="AE99" s="12"/>
      <c r="AR99" s="207" t="s">
        <v>79</v>
      </c>
      <c r="AT99" s="208" t="s">
        <v>70</v>
      </c>
      <c r="AU99" s="208" t="s">
        <v>79</v>
      </c>
      <c r="AY99" s="207" t="s">
        <v>154</v>
      </c>
      <c r="BK99" s="209">
        <f>SUM(BK100:BK144)</f>
        <v>0</v>
      </c>
    </row>
    <row r="100" s="2" customFormat="1">
      <c r="A100" s="38"/>
      <c r="B100" s="39"/>
      <c r="C100" s="247" t="s">
        <v>79</v>
      </c>
      <c r="D100" s="247" t="s">
        <v>228</v>
      </c>
      <c r="E100" s="248" t="s">
        <v>1082</v>
      </c>
      <c r="F100" s="249" t="s">
        <v>1083</v>
      </c>
      <c r="G100" s="250" t="s">
        <v>231</v>
      </c>
      <c r="H100" s="251">
        <v>50</v>
      </c>
      <c r="I100" s="252"/>
      <c r="J100" s="253">
        <f>ROUND(I100*H100,2)</f>
        <v>0</v>
      </c>
      <c r="K100" s="249" t="s">
        <v>804</v>
      </c>
      <c r="L100" s="44"/>
      <c r="M100" s="254" t="s">
        <v>19</v>
      </c>
      <c r="N100" s="255" t="s">
        <v>42</v>
      </c>
      <c r="O100" s="84"/>
      <c r="P100" s="223">
        <f>O100*H100</f>
        <v>0</v>
      </c>
      <c r="Q100" s="223">
        <v>0</v>
      </c>
      <c r="R100" s="223">
        <f>Q100*H100</f>
        <v>0</v>
      </c>
      <c r="S100" s="223">
        <v>0</v>
      </c>
      <c r="T100" s="224">
        <f>S100*H100</f>
        <v>0</v>
      </c>
      <c r="U100" s="38"/>
      <c r="V100" s="38"/>
      <c r="W100" s="38"/>
      <c r="X100" s="38"/>
      <c r="Y100" s="38"/>
      <c r="Z100" s="38"/>
      <c r="AA100" s="38"/>
      <c r="AB100" s="38"/>
      <c r="AC100" s="38"/>
      <c r="AD100" s="38"/>
      <c r="AE100" s="38"/>
      <c r="AR100" s="225" t="s">
        <v>163</v>
      </c>
      <c r="AT100" s="225" t="s">
        <v>228</v>
      </c>
      <c r="AU100" s="225" t="s">
        <v>81</v>
      </c>
      <c r="AY100" s="17" t="s">
        <v>154</v>
      </c>
      <c r="BE100" s="226">
        <f>IF(N100="základní",J100,0)</f>
        <v>0</v>
      </c>
      <c r="BF100" s="226">
        <f>IF(N100="snížená",J100,0)</f>
        <v>0</v>
      </c>
      <c r="BG100" s="226">
        <f>IF(N100="zákl. přenesená",J100,0)</f>
        <v>0</v>
      </c>
      <c r="BH100" s="226">
        <f>IF(N100="sníž. přenesená",J100,0)</f>
        <v>0</v>
      </c>
      <c r="BI100" s="226">
        <f>IF(N100="nulová",J100,0)</f>
        <v>0</v>
      </c>
      <c r="BJ100" s="17" t="s">
        <v>79</v>
      </c>
      <c r="BK100" s="226">
        <f>ROUND(I100*H100,2)</f>
        <v>0</v>
      </c>
      <c r="BL100" s="17" t="s">
        <v>163</v>
      </c>
      <c r="BM100" s="225" t="s">
        <v>81</v>
      </c>
    </row>
    <row r="101" s="2" customFormat="1">
      <c r="A101" s="38"/>
      <c r="B101" s="39"/>
      <c r="C101" s="40"/>
      <c r="D101" s="227" t="s">
        <v>165</v>
      </c>
      <c r="E101" s="40"/>
      <c r="F101" s="228" t="s">
        <v>1083</v>
      </c>
      <c r="G101" s="40"/>
      <c r="H101" s="40"/>
      <c r="I101" s="229"/>
      <c r="J101" s="40"/>
      <c r="K101" s="40"/>
      <c r="L101" s="44"/>
      <c r="M101" s="230"/>
      <c r="N101" s="231"/>
      <c r="O101" s="84"/>
      <c r="P101" s="84"/>
      <c r="Q101" s="84"/>
      <c r="R101" s="84"/>
      <c r="S101" s="84"/>
      <c r="T101" s="85"/>
      <c r="U101" s="38"/>
      <c r="V101" s="38"/>
      <c r="W101" s="38"/>
      <c r="X101" s="38"/>
      <c r="Y101" s="38"/>
      <c r="Z101" s="38"/>
      <c r="AA101" s="38"/>
      <c r="AB101" s="38"/>
      <c r="AC101" s="38"/>
      <c r="AD101" s="38"/>
      <c r="AE101" s="38"/>
      <c r="AT101" s="17" t="s">
        <v>165</v>
      </c>
      <c r="AU101" s="17" t="s">
        <v>81</v>
      </c>
    </row>
    <row r="102" s="2" customFormat="1" ht="16.5" customHeight="1">
      <c r="A102" s="38"/>
      <c r="B102" s="39"/>
      <c r="C102" s="247" t="s">
        <v>81</v>
      </c>
      <c r="D102" s="247" t="s">
        <v>228</v>
      </c>
      <c r="E102" s="248" t="s">
        <v>1084</v>
      </c>
      <c r="F102" s="249" t="s">
        <v>1085</v>
      </c>
      <c r="G102" s="250" t="s">
        <v>231</v>
      </c>
      <c r="H102" s="251">
        <v>50</v>
      </c>
      <c r="I102" s="252"/>
      <c r="J102" s="253">
        <f>ROUND(I102*H102,2)</f>
        <v>0</v>
      </c>
      <c r="K102" s="249" t="s">
        <v>804</v>
      </c>
      <c r="L102" s="44"/>
      <c r="M102" s="254" t="s">
        <v>19</v>
      </c>
      <c r="N102" s="255" t="s">
        <v>42</v>
      </c>
      <c r="O102" s="84"/>
      <c r="P102" s="223">
        <f>O102*H102</f>
        <v>0</v>
      </c>
      <c r="Q102" s="223">
        <v>0</v>
      </c>
      <c r="R102" s="223">
        <f>Q102*H102</f>
        <v>0</v>
      </c>
      <c r="S102" s="223">
        <v>0</v>
      </c>
      <c r="T102" s="224">
        <f>S102*H102</f>
        <v>0</v>
      </c>
      <c r="U102" s="38"/>
      <c r="V102" s="38"/>
      <c r="W102" s="38"/>
      <c r="X102" s="38"/>
      <c r="Y102" s="38"/>
      <c r="Z102" s="38"/>
      <c r="AA102" s="38"/>
      <c r="AB102" s="38"/>
      <c r="AC102" s="38"/>
      <c r="AD102" s="38"/>
      <c r="AE102" s="38"/>
      <c r="AR102" s="225" t="s">
        <v>163</v>
      </c>
      <c r="AT102" s="225" t="s">
        <v>228</v>
      </c>
      <c r="AU102" s="225" t="s">
        <v>81</v>
      </c>
      <c r="AY102" s="17" t="s">
        <v>154</v>
      </c>
      <c r="BE102" s="226">
        <f>IF(N102="základní",J102,0)</f>
        <v>0</v>
      </c>
      <c r="BF102" s="226">
        <f>IF(N102="snížená",J102,0)</f>
        <v>0</v>
      </c>
      <c r="BG102" s="226">
        <f>IF(N102="zákl. přenesená",J102,0)</f>
        <v>0</v>
      </c>
      <c r="BH102" s="226">
        <f>IF(N102="sníž. přenesená",J102,0)</f>
        <v>0</v>
      </c>
      <c r="BI102" s="226">
        <f>IF(N102="nulová",J102,0)</f>
        <v>0</v>
      </c>
      <c r="BJ102" s="17" t="s">
        <v>79</v>
      </c>
      <c r="BK102" s="226">
        <f>ROUND(I102*H102,2)</f>
        <v>0</v>
      </c>
      <c r="BL102" s="17" t="s">
        <v>163</v>
      </c>
      <c r="BM102" s="225" t="s">
        <v>163</v>
      </c>
    </row>
    <row r="103" s="2" customFormat="1">
      <c r="A103" s="38"/>
      <c r="B103" s="39"/>
      <c r="C103" s="40"/>
      <c r="D103" s="227" t="s">
        <v>165</v>
      </c>
      <c r="E103" s="40"/>
      <c r="F103" s="228" t="s">
        <v>1085</v>
      </c>
      <c r="G103" s="40"/>
      <c r="H103" s="40"/>
      <c r="I103" s="229"/>
      <c r="J103" s="40"/>
      <c r="K103" s="40"/>
      <c r="L103" s="44"/>
      <c r="M103" s="230"/>
      <c r="N103" s="231"/>
      <c r="O103" s="84"/>
      <c r="P103" s="84"/>
      <c r="Q103" s="84"/>
      <c r="R103" s="84"/>
      <c r="S103" s="84"/>
      <c r="T103" s="85"/>
      <c r="U103" s="38"/>
      <c r="V103" s="38"/>
      <c r="W103" s="38"/>
      <c r="X103" s="38"/>
      <c r="Y103" s="38"/>
      <c r="Z103" s="38"/>
      <c r="AA103" s="38"/>
      <c r="AB103" s="38"/>
      <c r="AC103" s="38"/>
      <c r="AD103" s="38"/>
      <c r="AE103" s="38"/>
      <c r="AT103" s="17" t="s">
        <v>165</v>
      </c>
      <c r="AU103" s="17" t="s">
        <v>81</v>
      </c>
    </row>
    <row r="104" s="2" customFormat="1">
      <c r="A104" s="38"/>
      <c r="B104" s="39"/>
      <c r="C104" s="247" t="s">
        <v>175</v>
      </c>
      <c r="D104" s="247" t="s">
        <v>228</v>
      </c>
      <c r="E104" s="248" t="s">
        <v>1086</v>
      </c>
      <c r="F104" s="249" t="s">
        <v>1087</v>
      </c>
      <c r="G104" s="250" t="s">
        <v>238</v>
      </c>
      <c r="H104" s="251">
        <v>23.039999999999999</v>
      </c>
      <c r="I104" s="252"/>
      <c r="J104" s="253">
        <f>ROUND(I104*H104,2)</f>
        <v>0</v>
      </c>
      <c r="K104" s="249" t="s">
        <v>804</v>
      </c>
      <c r="L104" s="44"/>
      <c r="M104" s="254" t="s">
        <v>19</v>
      </c>
      <c r="N104" s="255" t="s">
        <v>42</v>
      </c>
      <c r="O104" s="84"/>
      <c r="P104" s="223">
        <f>O104*H104</f>
        <v>0</v>
      </c>
      <c r="Q104" s="223">
        <v>0</v>
      </c>
      <c r="R104" s="223">
        <f>Q104*H104</f>
        <v>0</v>
      </c>
      <c r="S104" s="223">
        <v>0</v>
      </c>
      <c r="T104" s="224">
        <f>S104*H104</f>
        <v>0</v>
      </c>
      <c r="U104" s="38"/>
      <c r="V104" s="38"/>
      <c r="W104" s="38"/>
      <c r="X104" s="38"/>
      <c r="Y104" s="38"/>
      <c r="Z104" s="38"/>
      <c r="AA104" s="38"/>
      <c r="AB104" s="38"/>
      <c r="AC104" s="38"/>
      <c r="AD104" s="38"/>
      <c r="AE104" s="38"/>
      <c r="AR104" s="225" t="s">
        <v>163</v>
      </c>
      <c r="AT104" s="225" t="s">
        <v>228</v>
      </c>
      <c r="AU104" s="225" t="s">
        <v>81</v>
      </c>
      <c r="AY104" s="17" t="s">
        <v>154</v>
      </c>
      <c r="BE104" s="226">
        <f>IF(N104="základní",J104,0)</f>
        <v>0</v>
      </c>
      <c r="BF104" s="226">
        <f>IF(N104="snížená",J104,0)</f>
        <v>0</v>
      </c>
      <c r="BG104" s="226">
        <f>IF(N104="zákl. přenesená",J104,0)</f>
        <v>0</v>
      </c>
      <c r="BH104" s="226">
        <f>IF(N104="sníž. přenesená",J104,0)</f>
        <v>0</v>
      </c>
      <c r="BI104" s="226">
        <f>IF(N104="nulová",J104,0)</f>
        <v>0</v>
      </c>
      <c r="BJ104" s="17" t="s">
        <v>79</v>
      </c>
      <c r="BK104" s="226">
        <f>ROUND(I104*H104,2)</f>
        <v>0</v>
      </c>
      <c r="BL104" s="17" t="s">
        <v>163</v>
      </c>
      <c r="BM104" s="225" t="s">
        <v>194</v>
      </c>
    </row>
    <row r="105" s="2" customFormat="1">
      <c r="A105" s="38"/>
      <c r="B105" s="39"/>
      <c r="C105" s="40"/>
      <c r="D105" s="227" t="s">
        <v>165</v>
      </c>
      <c r="E105" s="40"/>
      <c r="F105" s="228" t="s">
        <v>1087</v>
      </c>
      <c r="G105" s="40"/>
      <c r="H105" s="40"/>
      <c r="I105" s="229"/>
      <c r="J105" s="40"/>
      <c r="K105" s="40"/>
      <c r="L105" s="44"/>
      <c r="M105" s="230"/>
      <c r="N105" s="231"/>
      <c r="O105" s="84"/>
      <c r="P105" s="84"/>
      <c r="Q105" s="84"/>
      <c r="R105" s="84"/>
      <c r="S105" s="84"/>
      <c r="T105" s="85"/>
      <c r="U105" s="38"/>
      <c r="V105" s="38"/>
      <c r="W105" s="38"/>
      <c r="X105" s="38"/>
      <c r="Y105" s="38"/>
      <c r="Z105" s="38"/>
      <c r="AA105" s="38"/>
      <c r="AB105" s="38"/>
      <c r="AC105" s="38"/>
      <c r="AD105" s="38"/>
      <c r="AE105" s="38"/>
      <c r="AT105" s="17" t="s">
        <v>165</v>
      </c>
      <c r="AU105" s="17" t="s">
        <v>81</v>
      </c>
    </row>
    <row r="106" s="13" customFormat="1">
      <c r="A106" s="13"/>
      <c r="B106" s="232"/>
      <c r="C106" s="233"/>
      <c r="D106" s="227" t="s">
        <v>166</v>
      </c>
      <c r="E106" s="234" t="s">
        <v>19</v>
      </c>
      <c r="F106" s="235" t="s">
        <v>1088</v>
      </c>
      <c r="G106" s="233"/>
      <c r="H106" s="236">
        <v>2.7000000000000002</v>
      </c>
      <c r="I106" s="237"/>
      <c r="J106" s="233"/>
      <c r="K106" s="233"/>
      <c r="L106" s="238"/>
      <c r="M106" s="239"/>
      <c r="N106" s="240"/>
      <c r="O106" s="240"/>
      <c r="P106" s="240"/>
      <c r="Q106" s="240"/>
      <c r="R106" s="240"/>
      <c r="S106" s="240"/>
      <c r="T106" s="241"/>
      <c r="U106" s="13"/>
      <c r="V106" s="13"/>
      <c r="W106" s="13"/>
      <c r="X106" s="13"/>
      <c r="Y106" s="13"/>
      <c r="Z106" s="13"/>
      <c r="AA106" s="13"/>
      <c r="AB106" s="13"/>
      <c r="AC106" s="13"/>
      <c r="AD106" s="13"/>
      <c r="AE106" s="13"/>
      <c r="AT106" s="242" t="s">
        <v>166</v>
      </c>
      <c r="AU106" s="242" t="s">
        <v>81</v>
      </c>
      <c r="AV106" s="13" t="s">
        <v>81</v>
      </c>
      <c r="AW106" s="13" t="s">
        <v>33</v>
      </c>
      <c r="AX106" s="13" t="s">
        <v>71</v>
      </c>
      <c r="AY106" s="242" t="s">
        <v>154</v>
      </c>
    </row>
    <row r="107" s="13" customFormat="1">
      <c r="A107" s="13"/>
      <c r="B107" s="232"/>
      <c r="C107" s="233"/>
      <c r="D107" s="227" t="s">
        <v>166</v>
      </c>
      <c r="E107" s="234" t="s">
        <v>19</v>
      </c>
      <c r="F107" s="235" t="s">
        <v>1089</v>
      </c>
      <c r="G107" s="233"/>
      <c r="H107" s="236">
        <v>0.54000000000000004</v>
      </c>
      <c r="I107" s="237"/>
      <c r="J107" s="233"/>
      <c r="K107" s="233"/>
      <c r="L107" s="238"/>
      <c r="M107" s="239"/>
      <c r="N107" s="240"/>
      <c r="O107" s="240"/>
      <c r="P107" s="240"/>
      <c r="Q107" s="240"/>
      <c r="R107" s="240"/>
      <c r="S107" s="240"/>
      <c r="T107" s="241"/>
      <c r="U107" s="13"/>
      <c r="V107" s="13"/>
      <c r="W107" s="13"/>
      <c r="X107" s="13"/>
      <c r="Y107" s="13"/>
      <c r="Z107" s="13"/>
      <c r="AA107" s="13"/>
      <c r="AB107" s="13"/>
      <c r="AC107" s="13"/>
      <c r="AD107" s="13"/>
      <c r="AE107" s="13"/>
      <c r="AT107" s="242" t="s">
        <v>166</v>
      </c>
      <c r="AU107" s="242" t="s">
        <v>81</v>
      </c>
      <c r="AV107" s="13" t="s">
        <v>81</v>
      </c>
      <c r="AW107" s="13" t="s">
        <v>33</v>
      </c>
      <c r="AX107" s="13" t="s">
        <v>71</v>
      </c>
      <c r="AY107" s="242" t="s">
        <v>154</v>
      </c>
    </row>
    <row r="108" s="13" customFormat="1">
      <c r="A108" s="13"/>
      <c r="B108" s="232"/>
      <c r="C108" s="233"/>
      <c r="D108" s="227" t="s">
        <v>166</v>
      </c>
      <c r="E108" s="234" t="s">
        <v>19</v>
      </c>
      <c r="F108" s="235" t="s">
        <v>1090</v>
      </c>
      <c r="G108" s="233"/>
      <c r="H108" s="236">
        <v>9</v>
      </c>
      <c r="I108" s="237"/>
      <c r="J108" s="233"/>
      <c r="K108" s="233"/>
      <c r="L108" s="238"/>
      <c r="M108" s="239"/>
      <c r="N108" s="240"/>
      <c r="O108" s="240"/>
      <c r="P108" s="240"/>
      <c r="Q108" s="240"/>
      <c r="R108" s="240"/>
      <c r="S108" s="240"/>
      <c r="T108" s="241"/>
      <c r="U108" s="13"/>
      <c r="V108" s="13"/>
      <c r="W108" s="13"/>
      <c r="X108" s="13"/>
      <c r="Y108" s="13"/>
      <c r="Z108" s="13"/>
      <c r="AA108" s="13"/>
      <c r="AB108" s="13"/>
      <c r="AC108" s="13"/>
      <c r="AD108" s="13"/>
      <c r="AE108" s="13"/>
      <c r="AT108" s="242" t="s">
        <v>166</v>
      </c>
      <c r="AU108" s="242" t="s">
        <v>81</v>
      </c>
      <c r="AV108" s="13" t="s">
        <v>81</v>
      </c>
      <c r="AW108" s="13" t="s">
        <v>33</v>
      </c>
      <c r="AX108" s="13" t="s">
        <v>71</v>
      </c>
      <c r="AY108" s="242" t="s">
        <v>154</v>
      </c>
    </row>
    <row r="109" s="13" customFormat="1">
      <c r="A109" s="13"/>
      <c r="B109" s="232"/>
      <c r="C109" s="233"/>
      <c r="D109" s="227" t="s">
        <v>166</v>
      </c>
      <c r="E109" s="234" t="s">
        <v>19</v>
      </c>
      <c r="F109" s="235" t="s">
        <v>1091</v>
      </c>
      <c r="G109" s="233"/>
      <c r="H109" s="236">
        <v>10.800000000000001</v>
      </c>
      <c r="I109" s="237"/>
      <c r="J109" s="233"/>
      <c r="K109" s="233"/>
      <c r="L109" s="238"/>
      <c r="M109" s="239"/>
      <c r="N109" s="240"/>
      <c r="O109" s="240"/>
      <c r="P109" s="240"/>
      <c r="Q109" s="240"/>
      <c r="R109" s="240"/>
      <c r="S109" s="240"/>
      <c r="T109" s="241"/>
      <c r="U109" s="13"/>
      <c r="V109" s="13"/>
      <c r="W109" s="13"/>
      <c r="X109" s="13"/>
      <c r="Y109" s="13"/>
      <c r="Z109" s="13"/>
      <c r="AA109" s="13"/>
      <c r="AB109" s="13"/>
      <c r="AC109" s="13"/>
      <c r="AD109" s="13"/>
      <c r="AE109" s="13"/>
      <c r="AT109" s="242" t="s">
        <v>166</v>
      </c>
      <c r="AU109" s="242" t="s">
        <v>81</v>
      </c>
      <c r="AV109" s="13" t="s">
        <v>81</v>
      </c>
      <c r="AW109" s="13" t="s">
        <v>33</v>
      </c>
      <c r="AX109" s="13" t="s">
        <v>71</v>
      </c>
      <c r="AY109" s="242" t="s">
        <v>154</v>
      </c>
    </row>
    <row r="110" s="15" customFormat="1">
      <c r="A110" s="15"/>
      <c r="B110" s="269"/>
      <c r="C110" s="270"/>
      <c r="D110" s="227" t="s">
        <v>166</v>
      </c>
      <c r="E110" s="271" t="s">
        <v>19</v>
      </c>
      <c r="F110" s="272" t="s">
        <v>1092</v>
      </c>
      <c r="G110" s="270"/>
      <c r="H110" s="273">
        <v>23.039999999999999</v>
      </c>
      <c r="I110" s="274"/>
      <c r="J110" s="270"/>
      <c r="K110" s="270"/>
      <c r="L110" s="275"/>
      <c r="M110" s="276"/>
      <c r="N110" s="277"/>
      <c r="O110" s="277"/>
      <c r="P110" s="277"/>
      <c r="Q110" s="277"/>
      <c r="R110" s="277"/>
      <c r="S110" s="277"/>
      <c r="T110" s="278"/>
      <c r="U110" s="15"/>
      <c r="V110" s="15"/>
      <c r="W110" s="15"/>
      <c r="X110" s="15"/>
      <c r="Y110" s="15"/>
      <c r="Z110" s="15"/>
      <c r="AA110" s="15"/>
      <c r="AB110" s="15"/>
      <c r="AC110" s="15"/>
      <c r="AD110" s="15"/>
      <c r="AE110" s="15"/>
      <c r="AT110" s="279" t="s">
        <v>166</v>
      </c>
      <c r="AU110" s="279" t="s">
        <v>81</v>
      </c>
      <c r="AV110" s="15" t="s">
        <v>163</v>
      </c>
      <c r="AW110" s="15" t="s">
        <v>33</v>
      </c>
      <c r="AX110" s="15" t="s">
        <v>79</v>
      </c>
      <c r="AY110" s="279" t="s">
        <v>154</v>
      </c>
    </row>
    <row r="111" s="2" customFormat="1">
      <c r="A111" s="38"/>
      <c r="B111" s="39"/>
      <c r="C111" s="247" t="s">
        <v>163</v>
      </c>
      <c r="D111" s="247" t="s">
        <v>228</v>
      </c>
      <c r="E111" s="248" t="s">
        <v>1093</v>
      </c>
      <c r="F111" s="249" t="s">
        <v>1094</v>
      </c>
      <c r="G111" s="250" t="s">
        <v>238</v>
      </c>
      <c r="H111" s="251">
        <v>22.5</v>
      </c>
      <c r="I111" s="252"/>
      <c r="J111" s="253">
        <f>ROUND(I111*H111,2)</f>
        <v>0</v>
      </c>
      <c r="K111" s="249" t="s">
        <v>804</v>
      </c>
      <c r="L111" s="44"/>
      <c r="M111" s="254" t="s">
        <v>19</v>
      </c>
      <c r="N111" s="255" t="s">
        <v>42</v>
      </c>
      <c r="O111" s="84"/>
      <c r="P111" s="223">
        <f>O111*H111</f>
        <v>0</v>
      </c>
      <c r="Q111" s="223">
        <v>0</v>
      </c>
      <c r="R111" s="223">
        <f>Q111*H111</f>
        <v>0</v>
      </c>
      <c r="S111" s="223">
        <v>0</v>
      </c>
      <c r="T111" s="224">
        <f>S111*H111</f>
        <v>0</v>
      </c>
      <c r="U111" s="38"/>
      <c r="V111" s="38"/>
      <c r="W111" s="38"/>
      <c r="X111" s="38"/>
      <c r="Y111" s="38"/>
      <c r="Z111" s="38"/>
      <c r="AA111" s="38"/>
      <c r="AB111" s="38"/>
      <c r="AC111" s="38"/>
      <c r="AD111" s="38"/>
      <c r="AE111" s="38"/>
      <c r="AR111" s="225" t="s">
        <v>163</v>
      </c>
      <c r="AT111" s="225" t="s">
        <v>228</v>
      </c>
      <c r="AU111" s="225" t="s">
        <v>81</v>
      </c>
      <c r="AY111" s="17" t="s">
        <v>154</v>
      </c>
      <c r="BE111" s="226">
        <f>IF(N111="základní",J111,0)</f>
        <v>0</v>
      </c>
      <c r="BF111" s="226">
        <f>IF(N111="snížená",J111,0)</f>
        <v>0</v>
      </c>
      <c r="BG111" s="226">
        <f>IF(N111="zákl. přenesená",J111,0)</f>
        <v>0</v>
      </c>
      <c r="BH111" s="226">
        <f>IF(N111="sníž. přenesená",J111,0)</f>
        <v>0</v>
      </c>
      <c r="BI111" s="226">
        <f>IF(N111="nulová",J111,0)</f>
        <v>0</v>
      </c>
      <c r="BJ111" s="17" t="s">
        <v>79</v>
      </c>
      <c r="BK111" s="226">
        <f>ROUND(I111*H111,2)</f>
        <v>0</v>
      </c>
      <c r="BL111" s="17" t="s">
        <v>163</v>
      </c>
      <c r="BM111" s="225" t="s">
        <v>162</v>
      </c>
    </row>
    <row r="112" s="2" customFormat="1">
      <c r="A112" s="38"/>
      <c r="B112" s="39"/>
      <c r="C112" s="40"/>
      <c r="D112" s="227" t="s">
        <v>165</v>
      </c>
      <c r="E112" s="40"/>
      <c r="F112" s="228" t="s">
        <v>1094</v>
      </c>
      <c r="G112" s="40"/>
      <c r="H112" s="40"/>
      <c r="I112" s="229"/>
      <c r="J112" s="40"/>
      <c r="K112" s="40"/>
      <c r="L112" s="44"/>
      <c r="M112" s="230"/>
      <c r="N112" s="231"/>
      <c r="O112" s="84"/>
      <c r="P112" s="84"/>
      <c r="Q112" s="84"/>
      <c r="R112" s="84"/>
      <c r="S112" s="84"/>
      <c r="T112" s="85"/>
      <c r="U112" s="38"/>
      <c r="V112" s="38"/>
      <c r="W112" s="38"/>
      <c r="X112" s="38"/>
      <c r="Y112" s="38"/>
      <c r="Z112" s="38"/>
      <c r="AA112" s="38"/>
      <c r="AB112" s="38"/>
      <c r="AC112" s="38"/>
      <c r="AD112" s="38"/>
      <c r="AE112" s="38"/>
      <c r="AT112" s="17" t="s">
        <v>165</v>
      </c>
      <c r="AU112" s="17" t="s">
        <v>81</v>
      </c>
    </row>
    <row r="113" s="2" customFormat="1" ht="33" customHeight="1">
      <c r="A113" s="38"/>
      <c r="B113" s="39"/>
      <c r="C113" s="247" t="s">
        <v>187</v>
      </c>
      <c r="D113" s="247" t="s">
        <v>228</v>
      </c>
      <c r="E113" s="248" t="s">
        <v>1095</v>
      </c>
      <c r="F113" s="249" t="s">
        <v>1096</v>
      </c>
      <c r="G113" s="250" t="s">
        <v>238</v>
      </c>
      <c r="H113" s="251">
        <v>32.5</v>
      </c>
      <c r="I113" s="252"/>
      <c r="J113" s="253">
        <f>ROUND(I113*H113,2)</f>
        <v>0</v>
      </c>
      <c r="K113" s="249" t="s">
        <v>804</v>
      </c>
      <c r="L113" s="44"/>
      <c r="M113" s="254" t="s">
        <v>19</v>
      </c>
      <c r="N113" s="255" t="s">
        <v>42</v>
      </c>
      <c r="O113" s="84"/>
      <c r="P113" s="223">
        <f>O113*H113</f>
        <v>0</v>
      </c>
      <c r="Q113" s="223">
        <v>0</v>
      </c>
      <c r="R113" s="223">
        <f>Q113*H113</f>
        <v>0</v>
      </c>
      <c r="S113" s="223">
        <v>0</v>
      </c>
      <c r="T113" s="224">
        <f>S113*H113</f>
        <v>0</v>
      </c>
      <c r="U113" s="38"/>
      <c r="V113" s="38"/>
      <c r="W113" s="38"/>
      <c r="X113" s="38"/>
      <c r="Y113" s="38"/>
      <c r="Z113" s="38"/>
      <c r="AA113" s="38"/>
      <c r="AB113" s="38"/>
      <c r="AC113" s="38"/>
      <c r="AD113" s="38"/>
      <c r="AE113" s="38"/>
      <c r="AR113" s="225" t="s">
        <v>163</v>
      </c>
      <c r="AT113" s="225" t="s">
        <v>228</v>
      </c>
      <c r="AU113" s="225" t="s">
        <v>81</v>
      </c>
      <c r="AY113" s="17" t="s">
        <v>154</v>
      </c>
      <c r="BE113" s="226">
        <f>IF(N113="základní",J113,0)</f>
        <v>0</v>
      </c>
      <c r="BF113" s="226">
        <f>IF(N113="snížená",J113,0)</f>
        <v>0</v>
      </c>
      <c r="BG113" s="226">
        <f>IF(N113="zákl. přenesená",J113,0)</f>
        <v>0</v>
      </c>
      <c r="BH113" s="226">
        <f>IF(N113="sníž. přenesená",J113,0)</f>
        <v>0</v>
      </c>
      <c r="BI113" s="226">
        <f>IF(N113="nulová",J113,0)</f>
        <v>0</v>
      </c>
      <c r="BJ113" s="17" t="s">
        <v>79</v>
      </c>
      <c r="BK113" s="226">
        <f>ROUND(I113*H113,2)</f>
        <v>0</v>
      </c>
      <c r="BL113" s="17" t="s">
        <v>163</v>
      </c>
      <c r="BM113" s="225" t="s">
        <v>213</v>
      </c>
    </row>
    <row r="114" s="2" customFormat="1">
      <c r="A114" s="38"/>
      <c r="B114" s="39"/>
      <c r="C114" s="40"/>
      <c r="D114" s="227" t="s">
        <v>165</v>
      </c>
      <c r="E114" s="40"/>
      <c r="F114" s="228" t="s">
        <v>1096</v>
      </c>
      <c r="G114" s="40"/>
      <c r="H114" s="40"/>
      <c r="I114" s="229"/>
      <c r="J114" s="40"/>
      <c r="K114" s="40"/>
      <c r="L114" s="44"/>
      <c r="M114" s="230"/>
      <c r="N114" s="231"/>
      <c r="O114" s="84"/>
      <c r="P114" s="84"/>
      <c r="Q114" s="84"/>
      <c r="R114" s="84"/>
      <c r="S114" s="84"/>
      <c r="T114" s="85"/>
      <c r="U114" s="38"/>
      <c r="V114" s="38"/>
      <c r="W114" s="38"/>
      <c r="X114" s="38"/>
      <c r="Y114" s="38"/>
      <c r="Z114" s="38"/>
      <c r="AA114" s="38"/>
      <c r="AB114" s="38"/>
      <c r="AC114" s="38"/>
      <c r="AD114" s="38"/>
      <c r="AE114" s="38"/>
      <c r="AT114" s="17" t="s">
        <v>165</v>
      </c>
      <c r="AU114" s="17" t="s">
        <v>81</v>
      </c>
    </row>
    <row r="115" s="13" customFormat="1">
      <c r="A115" s="13"/>
      <c r="B115" s="232"/>
      <c r="C115" s="233"/>
      <c r="D115" s="227" t="s">
        <v>166</v>
      </c>
      <c r="E115" s="234" t="s">
        <v>19</v>
      </c>
      <c r="F115" s="235" t="s">
        <v>1097</v>
      </c>
      <c r="G115" s="233"/>
      <c r="H115" s="236">
        <v>32.5</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166</v>
      </c>
      <c r="AU115" s="242" t="s">
        <v>81</v>
      </c>
      <c r="AV115" s="13" t="s">
        <v>81</v>
      </c>
      <c r="AW115" s="13" t="s">
        <v>33</v>
      </c>
      <c r="AX115" s="13" t="s">
        <v>71</v>
      </c>
      <c r="AY115" s="242" t="s">
        <v>154</v>
      </c>
    </row>
    <row r="116" s="15" customFormat="1">
      <c r="A116" s="15"/>
      <c r="B116" s="269"/>
      <c r="C116" s="270"/>
      <c r="D116" s="227" t="s">
        <v>166</v>
      </c>
      <c r="E116" s="271" t="s">
        <v>19</v>
      </c>
      <c r="F116" s="272" t="s">
        <v>1092</v>
      </c>
      <c r="G116" s="270"/>
      <c r="H116" s="273">
        <v>32.5</v>
      </c>
      <c r="I116" s="274"/>
      <c r="J116" s="270"/>
      <c r="K116" s="270"/>
      <c r="L116" s="275"/>
      <c r="M116" s="276"/>
      <c r="N116" s="277"/>
      <c r="O116" s="277"/>
      <c r="P116" s="277"/>
      <c r="Q116" s="277"/>
      <c r="R116" s="277"/>
      <c r="S116" s="277"/>
      <c r="T116" s="278"/>
      <c r="U116" s="15"/>
      <c r="V116" s="15"/>
      <c r="W116" s="15"/>
      <c r="X116" s="15"/>
      <c r="Y116" s="15"/>
      <c r="Z116" s="15"/>
      <c r="AA116" s="15"/>
      <c r="AB116" s="15"/>
      <c r="AC116" s="15"/>
      <c r="AD116" s="15"/>
      <c r="AE116" s="15"/>
      <c r="AT116" s="279" t="s">
        <v>166</v>
      </c>
      <c r="AU116" s="279" t="s">
        <v>81</v>
      </c>
      <c r="AV116" s="15" t="s">
        <v>163</v>
      </c>
      <c r="AW116" s="15" t="s">
        <v>33</v>
      </c>
      <c r="AX116" s="15" t="s">
        <v>79</v>
      </c>
      <c r="AY116" s="279" t="s">
        <v>154</v>
      </c>
    </row>
    <row r="117" s="2" customFormat="1">
      <c r="A117" s="38"/>
      <c r="B117" s="39"/>
      <c r="C117" s="247" t="s">
        <v>194</v>
      </c>
      <c r="D117" s="247" t="s">
        <v>228</v>
      </c>
      <c r="E117" s="248" t="s">
        <v>1098</v>
      </c>
      <c r="F117" s="249" t="s">
        <v>1099</v>
      </c>
      <c r="G117" s="250" t="s">
        <v>238</v>
      </c>
      <c r="H117" s="251">
        <v>812.5</v>
      </c>
      <c r="I117" s="252"/>
      <c r="J117" s="253">
        <f>ROUND(I117*H117,2)</f>
        <v>0</v>
      </c>
      <c r="K117" s="249" t="s">
        <v>804</v>
      </c>
      <c r="L117" s="44"/>
      <c r="M117" s="254" t="s">
        <v>19</v>
      </c>
      <c r="N117" s="255" t="s">
        <v>42</v>
      </c>
      <c r="O117" s="84"/>
      <c r="P117" s="223">
        <f>O117*H117</f>
        <v>0</v>
      </c>
      <c r="Q117" s="223">
        <v>0</v>
      </c>
      <c r="R117" s="223">
        <f>Q117*H117</f>
        <v>0</v>
      </c>
      <c r="S117" s="223">
        <v>0</v>
      </c>
      <c r="T117" s="224">
        <f>S117*H117</f>
        <v>0</v>
      </c>
      <c r="U117" s="38"/>
      <c r="V117" s="38"/>
      <c r="W117" s="38"/>
      <c r="X117" s="38"/>
      <c r="Y117" s="38"/>
      <c r="Z117" s="38"/>
      <c r="AA117" s="38"/>
      <c r="AB117" s="38"/>
      <c r="AC117" s="38"/>
      <c r="AD117" s="38"/>
      <c r="AE117" s="38"/>
      <c r="AR117" s="225" t="s">
        <v>163</v>
      </c>
      <c r="AT117" s="225" t="s">
        <v>228</v>
      </c>
      <c r="AU117" s="225" t="s">
        <v>81</v>
      </c>
      <c r="AY117" s="17" t="s">
        <v>154</v>
      </c>
      <c r="BE117" s="226">
        <f>IF(N117="základní",J117,0)</f>
        <v>0</v>
      </c>
      <c r="BF117" s="226">
        <f>IF(N117="snížená",J117,0)</f>
        <v>0</v>
      </c>
      <c r="BG117" s="226">
        <f>IF(N117="zákl. přenesená",J117,0)</f>
        <v>0</v>
      </c>
      <c r="BH117" s="226">
        <f>IF(N117="sníž. přenesená",J117,0)</f>
        <v>0</v>
      </c>
      <c r="BI117" s="226">
        <f>IF(N117="nulová",J117,0)</f>
        <v>0</v>
      </c>
      <c r="BJ117" s="17" t="s">
        <v>79</v>
      </c>
      <c r="BK117" s="226">
        <f>ROUND(I117*H117,2)</f>
        <v>0</v>
      </c>
      <c r="BL117" s="17" t="s">
        <v>163</v>
      </c>
      <c r="BM117" s="225" t="s">
        <v>293</v>
      </c>
    </row>
    <row r="118" s="2" customFormat="1">
      <c r="A118" s="38"/>
      <c r="B118" s="39"/>
      <c r="C118" s="40"/>
      <c r="D118" s="227" t="s">
        <v>165</v>
      </c>
      <c r="E118" s="40"/>
      <c r="F118" s="228" t="s">
        <v>1099</v>
      </c>
      <c r="G118" s="40"/>
      <c r="H118" s="40"/>
      <c r="I118" s="229"/>
      <c r="J118" s="40"/>
      <c r="K118" s="40"/>
      <c r="L118" s="44"/>
      <c r="M118" s="230"/>
      <c r="N118" s="231"/>
      <c r="O118" s="84"/>
      <c r="P118" s="84"/>
      <c r="Q118" s="84"/>
      <c r="R118" s="84"/>
      <c r="S118" s="84"/>
      <c r="T118" s="85"/>
      <c r="U118" s="38"/>
      <c r="V118" s="38"/>
      <c r="W118" s="38"/>
      <c r="X118" s="38"/>
      <c r="Y118" s="38"/>
      <c r="Z118" s="38"/>
      <c r="AA118" s="38"/>
      <c r="AB118" s="38"/>
      <c r="AC118" s="38"/>
      <c r="AD118" s="38"/>
      <c r="AE118" s="38"/>
      <c r="AT118" s="17" t="s">
        <v>165</v>
      </c>
      <c r="AU118" s="17" t="s">
        <v>81</v>
      </c>
    </row>
    <row r="119" s="13" customFormat="1">
      <c r="A119" s="13"/>
      <c r="B119" s="232"/>
      <c r="C119" s="233"/>
      <c r="D119" s="227" t="s">
        <v>166</v>
      </c>
      <c r="E119" s="234" t="s">
        <v>19</v>
      </c>
      <c r="F119" s="235" t="s">
        <v>1100</v>
      </c>
      <c r="G119" s="233"/>
      <c r="H119" s="236">
        <v>812.5</v>
      </c>
      <c r="I119" s="237"/>
      <c r="J119" s="233"/>
      <c r="K119" s="233"/>
      <c r="L119" s="238"/>
      <c r="M119" s="239"/>
      <c r="N119" s="240"/>
      <c r="O119" s="240"/>
      <c r="P119" s="240"/>
      <c r="Q119" s="240"/>
      <c r="R119" s="240"/>
      <c r="S119" s="240"/>
      <c r="T119" s="241"/>
      <c r="U119" s="13"/>
      <c r="V119" s="13"/>
      <c r="W119" s="13"/>
      <c r="X119" s="13"/>
      <c r="Y119" s="13"/>
      <c r="Z119" s="13"/>
      <c r="AA119" s="13"/>
      <c r="AB119" s="13"/>
      <c r="AC119" s="13"/>
      <c r="AD119" s="13"/>
      <c r="AE119" s="13"/>
      <c r="AT119" s="242" t="s">
        <v>166</v>
      </c>
      <c r="AU119" s="242" t="s">
        <v>81</v>
      </c>
      <c r="AV119" s="13" t="s">
        <v>81</v>
      </c>
      <c r="AW119" s="13" t="s">
        <v>33</v>
      </c>
      <c r="AX119" s="13" t="s">
        <v>71</v>
      </c>
      <c r="AY119" s="242" t="s">
        <v>154</v>
      </c>
    </row>
    <row r="120" s="15" customFormat="1">
      <c r="A120" s="15"/>
      <c r="B120" s="269"/>
      <c r="C120" s="270"/>
      <c r="D120" s="227" t="s">
        <v>166</v>
      </c>
      <c r="E120" s="271" t="s">
        <v>19</v>
      </c>
      <c r="F120" s="272" t="s">
        <v>1092</v>
      </c>
      <c r="G120" s="270"/>
      <c r="H120" s="273">
        <v>812.5</v>
      </c>
      <c r="I120" s="274"/>
      <c r="J120" s="270"/>
      <c r="K120" s="270"/>
      <c r="L120" s="275"/>
      <c r="M120" s="276"/>
      <c r="N120" s="277"/>
      <c r="O120" s="277"/>
      <c r="P120" s="277"/>
      <c r="Q120" s="277"/>
      <c r="R120" s="277"/>
      <c r="S120" s="277"/>
      <c r="T120" s="278"/>
      <c r="U120" s="15"/>
      <c r="V120" s="15"/>
      <c r="W120" s="15"/>
      <c r="X120" s="15"/>
      <c r="Y120" s="15"/>
      <c r="Z120" s="15"/>
      <c r="AA120" s="15"/>
      <c r="AB120" s="15"/>
      <c r="AC120" s="15"/>
      <c r="AD120" s="15"/>
      <c r="AE120" s="15"/>
      <c r="AT120" s="279" t="s">
        <v>166</v>
      </c>
      <c r="AU120" s="279" t="s">
        <v>81</v>
      </c>
      <c r="AV120" s="15" t="s">
        <v>163</v>
      </c>
      <c r="AW120" s="15" t="s">
        <v>33</v>
      </c>
      <c r="AX120" s="15" t="s">
        <v>79</v>
      </c>
      <c r="AY120" s="279" t="s">
        <v>154</v>
      </c>
    </row>
    <row r="121" s="2" customFormat="1">
      <c r="A121" s="38"/>
      <c r="B121" s="39"/>
      <c r="C121" s="247" t="s">
        <v>196</v>
      </c>
      <c r="D121" s="247" t="s">
        <v>228</v>
      </c>
      <c r="E121" s="248" t="s">
        <v>1101</v>
      </c>
      <c r="F121" s="249" t="s">
        <v>1102</v>
      </c>
      <c r="G121" s="250" t="s">
        <v>238</v>
      </c>
      <c r="H121" s="251">
        <v>22.5</v>
      </c>
      <c r="I121" s="252"/>
      <c r="J121" s="253">
        <f>ROUND(I121*H121,2)</f>
        <v>0</v>
      </c>
      <c r="K121" s="249" t="s">
        <v>804</v>
      </c>
      <c r="L121" s="44"/>
      <c r="M121" s="254" t="s">
        <v>19</v>
      </c>
      <c r="N121" s="255" t="s">
        <v>42</v>
      </c>
      <c r="O121" s="84"/>
      <c r="P121" s="223">
        <f>O121*H121</f>
        <v>0</v>
      </c>
      <c r="Q121" s="223">
        <v>0</v>
      </c>
      <c r="R121" s="223">
        <f>Q121*H121</f>
        <v>0</v>
      </c>
      <c r="S121" s="223">
        <v>0</v>
      </c>
      <c r="T121" s="224">
        <f>S121*H121</f>
        <v>0</v>
      </c>
      <c r="U121" s="38"/>
      <c r="V121" s="38"/>
      <c r="W121" s="38"/>
      <c r="X121" s="38"/>
      <c r="Y121" s="38"/>
      <c r="Z121" s="38"/>
      <c r="AA121" s="38"/>
      <c r="AB121" s="38"/>
      <c r="AC121" s="38"/>
      <c r="AD121" s="38"/>
      <c r="AE121" s="38"/>
      <c r="AR121" s="225" t="s">
        <v>163</v>
      </c>
      <c r="AT121" s="225" t="s">
        <v>228</v>
      </c>
      <c r="AU121" s="225" t="s">
        <v>81</v>
      </c>
      <c r="AY121" s="17" t="s">
        <v>154</v>
      </c>
      <c r="BE121" s="226">
        <f>IF(N121="základní",J121,0)</f>
        <v>0</v>
      </c>
      <c r="BF121" s="226">
        <f>IF(N121="snížená",J121,0)</f>
        <v>0</v>
      </c>
      <c r="BG121" s="226">
        <f>IF(N121="zákl. přenesená",J121,0)</f>
        <v>0</v>
      </c>
      <c r="BH121" s="226">
        <f>IF(N121="sníž. přenesená",J121,0)</f>
        <v>0</v>
      </c>
      <c r="BI121" s="226">
        <f>IF(N121="nulová",J121,0)</f>
        <v>0</v>
      </c>
      <c r="BJ121" s="17" t="s">
        <v>79</v>
      </c>
      <c r="BK121" s="226">
        <f>ROUND(I121*H121,2)</f>
        <v>0</v>
      </c>
      <c r="BL121" s="17" t="s">
        <v>163</v>
      </c>
      <c r="BM121" s="225" t="s">
        <v>305</v>
      </c>
    </row>
    <row r="122" s="2" customFormat="1">
      <c r="A122" s="38"/>
      <c r="B122" s="39"/>
      <c r="C122" s="40"/>
      <c r="D122" s="227" t="s">
        <v>165</v>
      </c>
      <c r="E122" s="40"/>
      <c r="F122" s="228" t="s">
        <v>1102</v>
      </c>
      <c r="G122" s="40"/>
      <c r="H122" s="40"/>
      <c r="I122" s="229"/>
      <c r="J122" s="40"/>
      <c r="K122" s="40"/>
      <c r="L122" s="44"/>
      <c r="M122" s="230"/>
      <c r="N122" s="231"/>
      <c r="O122" s="84"/>
      <c r="P122" s="84"/>
      <c r="Q122" s="84"/>
      <c r="R122" s="84"/>
      <c r="S122" s="84"/>
      <c r="T122" s="85"/>
      <c r="U122" s="38"/>
      <c r="V122" s="38"/>
      <c r="W122" s="38"/>
      <c r="X122" s="38"/>
      <c r="Y122" s="38"/>
      <c r="Z122" s="38"/>
      <c r="AA122" s="38"/>
      <c r="AB122" s="38"/>
      <c r="AC122" s="38"/>
      <c r="AD122" s="38"/>
      <c r="AE122" s="38"/>
      <c r="AT122" s="17" t="s">
        <v>165</v>
      </c>
      <c r="AU122" s="17" t="s">
        <v>81</v>
      </c>
    </row>
    <row r="123" s="2" customFormat="1">
      <c r="A123" s="38"/>
      <c r="B123" s="39"/>
      <c r="C123" s="247" t="s">
        <v>162</v>
      </c>
      <c r="D123" s="247" t="s">
        <v>228</v>
      </c>
      <c r="E123" s="248" t="s">
        <v>1103</v>
      </c>
      <c r="F123" s="249" t="s">
        <v>1104</v>
      </c>
      <c r="G123" s="250" t="s">
        <v>238</v>
      </c>
      <c r="H123" s="251">
        <v>22.5</v>
      </c>
      <c r="I123" s="252"/>
      <c r="J123" s="253">
        <f>ROUND(I123*H123,2)</f>
        <v>0</v>
      </c>
      <c r="K123" s="249" t="s">
        <v>804</v>
      </c>
      <c r="L123" s="44"/>
      <c r="M123" s="254" t="s">
        <v>19</v>
      </c>
      <c r="N123" s="255" t="s">
        <v>42</v>
      </c>
      <c r="O123" s="84"/>
      <c r="P123" s="223">
        <f>O123*H123</f>
        <v>0</v>
      </c>
      <c r="Q123" s="223">
        <v>0</v>
      </c>
      <c r="R123" s="223">
        <f>Q123*H123</f>
        <v>0</v>
      </c>
      <c r="S123" s="223">
        <v>0</v>
      </c>
      <c r="T123" s="224">
        <f>S123*H123</f>
        <v>0</v>
      </c>
      <c r="U123" s="38"/>
      <c r="V123" s="38"/>
      <c r="W123" s="38"/>
      <c r="X123" s="38"/>
      <c r="Y123" s="38"/>
      <c r="Z123" s="38"/>
      <c r="AA123" s="38"/>
      <c r="AB123" s="38"/>
      <c r="AC123" s="38"/>
      <c r="AD123" s="38"/>
      <c r="AE123" s="38"/>
      <c r="AR123" s="225" t="s">
        <v>163</v>
      </c>
      <c r="AT123" s="225" t="s">
        <v>228</v>
      </c>
      <c r="AU123" s="225" t="s">
        <v>81</v>
      </c>
      <c r="AY123" s="17" t="s">
        <v>154</v>
      </c>
      <c r="BE123" s="226">
        <f>IF(N123="základní",J123,0)</f>
        <v>0</v>
      </c>
      <c r="BF123" s="226">
        <f>IF(N123="snížená",J123,0)</f>
        <v>0</v>
      </c>
      <c r="BG123" s="226">
        <f>IF(N123="zákl. přenesená",J123,0)</f>
        <v>0</v>
      </c>
      <c r="BH123" s="226">
        <f>IF(N123="sníž. přenesená",J123,0)</f>
        <v>0</v>
      </c>
      <c r="BI123" s="226">
        <f>IF(N123="nulová",J123,0)</f>
        <v>0</v>
      </c>
      <c r="BJ123" s="17" t="s">
        <v>79</v>
      </c>
      <c r="BK123" s="226">
        <f>ROUND(I123*H123,2)</f>
        <v>0</v>
      </c>
      <c r="BL123" s="17" t="s">
        <v>163</v>
      </c>
      <c r="BM123" s="225" t="s">
        <v>315</v>
      </c>
    </row>
    <row r="124" s="2" customFormat="1">
      <c r="A124" s="38"/>
      <c r="B124" s="39"/>
      <c r="C124" s="40"/>
      <c r="D124" s="227" t="s">
        <v>165</v>
      </c>
      <c r="E124" s="40"/>
      <c r="F124" s="228" t="s">
        <v>1104</v>
      </c>
      <c r="G124" s="40"/>
      <c r="H124" s="40"/>
      <c r="I124" s="229"/>
      <c r="J124" s="40"/>
      <c r="K124" s="40"/>
      <c r="L124" s="44"/>
      <c r="M124" s="230"/>
      <c r="N124" s="231"/>
      <c r="O124" s="84"/>
      <c r="P124" s="84"/>
      <c r="Q124" s="84"/>
      <c r="R124" s="84"/>
      <c r="S124" s="84"/>
      <c r="T124" s="85"/>
      <c r="U124" s="38"/>
      <c r="V124" s="38"/>
      <c r="W124" s="38"/>
      <c r="X124" s="38"/>
      <c r="Y124" s="38"/>
      <c r="Z124" s="38"/>
      <c r="AA124" s="38"/>
      <c r="AB124" s="38"/>
      <c r="AC124" s="38"/>
      <c r="AD124" s="38"/>
      <c r="AE124" s="38"/>
      <c r="AT124" s="17" t="s">
        <v>165</v>
      </c>
      <c r="AU124" s="17" t="s">
        <v>81</v>
      </c>
    </row>
    <row r="125" s="13" customFormat="1">
      <c r="A125" s="13"/>
      <c r="B125" s="232"/>
      <c r="C125" s="233"/>
      <c r="D125" s="227" t="s">
        <v>166</v>
      </c>
      <c r="E125" s="234" t="s">
        <v>19</v>
      </c>
      <c r="F125" s="235" t="s">
        <v>1105</v>
      </c>
      <c r="G125" s="233"/>
      <c r="H125" s="236">
        <v>22.5</v>
      </c>
      <c r="I125" s="237"/>
      <c r="J125" s="233"/>
      <c r="K125" s="233"/>
      <c r="L125" s="238"/>
      <c r="M125" s="239"/>
      <c r="N125" s="240"/>
      <c r="O125" s="240"/>
      <c r="P125" s="240"/>
      <c r="Q125" s="240"/>
      <c r="R125" s="240"/>
      <c r="S125" s="240"/>
      <c r="T125" s="241"/>
      <c r="U125" s="13"/>
      <c r="V125" s="13"/>
      <c r="W125" s="13"/>
      <c r="X125" s="13"/>
      <c r="Y125" s="13"/>
      <c r="Z125" s="13"/>
      <c r="AA125" s="13"/>
      <c r="AB125" s="13"/>
      <c r="AC125" s="13"/>
      <c r="AD125" s="13"/>
      <c r="AE125" s="13"/>
      <c r="AT125" s="242" t="s">
        <v>166</v>
      </c>
      <c r="AU125" s="242" t="s">
        <v>81</v>
      </c>
      <c r="AV125" s="13" t="s">
        <v>81</v>
      </c>
      <c r="AW125" s="13" t="s">
        <v>33</v>
      </c>
      <c r="AX125" s="13" t="s">
        <v>71</v>
      </c>
      <c r="AY125" s="242" t="s">
        <v>154</v>
      </c>
    </row>
    <row r="126" s="15" customFormat="1">
      <c r="A126" s="15"/>
      <c r="B126" s="269"/>
      <c r="C126" s="270"/>
      <c r="D126" s="227" t="s">
        <v>166</v>
      </c>
      <c r="E126" s="271" t="s">
        <v>19</v>
      </c>
      <c r="F126" s="272" t="s">
        <v>1092</v>
      </c>
      <c r="G126" s="270"/>
      <c r="H126" s="273">
        <v>22.5</v>
      </c>
      <c r="I126" s="274"/>
      <c r="J126" s="270"/>
      <c r="K126" s="270"/>
      <c r="L126" s="275"/>
      <c r="M126" s="276"/>
      <c r="N126" s="277"/>
      <c r="O126" s="277"/>
      <c r="P126" s="277"/>
      <c r="Q126" s="277"/>
      <c r="R126" s="277"/>
      <c r="S126" s="277"/>
      <c r="T126" s="278"/>
      <c r="U126" s="15"/>
      <c r="V126" s="15"/>
      <c r="W126" s="15"/>
      <c r="X126" s="15"/>
      <c r="Y126" s="15"/>
      <c r="Z126" s="15"/>
      <c r="AA126" s="15"/>
      <c r="AB126" s="15"/>
      <c r="AC126" s="15"/>
      <c r="AD126" s="15"/>
      <c r="AE126" s="15"/>
      <c r="AT126" s="279" t="s">
        <v>166</v>
      </c>
      <c r="AU126" s="279" t="s">
        <v>81</v>
      </c>
      <c r="AV126" s="15" t="s">
        <v>163</v>
      </c>
      <c r="AW126" s="15" t="s">
        <v>33</v>
      </c>
      <c r="AX126" s="15" t="s">
        <v>79</v>
      </c>
      <c r="AY126" s="279" t="s">
        <v>154</v>
      </c>
    </row>
    <row r="127" s="2" customFormat="1" ht="33" customHeight="1">
      <c r="A127" s="38"/>
      <c r="B127" s="39"/>
      <c r="C127" s="247" t="s">
        <v>205</v>
      </c>
      <c r="D127" s="247" t="s">
        <v>228</v>
      </c>
      <c r="E127" s="248" t="s">
        <v>1106</v>
      </c>
      <c r="F127" s="249" t="s">
        <v>1107</v>
      </c>
      <c r="G127" s="250" t="s">
        <v>253</v>
      </c>
      <c r="H127" s="251">
        <v>40.5</v>
      </c>
      <c r="I127" s="252"/>
      <c r="J127" s="253">
        <f>ROUND(I127*H127,2)</f>
        <v>0</v>
      </c>
      <c r="K127" s="249" t="s">
        <v>804</v>
      </c>
      <c r="L127" s="44"/>
      <c r="M127" s="254" t="s">
        <v>19</v>
      </c>
      <c r="N127" s="255" t="s">
        <v>42</v>
      </c>
      <c r="O127" s="84"/>
      <c r="P127" s="223">
        <f>O127*H127</f>
        <v>0</v>
      </c>
      <c r="Q127" s="223">
        <v>0</v>
      </c>
      <c r="R127" s="223">
        <f>Q127*H127</f>
        <v>0</v>
      </c>
      <c r="S127" s="223">
        <v>0</v>
      </c>
      <c r="T127" s="224">
        <f>S127*H127</f>
        <v>0</v>
      </c>
      <c r="U127" s="38"/>
      <c r="V127" s="38"/>
      <c r="W127" s="38"/>
      <c r="X127" s="38"/>
      <c r="Y127" s="38"/>
      <c r="Z127" s="38"/>
      <c r="AA127" s="38"/>
      <c r="AB127" s="38"/>
      <c r="AC127" s="38"/>
      <c r="AD127" s="38"/>
      <c r="AE127" s="38"/>
      <c r="AR127" s="225" t="s">
        <v>163</v>
      </c>
      <c r="AT127" s="225" t="s">
        <v>228</v>
      </c>
      <c r="AU127" s="225" t="s">
        <v>81</v>
      </c>
      <c r="AY127" s="17" t="s">
        <v>154</v>
      </c>
      <c r="BE127" s="226">
        <f>IF(N127="základní",J127,0)</f>
        <v>0</v>
      </c>
      <c r="BF127" s="226">
        <f>IF(N127="snížená",J127,0)</f>
        <v>0</v>
      </c>
      <c r="BG127" s="226">
        <f>IF(N127="zákl. přenesená",J127,0)</f>
        <v>0</v>
      </c>
      <c r="BH127" s="226">
        <f>IF(N127="sníž. přenesená",J127,0)</f>
        <v>0</v>
      </c>
      <c r="BI127" s="226">
        <f>IF(N127="nulová",J127,0)</f>
        <v>0</v>
      </c>
      <c r="BJ127" s="17" t="s">
        <v>79</v>
      </c>
      <c r="BK127" s="226">
        <f>ROUND(I127*H127,2)</f>
        <v>0</v>
      </c>
      <c r="BL127" s="17" t="s">
        <v>163</v>
      </c>
      <c r="BM127" s="225" t="s">
        <v>326</v>
      </c>
    </row>
    <row r="128" s="2" customFormat="1">
      <c r="A128" s="38"/>
      <c r="B128" s="39"/>
      <c r="C128" s="40"/>
      <c r="D128" s="227" t="s">
        <v>165</v>
      </c>
      <c r="E128" s="40"/>
      <c r="F128" s="228" t="s">
        <v>1107</v>
      </c>
      <c r="G128" s="40"/>
      <c r="H128" s="40"/>
      <c r="I128" s="229"/>
      <c r="J128" s="40"/>
      <c r="K128" s="40"/>
      <c r="L128" s="44"/>
      <c r="M128" s="230"/>
      <c r="N128" s="231"/>
      <c r="O128" s="84"/>
      <c r="P128" s="84"/>
      <c r="Q128" s="84"/>
      <c r="R128" s="84"/>
      <c r="S128" s="84"/>
      <c r="T128" s="85"/>
      <c r="U128" s="38"/>
      <c r="V128" s="38"/>
      <c r="W128" s="38"/>
      <c r="X128" s="38"/>
      <c r="Y128" s="38"/>
      <c r="Z128" s="38"/>
      <c r="AA128" s="38"/>
      <c r="AB128" s="38"/>
      <c r="AC128" s="38"/>
      <c r="AD128" s="38"/>
      <c r="AE128" s="38"/>
      <c r="AT128" s="17" t="s">
        <v>165</v>
      </c>
      <c r="AU128" s="17" t="s">
        <v>81</v>
      </c>
    </row>
    <row r="129" s="13" customFormat="1">
      <c r="A129" s="13"/>
      <c r="B129" s="232"/>
      <c r="C129" s="233"/>
      <c r="D129" s="227" t="s">
        <v>166</v>
      </c>
      <c r="E129" s="234" t="s">
        <v>19</v>
      </c>
      <c r="F129" s="235" t="s">
        <v>1108</v>
      </c>
      <c r="G129" s="233"/>
      <c r="H129" s="236">
        <v>40.5</v>
      </c>
      <c r="I129" s="237"/>
      <c r="J129" s="233"/>
      <c r="K129" s="233"/>
      <c r="L129" s="238"/>
      <c r="M129" s="239"/>
      <c r="N129" s="240"/>
      <c r="O129" s="240"/>
      <c r="P129" s="240"/>
      <c r="Q129" s="240"/>
      <c r="R129" s="240"/>
      <c r="S129" s="240"/>
      <c r="T129" s="241"/>
      <c r="U129" s="13"/>
      <c r="V129" s="13"/>
      <c r="W129" s="13"/>
      <c r="X129" s="13"/>
      <c r="Y129" s="13"/>
      <c r="Z129" s="13"/>
      <c r="AA129" s="13"/>
      <c r="AB129" s="13"/>
      <c r="AC129" s="13"/>
      <c r="AD129" s="13"/>
      <c r="AE129" s="13"/>
      <c r="AT129" s="242" t="s">
        <v>166</v>
      </c>
      <c r="AU129" s="242" t="s">
        <v>81</v>
      </c>
      <c r="AV129" s="13" t="s">
        <v>81</v>
      </c>
      <c r="AW129" s="13" t="s">
        <v>33</v>
      </c>
      <c r="AX129" s="13" t="s">
        <v>71</v>
      </c>
      <c r="AY129" s="242" t="s">
        <v>154</v>
      </c>
    </row>
    <row r="130" s="15" customFormat="1">
      <c r="A130" s="15"/>
      <c r="B130" s="269"/>
      <c r="C130" s="270"/>
      <c r="D130" s="227" t="s">
        <v>166</v>
      </c>
      <c r="E130" s="271" t="s">
        <v>19</v>
      </c>
      <c r="F130" s="272" t="s">
        <v>1092</v>
      </c>
      <c r="G130" s="270"/>
      <c r="H130" s="273">
        <v>40.5</v>
      </c>
      <c r="I130" s="274"/>
      <c r="J130" s="270"/>
      <c r="K130" s="270"/>
      <c r="L130" s="275"/>
      <c r="M130" s="276"/>
      <c r="N130" s="277"/>
      <c r="O130" s="277"/>
      <c r="P130" s="277"/>
      <c r="Q130" s="277"/>
      <c r="R130" s="277"/>
      <c r="S130" s="277"/>
      <c r="T130" s="278"/>
      <c r="U130" s="15"/>
      <c r="V130" s="15"/>
      <c r="W130" s="15"/>
      <c r="X130" s="15"/>
      <c r="Y130" s="15"/>
      <c r="Z130" s="15"/>
      <c r="AA130" s="15"/>
      <c r="AB130" s="15"/>
      <c r="AC130" s="15"/>
      <c r="AD130" s="15"/>
      <c r="AE130" s="15"/>
      <c r="AT130" s="279" t="s">
        <v>166</v>
      </c>
      <c r="AU130" s="279" t="s">
        <v>81</v>
      </c>
      <c r="AV130" s="15" t="s">
        <v>163</v>
      </c>
      <c r="AW130" s="15" t="s">
        <v>33</v>
      </c>
      <c r="AX130" s="15" t="s">
        <v>79</v>
      </c>
      <c r="AY130" s="279" t="s">
        <v>154</v>
      </c>
    </row>
    <row r="131" s="2" customFormat="1" ht="16.5" customHeight="1">
      <c r="A131" s="38"/>
      <c r="B131" s="39"/>
      <c r="C131" s="247" t="s">
        <v>213</v>
      </c>
      <c r="D131" s="247" t="s">
        <v>228</v>
      </c>
      <c r="E131" s="248" t="s">
        <v>1109</v>
      </c>
      <c r="F131" s="249" t="s">
        <v>1110</v>
      </c>
      <c r="G131" s="250" t="s">
        <v>238</v>
      </c>
      <c r="H131" s="251">
        <v>22.5</v>
      </c>
      <c r="I131" s="252"/>
      <c r="J131" s="253">
        <f>ROUND(I131*H131,2)</f>
        <v>0</v>
      </c>
      <c r="K131" s="249" t="s">
        <v>804</v>
      </c>
      <c r="L131" s="44"/>
      <c r="M131" s="254" t="s">
        <v>19</v>
      </c>
      <c r="N131" s="255" t="s">
        <v>42</v>
      </c>
      <c r="O131" s="84"/>
      <c r="P131" s="223">
        <f>O131*H131</f>
        <v>0</v>
      </c>
      <c r="Q131" s="223">
        <v>0</v>
      </c>
      <c r="R131" s="223">
        <f>Q131*H131</f>
        <v>0</v>
      </c>
      <c r="S131" s="223">
        <v>0</v>
      </c>
      <c r="T131" s="224">
        <f>S131*H131</f>
        <v>0</v>
      </c>
      <c r="U131" s="38"/>
      <c r="V131" s="38"/>
      <c r="W131" s="38"/>
      <c r="X131" s="38"/>
      <c r="Y131" s="38"/>
      <c r="Z131" s="38"/>
      <c r="AA131" s="38"/>
      <c r="AB131" s="38"/>
      <c r="AC131" s="38"/>
      <c r="AD131" s="38"/>
      <c r="AE131" s="38"/>
      <c r="AR131" s="225" t="s">
        <v>163</v>
      </c>
      <c r="AT131" s="225" t="s">
        <v>228</v>
      </c>
      <c r="AU131" s="225" t="s">
        <v>81</v>
      </c>
      <c r="AY131" s="17" t="s">
        <v>154</v>
      </c>
      <c r="BE131" s="226">
        <f>IF(N131="základní",J131,0)</f>
        <v>0</v>
      </c>
      <c r="BF131" s="226">
        <f>IF(N131="snížená",J131,0)</f>
        <v>0</v>
      </c>
      <c r="BG131" s="226">
        <f>IF(N131="zákl. přenesená",J131,0)</f>
        <v>0</v>
      </c>
      <c r="BH131" s="226">
        <f>IF(N131="sníž. přenesená",J131,0)</f>
        <v>0</v>
      </c>
      <c r="BI131" s="226">
        <f>IF(N131="nulová",J131,0)</f>
        <v>0</v>
      </c>
      <c r="BJ131" s="17" t="s">
        <v>79</v>
      </c>
      <c r="BK131" s="226">
        <f>ROUND(I131*H131,2)</f>
        <v>0</v>
      </c>
      <c r="BL131" s="17" t="s">
        <v>163</v>
      </c>
      <c r="BM131" s="225" t="s">
        <v>337</v>
      </c>
    </row>
    <row r="132" s="2" customFormat="1">
      <c r="A132" s="38"/>
      <c r="B132" s="39"/>
      <c r="C132" s="40"/>
      <c r="D132" s="227" t="s">
        <v>165</v>
      </c>
      <c r="E132" s="40"/>
      <c r="F132" s="228" t="s">
        <v>1110</v>
      </c>
      <c r="G132" s="40"/>
      <c r="H132" s="40"/>
      <c r="I132" s="229"/>
      <c r="J132" s="40"/>
      <c r="K132" s="40"/>
      <c r="L132" s="44"/>
      <c r="M132" s="230"/>
      <c r="N132" s="231"/>
      <c r="O132" s="84"/>
      <c r="P132" s="84"/>
      <c r="Q132" s="84"/>
      <c r="R132" s="84"/>
      <c r="S132" s="84"/>
      <c r="T132" s="85"/>
      <c r="U132" s="38"/>
      <c r="V132" s="38"/>
      <c r="W132" s="38"/>
      <c r="X132" s="38"/>
      <c r="Y132" s="38"/>
      <c r="Z132" s="38"/>
      <c r="AA132" s="38"/>
      <c r="AB132" s="38"/>
      <c r="AC132" s="38"/>
      <c r="AD132" s="38"/>
      <c r="AE132" s="38"/>
      <c r="AT132" s="17" t="s">
        <v>165</v>
      </c>
      <c r="AU132" s="17" t="s">
        <v>81</v>
      </c>
    </row>
    <row r="133" s="2" customFormat="1">
      <c r="A133" s="38"/>
      <c r="B133" s="39"/>
      <c r="C133" s="247" t="s">
        <v>217</v>
      </c>
      <c r="D133" s="247" t="s">
        <v>228</v>
      </c>
      <c r="E133" s="248" t="s">
        <v>1111</v>
      </c>
      <c r="F133" s="249" t="s">
        <v>1112</v>
      </c>
      <c r="G133" s="250" t="s">
        <v>231</v>
      </c>
      <c r="H133" s="251">
        <v>60</v>
      </c>
      <c r="I133" s="252"/>
      <c r="J133" s="253">
        <f>ROUND(I133*H133,2)</f>
        <v>0</v>
      </c>
      <c r="K133" s="249" t="s">
        <v>804</v>
      </c>
      <c r="L133" s="44"/>
      <c r="M133" s="254" t="s">
        <v>19</v>
      </c>
      <c r="N133" s="255" t="s">
        <v>42</v>
      </c>
      <c r="O133" s="84"/>
      <c r="P133" s="223">
        <f>O133*H133</f>
        <v>0</v>
      </c>
      <c r="Q133" s="223">
        <v>0</v>
      </c>
      <c r="R133" s="223">
        <f>Q133*H133</f>
        <v>0</v>
      </c>
      <c r="S133" s="223">
        <v>0</v>
      </c>
      <c r="T133" s="224">
        <f>S133*H133</f>
        <v>0</v>
      </c>
      <c r="U133" s="38"/>
      <c r="V133" s="38"/>
      <c r="W133" s="38"/>
      <c r="X133" s="38"/>
      <c r="Y133" s="38"/>
      <c r="Z133" s="38"/>
      <c r="AA133" s="38"/>
      <c r="AB133" s="38"/>
      <c r="AC133" s="38"/>
      <c r="AD133" s="38"/>
      <c r="AE133" s="38"/>
      <c r="AR133" s="225" t="s">
        <v>163</v>
      </c>
      <c r="AT133" s="225" t="s">
        <v>228</v>
      </c>
      <c r="AU133" s="225" t="s">
        <v>81</v>
      </c>
      <c r="AY133" s="17" t="s">
        <v>154</v>
      </c>
      <c r="BE133" s="226">
        <f>IF(N133="základní",J133,0)</f>
        <v>0</v>
      </c>
      <c r="BF133" s="226">
        <f>IF(N133="snížená",J133,0)</f>
        <v>0</v>
      </c>
      <c r="BG133" s="226">
        <f>IF(N133="zákl. přenesená",J133,0)</f>
        <v>0</v>
      </c>
      <c r="BH133" s="226">
        <f>IF(N133="sníž. přenesená",J133,0)</f>
        <v>0</v>
      </c>
      <c r="BI133" s="226">
        <f>IF(N133="nulová",J133,0)</f>
        <v>0</v>
      </c>
      <c r="BJ133" s="17" t="s">
        <v>79</v>
      </c>
      <c r="BK133" s="226">
        <f>ROUND(I133*H133,2)</f>
        <v>0</v>
      </c>
      <c r="BL133" s="17" t="s">
        <v>163</v>
      </c>
      <c r="BM133" s="225" t="s">
        <v>345</v>
      </c>
    </row>
    <row r="134" s="2" customFormat="1">
      <c r="A134" s="38"/>
      <c r="B134" s="39"/>
      <c r="C134" s="40"/>
      <c r="D134" s="227" t="s">
        <v>165</v>
      </c>
      <c r="E134" s="40"/>
      <c r="F134" s="228" t="s">
        <v>1112</v>
      </c>
      <c r="G134" s="40"/>
      <c r="H134" s="40"/>
      <c r="I134" s="229"/>
      <c r="J134" s="40"/>
      <c r="K134" s="40"/>
      <c r="L134" s="44"/>
      <c r="M134" s="230"/>
      <c r="N134" s="231"/>
      <c r="O134" s="84"/>
      <c r="P134" s="84"/>
      <c r="Q134" s="84"/>
      <c r="R134" s="84"/>
      <c r="S134" s="84"/>
      <c r="T134" s="85"/>
      <c r="U134" s="38"/>
      <c r="V134" s="38"/>
      <c r="W134" s="38"/>
      <c r="X134" s="38"/>
      <c r="Y134" s="38"/>
      <c r="Z134" s="38"/>
      <c r="AA134" s="38"/>
      <c r="AB134" s="38"/>
      <c r="AC134" s="38"/>
      <c r="AD134" s="38"/>
      <c r="AE134" s="38"/>
      <c r="AT134" s="17" t="s">
        <v>165</v>
      </c>
      <c r="AU134" s="17" t="s">
        <v>81</v>
      </c>
    </row>
    <row r="135" s="13" customFormat="1">
      <c r="A135" s="13"/>
      <c r="B135" s="232"/>
      <c r="C135" s="233"/>
      <c r="D135" s="227" t="s">
        <v>166</v>
      </c>
      <c r="E135" s="234" t="s">
        <v>19</v>
      </c>
      <c r="F135" s="235" t="s">
        <v>1113</v>
      </c>
      <c r="G135" s="233"/>
      <c r="H135" s="236">
        <v>60</v>
      </c>
      <c r="I135" s="237"/>
      <c r="J135" s="233"/>
      <c r="K135" s="233"/>
      <c r="L135" s="238"/>
      <c r="M135" s="239"/>
      <c r="N135" s="240"/>
      <c r="O135" s="240"/>
      <c r="P135" s="240"/>
      <c r="Q135" s="240"/>
      <c r="R135" s="240"/>
      <c r="S135" s="240"/>
      <c r="T135" s="241"/>
      <c r="U135" s="13"/>
      <c r="V135" s="13"/>
      <c r="W135" s="13"/>
      <c r="X135" s="13"/>
      <c r="Y135" s="13"/>
      <c r="Z135" s="13"/>
      <c r="AA135" s="13"/>
      <c r="AB135" s="13"/>
      <c r="AC135" s="13"/>
      <c r="AD135" s="13"/>
      <c r="AE135" s="13"/>
      <c r="AT135" s="242" t="s">
        <v>166</v>
      </c>
      <c r="AU135" s="242" t="s">
        <v>81</v>
      </c>
      <c r="AV135" s="13" t="s">
        <v>81</v>
      </c>
      <c r="AW135" s="13" t="s">
        <v>33</v>
      </c>
      <c r="AX135" s="13" t="s">
        <v>71</v>
      </c>
      <c r="AY135" s="242" t="s">
        <v>154</v>
      </c>
    </row>
    <row r="136" s="15" customFormat="1">
      <c r="A136" s="15"/>
      <c r="B136" s="269"/>
      <c r="C136" s="270"/>
      <c r="D136" s="227" t="s">
        <v>166</v>
      </c>
      <c r="E136" s="271" t="s">
        <v>19</v>
      </c>
      <c r="F136" s="272" t="s">
        <v>1092</v>
      </c>
      <c r="G136" s="270"/>
      <c r="H136" s="273">
        <v>60</v>
      </c>
      <c r="I136" s="274"/>
      <c r="J136" s="270"/>
      <c r="K136" s="270"/>
      <c r="L136" s="275"/>
      <c r="M136" s="276"/>
      <c r="N136" s="277"/>
      <c r="O136" s="277"/>
      <c r="P136" s="277"/>
      <c r="Q136" s="277"/>
      <c r="R136" s="277"/>
      <c r="S136" s="277"/>
      <c r="T136" s="278"/>
      <c r="U136" s="15"/>
      <c r="V136" s="15"/>
      <c r="W136" s="15"/>
      <c r="X136" s="15"/>
      <c r="Y136" s="15"/>
      <c r="Z136" s="15"/>
      <c r="AA136" s="15"/>
      <c r="AB136" s="15"/>
      <c r="AC136" s="15"/>
      <c r="AD136" s="15"/>
      <c r="AE136" s="15"/>
      <c r="AT136" s="279" t="s">
        <v>166</v>
      </c>
      <c r="AU136" s="279" t="s">
        <v>81</v>
      </c>
      <c r="AV136" s="15" t="s">
        <v>163</v>
      </c>
      <c r="AW136" s="15" t="s">
        <v>33</v>
      </c>
      <c r="AX136" s="15" t="s">
        <v>79</v>
      </c>
      <c r="AY136" s="279" t="s">
        <v>154</v>
      </c>
    </row>
    <row r="137" s="2" customFormat="1" ht="16.5" customHeight="1">
      <c r="A137" s="38"/>
      <c r="B137" s="39"/>
      <c r="C137" s="247" t="s">
        <v>293</v>
      </c>
      <c r="D137" s="247" t="s">
        <v>228</v>
      </c>
      <c r="E137" s="248" t="s">
        <v>1114</v>
      </c>
      <c r="F137" s="249" t="s">
        <v>1115</v>
      </c>
      <c r="G137" s="250" t="s">
        <v>231</v>
      </c>
      <c r="H137" s="251">
        <v>24</v>
      </c>
      <c r="I137" s="252"/>
      <c r="J137" s="253">
        <f>ROUND(I137*H137,2)</f>
        <v>0</v>
      </c>
      <c r="K137" s="249" t="s">
        <v>804</v>
      </c>
      <c r="L137" s="44"/>
      <c r="M137" s="254" t="s">
        <v>19</v>
      </c>
      <c r="N137" s="255" t="s">
        <v>42</v>
      </c>
      <c r="O137" s="84"/>
      <c r="P137" s="223">
        <f>O137*H137</f>
        <v>0</v>
      </c>
      <c r="Q137" s="223">
        <v>0</v>
      </c>
      <c r="R137" s="223">
        <f>Q137*H137</f>
        <v>0</v>
      </c>
      <c r="S137" s="223">
        <v>0</v>
      </c>
      <c r="T137" s="224">
        <f>S137*H137</f>
        <v>0</v>
      </c>
      <c r="U137" s="38"/>
      <c r="V137" s="38"/>
      <c r="W137" s="38"/>
      <c r="X137" s="38"/>
      <c r="Y137" s="38"/>
      <c r="Z137" s="38"/>
      <c r="AA137" s="38"/>
      <c r="AB137" s="38"/>
      <c r="AC137" s="38"/>
      <c r="AD137" s="38"/>
      <c r="AE137" s="38"/>
      <c r="AR137" s="225" t="s">
        <v>163</v>
      </c>
      <c r="AT137" s="225" t="s">
        <v>228</v>
      </c>
      <c r="AU137" s="225" t="s">
        <v>81</v>
      </c>
      <c r="AY137" s="17" t="s">
        <v>154</v>
      </c>
      <c r="BE137" s="226">
        <f>IF(N137="základní",J137,0)</f>
        <v>0</v>
      </c>
      <c r="BF137" s="226">
        <f>IF(N137="snížená",J137,0)</f>
        <v>0</v>
      </c>
      <c r="BG137" s="226">
        <f>IF(N137="zákl. přenesená",J137,0)</f>
        <v>0</v>
      </c>
      <c r="BH137" s="226">
        <f>IF(N137="sníž. přenesená",J137,0)</f>
        <v>0</v>
      </c>
      <c r="BI137" s="226">
        <f>IF(N137="nulová",J137,0)</f>
        <v>0</v>
      </c>
      <c r="BJ137" s="17" t="s">
        <v>79</v>
      </c>
      <c r="BK137" s="226">
        <f>ROUND(I137*H137,2)</f>
        <v>0</v>
      </c>
      <c r="BL137" s="17" t="s">
        <v>163</v>
      </c>
      <c r="BM137" s="225" t="s">
        <v>355</v>
      </c>
    </row>
    <row r="138" s="2" customFormat="1">
      <c r="A138" s="38"/>
      <c r="B138" s="39"/>
      <c r="C138" s="40"/>
      <c r="D138" s="227" t="s">
        <v>165</v>
      </c>
      <c r="E138" s="40"/>
      <c r="F138" s="228" t="s">
        <v>1115</v>
      </c>
      <c r="G138" s="40"/>
      <c r="H138" s="40"/>
      <c r="I138" s="229"/>
      <c r="J138" s="40"/>
      <c r="K138" s="40"/>
      <c r="L138" s="44"/>
      <c r="M138" s="230"/>
      <c r="N138" s="231"/>
      <c r="O138" s="84"/>
      <c r="P138" s="84"/>
      <c r="Q138" s="84"/>
      <c r="R138" s="84"/>
      <c r="S138" s="84"/>
      <c r="T138" s="85"/>
      <c r="U138" s="38"/>
      <c r="V138" s="38"/>
      <c r="W138" s="38"/>
      <c r="X138" s="38"/>
      <c r="Y138" s="38"/>
      <c r="Z138" s="38"/>
      <c r="AA138" s="38"/>
      <c r="AB138" s="38"/>
      <c r="AC138" s="38"/>
      <c r="AD138" s="38"/>
      <c r="AE138" s="38"/>
      <c r="AT138" s="17" t="s">
        <v>165</v>
      </c>
      <c r="AU138" s="17" t="s">
        <v>81</v>
      </c>
    </row>
    <row r="139" s="13" customFormat="1">
      <c r="A139" s="13"/>
      <c r="B139" s="232"/>
      <c r="C139" s="233"/>
      <c r="D139" s="227" t="s">
        <v>166</v>
      </c>
      <c r="E139" s="234" t="s">
        <v>19</v>
      </c>
      <c r="F139" s="235" t="s">
        <v>1116</v>
      </c>
      <c r="G139" s="233"/>
      <c r="H139" s="236">
        <v>24</v>
      </c>
      <c r="I139" s="237"/>
      <c r="J139" s="233"/>
      <c r="K139" s="233"/>
      <c r="L139" s="238"/>
      <c r="M139" s="239"/>
      <c r="N139" s="240"/>
      <c r="O139" s="240"/>
      <c r="P139" s="240"/>
      <c r="Q139" s="240"/>
      <c r="R139" s="240"/>
      <c r="S139" s="240"/>
      <c r="T139" s="241"/>
      <c r="U139" s="13"/>
      <c r="V139" s="13"/>
      <c r="W139" s="13"/>
      <c r="X139" s="13"/>
      <c r="Y139" s="13"/>
      <c r="Z139" s="13"/>
      <c r="AA139" s="13"/>
      <c r="AB139" s="13"/>
      <c r="AC139" s="13"/>
      <c r="AD139" s="13"/>
      <c r="AE139" s="13"/>
      <c r="AT139" s="242" t="s">
        <v>166</v>
      </c>
      <c r="AU139" s="242" t="s">
        <v>81</v>
      </c>
      <c r="AV139" s="13" t="s">
        <v>81</v>
      </c>
      <c r="AW139" s="13" t="s">
        <v>33</v>
      </c>
      <c r="AX139" s="13" t="s">
        <v>71</v>
      </c>
      <c r="AY139" s="242" t="s">
        <v>154</v>
      </c>
    </row>
    <row r="140" s="15" customFormat="1">
      <c r="A140" s="15"/>
      <c r="B140" s="269"/>
      <c r="C140" s="270"/>
      <c r="D140" s="227" t="s">
        <v>166</v>
      </c>
      <c r="E140" s="271" t="s">
        <v>19</v>
      </c>
      <c r="F140" s="272" t="s">
        <v>1092</v>
      </c>
      <c r="G140" s="270"/>
      <c r="H140" s="273">
        <v>24</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166</v>
      </c>
      <c r="AU140" s="279" t="s">
        <v>81</v>
      </c>
      <c r="AV140" s="15" t="s">
        <v>163</v>
      </c>
      <c r="AW140" s="15" t="s">
        <v>33</v>
      </c>
      <c r="AX140" s="15" t="s">
        <v>79</v>
      </c>
      <c r="AY140" s="279" t="s">
        <v>154</v>
      </c>
    </row>
    <row r="141" s="2" customFormat="1">
      <c r="A141" s="38"/>
      <c r="B141" s="39"/>
      <c r="C141" s="247" t="s">
        <v>300</v>
      </c>
      <c r="D141" s="247" t="s">
        <v>228</v>
      </c>
      <c r="E141" s="248" t="s">
        <v>1117</v>
      </c>
      <c r="F141" s="249" t="s">
        <v>1118</v>
      </c>
      <c r="G141" s="250" t="s">
        <v>170</v>
      </c>
      <c r="H141" s="251">
        <v>10</v>
      </c>
      <c r="I141" s="252"/>
      <c r="J141" s="253">
        <f>ROUND(I141*H141,2)</f>
        <v>0</v>
      </c>
      <c r="K141" s="249" t="s">
        <v>804</v>
      </c>
      <c r="L141" s="44"/>
      <c r="M141" s="254" t="s">
        <v>19</v>
      </c>
      <c r="N141" s="255" t="s">
        <v>42</v>
      </c>
      <c r="O141" s="84"/>
      <c r="P141" s="223">
        <f>O141*H141</f>
        <v>0</v>
      </c>
      <c r="Q141" s="223">
        <v>0</v>
      </c>
      <c r="R141" s="223">
        <f>Q141*H141</f>
        <v>0</v>
      </c>
      <c r="S141" s="223">
        <v>0</v>
      </c>
      <c r="T141" s="224">
        <f>S141*H141</f>
        <v>0</v>
      </c>
      <c r="U141" s="38"/>
      <c r="V141" s="38"/>
      <c r="W141" s="38"/>
      <c r="X141" s="38"/>
      <c r="Y141" s="38"/>
      <c r="Z141" s="38"/>
      <c r="AA141" s="38"/>
      <c r="AB141" s="38"/>
      <c r="AC141" s="38"/>
      <c r="AD141" s="38"/>
      <c r="AE141" s="38"/>
      <c r="AR141" s="225" t="s">
        <v>163</v>
      </c>
      <c r="AT141" s="225" t="s">
        <v>228</v>
      </c>
      <c r="AU141" s="225" t="s">
        <v>81</v>
      </c>
      <c r="AY141" s="17" t="s">
        <v>154</v>
      </c>
      <c r="BE141" s="226">
        <f>IF(N141="základní",J141,0)</f>
        <v>0</v>
      </c>
      <c r="BF141" s="226">
        <f>IF(N141="snížená",J141,0)</f>
        <v>0</v>
      </c>
      <c r="BG141" s="226">
        <f>IF(N141="zákl. přenesená",J141,0)</f>
        <v>0</v>
      </c>
      <c r="BH141" s="226">
        <f>IF(N141="sníž. přenesená",J141,0)</f>
        <v>0</v>
      </c>
      <c r="BI141" s="226">
        <f>IF(N141="nulová",J141,0)</f>
        <v>0</v>
      </c>
      <c r="BJ141" s="17" t="s">
        <v>79</v>
      </c>
      <c r="BK141" s="226">
        <f>ROUND(I141*H141,2)</f>
        <v>0</v>
      </c>
      <c r="BL141" s="17" t="s">
        <v>163</v>
      </c>
      <c r="BM141" s="225" t="s">
        <v>363</v>
      </c>
    </row>
    <row r="142" s="2" customFormat="1">
      <c r="A142" s="38"/>
      <c r="B142" s="39"/>
      <c r="C142" s="40"/>
      <c r="D142" s="227" t="s">
        <v>165</v>
      </c>
      <c r="E142" s="40"/>
      <c r="F142" s="228" t="s">
        <v>1118</v>
      </c>
      <c r="G142" s="40"/>
      <c r="H142" s="40"/>
      <c r="I142" s="229"/>
      <c r="J142" s="40"/>
      <c r="K142" s="40"/>
      <c r="L142" s="44"/>
      <c r="M142" s="230"/>
      <c r="N142" s="231"/>
      <c r="O142" s="84"/>
      <c r="P142" s="84"/>
      <c r="Q142" s="84"/>
      <c r="R142" s="84"/>
      <c r="S142" s="84"/>
      <c r="T142" s="85"/>
      <c r="U142" s="38"/>
      <c r="V142" s="38"/>
      <c r="W142" s="38"/>
      <c r="X142" s="38"/>
      <c r="Y142" s="38"/>
      <c r="Z142" s="38"/>
      <c r="AA142" s="38"/>
      <c r="AB142" s="38"/>
      <c r="AC142" s="38"/>
      <c r="AD142" s="38"/>
      <c r="AE142" s="38"/>
      <c r="AT142" s="17" t="s">
        <v>165</v>
      </c>
      <c r="AU142" s="17" t="s">
        <v>81</v>
      </c>
    </row>
    <row r="143" s="13" customFormat="1">
      <c r="A143" s="13"/>
      <c r="B143" s="232"/>
      <c r="C143" s="233"/>
      <c r="D143" s="227" t="s">
        <v>166</v>
      </c>
      <c r="E143" s="234" t="s">
        <v>19</v>
      </c>
      <c r="F143" s="235" t="s">
        <v>213</v>
      </c>
      <c r="G143" s="233"/>
      <c r="H143" s="236">
        <v>10</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166</v>
      </c>
      <c r="AU143" s="242" t="s">
        <v>81</v>
      </c>
      <c r="AV143" s="13" t="s">
        <v>81</v>
      </c>
      <c r="AW143" s="13" t="s">
        <v>33</v>
      </c>
      <c r="AX143" s="13" t="s">
        <v>71</v>
      </c>
      <c r="AY143" s="242" t="s">
        <v>154</v>
      </c>
    </row>
    <row r="144" s="15" customFormat="1">
      <c r="A144" s="15"/>
      <c r="B144" s="269"/>
      <c r="C144" s="270"/>
      <c r="D144" s="227" t="s">
        <v>166</v>
      </c>
      <c r="E144" s="271" t="s">
        <v>19</v>
      </c>
      <c r="F144" s="272" t="s">
        <v>1092</v>
      </c>
      <c r="G144" s="270"/>
      <c r="H144" s="273">
        <v>10</v>
      </c>
      <c r="I144" s="274"/>
      <c r="J144" s="270"/>
      <c r="K144" s="270"/>
      <c r="L144" s="275"/>
      <c r="M144" s="276"/>
      <c r="N144" s="277"/>
      <c r="O144" s="277"/>
      <c r="P144" s="277"/>
      <c r="Q144" s="277"/>
      <c r="R144" s="277"/>
      <c r="S144" s="277"/>
      <c r="T144" s="278"/>
      <c r="U144" s="15"/>
      <c r="V144" s="15"/>
      <c r="W144" s="15"/>
      <c r="X144" s="15"/>
      <c r="Y144" s="15"/>
      <c r="Z144" s="15"/>
      <c r="AA144" s="15"/>
      <c r="AB144" s="15"/>
      <c r="AC144" s="15"/>
      <c r="AD144" s="15"/>
      <c r="AE144" s="15"/>
      <c r="AT144" s="279" t="s">
        <v>166</v>
      </c>
      <c r="AU144" s="279" t="s">
        <v>81</v>
      </c>
      <c r="AV144" s="15" t="s">
        <v>163</v>
      </c>
      <c r="AW144" s="15" t="s">
        <v>33</v>
      </c>
      <c r="AX144" s="15" t="s">
        <v>79</v>
      </c>
      <c r="AY144" s="279" t="s">
        <v>154</v>
      </c>
    </row>
    <row r="145" s="12" customFormat="1" ht="22.8" customHeight="1">
      <c r="A145" s="12"/>
      <c r="B145" s="196"/>
      <c r="C145" s="197"/>
      <c r="D145" s="198" t="s">
        <v>70</v>
      </c>
      <c r="E145" s="210" t="s">
        <v>81</v>
      </c>
      <c r="F145" s="210" t="s">
        <v>1119</v>
      </c>
      <c r="G145" s="197"/>
      <c r="H145" s="197"/>
      <c r="I145" s="200"/>
      <c r="J145" s="211">
        <f>BK145</f>
        <v>0</v>
      </c>
      <c r="K145" s="197"/>
      <c r="L145" s="202"/>
      <c r="M145" s="203"/>
      <c r="N145" s="204"/>
      <c r="O145" s="204"/>
      <c r="P145" s="205">
        <f>SUM(P146:P155)</f>
        <v>0</v>
      </c>
      <c r="Q145" s="204"/>
      <c r="R145" s="205">
        <f>SUM(R146:R155)</f>
        <v>0</v>
      </c>
      <c r="S145" s="204"/>
      <c r="T145" s="206">
        <f>SUM(T146:T155)</f>
        <v>0</v>
      </c>
      <c r="U145" s="12"/>
      <c r="V145" s="12"/>
      <c r="W145" s="12"/>
      <c r="X145" s="12"/>
      <c r="Y145" s="12"/>
      <c r="Z145" s="12"/>
      <c r="AA145" s="12"/>
      <c r="AB145" s="12"/>
      <c r="AC145" s="12"/>
      <c r="AD145" s="12"/>
      <c r="AE145" s="12"/>
      <c r="AR145" s="207" t="s">
        <v>79</v>
      </c>
      <c r="AT145" s="208" t="s">
        <v>70</v>
      </c>
      <c r="AU145" s="208" t="s">
        <v>79</v>
      </c>
      <c r="AY145" s="207" t="s">
        <v>154</v>
      </c>
      <c r="BK145" s="209">
        <f>SUM(BK146:BK155)</f>
        <v>0</v>
      </c>
    </row>
    <row r="146" s="2" customFormat="1">
      <c r="A146" s="38"/>
      <c r="B146" s="39"/>
      <c r="C146" s="247" t="s">
        <v>305</v>
      </c>
      <c r="D146" s="247" t="s">
        <v>228</v>
      </c>
      <c r="E146" s="248" t="s">
        <v>1120</v>
      </c>
      <c r="F146" s="249" t="s">
        <v>1121</v>
      </c>
      <c r="G146" s="250" t="s">
        <v>238</v>
      </c>
      <c r="H146" s="251">
        <v>0.54000000000000004</v>
      </c>
      <c r="I146" s="252"/>
      <c r="J146" s="253">
        <f>ROUND(I146*H146,2)</f>
        <v>0</v>
      </c>
      <c r="K146" s="249" t="s">
        <v>804</v>
      </c>
      <c r="L146" s="44"/>
      <c r="M146" s="254" t="s">
        <v>19</v>
      </c>
      <c r="N146" s="255" t="s">
        <v>42</v>
      </c>
      <c r="O146" s="84"/>
      <c r="P146" s="223">
        <f>O146*H146</f>
        <v>0</v>
      </c>
      <c r="Q146" s="223">
        <v>0</v>
      </c>
      <c r="R146" s="223">
        <f>Q146*H146</f>
        <v>0</v>
      </c>
      <c r="S146" s="223">
        <v>0</v>
      </c>
      <c r="T146" s="224">
        <f>S146*H146</f>
        <v>0</v>
      </c>
      <c r="U146" s="38"/>
      <c r="V146" s="38"/>
      <c r="W146" s="38"/>
      <c r="X146" s="38"/>
      <c r="Y146" s="38"/>
      <c r="Z146" s="38"/>
      <c r="AA146" s="38"/>
      <c r="AB146" s="38"/>
      <c r="AC146" s="38"/>
      <c r="AD146" s="38"/>
      <c r="AE146" s="38"/>
      <c r="AR146" s="225" t="s">
        <v>163</v>
      </c>
      <c r="AT146" s="225" t="s">
        <v>228</v>
      </c>
      <c r="AU146" s="225" t="s">
        <v>81</v>
      </c>
      <c r="AY146" s="17" t="s">
        <v>154</v>
      </c>
      <c r="BE146" s="226">
        <f>IF(N146="základní",J146,0)</f>
        <v>0</v>
      </c>
      <c r="BF146" s="226">
        <f>IF(N146="snížená",J146,0)</f>
        <v>0</v>
      </c>
      <c r="BG146" s="226">
        <f>IF(N146="zákl. přenesená",J146,0)</f>
        <v>0</v>
      </c>
      <c r="BH146" s="226">
        <f>IF(N146="sníž. přenesená",J146,0)</f>
        <v>0</v>
      </c>
      <c r="BI146" s="226">
        <f>IF(N146="nulová",J146,0)</f>
        <v>0</v>
      </c>
      <c r="BJ146" s="17" t="s">
        <v>79</v>
      </c>
      <c r="BK146" s="226">
        <f>ROUND(I146*H146,2)</f>
        <v>0</v>
      </c>
      <c r="BL146" s="17" t="s">
        <v>163</v>
      </c>
      <c r="BM146" s="225" t="s">
        <v>373</v>
      </c>
    </row>
    <row r="147" s="2" customFormat="1">
      <c r="A147" s="38"/>
      <c r="B147" s="39"/>
      <c r="C147" s="40"/>
      <c r="D147" s="227" t="s">
        <v>165</v>
      </c>
      <c r="E147" s="40"/>
      <c r="F147" s="228" t="s">
        <v>1121</v>
      </c>
      <c r="G147" s="40"/>
      <c r="H147" s="40"/>
      <c r="I147" s="229"/>
      <c r="J147" s="40"/>
      <c r="K147" s="40"/>
      <c r="L147" s="44"/>
      <c r="M147" s="230"/>
      <c r="N147" s="231"/>
      <c r="O147" s="84"/>
      <c r="P147" s="84"/>
      <c r="Q147" s="84"/>
      <c r="R147" s="84"/>
      <c r="S147" s="84"/>
      <c r="T147" s="85"/>
      <c r="U147" s="38"/>
      <c r="V147" s="38"/>
      <c r="W147" s="38"/>
      <c r="X147" s="38"/>
      <c r="Y147" s="38"/>
      <c r="Z147" s="38"/>
      <c r="AA147" s="38"/>
      <c r="AB147" s="38"/>
      <c r="AC147" s="38"/>
      <c r="AD147" s="38"/>
      <c r="AE147" s="38"/>
      <c r="AT147" s="17" t="s">
        <v>165</v>
      </c>
      <c r="AU147" s="17" t="s">
        <v>81</v>
      </c>
    </row>
    <row r="148" s="13" customFormat="1">
      <c r="A148" s="13"/>
      <c r="B148" s="232"/>
      <c r="C148" s="233"/>
      <c r="D148" s="227" t="s">
        <v>166</v>
      </c>
      <c r="E148" s="234" t="s">
        <v>19</v>
      </c>
      <c r="F148" s="235" t="s">
        <v>1122</v>
      </c>
      <c r="G148" s="233"/>
      <c r="H148" s="236">
        <v>0.54000000000000004</v>
      </c>
      <c r="I148" s="237"/>
      <c r="J148" s="233"/>
      <c r="K148" s="233"/>
      <c r="L148" s="238"/>
      <c r="M148" s="239"/>
      <c r="N148" s="240"/>
      <c r="O148" s="240"/>
      <c r="P148" s="240"/>
      <c r="Q148" s="240"/>
      <c r="R148" s="240"/>
      <c r="S148" s="240"/>
      <c r="T148" s="241"/>
      <c r="U148" s="13"/>
      <c r="V148" s="13"/>
      <c r="W148" s="13"/>
      <c r="X148" s="13"/>
      <c r="Y148" s="13"/>
      <c r="Z148" s="13"/>
      <c r="AA148" s="13"/>
      <c r="AB148" s="13"/>
      <c r="AC148" s="13"/>
      <c r="AD148" s="13"/>
      <c r="AE148" s="13"/>
      <c r="AT148" s="242" t="s">
        <v>166</v>
      </c>
      <c r="AU148" s="242" t="s">
        <v>81</v>
      </c>
      <c r="AV148" s="13" t="s">
        <v>81</v>
      </c>
      <c r="AW148" s="13" t="s">
        <v>33</v>
      </c>
      <c r="AX148" s="13" t="s">
        <v>71</v>
      </c>
      <c r="AY148" s="242" t="s">
        <v>154</v>
      </c>
    </row>
    <row r="149" s="15" customFormat="1">
      <c r="A149" s="15"/>
      <c r="B149" s="269"/>
      <c r="C149" s="270"/>
      <c r="D149" s="227" t="s">
        <v>166</v>
      </c>
      <c r="E149" s="271" t="s">
        <v>19</v>
      </c>
      <c r="F149" s="272" t="s">
        <v>1092</v>
      </c>
      <c r="G149" s="270"/>
      <c r="H149" s="273">
        <v>0.54000000000000004</v>
      </c>
      <c r="I149" s="274"/>
      <c r="J149" s="270"/>
      <c r="K149" s="270"/>
      <c r="L149" s="275"/>
      <c r="M149" s="276"/>
      <c r="N149" s="277"/>
      <c r="O149" s="277"/>
      <c r="P149" s="277"/>
      <c r="Q149" s="277"/>
      <c r="R149" s="277"/>
      <c r="S149" s="277"/>
      <c r="T149" s="278"/>
      <c r="U149" s="15"/>
      <c r="V149" s="15"/>
      <c r="W149" s="15"/>
      <c r="X149" s="15"/>
      <c r="Y149" s="15"/>
      <c r="Z149" s="15"/>
      <c r="AA149" s="15"/>
      <c r="AB149" s="15"/>
      <c r="AC149" s="15"/>
      <c r="AD149" s="15"/>
      <c r="AE149" s="15"/>
      <c r="AT149" s="279" t="s">
        <v>166</v>
      </c>
      <c r="AU149" s="279" t="s">
        <v>81</v>
      </c>
      <c r="AV149" s="15" t="s">
        <v>163</v>
      </c>
      <c r="AW149" s="15" t="s">
        <v>33</v>
      </c>
      <c r="AX149" s="15" t="s">
        <v>79</v>
      </c>
      <c r="AY149" s="279" t="s">
        <v>154</v>
      </c>
    </row>
    <row r="150" s="2" customFormat="1" ht="16.5" customHeight="1">
      <c r="A150" s="38"/>
      <c r="B150" s="39"/>
      <c r="C150" s="247" t="s">
        <v>8</v>
      </c>
      <c r="D150" s="247" t="s">
        <v>228</v>
      </c>
      <c r="E150" s="248" t="s">
        <v>1123</v>
      </c>
      <c r="F150" s="249" t="s">
        <v>1124</v>
      </c>
      <c r="G150" s="250" t="s">
        <v>231</v>
      </c>
      <c r="H150" s="251">
        <v>1.8</v>
      </c>
      <c r="I150" s="252"/>
      <c r="J150" s="253">
        <f>ROUND(I150*H150,2)</f>
        <v>0</v>
      </c>
      <c r="K150" s="249" t="s">
        <v>804</v>
      </c>
      <c r="L150" s="44"/>
      <c r="M150" s="254" t="s">
        <v>19</v>
      </c>
      <c r="N150" s="255" t="s">
        <v>42</v>
      </c>
      <c r="O150" s="84"/>
      <c r="P150" s="223">
        <f>O150*H150</f>
        <v>0</v>
      </c>
      <c r="Q150" s="223">
        <v>0</v>
      </c>
      <c r="R150" s="223">
        <f>Q150*H150</f>
        <v>0</v>
      </c>
      <c r="S150" s="223">
        <v>0</v>
      </c>
      <c r="T150" s="224">
        <f>S150*H150</f>
        <v>0</v>
      </c>
      <c r="U150" s="38"/>
      <c r="V150" s="38"/>
      <c r="W150" s="38"/>
      <c r="X150" s="38"/>
      <c r="Y150" s="38"/>
      <c r="Z150" s="38"/>
      <c r="AA150" s="38"/>
      <c r="AB150" s="38"/>
      <c r="AC150" s="38"/>
      <c r="AD150" s="38"/>
      <c r="AE150" s="38"/>
      <c r="AR150" s="225" t="s">
        <v>163</v>
      </c>
      <c r="AT150" s="225" t="s">
        <v>228</v>
      </c>
      <c r="AU150" s="225" t="s">
        <v>81</v>
      </c>
      <c r="AY150" s="17" t="s">
        <v>154</v>
      </c>
      <c r="BE150" s="226">
        <f>IF(N150="základní",J150,0)</f>
        <v>0</v>
      </c>
      <c r="BF150" s="226">
        <f>IF(N150="snížená",J150,0)</f>
        <v>0</v>
      </c>
      <c r="BG150" s="226">
        <f>IF(N150="zákl. přenesená",J150,0)</f>
        <v>0</v>
      </c>
      <c r="BH150" s="226">
        <f>IF(N150="sníž. přenesená",J150,0)</f>
        <v>0</v>
      </c>
      <c r="BI150" s="226">
        <f>IF(N150="nulová",J150,0)</f>
        <v>0</v>
      </c>
      <c r="BJ150" s="17" t="s">
        <v>79</v>
      </c>
      <c r="BK150" s="226">
        <f>ROUND(I150*H150,2)</f>
        <v>0</v>
      </c>
      <c r="BL150" s="17" t="s">
        <v>163</v>
      </c>
      <c r="BM150" s="225" t="s">
        <v>381</v>
      </c>
    </row>
    <row r="151" s="2" customFormat="1">
      <c r="A151" s="38"/>
      <c r="B151" s="39"/>
      <c r="C151" s="40"/>
      <c r="D151" s="227" t="s">
        <v>165</v>
      </c>
      <c r="E151" s="40"/>
      <c r="F151" s="228" t="s">
        <v>1124</v>
      </c>
      <c r="G151" s="40"/>
      <c r="H151" s="40"/>
      <c r="I151" s="229"/>
      <c r="J151" s="40"/>
      <c r="K151" s="40"/>
      <c r="L151" s="44"/>
      <c r="M151" s="230"/>
      <c r="N151" s="231"/>
      <c r="O151" s="84"/>
      <c r="P151" s="84"/>
      <c r="Q151" s="84"/>
      <c r="R151" s="84"/>
      <c r="S151" s="84"/>
      <c r="T151" s="85"/>
      <c r="U151" s="38"/>
      <c r="V151" s="38"/>
      <c r="W151" s="38"/>
      <c r="X151" s="38"/>
      <c r="Y151" s="38"/>
      <c r="Z151" s="38"/>
      <c r="AA151" s="38"/>
      <c r="AB151" s="38"/>
      <c r="AC151" s="38"/>
      <c r="AD151" s="38"/>
      <c r="AE151" s="38"/>
      <c r="AT151" s="17" t="s">
        <v>165</v>
      </c>
      <c r="AU151" s="17" t="s">
        <v>81</v>
      </c>
    </row>
    <row r="152" s="13" customFormat="1">
      <c r="A152" s="13"/>
      <c r="B152" s="232"/>
      <c r="C152" s="233"/>
      <c r="D152" s="227" t="s">
        <v>166</v>
      </c>
      <c r="E152" s="234" t="s">
        <v>19</v>
      </c>
      <c r="F152" s="235" t="s">
        <v>1125</v>
      </c>
      <c r="G152" s="233"/>
      <c r="H152" s="236">
        <v>1.8</v>
      </c>
      <c r="I152" s="237"/>
      <c r="J152" s="233"/>
      <c r="K152" s="233"/>
      <c r="L152" s="238"/>
      <c r="M152" s="239"/>
      <c r="N152" s="240"/>
      <c r="O152" s="240"/>
      <c r="P152" s="240"/>
      <c r="Q152" s="240"/>
      <c r="R152" s="240"/>
      <c r="S152" s="240"/>
      <c r="T152" s="241"/>
      <c r="U152" s="13"/>
      <c r="V152" s="13"/>
      <c r="W152" s="13"/>
      <c r="X152" s="13"/>
      <c r="Y152" s="13"/>
      <c r="Z152" s="13"/>
      <c r="AA152" s="13"/>
      <c r="AB152" s="13"/>
      <c r="AC152" s="13"/>
      <c r="AD152" s="13"/>
      <c r="AE152" s="13"/>
      <c r="AT152" s="242" t="s">
        <v>166</v>
      </c>
      <c r="AU152" s="242" t="s">
        <v>81</v>
      </c>
      <c r="AV152" s="13" t="s">
        <v>81</v>
      </c>
      <c r="AW152" s="13" t="s">
        <v>33</v>
      </c>
      <c r="AX152" s="13" t="s">
        <v>71</v>
      </c>
      <c r="AY152" s="242" t="s">
        <v>154</v>
      </c>
    </row>
    <row r="153" s="15" customFormat="1">
      <c r="A153" s="15"/>
      <c r="B153" s="269"/>
      <c r="C153" s="270"/>
      <c r="D153" s="227" t="s">
        <v>166</v>
      </c>
      <c r="E153" s="271" t="s">
        <v>19</v>
      </c>
      <c r="F153" s="272" t="s">
        <v>1092</v>
      </c>
      <c r="G153" s="270"/>
      <c r="H153" s="273">
        <v>1.8</v>
      </c>
      <c r="I153" s="274"/>
      <c r="J153" s="270"/>
      <c r="K153" s="270"/>
      <c r="L153" s="275"/>
      <c r="M153" s="276"/>
      <c r="N153" s="277"/>
      <c r="O153" s="277"/>
      <c r="P153" s="277"/>
      <c r="Q153" s="277"/>
      <c r="R153" s="277"/>
      <c r="S153" s="277"/>
      <c r="T153" s="278"/>
      <c r="U153" s="15"/>
      <c r="V153" s="15"/>
      <c r="W153" s="15"/>
      <c r="X153" s="15"/>
      <c r="Y153" s="15"/>
      <c r="Z153" s="15"/>
      <c r="AA153" s="15"/>
      <c r="AB153" s="15"/>
      <c r="AC153" s="15"/>
      <c r="AD153" s="15"/>
      <c r="AE153" s="15"/>
      <c r="AT153" s="279" t="s">
        <v>166</v>
      </c>
      <c r="AU153" s="279" t="s">
        <v>81</v>
      </c>
      <c r="AV153" s="15" t="s">
        <v>163</v>
      </c>
      <c r="AW153" s="15" t="s">
        <v>33</v>
      </c>
      <c r="AX153" s="15" t="s">
        <v>79</v>
      </c>
      <c r="AY153" s="279" t="s">
        <v>154</v>
      </c>
    </row>
    <row r="154" s="2" customFormat="1" ht="16.5" customHeight="1">
      <c r="A154" s="38"/>
      <c r="B154" s="39"/>
      <c r="C154" s="247" t="s">
        <v>315</v>
      </c>
      <c r="D154" s="247" t="s">
        <v>228</v>
      </c>
      <c r="E154" s="248" t="s">
        <v>1126</v>
      </c>
      <c r="F154" s="249" t="s">
        <v>1127</v>
      </c>
      <c r="G154" s="250" t="s">
        <v>231</v>
      </c>
      <c r="H154" s="251">
        <v>1.8</v>
      </c>
      <c r="I154" s="252"/>
      <c r="J154" s="253">
        <f>ROUND(I154*H154,2)</f>
        <v>0</v>
      </c>
      <c r="K154" s="249" t="s">
        <v>804</v>
      </c>
      <c r="L154" s="44"/>
      <c r="M154" s="254" t="s">
        <v>19</v>
      </c>
      <c r="N154" s="255" t="s">
        <v>42</v>
      </c>
      <c r="O154" s="84"/>
      <c r="P154" s="223">
        <f>O154*H154</f>
        <v>0</v>
      </c>
      <c r="Q154" s="223">
        <v>0</v>
      </c>
      <c r="R154" s="223">
        <f>Q154*H154</f>
        <v>0</v>
      </c>
      <c r="S154" s="223">
        <v>0</v>
      </c>
      <c r="T154" s="224">
        <f>S154*H154</f>
        <v>0</v>
      </c>
      <c r="U154" s="38"/>
      <c r="V154" s="38"/>
      <c r="W154" s="38"/>
      <c r="X154" s="38"/>
      <c r="Y154" s="38"/>
      <c r="Z154" s="38"/>
      <c r="AA154" s="38"/>
      <c r="AB154" s="38"/>
      <c r="AC154" s="38"/>
      <c r="AD154" s="38"/>
      <c r="AE154" s="38"/>
      <c r="AR154" s="225" t="s">
        <v>163</v>
      </c>
      <c r="AT154" s="225" t="s">
        <v>228</v>
      </c>
      <c r="AU154" s="225" t="s">
        <v>81</v>
      </c>
      <c r="AY154" s="17" t="s">
        <v>154</v>
      </c>
      <c r="BE154" s="226">
        <f>IF(N154="základní",J154,0)</f>
        <v>0</v>
      </c>
      <c r="BF154" s="226">
        <f>IF(N154="snížená",J154,0)</f>
        <v>0</v>
      </c>
      <c r="BG154" s="226">
        <f>IF(N154="zákl. přenesená",J154,0)</f>
        <v>0</v>
      </c>
      <c r="BH154" s="226">
        <f>IF(N154="sníž. přenesená",J154,0)</f>
        <v>0</v>
      </c>
      <c r="BI154" s="226">
        <f>IF(N154="nulová",J154,0)</f>
        <v>0</v>
      </c>
      <c r="BJ154" s="17" t="s">
        <v>79</v>
      </c>
      <c r="BK154" s="226">
        <f>ROUND(I154*H154,2)</f>
        <v>0</v>
      </c>
      <c r="BL154" s="17" t="s">
        <v>163</v>
      </c>
      <c r="BM154" s="225" t="s">
        <v>400</v>
      </c>
    </row>
    <row r="155" s="2" customFormat="1">
      <c r="A155" s="38"/>
      <c r="B155" s="39"/>
      <c r="C155" s="40"/>
      <c r="D155" s="227" t="s">
        <v>165</v>
      </c>
      <c r="E155" s="40"/>
      <c r="F155" s="228" t="s">
        <v>1127</v>
      </c>
      <c r="G155" s="40"/>
      <c r="H155" s="40"/>
      <c r="I155" s="229"/>
      <c r="J155" s="40"/>
      <c r="K155" s="40"/>
      <c r="L155" s="44"/>
      <c r="M155" s="230"/>
      <c r="N155" s="231"/>
      <c r="O155" s="84"/>
      <c r="P155" s="84"/>
      <c r="Q155" s="84"/>
      <c r="R155" s="84"/>
      <c r="S155" s="84"/>
      <c r="T155" s="85"/>
      <c r="U155" s="38"/>
      <c r="V155" s="38"/>
      <c r="W155" s="38"/>
      <c r="X155" s="38"/>
      <c r="Y155" s="38"/>
      <c r="Z155" s="38"/>
      <c r="AA155" s="38"/>
      <c r="AB155" s="38"/>
      <c r="AC155" s="38"/>
      <c r="AD155" s="38"/>
      <c r="AE155" s="38"/>
      <c r="AT155" s="17" t="s">
        <v>165</v>
      </c>
      <c r="AU155" s="17" t="s">
        <v>81</v>
      </c>
    </row>
    <row r="156" s="12" customFormat="1" ht="22.8" customHeight="1">
      <c r="A156" s="12"/>
      <c r="B156" s="196"/>
      <c r="C156" s="197"/>
      <c r="D156" s="198" t="s">
        <v>70</v>
      </c>
      <c r="E156" s="210" t="s">
        <v>163</v>
      </c>
      <c r="F156" s="210" t="s">
        <v>1128</v>
      </c>
      <c r="G156" s="197"/>
      <c r="H156" s="197"/>
      <c r="I156" s="200"/>
      <c r="J156" s="211">
        <f>BK156</f>
        <v>0</v>
      </c>
      <c r="K156" s="197"/>
      <c r="L156" s="202"/>
      <c r="M156" s="203"/>
      <c r="N156" s="204"/>
      <c r="O156" s="204"/>
      <c r="P156" s="205">
        <f>SUM(P157:P177)</f>
        <v>0</v>
      </c>
      <c r="Q156" s="204"/>
      <c r="R156" s="205">
        <f>SUM(R157:R177)</f>
        <v>0</v>
      </c>
      <c r="S156" s="204"/>
      <c r="T156" s="206">
        <f>SUM(T157:T177)</f>
        <v>0</v>
      </c>
      <c r="U156" s="12"/>
      <c r="V156" s="12"/>
      <c r="W156" s="12"/>
      <c r="X156" s="12"/>
      <c r="Y156" s="12"/>
      <c r="Z156" s="12"/>
      <c r="AA156" s="12"/>
      <c r="AB156" s="12"/>
      <c r="AC156" s="12"/>
      <c r="AD156" s="12"/>
      <c r="AE156" s="12"/>
      <c r="AR156" s="207" t="s">
        <v>79</v>
      </c>
      <c r="AT156" s="208" t="s">
        <v>70</v>
      </c>
      <c r="AU156" s="208" t="s">
        <v>79</v>
      </c>
      <c r="AY156" s="207" t="s">
        <v>154</v>
      </c>
      <c r="BK156" s="209">
        <f>SUM(BK157:BK177)</f>
        <v>0</v>
      </c>
    </row>
    <row r="157" s="2" customFormat="1" ht="33" customHeight="1">
      <c r="A157" s="38"/>
      <c r="B157" s="39"/>
      <c r="C157" s="247" t="s">
        <v>320</v>
      </c>
      <c r="D157" s="247" t="s">
        <v>228</v>
      </c>
      <c r="E157" s="248" t="s">
        <v>1129</v>
      </c>
      <c r="F157" s="249" t="s">
        <v>1130</v>
      </c>
      <c r="G157" s="250" t="s">
        <v>170</v>
      </c>
      <c r="H157" s="251">
        <v>7.5</v>
      </c>
      <c r="I157" s="252"/>
      <c r="J157" s="253">
        <f>ROUND(I157*H157,2)</f>
        <v>0</v>
      </c>
      <c r="K157" s="249" t="s">
        <v>804</v>
      </c>
      <c r="L157" s="44"/>
      <c r="M157" s="254" t="s">
        <v>19</v>
      </c>
      <c r="N157" s="255" t="s">
        <v>42</v>
      </c>
      <c r="O157" s="84"/>
      <c r="P157" s="223">
        <f>O157*H157</f>
        <v>0</v>
      </c>
      <c r="Q157" s="223">
        <v>0</v>
      </c>
      <c r="R157" s="223">
        <f>Q157*H157</f>
        <v>0</v>
      </c>
      <c r="S157" s="223">
        <v>0</v>
      </c>
      <c r="T157" s="224">
        <f>S157*H157</f>
        <v>0</v>
      </c>
      <c r="U157" s="38"/>
      <c r="V157" s="38"/>
      <c r="W157" s="38"/>
      <c r="X157" s="38"/>
      <c r="Y157" s="38"/>
      <c r="Z157" s="38"/>
      <c r="AA157" s="38"/>
      <c r="AB157" s="38"/>
      <c r="AC157" s="38"/>
      <c r="AD157" s="38"/>
      <c r="AE157" s="38"/>
      <c r="AR157" s="225" t="s">
        <v>163</v>
      </c>
      <c r="AT157" s="225" t="s">
        <v>228</v>
      </c>
      <c r="AU157" s="225" t="s">
        <v>81</v>
      </c>
      <c r="AY157" s="17" t="s">
        <v>154</v>
      </c>
      <c r="BE157" s="226">
        <f>IF(N157="základní",J157,0)</f>
        <v>0</v>
      </c>
      <c r="BF157" s="226">
        <f>IF(N157="snížená",J157,0)</f>
        <v>0</v>
      </c>
      <c r="BG157" s="226">
        <f>IF(N157="zákl. přenesená",J157,0)</f>
        <v>0</v>
      </c>
      <c r="BH157" s="226">
        <f>IF(N157="sníž. přenesená",J157,0)</f>
        <v>0</v>
      </c>
      <c r="BI157" s="226">
        <f>IF(N157="nulová",J157,0)</f>
        <v>0</v>
      </c>
      <c r="BJ157" s="17" t="s">
        <v>79</v>
      </c>
      <c r="BK157" s="226">
        <f>ROUND(I157*H157,2)</f>
        <v>0</v>
      </c>
      <c r="BL157" s="17" t="s">
        <v>163</v>
      </c>
      <c r="BM157" s="225" t="s">
        <v>414</v>
      </c>
    </row>
    <row r="158" s="2" customFormat="1">
      <c r="A158" s="38"/>
      <c r="B158" s="39"/>
      <c r="C158" s="40"/>
      <c r="D158" s="227" t="s">
        <v>165</v>
      </c>
      <c r="E158" s="40"/>
      <c r="F158" s="228" t="s">
        <v>1130</v>
      </c>
      <c r="G158" s="40"/>
      <c r="H158" s="40"/>
      <c r="I158" s="229"/>
      <c r="J158" s="40"/>
      <c r="K158" s="40"/>
      <c r="L158" s="44"/>
      <c r="M158" s="230"/>
      <c r="N158" s="231"/>
      <c r="O158" s="84"/>
      <c r="P158" s="84"/>
      <c r="Q158" s="84"/>
      <c r="R158" s="84"/>
      <c r="S158" s="84"/>
      <c r="T158" s="85"/>
      <c r="U158" s="38"/>
      <c r="V158" s="38"/>
      <c r="W158" s="38"/>
      <c r="X158" s="38"/>
      <c r="Y158" s="38"/>
      <c r="Z158" s="38"/>
      <c r="AA158" s="38"/>
      <c r="AB158" s="38"/>
      <c r="AC158" s="38"/>
      <c r="AD158" s="38"/>
      <c r="AE158" s="38"/>
      <c r="AT158" s="17" t="s">
        <v>165</v>
      </c>
      <c r="AU158" s="17" t="s">
        <v>81</v>
      </c>
    </row>
    <row r="159" s="2" customFormat="1">
      <c r="A159" s="38"/>
      <c r="B159" s="39"/>
      <c r="C159" s="212" t="s">
        <v>326</v>
      </c>
      <c r="D159" s="212" t="s">
        <v>157</v>
      </c>
      <c r="E159" s="214" t="s">
        <v>1131</v>
      </c>
      <c r="F159" s="215" t="s">
        <v>1132</v>
      </c>
      <c r="G159" s="216" t="s">
        <v>170</v>
      </c>
      <c r="H159" s="217">
        <v>7.5</v>
      </c>
      <c r="I159" s="218"/>
      <c r="J159" s="219">
        <f>ROUND(I159*H159,2)</f>
        <v>0</v>
      </c>
      <c r="K159" s="215" t="s">
        <v>804</v>
      </c>
      <c r="L159" s="220"/>
      <c r="M159" s="221" t="s">
        <v>19</v>
      </c>
      <c r="N159" s="222" t="s">
        <v>42</v>
      </c>
      <c r="O159" s="84"/>
      <c r="P159" s="223">
        <f>O159*H159</f>
        <v>0</v>
      </c>
      <c r="Q159" s="223">
        <v>0</v>
      </c>
      <c r="R159" s="223">
        <f>Q159*H159</f>
        <v>0</v>
      </c>
      <c r="S159" s="223">
        <v>0</v>
      </c>
      <c r="T159" s="224">
        <f>S159*H159</f>
        <v>0</v>
      </c>
      <c r="U159" s="38"/>
      <c r="V159" s="38"/>
      <c r="W159" s="38"/>
      <c r="X159" s="38"/>
      <c r="Y159" s="38"/>
      <c r="Z159" s="38"/>
      <c r="AA159" s="38"/>
      <c r="AB159" s="38"/>
      <c r="AC159" s="38"/>
      <c r="AD159" s="38"/>
      <c r="AE159" s="38"/>
      <c r="AR159" s="225" t="s">
        <v>162</v>
      </c>
      <c r="AT159" s="225" t="s">
        <v>157</v>
      </c>
      <c r="AU159" s="225" t="s">
        <v>81</v>
      </c>
      <c r="AY159" s="17" t="s">
        <v>154</v>
      </c>
      <c r="BE159" s="226">
        <f>IF(N159="základní",J159,0)</f>
        <v>0</v>
      </c>
      <c r="BF159" s="226">
        <f>IF(N159="snížená",J159,0)</f>
        <v>0</v>
      </c>
      <c r="BG159" s="226">
        <f>IF(N159="zákl. přenesená",J159,0)</f>
        <v>0</v>
      </c>
      <c r="BH159" s="226">
        <f>IF(N159="sníž. přenesená",J159,0)</f>
        <v>0</v>
      </c>
      <c r="BI159" s="226">
        <f>IF(N159="nulová",J159,0)</f>
        <v>0</v>
      </c>
      <c r="BJ159" s="17" t="s">
        <v>79</v>
      </c>
      <c r="BK159" s="226">
        <f>ROUND(I159*H159,2)</f>
        <v>0</v>
      </c>
      <c r="BL159" s="17" t="s">
        <v>163</v>
      </c>
      <c r="BM159" s="225" t="s">
        <v>433</v>
      </c>
    </row>
    <row r="160" s="2" customFormat="1">
      <c r="A160" s="38"/>
      <c r="B160" s="39"/>
      <c r="C160" s="40"/>
      <c r="D160" s="227" t="s">
        <v>165</v>
      </c>
      <c r="E160" s="40"/>
      <c r="F160" s="228" t="s">
        <v>1132</v>
      </c>
      <c r="G160" s="40"/>
      <c r="H160" s="40"/>
      <c r="I160" s="229"/>
      <c r="J160" s="40"/>
      <c r="K160" s="40"/>
      <c r="L160" s="44"/>
      <c r="M160" s="230"/>
      <c r="N160" s="231"/>
      <c r="O160" s="84"/>
      <c r="P160" s="84"/>
      <c r="Q160" s="84"/>
      <c r="R160" s="84"/>
      <c r="S160" s="84"/>
      <c r="T160" s="85"/>
      <c r="U160" s="38"/>
      <c r="V160" s="38"/>
      <c r="W160" s="38"/>
      <c r="X160" s="38"/>
      <c r="Y160" s="38"/>
      <c r="Z160" s="38"/>
      <c r="AA160" s="38"/>
      <c r="AB160" s="38"/>
      <c r="AC160" s="38"/>
      <c r="AD160" s="38"/>
      <c r="AE160" s="38"/>
      <c r="AT160" s="17" t="s">
        <v>165</v>
      </c>
      <c r="AU160" s="17" t="s">
        <v>81</v>
      </c>
    </row>
    <row r="161" s="2" customFormat="1">
      <c r="A161" s="38"/>
      <c r="B161" s="39"/>
      <c r="C161" s="247" t="s">
        <v>332</v>
      </c>
      <c r="D161" s="247" t="s">
        <v>228</v>
      </c>
      <c r="E161" s="248" t="s">
        <v>1133</v>
      </c>
      <c r="F161" s="249" t="s">
        <v>1134</v>
      </c>
      <c r="G161" s="250" t="s">
        <v>231</v>
      </c>
      <c r="H161" s="251">
        <v>27</v>
      </c>
      <c r="I161" s="252"/>
      <c r="J161" s="253">
        <f>ROUND(I161*H161,2)</f>
        <v>0</v>
      </c>
      <c r="K161" s="249" t="s">
        <v>804</v>
      </c>
      <c r="L161" s="44"/>
      <c r="M161" s="254" t="s">
        <v>19</v>
      </c>
      <c r="N161" s="255" t="s">
        <v>42</v>
      </c>
      <c r="O161" s="84"/>
      <c r="P161" s="223">
        <f>O161*H161</f>
        <v>0</v>
      </c>
      <c r="Q161" s="223">
        <v>0</v>
      </c>
      <c r="R161" s="223">
        <f>Q161*H161</f>
        <v>0</v>
      </c>
      <c r="S161" s="223">
        <v>0</v>
      </c>
      <c r="T161" s="224">
        <f>S161*H161</f>
        <v>0</v>
      </c>
      <c r="U161" s="38"/>
      <c r="V161" s="38"/>
      <c r="W161" s="38"/>
      <c r="X161" s="38"/>
      <c r="Y161" s="38"/>
      <c r="Z161" s="38"/>
      <c r="AA161" s="38"/>
      <c r="AB161" s="38"/>
      <c r="AC161" s="38"/>
      <c r="AD161" s="38"/>
      <c r="AE161" s="38"/>
      <c r="AR161" s="225" t="s">
        <v>163</v>
      </c>
      <c r="AT161" s="225" t="s">
        <v>228</v>
      </c>
      <c r="AU161" s="225" t="s">
        <v>81</v>
      </c>
      <c r="AY161" s="17" t="s">
        <v>154</v>
      </c>
      <c r="BE161" s="226">
        <f>IF(N161="základní",J161,0)</f>
        <v>0</v>
      </c>
      <c r="BF161" s="226">
        <f>IF(N161="snížená",J161,0)</f>
        <v>0</v>
      </c>
      <c r="BG161" s="226">
        <f>IF(N161="zákl. přenesená",J161,0)</f>
        <v>0</v>
      </c>
      <c r="BH161" s="226">
        <f>IF(N161="sníž. přenesená",J161,0)</f>
        <v>0</v>
      </c>
      <c r="BI161" s="226">
        <f>IF(N161="nulová",J161,0)</f>
        <v>0</v>
      </c>
      <c r="BJ161" s="17" t="s">
        <v>79</v>
      </c>
      <c r="BK161" s="226">
        <f>ROUND(I161*H161,2)</f>
        <v>0</v>
      </c>
      <c r="BL161" s="17" t="s">
        <v>163</v>
      </c>
      <c r="BM161" s="225" t="s">
        <v>445</v>
      </c>
    </row>
    <row r="162" s="2" customFormat="1">
      <c r="A162" s="38"/>
      <c r="B162" s="39"/>
      <c r="C162" s="40"/>
      <c r="D162" s="227" t="s">
        <v>165</v>
      </c>
      <c r="E162" s="40"/>
      <c r="F162" s="228" t="s">
        <v>1134</v>
      </c>
      <c r="G162" s="40"/>
      <c r="H162" s="40"/>
      <c r="I162" s="229"/>
      <c r="J162" s="40"/>
      <c r="K162" s="40"/>
      <c r="L162" s="44"/>
      <c r="M162" s="230"/>
      <c r="N162" s="231"/>
      <c r="O162" s="84"/>
      <c r="P162" s="84"/>
      <c r="Q162" s="84"/>
      <c r="R162" s="84"/>
      <c r="S162" s="84"/>
      <c r="T162" s="85"/>
      <c r="U162" s="38"/>
      <c r="V162" s="38"/>
      <c r="W162" s="38"/>
      <c r="X162" s="38"/>
      <c r="Y162" s="38"/>
      <c r="Z162" s="38"/>
      <c r="AA162" s="38"/>
      <c r="AB162" s="38"/>
      <c r="AC162" s="38"/>
      <c r="AD162" s="38"/>
      <c r="AE162" s="38"/>
      <c r="AT162" s="17" t="s">
        <v>165</v>
      </c>
      <c r="AU162" s="17" t="s">
        <v>81</v>
      </c>
    </row>
    <row r="163" s="13" customFormat="1">
      <c r="A163" s="13"/>
      <c r="B163" s="232"/>
      <c r="C163" s="233"/>
      <c r="D163" s="227" t="s">
        <v>166</v>
      </c>
      <c r="E163" s="234" t="s">
        <v>19</v>
      </c>
      <c r="F163" s="235" t="s">
        <v>368</v>
      </c>
      <c r="G163" s="233"/>
      <c r="H163" s="236">
        <v>27</v>
      </c>
      <c r="I163" s="237"/>
      <c r="J163" s="233"/>
      <c r="K163" s="233"/>
      <c r="L163" s="238"/>
      <c r="M163" s="239"/>
      <c r="N163" s="240"/>
      <c r="O163" s="240"/>
      <c r="P163" s="240"/>
      <c r="Q163" s="240"/>
      <c r="R163" s="240"/>
      <c r="S163" s="240"/>
      <c r="T163" s="241"/>
      <c r="U163" s="13"/>
      <c r="V163" s="13"/>
      <c r="W163" s="13"/>
      <c r="X163" s="13"/>
      <c r="Y163" s="13"/>
      <c r="Z163" s="13"/>
      <c r="AA163" s="13"/>
      <c r="AB163" s="13"/>
      <c r="AC163" s="13"/>
      <c r="AD163" s="13"/>
      <c r="AE163" s="13"/>
      <c r="AT163" s="242" t="s">
        <v>166</v>
      </c>
      <c r="AU163" s="242" t="s">
        <v>81</v>
      </c>
      <c r="AV163" s="13" t="s">
        <v>81</v>
      </c>
      <c r="AW163" s="13" t="s">
        <v>33</v>
      </c>
      <c r="AX163" s="13" t="s">
        <v>71</v>
      </c>
      <c r="AY163" s="242" t="s">
        <v>154</v>
      </c>
    </row>
    <row r="164" s="15" customFormat="1">
      <c r="A164" s="15"/>
      <c r="B164" s="269"/>
      <c r="C164" s="270"/>
      <c r="D164" s="227" t="s">
        <v>166</v>
      </c>
      <c r="E164" s="271" t="s">
        <v>19</v>
      </c>
      <c r="F164" s="272" t="s">
        <v>1092</v>
      </c>
      <c r="G164" s="270"/>
      <c r="H164" s="273">
        <v>27</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166</v>
      </c>
      <c r="AU164" s="279" t="s">
        <v>81</v>
      </c>
      <c r="AV164" s="15" t="s">
        <v>163</v>
      </c>
      <c r="AW164" s="15" t="s">
        <v>33</v>
      </c>
      <c r="AX164" s="15" t="s">
        <v>79</v>
      </c>
      <c r="AY164" s="279" t="s">
        <v>154</v>
      </c>
    </row>
    <row r="165" s="2" customFormat="1">
      <c r="A165" s="38"/>
      <c r="B165" s="39"/>
      <c r="C165" s="247" t="s">
        <v>337</v>
      </c>
      <c r="D165" s="247" t="s">
        <v>228</v>
      </c>
      <c r="E165" s="248" t="s">
        <v>1135</v>
      </c>
      <c r="F165" s="249" t="s">
        <v>1136</v>
      </c>
      <c r="G165" s="250" t="s">
        <v>231</v>
      </c>
      <c r="H165" s="251">
        <v>9</v>
      </c>
      <c r="I165" s="252"/>
      <c r="J165" s="253">
        <f>ROUND(I165*H165,2)</f>
        <v>0</v>
      </c>
      <c r="K165" s="249" t="s">
        <v>804</v>
      </c>
      <c r="L165" s="44"/>
      <c r="M165" s="254" t="s">
        <v>19</v>
      </c>
      <c r="N165" s="255" t="s">
        <v>42</v>
      </c>
      <c r="O165" s="84"/>
      <c r="P165" s="223">
        <f>O165*H165</f>
        <v>0</v>
      </c>
      <c r="Q165" s="223">
        <v>0</v>
      </c>
      <c r="R165" s="223">
        <f>Q165*H165</f>
        <v>0</v>
      </c>
      <c r="S165" s="223">
        <v>0</v>
      </c>
      <c r="T165" s="224">
        <f>S165*H165</f>
        <v>0</v>
      </c>
      <c r="U165" s="38"/>
      <c r="V165" s="38"/>
      <c r="W165" s="38"/>
      <c r="X165" s="38"/>
      <c r="Y165" s="38"/>
      <c r="Z165" s="38"/>
      <c r="AA165" s="38"/>
      <c r="AB165" s="38"/>
      <c r="AC165" s="38"/>
      <c r="AD165" s="38"/>
      <c r="AE165" s="38"/>
      <c r="AR165" s="225" t="s">
        <v>163</v>
      </c>
      <c r="AT165" s="225" t="s">
        <v>228</v>
      </c>
      <c r="AU165" s="225" t="s">
        <v>81</v>
      </c>
      <c r="AY165" s="17" t="s">
        <v>154</v>
      </c>
      <c r="BE165" s="226">
        <f>IF(N165="základní",J165,0)</f>
        <v>0</v>
      </c>
      <c r="BF165" s="226">
        <f>IF(N165="snížená",J165,0)</f>
        <v>0</v>
      </c>
      <c r="BG165" s="226">
        <f>IF(N165="zákl. přenesená",J165,0)</f>
        <v>0</v>
      </c>
      <c r="BH165" s="226">
        <f>IF(N165="sníž. přenesená",J165,0)</f>
        <v>0</v>
      </c>
      <c r="BI165" s="226">
        <f>IF(N165="nulová",J165,0)</f>
        <v>0</v>
      </c>
      <c r="BJ165" s="17" t="s">
        <v>79</v>
      </c>
      <c r="BK165" s="226">
        <f>ROUND(I165*H165,2)</f>
        <v>0</v>
      </c>
      <c r="BL165" s="17" t="s">
        <v>163</v>
      </c>
      <c r="BM165" s="225" t="s">
        <v>458</v>
      </c>
    </row>
    <row r="166" s="2" customFormat="1">
      <c r="A166" s="38"/>
      <c r="B166" s="39"/>
      <c r="C166" s="40"/>
      <c r="D166" s="227" t="s">
        <v>165</v>
      </c>
      <c r="E166" s="40"/>
      <c r="F166" s="228" t="s">
        <v>1136</v>
      </c>
      <c r="G166" s="40"/>
      <c r="H166" s="40"/>
      <c r="I166" s="229"/>
      <c r="J166" s="40"/>
      <c r="K166" s="40"/>
      <c r="L166" s="44"/>
      <c r="M166" s="230"/>
      <c r="N166" s="231"/>
      <c r="O166" s="84"/>
      <c r="P166" s="84"/>
      <c r="Q166" s="84"/>
      <c r="R166" s="84"/>
      <c r="S166" s="84"/>
      <c r="T166" s="85"/>
      <c r="U166" s="38"/>
      <c r="V166" s="38"/>
      <c r="W166" s="38"/>
      <c r="X166" s="38"/>
      <c r="Y166" s="38"/>
      <c r="Z166" s="38"/>
      <c r="AA166" s="38"/>
      <c r="AB166" s="38"/>
      <c r="AC166" s="38"/>
      <c r="AD166" s="38"/>
      <c r="AE166" s="38"/>
      <c r="AT166" s="17" t="s">
        <v>165</v>
      </c>
      <c r="AU166" s="17" t="s">
        <v>81</v>
      </c>
    </row>
    <row r="167" s="13" customFormat="1">
      <c r="A167" s="13"/>
      <c r="B167" s="232"/>
      <c r="C167" s="233"/>
      <c r="D167" s="227" t="s">
        <v>166</v>
      </c>
      <c r="E167" s="234" t="s">
        <v>19</v>
      </c>
      <c r="F167" s="235" t="s">
        <v>1137</v>
      </c>
      <c r="G167" s="233"/>
      <c r="H167" s="236">
        <v>9</v>
      </c>
      <c r="I167" s="237"/>
      <c r="J167" s="233"/>
      <c r="K167" s="233"/>
      <c r="L167" s="238"/>
      <c r="M167" s="239"/>
      <c r="N167" s="240"/>
      <c r="O167" s="240"/>
      <c r="P167" s="240"/>
      <c r="Q167" s="240"/>
      <c r="R167" s="240"/>
      <c r="S167" s="240"/>
      <c r="T167" s="241"/>
      <c r="U167" s="13"/>
      <c r="V167" s="13"/>
      <c r="W167" s="13"/>
      <c r="X167" s="13"/>
      <c r="Y167" s="13"/>
      <c r="Z167" s="13"/>
      <c r="AA167" s="13"/>
      <c r="AB167" s="13"/>
      <c r="AC167" s="13"/>
      <c r="AD167" s="13"/>
      <c r="AE167" s="13"/>
      <c r="AT167" s="242" t="s">
        <v>166</v>
      </c>
      <c r="AU167" s="242" t="s">
        <v>81</v>
      </c>
      <c r="AV167" s="13" t="s">
        <v>81</v>
      </c>
      <c r="AW167" s="13" t="s">
        <v>33</v>
      </c>
      <c r="AX167" s="13" t="s">
        <v>71</v>
      </c>
      <c r="AY167" s="242" t="s">
        <v>154</v>
      </c>
    </row>
    <row r="168" s="15" customFormat="1">
      <c r="A168" s="15"/>
      <c r="B168" s="269"/>
      <c r="C168" s="270"/>
      <c r="D168" s="227" t="s">
        <v>166</v>
      </c>
      <c r="E168" s="271" t="s">
        <v>19</v>
      </c>
      <c r="F168" s="272" t="s">
        <v>1092</v>
      </c>
      <c r="G168" s="270"/>
      <c r="H168" s="273">
        <v>9</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166</v>
      </c>
      <c r="AU168" s="279" t="s">
        <v>81</v>
      </c>
      <c r="AV168" s="15" t="s">
        <v>163</v>
      </c>
      <c r="AW168" s="15" t="s">
        <v>33</v>
      </c>
      <c r="AX168" s="15" t="s">
        <v>79</v>
      </c>
      <c r="AY168" s="279" t="s">
        <v>154</v>
      </c>
    </row>
    <row r="169" s="2" customFormat="1">
      <c r="A169" s="38"/>
      <c r="B169" s="39"/>
      <c r="C169" s="247" t="s">
        <v>7</v>
      </c>
      <c r="D169" s="247" t="s">
        <v>228</v>
      </c>
      <c r="E169" s="248" t="s">
        <v>1138</v>
      </c>
      <c r="F169" s="249" t="s">
        <v>1139</v>
      </c>
      <c r="G169" s="250" t="s">
        <v>238</v>
      </c>
      <c r="H169" s="251">
        <v>45.75</v>
      </c>
      <c r="I169" s="252"/>
      <c r="J169" s="253">
        <f>ROUND(I169*H169,2)</f>
        <v>0</v>
      </c>
      <c r="K169" s="249" t="s">
        <v>804</v>
      </c>
      <c r="L169" s="44"/>
      <c r="M169" s="254" t="s">
        <v>19</v>
      </c>
      <c r="N169" s="255" t="s">
        <v>42</v>
      </c>
      <c r="O169" s="84"/>
      <c r="P169" s="223">
        <f>O169*H169</f>
        <v>0</v>
      </c>
      <c r="Q169" s="223">
        <v>0</v>
      </c>
      <c r="R169" s="223">
        <f>Q169*H169</f>
        <v>0</v>
      </c>
      <c r="S169" s="223">
        <v>0</v>
      </c>
      <c r="T169" s="224">
        <f>S169*H169</f>
        <v>0</v>
      </c>
      <c r="U169" s="38"/>
      <c r="V169" s="38"/>
      <c r="W169" s="38"/>
      <c r="X169" s="38"/>
      <c r="Y169" s="38"/>
      <c r="Z169" s="38"/>
      <c r="AA169" s="38"/>
      <c r="AB169" s="38"/>
      <c r="AC169" s="38"/>
      <c r="AD169" s="38"/>
      <c r="AE169" s="38"/>
      <c r="AR169" s="225" t="s">
        <v>163</v>
      </c>
      <c r="AT169" s="225" t="s">
        <v>228</v>
      </c>
      <c r="AU169" s="225" t="s">
        <v>81</v>
      </c>
      <c r="AY169" s="17" t="s">
        <v>154</v>
      </c>
      <c r="BE169" s="226">
        <f>IF(N169="základní",J169,0)</f>
        <v>0</v>
      </c>
      <c r="BF169" s="226">
        <f>IF(N169="snížená",J169,0)</f>
        <v>0</v>
      </c>
      <c r="BG169" s="226">
        <f>IF(N169="zákl. přenesená",J169,0)</f>
        <v>0</v>
      </c>
      <c r="BH169" s="226">
        <f>IF(N169="sníž. přenesená",J169,0)</f>
        <v>0</v>
      </c>
      <c r="BI169" s="226">
        <f>IF(N169="nulová",J169,0)</f>
        <v>0</v>
      </c>
      <c r="BJ169" s="17" t="s">
        <v>79</v>
      </c>
      <c r="BK169" s="226">
        <f>ROUND(I169*H169,2)</f>
        <v>0</v>
      </c>
      <c r="BL169" s="17" t="s">
        <v>163</v>
      </c>
      <c r="BM169" s="225" t="s">
        <v>470</v>
      </c>
    </row>
    <row r="170" s="2" customFormat="1">
      <c r="A170" s="38"/>
      <c r="B170" s="39"/>
      <c r="C170" s="40"/>
      <c r="D170" s="227" t="s">
        <v>165</v>
      </c>
      <c r="E170" s="40"/>
      <c r="F170" s="228" t="s">
        <v>1139</v>
      </c>
      <c r="G170" s="40"/>
      <c r="H170" s="40"/>
      <c r="I170" s="229"/>
      <c r="J170" s="40"/>
      <c r="K170" s="40"/>
      <c r="L170" s="44"/>
      <c r="M170" s="230"/>
      <c r="N170" s="231"/>
      <c r="O170" s="84"/>
      <c r="P170" s="84"/>
      <c r="Q170" s="84"/>
      <c r="R170" s="84"/>
      <c r="S170" s="84"/>
      <c r="T170" s="85"/>
      <c r="U170" s="38"/>
      <c r="V170" s="38"/>
      <c r="W170" s="38"/>
      <c r="X170" s="38"/>
      <c r="Y170" s="38"/>
      <c r="Z170" s="38"/>
      <c r="AA170" s="38"/>
      <c r="AB170" s="38"/>
      <c r="AC170" s="38"/>
      <c r="AD170" s="38"/>
      <c r="AE170" s="38"/>
      <c r="AT170" s="17" t="s">
        <v>165</v>
      </c>
      <c r="AU170" s="17" t="s">
        <v>81</v>
      </c>
    </row>
    <row r="171" s="13" customFormat="1">
      <c r="A171" s="13"/>
      <c r="B171" s="232"/>
      <c r="C171" s="233"/>
      <c r="D171" s="227" t="s">
        <v>166</v>
      </c>
      <c r="E171" s="234" t="s">
        <v>19</v>
      </c>
      <c r="F171" s="235" t="s">
        <v>1140</v>
      </c>
      <c r="G171" s="233"/>
      <c r="H171" s="236">
        <v>45.75</v>
      </c>
      <c r="I171" s="237"/>
      <c r="J171" s="233"/>
      <c r="K171" s="233"/>
      <c r="L171" s="238"/>
      <c r="M171" s="239"/>
      <c r="N171" s="240"/>
      <c r="O171" s="240"/>
      <c r="P171" s="240"/>
      <c r="Q171" s="240"/>
      <c r="R171" s="240"/>
      <c r="S171" s="240"/>
      <c r="T171" s="241"/>
      <c r="U171" s="13"/>
      <c r="V171" s="13"/>
      <c r="W171" s="13"/>
      <c r="X171" s="13"/>
      <c r="Y171" s="13"/>
      <c r="Z171" s="13"/>
      <c r="AA171" s="13"/>
      <c r="AB171" s="13"/>
      <c r="AC171" s="13"/>
      <c r="AD171" s="13"/>
      <c r="AE171" s="13"/>
      <c r="AT171" s="242" t="s">
        <v>166</v>
      </c>
      <c r="AU171" s="242" t="s">
        <v>81</v>
      </c>
      <c r="AV171" s="13" t="s">
        <v>81</v>
      </c>
      <c r="AW171" s="13" t="s">
        <v>33</v>
      </c>
      <c r="AX171" s="13" t="s">
        <v>71</v>
      </c>
      <c r="AY171" s="242" t="s">
        <v>154</v>
      </c>
    </row>
    <row r="172" s="15" customFormat="1">
      <c r="A172" s="15"/>
      <c r="B172" s="269"/>
      <c r="C172" s="270"/>
      <c r="D172" s="227" t="s">
        <v>166</v>
      </c>
      <c r="E172" s="271" t="s">
        <v>19</v>
      </c>
      <c r="F172" s="272" t="s">
        <v>1092</v>
      </c>
      <c r="G172" s="270"/>
      <c r="H172" s="273">
        <v>45.75</v>
      </c>
      <c r="I172" s="274"/>
      <c r="J172" s="270"/>
      <c r="K172" s="270"/>
      <c r="L172" s="275"/>
      <c r="M172" s="276"/>
      <c r="N172" s="277"/>
      <c r="O172" s="277"/>
      <c r="P172" s="277"/>
      <c r="Q172" s="277"/>
      <c r="R172" s="277"/>
      <c r="S172" s="277"/>
      <c r="T172" s="278"/>
      <c r="U172" s="15"/>
      <c r="V172" s="15"/>
      <c r="W172" s="15"/>
      <c r="X172" s="15"/>
      <c r="Y172" s="15"/>
      <c r="Z172" s="15"/>
      <c r="AA172" s="15"/>
      <c r="AB172" s="15"/>
      <c r="AC172" s="15"/>
      <c r="AD172" s="15"/>
      <c r="AE172" s="15"/>
      <c r="AT172" s="279" t="s">
        <v>166</v>
      </c>
      <c r="AU172" s="279" t="s">
        <v>81</v>
      </c>
      <c r="AV172" s="15" t="s">
        <v>163</v>
      </c>
      <c r="AW172" s="15" t="s">
        <v>33</v>
      </c>
      <c r="AX172" s="15" t="s">
        <v>79</v>
      </c>
      <c r="AY172" s="279" t="s">
        <v>154</v>
      </c>
    </row>
    <row r="173" s="2" customFormat="1" ht="33" customHeight="1">
      <c r="A173" s="38"/>
      <c r="B173" s="39"/>
      <c r="C173" s="247" t="s">
        <v>345</v>
      </c>
      <c r="D173" s="247" t="s">
        <v>228</v>
      </c>
      <c r="E173" s="248" t="s">
        <v>1141</v>
      </c>
      <c r="F173" s="249" t="s">
        <v>1142</v>
      </c>
      <c r="G173" s="250" t="s">
        <v>231</v>
      </c>
      <c r="H173" s="251">
        <v>27</v>
      </c>
      <c r="I173" s="252"/>
      <c r="J173" s="253">
        <f>ROUND(I173*H173,2)</f>
        <v>0</v>
      </c>
      <c r="K173" s="249" t="s">
        <v>804</v>
      </c>
      <c r="L173" s="44"/>
      <c r="M173" s="254" t="s">
        <v>19</v>
      </c>
      <c r="N173" s="255" t="s">
        <v>42</v>
      </c>
      <c r="O173" s="84"/>
      <c r="P173" s="223">
        <f>O173*H173</f>
        <v>0</v>
      </c>
      <c r="Q173" s="223">
        <v>0</v>
      </c>
      <c r="R173" s="223">
        <f>Q173*H173</f>
        <v>0</v>
      </c>
      <c r="S173" s="223">
        <v>0</v>
      </c>
      <c r="T173" s="224">
        <f>S173*H173</f>
        <v>0</v>
      </c>
      <c r="U173" s="38"/>
      <c r="V173" s="38"/>
      <c r="W173" s="38"/>
      <c r="X173" s="38"/>
      <c r="Y173" s="38"/>
      <c r="Z173" s="38"/>
      <c r="AA173" s="38"/>
      <c r="AB173" s="38"/>
      <c r="AC173" s="38"/>
      <c r="AD173" s="38"/>
      <c r="AE173" s="38"/>
      <c r="AR173" s="225" t="s">
        <v>163</v>
      </c>
      <c r="AT173" s="225" t="s">
        <v>228</v>
      </c>
      <c r="AU173" s="225" t="s">
        <v>81</v>
      </c>
      <c r="AY173" s="17" t="s">
        <v>154</v>
      </c>
      <c r="BE173" s="226">
        <f>IF(N173="základní",J173,0)</f>
        <v>0</v>
      </c>
      <c r="BF173" s="226">
        <f>IF(N173="snížená",J173,0)</f>
        <v>0</v>
      </c>
      <c r="BG173" s="226">
        <f>IF(N173="zákl. přenesená",J173,0)</f>
        <v>0</v>
      </c>
      <c r="BH173" s="226">
        <f>IF(N173="sníž. přenesená",J173,0)</f>
        <v>0</v>
      </c>
      <c r="BI173" s="226">
        <f>IF(N173="nulová",J173,0)</f>
        <v>0</v>
      </c>
      <c r="BJ173" s="17" t="s">
        <v>79</v>
      </c>
      <c r="BK173" s="226">
        <f>ROUND(I173*H173,2)</f>
        <v>0</v>
      </c>
      <c r="BL173" s="17" t="s">
        <v>163</v>
      </c>
      <c r="BM173" s="225" t="s">
        <v>481</v>
      </c>
    </row>
    <row r="174" s="2" customFormat="1">
      <c r="A174" s="38"/>
      <c r="B174" s="39"/>
      <c r="C174" s="40"/>
      <c r="D174" s="227" t="s">
        <v>165</v>
      </c>
      <c r="E174" s="40"/>
      <c r="F174" s="228" t="s">
        <v>1142</v>
      </c>
      <c r="G174" s="40"/>
      <c r="H174" s="40"/>
      <c r="I174" s="229"/>
      <c r="J174" s="40"/>
      <c r="K174" s="40"/>
      <c r="L174" s="44"/>
      <c r="M174" s="230"/>
      <c r="N174" s="231"/>
      <c r="O174" s="84"/>
      <c r="P174" s="84"/>
      <c r="Q174" s="84"/>
      <c r="R174" s="84"/>
      <c r="S174" s="84"/>
      <c r="T174" s="85"/>
      <c r="U174" s="38"/>
      <c r="V174" s="38"/>
      <c r="W174" s="38"/>
      <c r="X174" s="38"/>
      <c r="Y174" s="38"/>
      <c r="Z174" s="38"/>
      <c r="AA174" s="38"/>
      <c r="AB174" s="38"/>
      <c r="AC174" s="38"/>
      <c r="AD174" s="38"/>
      <c r="AE174" s="38"/>
      <c r="AT174" s="17" t="s">
        <v>165</v>
      </c>
      <c r="AU174" s="17" t="s">
        <v>81</v>
      </c>
    </row>
    <row r="175" s="13" customFormat="1">
      <c r="A175" s="13"/>
      <c r="B175" s="232"/>
      <c r="C175" s="233"/>
      <c r="D175" s="227" t="s">
        <v>166</v>
      </c>
      <c r="E175" s="234" t="s">
        <v>19</v>
      </c>
      <c r="F175" s="235" t="s">
        <v>1143</v>
      </c>
      <c r="G175" s="233"/>
      <c r="H175" s="236">
        <v>21</v>
      </c>
      <c r="I175" s="237"/>
      <c r="J175" s="233"/>
      <c r="K175" s="233"/>
      <c r="L175" s="238"/>
      <c r="M175" s="239"/>
      <c r="N175" s="240"/>
      <c r="O175" s="240"/>
      <c r="P175" s="240"/>
      <c r="Q175" s="240"/>
      <c r="R175" s="240"/>
      <c r="S175" s="240"/>
      <c r="T175" s="241"/>
      <c r="U175" s="13"/>
      <c r="V175" s="13"/>
      <c r="W175" s="13"/>
      <c r="X175" s="13"/>
      <c r="Y175" s="13"/>
      <c r="Z175" s="13"/>
      <c r="AA175" s="13"/>
      <c r="AB175" s="13"/>
      <c r="AC175" s="13"/>
      <c r="AD175" s="13"/>
      <c r="AE175" s="13"/>
      <c r="AT175" s="242" t="s">
        <v>166</v>
      </c>
      <c r="AU175" s="242" t="s">
        <v>81</v>
      </c>
      <c r="AV175" s="13" t="s">
        <v>81</v>
      </c>
      <c r="AW175" s="13" t="s">
        <v>33</v>
      </c>
      <c r="AX175" s="13" t="s">
        <v>71</v>
      </c>
      <c r="AY175" s="242" t="s">
        <v>154</v>
      </c>
    </row>
    <row r="176" s="13" customFormat="1">
      <c r="A176" s="13"/>
      <c r="B176" s="232"/>
      <c r="C176" s="233"/>
      <c r="D176" s="227" t="s">
        <v>166</v>
      </c>
      <c r="E176" s="234" t="s">
        <v>19</v>
      </c>
      <c r="F176" s="235" t="s">
        <v>1144</v>
      </c>
      <c r="G176" s="233"/>
      <c r="H176" s="236">
        <v>6</v>
      </c>
      <c r="I176" s="237"/>
      <c r="J176" s="233"/>
      <c r="K176" s="233"/>
      <c r="L176" s="238"/>
      <c r="M176" s="239"/>
      <c r="N176" s="240"/>
      <c r="O176" s="240"/>
      <c r="P176" s="240"/>
      <c r="Q176" s="240"/>
      <c r="R176" s="240"/>
      <c r="S176" s="240"/>
      <c r="T176" s="241"/>
      <c r="U176" s="13"/>
      <c r="V176" s="13"/>
      <c r="W176" s="13"/>
      <c r="X176" s="13"/>
      <c r="Y176" s="13"/>
      <c r="Z176" s="13"/>
      <c r="AA176" s="13"/>
      <c r="AB176" s="13"/>
      <c r="AC176" s="13"/>
      <c r="AD176" s="13"/>
      <c r="AE176" s="13"/>
      <c r="AT176" s="242" t="s">
        <v>166</v>
      </c>
      <c r="AU176" s="242" t="s">
        <v>81</v>
      </c>
      <c r="AV176" s="13" t="s">
        <v>81</v>
      </c>
      <c r="AW176" s="13" t="s">
        <v>33</v>
      </c>
      <c r="AX176" s="13" t="s">
        <v>71</v>
      </c>
      <c r="AY176" s="242" t="s">
        <v>154</v>
      </c>
    </row>
    <row r="177" s="15" customFormat="1">
      <c r="A177" s="15"/>
      <c r="B177" s="269"/>
      <c r="C177" s="270"/>
      <c r="D177" s="227" t="s">
        <v>166</v>
      </c>
      <c r="E177" s="271" t="s">
        <v>19</v>
      </c>
      <c r="F177" s="272" t="s">
        <v>1092</v>
      </c>
      <c r="G177" s="270"/>
      <c r="H177" s="273">
        <v>27</v>
      </c>
      <c r="I177" s="274"/>
      <c r="J177" s="270"/>
      <c r="K177" s="270"/>
      <c r="L177" s="275"/>
      <c r="M177" s="276"/>
      <c r="N177" s="277"/>
      <c r="O177" s="277"/>
      <c r="P177" s="277"/>
      <c r="Q177" s="277"/>
      <c r="R177" s="277"/>
      <c r="S177" s="277"/>
      <c r="T177" s="278"/>
      <c r="U177" s="15"/>
      <c r="V177" s="15"/>
      <c r="W177" s="15"/>
      <c r="X177" s="15"/>
      <c r="Y177" s="15"/>
      <c r="Z177" s="15"/>
      <c r="AA177" s="15"/>
      <c r="AB177" s="15"/>
      <c r="AC177" s="15"/>
      <c r="AD177" s="15"/>
      <c r="AE177" s="15"/>
      <c r="AT177" s="279" t="s">
        <v>166</v>
      </c>
      <c r="AU177" s="279" t="s">
        <v>81</v>
      </c>
      <c r="AV177" s="15" t="s">
        <v>163</v>
      </c>
      <c r="AW177" s="15" t="s">
        <v>33</v>
      </c>
      <c r="AX177" s="15" t="s">
        <v>79</v>
      </c>
      <c r="AY177" s="279" t="s">
        <v>154</v>
      </c>
    </row>
    <row r="178" s="12" customFormat="1" ht="22.8" customHeight="1">
      <c r="A178" s="12"/>
      <c r="B178" s="196"/>
      <c r="C178" s="197"/>
      <c r="D178" s="198" t="s">
        <v>70</v>
      </c>
      <c r="E178" s="210" t="s">
        <v>194</v>
      </c>
      <c r="F178" s="210" t="s">
        <v>1145</v>
      </c>
      <c r="G178" s="197"/>
      <c r="H178" s="197"/>
      <c r="I178" s="200"/>
      <c r="J178" s="211">
        <f>BK178</f>
        <v>0</v>
      </c>
      <c r="K178" s="197"/>
      <c r="L178" s="202"/>
      <c r="M178" s="203"/>
      <c r="N178" s="204"/>
      <c r="O178" s="204"/>
      <c r="P178" s="205">
        <f>SUM(P179:P182)</f>
        <v>0</v>
      </c>
      <c r="Q178" s="204"/>
      <c r="R178" s="205">
        <f>SUM(R179:R182)</f>
        <v>0</v>
      </c>
      <c r="S178" s="204"/>
      <c r="T178" s="206">
        <f>SUM(T179:T182)</f>
        <v>0</v>
      </c>
      <c r="U178" s="12"/>
      <c r="V178" s="12"/>
      <c r="W178" s="12"/>
      <c r="X178" s="12"/>
      <c r="Y178" s="12"/>
      <c r="Z178" s="12"/>
      <c r="AA178" s="12"/>
      <c r="AB178" s="12"/>
      <c r="AC178" s="12"/>
      <c r="AD178" s="12"/>
      <c r="AE178" s="12"/>
      <c r="AR178" s="207" t="s">
        <v>79</v>
      </c>
      <c r="AT178" s="208" t="s">
        <v>70</v>
      </c>
      <c r="AU178" s="208" t="s">
        <v>79</v>
      </c>
      <c r="AY178" s="207" t="s">
        <v>154</v>
      </c>
      <c r="BK178" s="209">
        <f>SUM(BK179:BK182)</f>
        <v>0</v>
      </c>
    </row>
    <row r="179" s="2" customFormat="1" ht="33" customHeight="1">
      <c r="A179" s="38"/>
      <c r="B179" s="39"/>
      <c r="C179" s="247" t="s">
        <v>351</v>
      </c>
      <c r="D179" s="247" t="s">
        <v>228</v>
      </c>
      <c r="E179" s="248" t="s">
        <v>1146</v>
      </c>
      <c r="F179" s="249" t="s">
        <v>1147</v>
      </c>
      <c r="G179" s="250" t="s">
        <v>170</v>
      </c>
      <c r="H179" s="251">
        <v>4.2000000000000002</v>
      </c>
      <c r="I179" s="252"/>
      <c r="J179" s="253">
        <f>ROUND(I179*H179,2)</f>
        <v>0</v>
      </c>
      <c r="K179" s="249" t="s">
        <v>804</v>
      </c>
      <c r="L179" s="44"/>
      <c r="M179" s="254" t="s">
        <v>19</v>
      </c>
      <c r="N179" s="255" t="s">
        <v>42</v>
      </c>
      <c r="O179" s="84"/>
      <c r="P179" s="223">
        <f>O179*H179</f>
        <v>0</v>
      </c>
      <c r="Q179" s="223">
        <v>0</v>
      </c>
      <c r="R179" s="223">
        <f>Q179*H179</f>
        <v>0</v>
      </c>
      <c r="S179" s="223">
        <v>0</v>
      </c>
      <c r="T179" s="224">
        <f>S179*H179</f>
        <v>0</v>
      </c>
      <c r="U179" s="38"/>
      <c r="V179" s="38"/>
      <c r="W179" s="38"/>
      <c r="X179" s="38"/>
      <c r="Y179" s="38"/>
      <c r="Z179" s="38"/>
      <c r="AA179" s="38"/>
      <c r="AB179" s="38"/>
      <c r="AC179" s="38"/>
      <c r="AD179" s="38"/>
      <c r="AE179" s="38"/>
      <c r="AR179" s="225" t="s">
        <v>163</v>
      </c>
      <c r="AT179" s="225" t="s">
        <v>228</v>
      </c>
      <c r="AU179" s="225" t="s">
        <v>81</v>
      </c>
      <c r="AY179" s="17" t="s">
        <v>154</v>
      </c>
      <c r="BE179" s="226">
        <f>IF(N179="základní",J179,0)</f>
        <v>0</v>
      </c>
      <c r="BF179" s="226">
        <f>IF(N179="snížená",J179,0)</f>
        <v>0</v>
      </c>
      <c r="BG179" s="226">
        <f>IF(N179="zákl. přenesená",J179,0)</f>
        <v>0</v>
      </c>
      <c r="BH179" s="226">
        <f>IF(N179="sníž. přenesená",J179,0)</f>
        <v>0</v>
      </c>
      <c r="BI179" s="226">
        <f>IF(N179="nulová",J179,0)</f>
        <v>0</v>
      </c>
      <c r="BJ179" s="17" t="s">
        <v>79</v>
      </c>
      <c r="BK179" s="226">
        <f>ROUND(I179*H179,2)</f>
        <v>0</v>
      </c>
      <c r="BL179" s="17" t="s">
        <v>163</v>
      </c>
      <c r="BM179" s="225" t="s">
        <v>623</v>
      </c>
    </row>
    <row r="180" s="2" customFormat="1">
      <c r="A180" s="38"/>
      <c r="B180" s="39"/>
      <c r="C180" s="40"/>
      <c r="D180" s="227" t="s">
        <v>165</v>
      </c>
      <c r="E180" s="40"/>
      <c r="F180" s="228" t="s">
        <v>1147</v>
      </c>
      <c r="G180" s="40"/>
      <c r="H180" s="40"/>
      <c r="I180" s="229"/>
      <c r="J180" s="40"/>
      <c r="K180" s="40"/>
      <c r="L180" s="44"/>
      <c r="M180" s="230"/>
      <c r="N180" s="231"/>
      <c r="O180" s="84"/>
      <c r="P180" s="84"/>
      <c r="Q180" s="84"/>
      <c r="R180" s="84"/>
      <c r="S180" s="84"/>
      <c r="T180" s="85"/>
      <c r="U180" s="38"/>
      <c r="V180" s="38"/>
      <c r="W180" s="38"/>
      <c r="X180" s="38"/>
      <c r="Y180" s="38"/>
      <c r="Z180" s="38"/>
      <c r="AA180" s="38"/>
      <c r="AB180" s="38"/>
      <c r="AC180" s="38"/>
      <c r="AD180" s="38"/>
      <c r="AE180" s="38"/>
      <c r="AT180" s="17" t="s">
        <v>165</v>
      </c>
      <c r="AU180" s="17" t="s">
        <v>81</v>
      </c>
    </row>
    <row r="181" s="13" customFormat="1">
      <c r="A181" s="13"/>
      <c r="B181" s="232"/>
      <c r="C181" s="233"/>
      <c r="D181" s="227" t="s">
        <v>166</v>
      </c>
      <c r="E181" s="234" t="s">
        <v>19</v>
      </c>
      <c r="F181" s="235" t="s">
        <v>1148</v>
      </c>
      <c r="G181" s="233"/>
      <c r="H181" s="236">
        <v>4.2000000000000002</v>
      </c>
      <c r="I181" s="237"/>
      <c r="J181" s="233"/>
      <c r="K181" s="233"/>
      <c r="L181" s="238"/>
      <c r="M181" s="239"/>
      <c r="N181" s="240"/>
      <c r="O181" s="240"/>
      <c r="P181" s="240"/>
      <c r="Q181" s="240"/>
      <c r="R181" s="240"/>
      <c r="S181" s="240"/>
      <c r="T181" s="241"/>
      <c r="U181" s="13"/>
      <c r="V181" s="13"/>
      <c r="W181" s="13"/>
      <c r="X181" s="13"/>
      <c r="Y181" s="13"/>
      <c r="Z181" s="13"/>
      <c r="AA181" s="13"/>
      <c r="AB181" s="13"/>
      <c r="AC181" s="13"/>
      <c r="AD181" s="13"/>
      <c r="AE181" s="13"/>
      <c r="AT181" s="242" t="s">
        <v>166</v>
      </c>
      <c r="AU181" s="242" t="s">
        <v>81</v>
      </c>
      <c r="AV181" s="13" t="s">
        <v>81</v>
      </c>
      <c r="AW181" s="13" t="s">
        <v>33</v>
      </c>
      <c r="AX181" s="13" t="s">
        <v>71</v>
      </c>
      <c r="AY181" s="242" t="s">
        <v>154</v>
      </c>
    </row>
    <row r="182" s="15" customFormat="1">
      <c r="A182" s="15"/>
      <c r="B182" s="269"/>
      <c r="C182" s="270"/>
      <c r="D182" s="227" t="s">
        <v>166</v>
      </c>
      <c r="E182" s="271" t="s">
        <v>19</v>
      </c>
      <c r="F182" s="272" t="s">
        <v>1092</v>
      </c>
      <c r="G182" s="270"/>
      <c r="H182" s="273">
        <v>4.2000000000000002</v>
      </c>
      <c r="I182" s="274"/>
      <c r="J182" s="270"/>
      <c r="K182" s="270"/>
      <c r="L182" s="275"/>
      <c r="M182" s="276"/>
      <c r="N182" s="277"/>
      <c r="O182" s="277"/>
      <c r="P182" s="277"/>
      <c r="Q182" s="277"/>
      <c r="R182" s="277"/>
      <c r="S182" s="277"/>
      <c r="T182" s="278"/>
      <c r="U182" s="15"/>
      <c r="V182" s="15"/>
      <c r="W182" s="15"/>
      <c r="X182" s="15"/>
      <c r="Y182" s="15"/>
      <c r="Z182" s="15"/>
      <c r="AA182" s="15"/>
      <c r="AB182" s="15"/>
      <c r="AC182" s="15"/>
      <c r="AD182" s="15"/>
      <c r="AE182" s="15"/>
      <c r="AT182" s="279" t="s">
        <v>166</v>
      </c>
      <c r="AU182" s="279" t="s">
        <v>81</v>
      </c>
      <c r="AV182" s="15" t="s">
        <v>163</v>
      </c>
      <c r="AW182" s="15" t="s">
        <v>33</v>
      </c>
      <c r="AX182" s="15" t="s">
        <v>79</v>
      </c>
      <c r="AY182" s="279" t="s">
        <v>154</v>
      </c>
    </row>
    <row r="183" s="12" customFormat="1" ht="22.8" customHeight="1">
      <c r="A183" s="12"/>
      <c r="B183" s="196"/>
      <c r="C183" s="197"/>
      <c r="D183" s="198" t="s">
        <v>70</v>
      </c>
      <c r="E183" s="210" t="s">
        <v>205</v>
      </c>
      <c r="F183" s="210" t="s">
        <v>1149</v>
      </c>
      <c r="G183" s="197"/>
      <c r="H183" s="197"/>
      <c r="I183" s="200"/>
      <c r="J183" s="211">
        <f>BK183</f>
        <v>0</v>
      </c>
      <c r="K183" s="197"/>
      <c r="L183" s="202"/>
      <c r="M183" s="203"/>
      <c r="N183" s="204"/>
      <c r="O183" s="204"/>
      <c r="P183" s="205">
        <f>SUM(P184:P194)</f>
        <v>0</v>
      </c>
      <c r="Q183" s="204"/>
      <c r="R183" s="205">
        <f>SUM(R184:R194)</f>
        <v>0</v>
      </c>
      <c r="S183" s="204"/>
      <c r="T183" s="206">
        <f>SUM(T184:T194)</f>
        <v>0</v>
      </c>
      <c r="U183" s="12"/>
      <c r="V183" s="12"/>
      <c r="W183" s="12"/>
      <c r="X183" s="12"/>
      <c r="Y183" s="12"/>
      <c r="Z183" s="12"/>
      <c r="AA183" s="12"/>
      <c r="AB183" s="12"/>
      <c r="AC183" s="12"/>
      <c r="AD183" s="12"/>
      <c r="AE183" s="12"/>
      <c r="AR183" s="207" t="s">
        <v>79</v>
      </c>
      <c r="AT183" s="208" t="s">
        <v>70</v>
      </c>
      <c r="AU183" s="208" t="s">
        <v>79</v>
      </c>
      <c r="AY183" s="207" t="s">
        <v>154</v>
      </c>
      <c r="BK183" s="209">
        <f>SUM(BK184:BK194)</f>
        <v>0</v>
      </c>
    </row>
    <row r="184" s="2" customFormat="1">
      <c r="A184" s="38"/>
      <c r="B184" s="39"/>
      <c r="C184" s="247" t="s">
        <v>355</v>
      </c>
      <c r="D184" s="247" t="s">
        <v>228</v>
      </c>
      <c r="E184" s="248" t="s">
        <v>1150</v>
      </c>
      <c r="F184" s="249" t="s">
        <v>1151</v>
      </c>
      <c r="G184" s="250" t="s">
        <v>160</v>
      </c>
      <c r="H184" s="251">
        <v>1</v>
      </c>
      <c r="I184" s="252"/>
      <c r="J184" s="253">
        <f>ROUND(I184*H184,2)</f>
        <v>0</v>
      </c>
      <c r="K184" s="249" t="s">
        <v>804</v>
      </c>
      <c r="L184" s="44"/>
      <c r="M184" s="254" t="s">
        <v>19</v>
      </c>
      <c r="N184" s="255" t="s">
        <v>42</v>
      </c>
      <c r="O184" s="84"/>
      <c r="P184" s="223">
        <f>O184*H184</f>
        <v>0</v>
      </c>
      <c r="Q184" s="223">
        <v>0</v>
      </c>
      <c r="R184" s="223">
        <f>Q184*H184</f>
        <v>0</v>
      </c>
      <c r="S184" s="223">
        <v>0</v>
      </c>
      <c r="T184" s="224">
        <f>S184*H184</f>
        <v>0</v>
      </c>
      <c r="U184" s="38"/>
      <c r="V184" s="38"/>
      <c r="W184" s="38"/>
      <c r="X184" s="38"/>
      <c r="Y184" s="38"/>
      <c r="Z184" s="38"/>
      <c r="AA184" s="38"/>
      <c r="AB184" s="38"/>
      <c r="AC184" s="38"/>
      <c r="AD184" s="38"/>
      <c r="AE184" s="38"/>
      <c r="AR184" s="225" t="s">
        <v>163</v>
      </c>
      <c r="AT184" s="225" t="s">
        <v>228</v>
      </c>
      <c r="AU184" s="225" t="s">
        <v>81</v>
      </c>
      <c r="AY184" s="17" t="s">
        <v>154</v>
      </c>
      <c r="BE184" s="226">
        <f>IF(N184="základní",J184,0)</f>
        <v>0</v>
      </c>
      <c r="BF184" s="226">
        <f>IF(N184="snížená",J184,0)</f>
        <v>0</v>
      </c>
      <c r="BG184" s="226">
        <f>IF(N184="zákl. přenesená",J184,0)</f>
        <v>0</v>
      </c>
      <c r="BH184" s="226">
        <f>IF(N184="sníž. přenesená",J184,0)</f>
        <v>0</v>
      </c>
      <c r="BI184" s="226">
        <f>IF(N184="nulová",J184,0)</f>
        <v>0</v>
      </c>
      <c r="BJ184" s="17" t="s">
        <v>79</v>
      </c>
      <c r="BK184" s="226">
        <f>ROUND(I184*H184,2)</f>
        <v>0</v>
      </c>
      <c r="BL184" s="17" t="s">
        <v>163</v>
      </c>
      <c r="BM184" s="225" t="s">
        <v>632</v>
      </c>
    </row>
    <row r="185" s="2" customFormat="1">
      <c r="A185" s="38"/>
      <c r="B185" s="39"/>
      <c r="C185" s="40"/>
      <c r="D185" s="227" t="s">
        <v>165</v>
      </c>
      <c r="E185" s="40"/>
      <c r="F185" s="228" t="s">
        <v>1151</v>
      </c>
      <c r="G185" s="40"/>
      <c r="H185" s="40"/>
      <c r="I185" s="229"/>
      <c r="J185" s="40"/>
      <c r="K185" s="40"/>
      <c r="L185" s="44"/>
      <c r="M185" s="230"/>
      <c r="N185" s="231"/>
      <c r="O185" s="84"/>
      <c r="P185" s="84"/>
      <c r="Q185" s="84"/>
      <c r="R185" s="84"/>
      <c r="S185" s="84"/>
      <c r="T185" s="85"/>
      <c r="U185" s="38"/>
      <c r="V185" s="38"/>
      <c r="W185" s="38"/>
      <c r="X185" s="38"/>
      <c r="Y185" s="38"/>
      <c r="Z185" s="38"/>
      <c r="AA185" s="38"/>
      <c r="AB185" s="38"/>
      <c r="AC185" s="38"/>
      <c r="AD185" s="38"/>
      <c r="AE185" s="38"/>
      <c r="AT185" s="17" t="s">
        <v>165</v>
      </c>
      <c r="AU185" s="17" t="s">
        <v>81</v>
      </c>
    </row>
    <row r="186" s="2" customFormat="1">
      <c r="A186" s="38"/>
      <c r="B186" s="39"/>
      <c r="C186" s="247" t="s">
        <v>359</v>
      </c>
      <c r="D186" s="247" t="s">
        <v>228</v>
      </c>
      <c r="E186" s="248" t="s">
        <v>1152</v>
      </c>
      <c r="F186" s="249" t="s">
        <v>1153</v>
      </c>
      <c r="G186" s="250" t="s">
        <v>238</v>
      </c>
      <c r="H186" s="251">
        <v>5.7599999999999998</v>
      </c>
      <c r="I186" s="252"/>
      <c r="J186" s="253">
        <f>ROUND(I186*H186,2)</f>
        <v>0</v>
      </c>
      <c r="K186" s="249" t="s">
        <v>804</v>
      </c>
      <c r="L186" s="44"/>
      <c r="M186" s="254" t="s">
        <v>19</v>
      </c>
      <c r="N186" s="255" t="s">
        <v>42</v>
      </c>
      <c r="O186" s="84"/>
      <c r="P186" s="223">
        <f>O186*H186</f>
        <v>0</v>
      </c>
      <c r="Q186" s="223">
        <v>0</v>
      </c>
      <c r="R186" s="223">
        <f>Q186*H186</f>
        <v>0</v>
      </c>
      <c r="S186" s="223">
        <v>0</v>
      </c>
      <c r="T186" s="224">
        <f>S186*H186</f>
        <v>0</v>
      </c>
      <c r="U186" s="38"/>
      <c r="V186" s="38"/>
      <c r="W186" s="38"/>
      <c r="X186" s="38"/>
      <c r="Y186" s="38"/>
      <c r="Z186" s="38"/>
      <c r="AA186" s="38"/>
      <c r="AB186" s="38"/>
      <c r="AC186" s="38"/>
      <c r="AD186" s="38"/>
      <c r="AE186" s="38"/>
      <c r="AR186" s="225" t="s">
        <v>163</v>
      </c>
      <c r="AT186" s="225" t="s">
        <v>228</v>
      </c>
      <c r="AU186" s="225" t="s">
        <v>81</v>
      </c>
      <c r="AY186" s="17" t="s">
        <v>154</v>
      </c>
      <c r="BE186" s="226">
        <f>IF(N186="základní",J186,0)</f>
        <v>0</v>
      </c>
      <c r="BF186" s="226">
        <f>IF(N186="snížená",J186,0)</f>
        <v>0</v>
      </c>
      <c r="BG186" s="226">
        <f>IF(N186="zákl. přenesená",J186,0)</f>
        <v>0</v>
      </c>
      <c r="BH186" s="226">
        <f>IF(N186="sníž. přenesená",J186,0)</f>
        <v>0</v>
      </c>
      <c r="BI186" s="226">
        <f>IF(N186="nulová",J186,0)</f>
        <v>0</v>
      </c>
      <c r="BJ186" s="17" t="s">
        <v>79</v>
      </c>
      <c r="BK186" s="226">
        <f>ROUND(I186*H186,2)</f>
        <v>0</v>
      </c>
      <c r="BL186" s="17" t="s">
        <v>163</v>
      </c>
      <c r="BM186" s="225" t="s">
        <v>639</v>
      </c>
    </row>
    <row r="187" s="2" customFormat="1">
      <c r="A187" s="38"/>
      <c r="B187" s="39"/>
      <c r="C187" s="40"/>
      <c r="D187" s="227" t="s">
        <v>165</v>
      </c>
      <c r="E187" s="40"/>
      <c r="F187" s="228" t="s">
        <v>1153</v>
      </c>
      <c r="G187" s="40"/>
      <c r="H187" s="40"/>
      <c r="I187" s="229"/>
      <c r="J187" s="40"/>
      <c r="K187" s="40"/>
      <c r="L187" s="44"/>
      <c r="M187" s="230"/>
      <c r="N187" s="231"/>
      <c r="O187" s="84"/>
      <c r="P187" s="84"/>
      <c r="Q187" s="84"/>
      <c r="R187" s="84"/>
      <c r="S187" s="84"/>
      <c r="T187" s="85"/>
      <c r="U187" s="38"/>
      <c r="V187" s="38"/>
      <c r="W187" s="38"/>
      <c r="X187" s="38"/>
      <c r="Y187" s="38"/>
      <c r="Z187" s="38"/>
      <c r="AA187" s="38"/>
      <c r="AB187" s="38"/>
      <c r="AC187" s="38"/>
      <c r="AD187" s="38"/>
      <c r="AE187" s="38"/>
      <c r="AT187" s="17" t="s">
        <v>165</v>
      </c>
      <c r="AU187" s="17" t="s">
        <v>81</v>
      </c>
    </row>
    <row r="188" s="13" customFormat="1">
      <c r="A188" s="13"/>
      <c r="B188" s="232"/>
      <c r="C188" s="233"/>
      <c r="D188" s="227" t="s">
        <v>166</v>
      </c>
      <c r="E188" s="234" t="s">
        <v>19</v>
      </c>
      <c r="F188" s="235" t="s">
        <v>1154</v>
      </c>
      <c r="G188" s="233"/>
      <c r="H188" s="236">
        <v>5.7599999999999998</v>
      </c>
      <c r="I188" s="237"/>
      <c r="J188" s="233"/>
      <c r="K188" s="233"/>
      <c r="L188" s="238"/>
      <c r="M188" s="239"/>
      <c r="N188" s="240"/>
      <c r="O188" s="240"/>
      <c r="P188" s="240"/>
      <c r="Q188" s="240"/>
      <c r="R188" s="240"/>
      <c r="S188" s="240"/>
      <c r="T188" s="241"/>
      <c r="U188" s="13"/>
      <c r="V188" s="13"/>
      <c r="W188" s="13"/>
      <c r="X188" s="13"/>
      <c r="Y188" s="13"/>
      <c r="Z188" s="13"/>
      <c r="AA188" s="13"/>
      <c r="AB188" s="13"/>
      <c r="AC188" s="13"/>
      <c r="AD188" s="13"/>
      <c r="AE188" s="13"/>
      <c r="AT188" s="242" t="s">
        <v>166</v>
      </c>
      <c r="AU188" s="242" t="s">
        <v>81</v>
      </c>
      <c r="AV188" s="13" t="s">
        <v>81</v>
      </c>
      <c r="AW188" s="13" t="s">
        <v>33</v>
      </c>
      <c r="AX188" s="13" t="s">
        <v>71</v>
      </c>
      <c r="AY188" s="242" t="s">
        <v>154</v>
      </c>
    </row>
    <row r="189" s="15" customFormat="1">
      <c r="A189" s="15"/>
      <c r="B189" s="269"/>
      <c r="C189" s="270"/>
      <c r="D189" s="227" t="s">
        <v>166</v>
      </c>
      <c r="E189" s="271" t="s">
        <v>19</v>
      </c>
      <c r="F189" s="272" t="s">
        <v>1092</v>
      </c>
      <c r="G189" s="270"/>
      <c r="H189" s="273">
        <v>5.7599999999999998</v>
      </c>
      <c r="I189" s="274"/>
      <c r="J189" s="270"/>
      <c r="K189" s="270"/>
      <c r="L189" s="275"/>
      <c r="M189" s="276"/>
      <c r="N189" s="277"/>
      <c r="O189" s="277"/>
      <c r="P189" s="277"/>
      <c r="Q189" s="277"/>
      <c r="R189" s="277"/>
      <c r="S189" s="277"/>
      <c r="T189" s="278"/>
      <c r="U189" s="15"/>
      <c r="V189" s="15"/>
      <c r="W189" s="15"/>
      <c r="X189" s="15"/>
      <c r="Y189" s="15"/>
      <c r="Z189" s="15"/>
      <c r="AA189" s="15"/>
      <c r="AB189" s="15"/>
      <c r="AC189" s="15"/>
      <c r="AD189" s="15"/>
      <c r="AE189" s="15"/>
      <c r="AT189" s="279" t="s">
        <v>166</v>
      </c>
      <c r="AU189" s="279" t="s">
        <v>81</v>
      </c>
      <c r="AV189" s="15" t="s">
        <v>163</v>
      </c>
      <c r="AW189" s="15" t="s">
        <v>33</v>
      </c>
      <c r="AX189" s="15" t="s">
        <v>79</v>
      </c>
      <c r="AY189" s="279" t="s">
        <v>154</v>
      </c>
    </row>
    <row r="190" s="2" customFormat="1" ht="16.5" customHeight="1">
      <c r="A190" s="38"/>
      <c r="B190" s="39"/>
      <c r="C190" s="247" t="s">
        <v>363</v>
      </c>
      <c r="D190" s="247" t="s">
        <v>228</v>
      </c>
      <c r="E190" s="248" t="s">
        <v>1155</v>
      </c>
      <c r="F190" s="249" t="s">
        <v>1156</v>
      </c>
      <c r="G190" s="250" t="s">
        <v>238</v>
      </c>
      <c r="H190" s="251">
        <v>5.0300000000000002</v>
      </c>
      <c r="I190" s="252"/>
      <c r="J190" s="253">
        <f>ROUND(I190*H190,2)</f>
        <v>0</v>
      </c>
      <c r="K190" s="249" t="s">
        <v>804</v>
      </c>
      <c r="L190" s="44"/>
      <c r="M190" s="254" t="s">
        <v>19</v>
      </c>
      <c r="N190" s="255" t="s">
        <v>42</v>
      </c>
      <c r="O190" s="84"/>
      <c r="P190" s="223">
        <f>O190*H190</f>
        <v>0</v>
      </c>
      <c r="Q190" s="223">
        <v>0</v>
      </c>
      <c r="R190" s="223">
        <f>Q190*H190</f>
        <v>0</v>
      </c>
      <c r="S190" s="223">
        <v>0</v>
      </c>
      <c r="T190" s="224">
        <f>S190*H190</f>
        <v>0</v>
      </c>
      <c r="U190" s="38"/>
      <c r="V190" s="38"/>
      <c r="W190" s="38"/>
      <c r="X190" s="38"/>
      <c r="Y190" s="38"/>
      <c r="Z190" s="38"/>
      <c r="AA190" s="38"/>
      <c r="AB190" s="38"/>
      <c r="AC190" s="38"/>
      <c r="AD190" s="38"/>
      <c r="AE190" s="38"/>
      <c r="AR190" s="225" t="s">
        <v>163</v>
      </c>
      <c r="AT190" s="225" t="s">
        <v>228</v>
      </c>
      <c r="AU190" s="225" t="s">
        <v>81</v>
      </c>
      <c r="AY190" s="17" t="s">
        <v>154</v>
      </c>
      <c r="BE190" s="226">
        <f>IF(N190="základní",J190,0)</f>
        <v>0</v>
      </c>
      <c r="BF190" s="226">
        <f>IF(N190="snížená",J190,0)</f>
        <v>0</v>
      </c>
      <c r="BG190" s="226">
        <f>IF(N190="zákl. přenesená",J190,0)</f>
        <v>0</v>
      </c>
      <c r="BH190" s="226">
        <f>IF(N190="sníž. přenesená",J190,0)</f>
        <v>0</v>
      </c>
      <c r="BI190" s="226">
        <f>IF(N190="nulová",J190,0)</f>
        <v>0</v>
      </c>
      <c r="BJ190" s="17" t="s">
        <v>79</v>
      </c>
      <c r="BK190" s="226">
        <f>ROUND(I190*H190,2)</f>
        <v>0</v>
      </c>
      <c r="BL190" s="17" t="s">
        <v>163</v>
      </c>
      <c r="BM190" s="225" t="s">
        <v>1157</v>
      </c>
    </row>
    <row r="191" s="2" customFormat="1">
      <c r="A191" s="38"/>
      <c r="B191" s="39"/>
      <c r="C191" s="40"/>
      <c r="D191" s="227" t="s">
        <v>165</v>
      </c>
      <c r="E191" s="40"/>
      <c r="F191" s="228" t="s">
        <v>1156</v>
      </c>
      <c r="G191" s="40"/>
      <c r="H191" s="40"/>
      <c r="I191" s="229"/>
      <c r="J191" s="40"/>
      <c r="K191" s="40"/>
      <c r="L191" s="44"/>
      <c r="M191" s="230"/>
      <c r="N191" s="231"/>
      <c r="O191" s="84"/>
      <c r="P191" s="84"/>
      <c r="Q191" s="84"/>
      <c r="R191" s="84"/>
      <c r="S191" s="84"/>
      <c r="T191" s="85"/>
      <c r="U191" s="38"/>
      <c r="V191" s="38"/>
      <c r="W191" s="38"/>
      <c r="X191" s="38"/>
      <c r="Y191" s="38"/>
      <c r="Z191" s="38"/>
      <c r="AA191" s="38"/>
      <c r="AB191" s="38"/>
      <c r="AC191" s="38"/>
      <c r="AD191" s="38"/>
      <c r="AE191" s="38"/>
      <c r="AT191" s="17" t="s">
        <v>165</v>
      </c>
      <c r="AU191" s="17" t="s">
        <v>81</v>
      </c>
    </row>
    <row r="192" s="13" customFormat="1">
      <c r="A192" s="13"/>
      <c r="B192" s="232"/>
      <c r="C192" s="233"/>
      <c r="D192" s="227" t="s">
        <v>166</v>
      </c>
      <c r="E192" s="234" t="s">
        <v>19</v>
      </c>
      <c r="F192" s="235" t="s">
        <v>1158</v>
      </c>
      <c r="G192" s="233"/>
      <c r="H192" s="236">
        <v>3.75</v>
      </c>
      <c r="I192" s="237"/>
      <c r="J192" s="233"/>
      <c r="K192" s="233"/>
      <c r="L192" s="238"/>
      <c r="M192" s="239"/>
      <c r="N192" s="240"/>
      <c r="O192" s="240"/>
      <c r="P192" s="240"/>
      <c r="Q192" s="240"/>
      <c r="R192" s="240"/>
      <c r="S192" s="240"/>
      <c r="T192" s="241"/>
      <c r="U192" s="13"/>
      <c r="V192" s="13"/>
      <c r="W192" s="13"/>
      <c r="X192" s="13"/>
      <c r="Y192" s="13"/>
      <c r="Z192" s="13"/>
      <c r="AA192" s="13"/>
      <c r="AB192" s="13"/>
      <c r="AC192" s="13"/>
      <c r="AD192" s="13"/>
      <c r="AE192" s="13"/>
      <c r="AT192" s="242" t="s">
        <v>166</v>
      </c>
      <c r="AU192" s="242" t="s">
        <v>81</v>
      </c>
      <c r="AV192" s="13" t="s">
        <v>81</v>
      </c>
      <c r="AW192" s="13" t="s">
        <v>33</v>
      </c>
      <c r="AX192" s="13" t="s">
        <v>71</v>
      </c>
      <c r="AY192" s="242" t="s">
        <v>154</v>
      </c>
    </row>
    <row r="193" s="13" customFormat="1">
      <c r="A193" s="13"/>
      <c r="B193" s="232"/>
      <c r="C193" s="233"/>
      <c r="D193" s="227" t="s">
        <v>166</v>
      </c>
      <c r="E193" s="234" t="s">
        <v>19</v>
      </c>
      <c r="F193" s="235" t="s">
        <v>1159</v>
      </c>
      <c r="G193" s="233"/>
      <c r="H193" s="236">
        <v>1.28</v>
      </c>
      <c r="I193" s="237"/>
      <c r="J193" s="233"/>
      <c r="K193" s="233"/>
      <c r="L193" s="238"/>
      <c r="M193" s="239"/>
      <c r="N193" s="240"/>
      <c r="O193" s="240"/>
      <c r="P193" s="240"/>
      <c r="Q193" s="240"/>
      <c r="R193" s="240"/>
      <c r="S193" s="240"/>
      <c r="T193" s="241"/>
      <c r="U193" s="13"/>
      <c r="V193" s="13"/>
      <c r="W193" s="13"/>
      <c r="X193" s="13"/>
      <c r="Y193" s="13"/>
      <c r="Z193" s="13"/>
      <c r="AA193" s="13"/>
      <c r="AB193" s="13"/>
      <c r="AC193" s="13"/>
      <c r="AD193" s="13"/>
      <c r="AE193" s="13"/>
      <c r="AT193" s="242" t="s">
        <v>166</v>
      </c>
      <c r="AU193" s="242" t="s">
        <v>81</v>
      </c>
      <c r="AV193" s="13" t="s">
        <v>81</v>
      </c>
      <c r="AW193" s="13" t="s">
        <v>33</v>
      </c>
      <c r="AX193" s="13" t="s">
        <v>71</v>
      </c>
      <c r="AY193" s="242" t="s">
        <v>154</v>
      </c>
    </row>
    <row r="194" s="15" customFormat="1">
      <c r="A194" s="15"/>
      <c r="B194" s="269"/>
      <c r="C194" s="270"/>
      <c r="D194" s="227" t="s">
        <v>166</v>
      </c>
      <c r="E194" s="271" t="s">
        <v>19</v>
      </c>
      <c r="F194" s="272" t="s">
        <v>1092</v>
      </c>
      <c r="G194" s="270"/>
      <c r="H194" s="273">
        <v>5.0300000000000002</v>
      </c>
      <c r="I194" s="274"/>
      <c r="J194" s="270"/>
      <c r="K194" s="270"/>
      <c r="L194" s="275"/>
      <c r="M194" s="276"/>
      <c r="N194" s="277"/>
      <c r="O194" s="277"/>
      <c r="P194" s="277"/>
      <c r="Q194" s="277"/>
      <c r="R194" s="277"/>
      <c r="S194" s="277"/>
      <c r="T194" s="278"/>
      <c r="U194" s="15"/>
      <c r="V194" s="15"/>
      <c r="W194" s="15"/>
      <c r="X194" s="15"/>
      <c r="Y194" s="15"/>
      <c r="Z194" s="15"/>
      <c r="AA194" s="15"/>
      <c r="AB194" s="15"/>
      <c r="AC194" s="15"/>
      <c r="AD194" s="15"/>
      <c r="AE194" s="15"/>
      <c r="AT194" s="279" t="s">
        <v>166</v>
      </c>
      <c r="AU194" s="279" t="s">
        <v>81</v>
      </c>
      <c r="AV194" s="15" t="s">
        <v>163</v>
      </c>
      <c r="AW194" s="15" t="s">
        <v>33</v>
      </c>
      <c r="AX194" s="15" t="s">
        <v>79</v>
      </c>
      <c r="AY194" s="279" t="s">
        <v>154</v>
      </c>
    </row>
    <row r="195" s="12" customFormat="1" ht="22.8" customHeight="1">
      <c r="A195" s="12"/>
      <c r="B195" s="196"/>
      <c r="C195" s="197"/>
      <c r="D195" s="198" t="s">
        <v>70</v>
      </c>
      <c r="E195" s="210" t="s">
        <v>1160</v>
      </c>
      <c r="F195" s="210" t="s">
        <v>1161</v>
      </c>
      <c r="G195" s="197"/>
      <c r="H195" s="197"/>
      <c r="I195" s="200"/>
      <c r="J195" s="211">
        <f>BK195</f>
        <v>0</v>
      </c>
      <c r="K195" s="197"/>
      <c r="L195" s="202"/>
      <c r="M195" s="203"/>
      <c r="N195" s="204"/>
      <c r="O195" s="204"/>
      <c r="P195" s="205">
        <f>SUM(P196:P205)</f>
        <v>0</v>
      </c>
      <c r="Q195" s="204"/>
      <c r="R195" s="205">
        <f>SUM(R196:R205)</f>
        <v>0</v>
      </c>
      <c r="S195" s="204"/>
      <c r="T195" s="206">
        <f>SUM(T196:T205)</f>
        <v>0</v>
      </c>
      <c r="U195" s="12"/>
      <c r="V195" s="12"/>
      <c r="W195" s="12"/>
      <c r="X195" s="12"/>
      <c r="Y195" s="12"/>
      <c r="Z195" s="12"/>
      <c r="AA195" s="12"/>
      <c r="AB195" s="12"/>
      <c r="AC195" s="12"/>
      <c r="AD195" s="12"/>
      <c r="AE195" s="12"/>
      <c r="AR195" s="207" t="s">
        <v>79</v>
      </c>
      <c r="AT195" s="208" t="s">
        <v>70</v>
      </c>
      <c r="AU195" s="208" t="s">
        <v>79</v>
      </c>
      <c r="AY195" s="207" t="s">
        <v>154</v>
      </c>
      <c r="BK195" s="209">
        <f>SUM(BK196:BK205)</f>
        <v>0</v>
      </c>
    </row>
    <row r="196" s="2" customFormat="1">
      <c r="A196" s="38"/>
      <c r="B196" s="39"/>
      <c r="C196" s="247" t="s">
        <v>368</v>
      </c>
      <c r="D196" s="247" t="s">
        <v>228</v>
      </c>
      <c r="E196" s="248" t="s">
        <v>1162</v>
      </c>
      <c r="F196" s="249" t="s">
        <v>1163</v>
      </c>
      <c r="G196" s="250" t="s">
        <v>253</v>
      </c>
      <c r="H196" s="251">
        <v>10.789999999999999</v>
      </c>
      <c r="I196" s="252"/>
      <c r="J196" s="253">
        <f>ROUND(I196*H196,2)</f>
        <v>0</v>
      </c>
      <c r="K196" s="249" t="s">
        <v>804</v>
      </c>
      <c r="L196" s="44"/>
      <c r="M196" s="254" t="s">
        <v>19</v>
      </c>
      <c r="N196" s="255" t="s">
        <v>42</v>
      </c>
      <c r="O196" s="84"/>
      <c r="P196" s="223">
        <f>O196*H196</f>
        <v>0</v>
      </c>
      <c r="Q196" s="223">
        <v>0</v>
      </c>
      <c r="R196" s="223">
        <f>Q196*H196</f>
        <v>0</v>
      </c>
      <c r="S196" s="223">
        <v>0</v>
      </c>
      <c r="T196" s="224">
        <f>S196*H196</f>
        <v>0</v>
      </c>
      <c r="U196" s="38"/>
      <c r="V196" s="38"/>
      <c r="W196" s="38"/>
      <c r="X196" s="38"/>
      <c r="Y196" s="38"/>
      <c r="Z196" s="38"/>
      <c r="AA196" s="38"/>
      <c r="AB196" s="38"/>
      <c r="AC196" s="38"/>
      <c r="AD196" s="38"/>
      <c r="AE196" s="38"/>
      <c r="AR196" s="225" t="s">
        <v>163</v>
      </c>
      <c r="AT196" s="225" t="s">
        <v>228</v>
      </c>
      <c r="AU196" s="225" t="s">
        <v>81</v>
      </c>
      <c r="AY196" s="17" t="s">
        <v>154</v>
      </c>
      <c r="BE196" s="226">
        <f>IF(N196="základní",J196,0)</f>
        <v>0</v>
      </c>
      <c r="BF196" s="226">
        <f>IF(N196="snížená",J196,0)</f>
        <v>0</v>
      </c>
      <c r="BG196" s="226">
        <f>IF(N196="zákl. přenesená",J196,0)</f>
        <v>0</v>
      </c>
      <c r="BH196" s="226">
        <f>IF(N196="sníž. přenesená",J196,0)</f>
        <v>0</v>
      </c>
      <c r="BI196" s="226">
        <f>IF(N196="nulová",J196,0)</f>
        <v>0</v>
      </c>
      <c r="BJ196" s="17" t="s">
        <v>79</v>
      </c>
      <c r="BK196" s="226">
        <f>ROUND(I196*H196,2)</f>
        <v>0</v>
      </c>
      <c r="BL196" s="17" t="s">
        <v>163</v>
      </c>
      <c r="BM196" s="225" t="s">
        <v>1164</v>
      </c>
    </row>
    <row r="197" s="2" customFormat="1">
      <c r="A197" s="38"/>
      <c r="B197" s="39"/>
      <c r="C197" s="40"/>
      <c r="D197" s="227" t="s">
        <v>165</v>
      </c>
      <c r="E197" s="40"/>
      <c r="F197" s="228" t="s">
        <v>1163</v>
      </c>
      <c r="G197" s="40"/>
      <c r="H197" s="40"/>
      <c r="I197" s="229"/>
      <c r="J197" s="40"/>
      <c r="K197" s="40"/>
      <c r="L197" s="44"/>
      <c r="M197" s="230"/>
      <c r="N197" s="231"/>
      <c r="O197" s="84"/>
      <c r="P197" s="84"/>
      <c r="Q197" s="84"/>
      <c r="R197" s="84"/>
      <c r="S197" s="84"/>
      <c r="T197" s="85"/>
      <c r="U197" s="38"/>
      <c r="V197" s="38"/>
      <c r="W197" s="38"/>
      <c r="X197" s="38"/>
      <c r="Y197" s="38"/>
      <c r="Z197" s="38"/>
      <c r="AA197" s="38"/>
      <c r="AB197" s="38"/>
      <c r="AC197" s="38"/>
      <c r="AD197" s="38"/>
      <c r="AE197" s="38"/>
      <c r="AT197" s="17" t="s">
        <v>165</v>
      </c>
      <c r="AU197" s="17" t="s">
        <v>81</v>
      </c>
    </row>
    <row r="198" s="13" customFormat="1">
      <c r="A198" s="13"/>
      <c r="B198" s="232"/>
      <c r="C198" s="233"/>
      <c r="D198" s="227" t="s">
        <v>166</v>
      </c>
      <c r="E198" s="234" t="s">
        <v>19</v>
      </c>
      <c r="F198" s="235" t="s">
        <v>1165</v>
      </c>
      <c r="G198" s="233"/>
      <c r="H198" s="236">
        <v>10.789999999999999</v>
      </c>
      <c r="I198" s="237"/>
      <c r="J198" s="233"/>
      <c r="K198" s="233"/>
      <c r="L198" s="238"/>
      <c r="M198" s="239"/>
      <c r="N198" s="240"/>
      <c r="O198" s="240"/>
      <c r="P198" s="240"/>
      <c r="Q198" s="240"/>
      <c r="R198" s="240"/>
      <c r="S198" s="240"/>
      <c r="T198" s="241"/>
      <c r="U198" s="13"/>
      <c r="V198" s="13"/>
      <c r="W198" s="13"/>
      <c r="X198" s="13"/>
      <c r="Y198" s="13"/>
      <c r="Z198" s="13"/>
      <c r="AA198" s="13"/>
      <c r="AB198" s="13"/>
      <c r="AC198" s="13"/>
      <c r="AD198" s="13"/>
      <c r="AE198" s="13"/>
      <c r="AT198" s="242" t="s">
        <v>166</v>
      </c>
      <c r="AU198" s="242" t="s">
        <v>81</v>
      </c>
      <c r="AV198" s="13" t="s">
        <v>81</v>
      </c>
      <c r="AW198" s="13" t="s">
        <v>33</v>
      </c>
      <c r="AX198" s="13" t="s">
        <v>71</v>
      </c>
      <c r="AY198" s="242" t="s">
        <v>154</v>
      </c>
    </row>
    <row r="199" s="15" customFormat="1">
      <c r="A199" s="15"/>
      <c r="B199" s="269"/>
      <c r="C199" s="270"/>
      <c r="D199" s="227" t="s">
        <v>166</v>
      </c>
      <c r="E199" s="271" t="s">
        <v>19</v>
      </c>
      <c r="F199" s="272" t="s">
        <v>1092</v>
      </c>
      <c r="G199" s="270"/>
      <c r="H199" s="273">
        <v>10.789999999999999</v>
      </c>
      <c r="I199" s="274"/>
      <c r="J199" s="270"/>
      <c r="K199" s="270"/>
      <c r="L199" s="275"/>
      <c r="M199" s="276"/>
      <c r="N199" s="277"/>
      <c r="O199" s="277"/>
      <c r="P199" s="277"/>
      <c r="Q199" s="277"/>
      <c r="R199" s="277"/>
      <c r="S199" s="277"/>
      <c r="T199" s="278"/>
      <c r="U199" s="15"/>
      <c r="V199" s="15"/>
      <c r="W199" s="15"/>
      <c r="X199" s="15"/>
      <c r="Y199" s="15"/>
      <c r="Z199" s="15"/>
      <c r="AA199" s="15"/>
      <c r="AB199" s="15"/>
      <c r="AC199" s="15"/>
      <c r="AD199" s="15"/>
      <c r="AE199" s="15"/>
      <c r="AT199" s="279" t="s">
        <v>166</v>
      </c>
      <c r="AU199" s="279" t="s">
        <v>81</v>
      </c>
      <c r="AV199" s="15" t="s">
        <v>163</v>
      </c>
      <c r="AW199" s="15" t="s">
        <v>33</v>
      </c>
      <c r="AX199" s="15" t="s">
        <v>79</v>
      </c>
      <c r="AY199" s="279" t="s">
        <v>154</v>
      </c>
    </row>
    <row r="200" s="2" customFormat="1" ht="16.5" customHeight="1">
      <c r="A200" s="38"/>
      <c r="B200" s="39"/>
      <c r="C200" s="247" t="s">
        <v>373</v>
      </c>
      <c r="D200" s="247" t="s">
        <v>228</v>
      </c>
      <c r="E200" s="248" t="s">
        <v>1166</v>
      </c>
      <c r="F200" s="249" t="s">
        <v>1167</v>
      </c>
      <c r="G200" s="250" t="s">
        <v>253</v>
      </c>
      <c r="H200" s="251">
        <v>323.69999999999999</v>
      </c>
      <c r="I200" s="252"/>
      <c r="J200" s="253">
        <f>ROUND(I200*H200,2)</f>
        <v>0</v>
      </c>
      <c r="K200" s="249" t="s">
        <v>804</v>
      </c>
      <c r="L200" s="44"/>
      <c r="M200" s="254" t="s">
        <v>19</v>
      </c>
      <c r="N200" s="255" t="s">
        <v>42</v>
      </c>
      <c r="O200" s="84"/>
      <c r="P200" s="223">
        <f>O200*H200</f>
        <v>0</v>
      </c>
      <c r="Q200" s="223">
        <v>0</v>
      </c>
      <c r="R200" s="223">
        <f>Q200*H200</f>
        <v>0</v>
      </c>
      <c r="S200" s="223">
        <v>0</v>
      </c>
      <c r="T200" s="224">
        <f>S200*H200</f>
        <v>0</v>
      </c>
      <c r="U200" s="38"/>
      <c r="V200" s="38"/>
      <c r="W200" s="38"/>
      <c r="X200" s="38"/>
      <c r="Y200" s="38"/>
      <c r="Z200" s="38"/>
      <c r="AA200" s="38"/>
      <c r="AB200" s="38"/>
      <c r="AC200" s="38"/>
      <c r="AD200" s="38"/>
      <c r="AE200" s="38"/>
      <c r="AR200" s="225" t="s">
        <v>163</v>
      </c>
      <c r="AT200" s="225" t="s">
        <v>228</v>
      </c>
      <c r="AU200" s="225" t="s">
        <v>81</v>
      </c>
      <c r="AY200" s="17" t="s">
        <v>154</v>
      </c>
      <c r="BE200" s="226">
        <f>IF(N200="základní",J200,0)</f>
        <v>0</v>
      </c>
      <c r="BF200" s="226">
        <f>IF(N200="snížená",J200,0)</f>
        <v>0</v>
      </c>
      <c r="BG200" s="226">
        <f>IF(N200="zákl. přenesená",J200,0)</f>
        <v>0</v>
      </c>
      <c r="BH200" s="226">
        <f>IF(N200="sníž. přenesená",J200,0)</f>
        <v>0</v>
      </c>
      <c r="BI200" s="226">
        <f>IF(N200="nulová",J200,0)</f>
        <v>0</v>
      </c>
      <c r="BJ200" s="17" t="s">
        <v>79</v>
      </c>
      <c r="BK200" s="226">
        <f>ROUND(I200*H200,2)</f>
        <v>0</v>
      </c>
      <c r="BL200" s="17" t="s">
        <v>163</v>
      </c>
      <c r="BM200" s="225" t="s">
        <v>1168</v>
      </c>
    </row>
    <row r="201" s="2" customFormat="1">
      <c r="A201" s="38"/>
      <c r="B201" s="39"/>
      <c r="C201" s="40"/>
      <c r="D201" s="227" t="s">
        <v>165</v>
      </c>
      <c r="E201" s="40"/>
      <c r="F201" s="228" t="s">
        <v>1167</v>
      </c>
      <c r="G201" s="40"/>
      <c r="H201" s="40"/>
      <c r="I201" s="229"/>
      <c r="J201" s="40"/>
      <c r="K201" s="40"/>
      <c r="L201" s="44"/>
      <c r="M201" s="230"/>
      <c r="N201" s="231"/>
      <c r="O201" s="84"/>
      <c r="P201" s="84"/>
      <c r="Q201" s="84"/>
      <c r="R201" s="84"/>
      <c r="S201" s="84"/>
      <c r="T201" s="85"/>
      <c r="U201" s="38"/>
      <c r="V201" s="38"/>
      <c r="W201" s="38"/>
      <c r="X201" s="38"/>
      <c r="Y201" s="38"/>
      <c r="Z201" s="38"/>
      <c r="AA201" s="38"/>
      <c r="AB201" s="38"/>
      <c r="AC201" s="38"/>
      <c r="AD201" s="38"/>
      <c r="AE201" s="38"/>
      <c r="AT201" s="17" t="s">
        <v>165</v>
      </c>
      <c r="AU201" s="17" t="s">
        <v>81</v>
      </c>
    </row>
    <row r="202" s="13" customFormat="1">
      <c r="A202" s="13"/>
      <c r="B202" s="232"/>
      <c r="C202" s="233"/>
      <c r="D202" s="227" t="s">
        <v>166</v>
      </c>
      <c r="E202" s="234" t="s">
        <v>19</v>
      </c>
      <c r="F202" s="235" t="s">
        <v>1169</v>
      </c>
      <c r="G202" s="233"/>
      <c r="H202" s="236">
        <v>323.69999999999999</v>
      </c>
      <c r="I202" s="237"/>
      <c r="J202" s="233"/>
      <c r="K202" s="233"/>
      <c r="L202" s="238"/>
      <c r="M202" s="239"/>
      <c r="N202" s="240"/>
      <c r="O202" s="240"/>
      <c r="P202" s="240"/>
      <c r="Q202" s="240"/>
      <c r="R202" s="240"/>
      <c r="S202" s="240"/>
      <c r="T202" s="241"/>
      <c r="U202" s="13"/>
      <c r="V202" s="13"/>
      <c r="W202" s="13"/>
      <c r="X202" s="13"/>
      <c r="Y202" s="13"/>
      <c r="Z202" s="13"/>
      <c r="AA202" s="13"/>
      <c r="AB202" s="13"/>
      <c r="AC202" s="13"/>
      <c r="AD202" s="13"/>
      <c r="AE202" s="13"/>
      <c r="AT202" s="242" t="s">
        <v>166</v>
      </c>
      <c r="AU202" s="242" t="s">
        <v>81</v>
      </c>
      <c r="AV202" s="13" t="s">
        <v>81</v>
      </c>
      <c r="AW202" s="13" t="s">
        <v>33</v>
      </c>
      <c r="AX202" s="13" t="s">
        <v>71</v>
      </c>
      <c r="AY202" s="242" t="s">
        <v>154</v>
      </c>
    </row>
    <row r="203" s="15" customFormat="1">
      <c r="A203" s="15"/>
      <c r="B203" s="269"/>
      <c r="C203" s="270"/>
      <c r="D203" s="227" t="s">
        <v>166</v>
      </c>
      <c r="E203" s="271" t="s">
        <v>19</v>
      </c>
      <c r="F203" s="272" t="s">
        <v>1092</v>
      </c>
      <c r="G203" s="270"/>
      <c r="H203" s="273">
        <v>323.69999999999999</v>
      </c>
      <c r="I203" s="274"/>
      <c r="J203" s="270"/>
      <c r="K203" s="270"/>
      <c r="L203" s="275"/>
      <c r="M203" s="276"/>
      <c r="N203" s="277"/>
      <c r="O203" s="277"/>
      <c r="P203" s="277"/>
      <c r="Q203" s="277"/>
      <c r="R203" s="277"/>
      <c r="S203" s="277"/>
      <c r="T203" s="278"/>
      <c r="U203" s="15"/>
      <c r="V203" s="15"/>
      <c r="W203" s="15"/>
      <c r="X203" s="15"/>
      <c r="Y203" s="15"/>
      <c r="Z203" s="15"/>
      <c r="AA203" s="15"/>
      <c r="AB203" s="15"/>
      <c r="AC203" s="15"/>
      <c r="AD203" s="15"/>
      <c r="AE203" s="15"/>
      <c r="AT203" s="279" t="s">
        <v>166</v>
      </c>
      <c r="AU203" s="279" t="s">
        <v>81</v>
      </c>
      <c r="AV203" s="15" t="s">
        <v>163</v>
      </c>
      <c r="AW203" s="15" t="s">
        <v>33</v>
      </c>
      <c r="AX203" s="15" t="s">
        <v>79</v>
      </c>
      <c r="AY203" s="279" t="s">
        <v>154</v>
      </c>
    </row>
    <row r="204" s="2" customFormat="1">
      <c r="A204" s="38"/>
      <c r="B204" s="39"/>
      <c r="C204" s="247" t="s">
        <v>377</v>
      </c>
      <c r="D204" s="247" t="s">
        <v>228</v>
      </c>
      <c r="E204" s="248" t="s">
        <v>1170</v>
      </c>
      <c r="F204" s="249" t="s">
        <v>1171</v>
      </c>
      <c r="G204" s="250" t="s">
        <v>253</v>
      </c>
      <c r="H204" s="251">
        <v>10.789999999999999</v>
      </c>
      <c r="I204" s="252"/>
      <c r="J204" s="253">
        <f>ROUND(I204*H204,2)</f>
        <v>0</v>
      </c>
      <c r="K204" s="249" t="s">
        <v>804</v>
      </c>
      <c r="L204" s="44"/>
      <c r="M204" s="254" t="s">
        <v>19</v>
      </c>
      <c r="N204" s="255" t="s">
        <v>42</v>
      </c>
      <c r="O204" s="84"/>
      <c r="P204" s="223">
        <f>O204*H204</f>
        <v>0</v>
      </c>
      <c r="Q204" s="223">
        <v>0</v>
      </c>
      <c r="R204" s="223">
        <f>Q204*H204</f>
        <v>0</v>
      </c>
      <c r="S204" s="223">
        <v>0</v>
      </c>
      <c r="T204" s="224">
        <f>S204*H204</f>
        <v>0</v>
      </c>
      <c r="U204" s="38"/>
      <c r="V204" s="38"/>
      <c r="W204" s="38"/>
      <c r="X204" s="38"/>
      <c r="Y204" s="38"/>
      <c r="Z204" s="38"/>
      <c r="AA204" s="38"/>
      <c r="AB204" s="38"/>
      <c r="AC204" s="38"/>
      <c r="AD204" s="38"/>
      <c r="AE204" s="38"/>
      <c r="AR204" s="225" t="s">
        <v>163</v>
      </c>
      <c r="AT204" s="225" t="s">
        <v>228</v>
      </c>
      <c r="AU204" s="225" t="s">
        <v>81</v>
      </c>
      <c r="AY204" s="17" t="s">
        <v>154</v>
      </c>
      <c r="BE204" s="226">
        <f>IF(N204="základní",J204,0)</f>
        <v>0</v>
      </c>
      <c r="BF204" s="226">
        <f>IF(N204="snížená",J204,0)</f>
        <v>0</v>
      </c>
      <c r="BG204" s="226">
        <f>IF(N204="zákl. přenesená",J204,0)</f>
        <v>0</v>
      </c>
      <c r="BH204" s="226">
        <f>IF(N204="sníž. přenesená",J204,0)</f>
        <v>0</v>
      </c>
      <c r="BI204" s="226">
        <f>IF(N204="nulová",J204,0)</f>
        <v>0</v>
      </c>
      <c r="BJ204" s="17" t="s">
        <v>79</v>
      </c>
      <c r="BK204" s="226">
        <f>ROUND(I204*H204,2)</f>
        <v>0</v>
      </c>
      <c r="BL204" s="17" t="s">
        <v>163</v>
      </c>
      <c r="BM204" s="225" t="s">
        <v>1172</v>
      </c>
    </row>
    <row r="205" s="2" customFormat="1">
      <c r="A205" s="38"/>
      <c r="B205" s="39"/>
      <c r="C205" s="40"/>
      <c r="D205" s="227" t="s">
        <v>165</v>
      </c>
      <c r="E205" s="40"/>
      <c r="F205" s="228" t="s">
        <v>1171</v>
      </c>
      <c r="G205" s="40"/>
      <c r="H205" s="40"/>
      <c r="I205" s="229"/>
      <c r="J205" s="40"/>
      <c r="K205" s="40"/>
      <c r="L205" s="44"/>
      <c r="M205" s="230"/>
      <c r="N205" s="231"/>
      <c r="O205" s="84"/>
      <c r="P205" s="84"/>
      <c r="Q205" s="84"/>
      <c r="R205" s="84"/>
      <c r="S205" s="84"/>
      <c r="T205" s="85"/>
      <c r="U205" s="38"/>
      <c r="V205" s="38"/>
      <c r="W205" s="38"/>
      <c r="X205" s="38"/>
      <c r="Y205" s="38"/>
      <c r="Z205" s="38"/>
      <c r="AA205" s="38"/>
      <c r="AB205" s="38"/>
      <c r="AC205" s="38"/>
      <c r="AD205" s="38"/>
      <c r="AE205" s="38"/>
      <c r="AT205" s="17" t="s">
        <v>165</v>
      </c>
      <c r="AU205" s="17" t="s">
        <v>81</v>
      </c>
    </row>
    <row r="206" s="12" customFormat="1" ht="22.8" customHeight="1">
      <c r="A206" s="12"/>
      <c r="B206" s="196"/>
      <c r="C206" s="197"/>
      <c r="D206" s="198" t="s">
        <v>70</v>
      </c>
      <c r="E206" s="210" t="s">
        <v>1173</v>
      </c>
      <c r="F206" s="210" t="s">
        <v>1174</v>
      </c>
      <c r="G206" s="197"/>
      <c r="H206" s="197"/>
      <c r="I206" s="200"/>
      <c r="J206" s="211">
        <f>BK206</f>
        <v>0</v>
      </c>
      <c r="K206" s="197"/>
      <c r="L206" s="202"/>
      <c r="M206" s="203"/>
      <c r="N206" s="204"/>
      <c r="O206" s="204"/>
      <c r="P206" s="205">
        <f>SUM(P207:P208)</f>
        <v>0</v>
      </c>
      <c r="Q206" s="204"/>
      <c r="R206" s="205">
        <f>SUM(R207:R208)</f>
        <v>0</v>
      </c>
      <c r="S206" s="204"/>
      <c r="T206" s="206">
        <f>SUM(T207:T208)</f>
        <v>0</v>
      </c>
      <c r="U206" s="12"/>
      <c r="V206" s="12"/>
      <c r="W206" s="12"/>
      <c r="X206" s="12"/>
      <c r="Y206" s="12"/>
      <c r="Z206" s="12"/>
      <c r="AA206" s="12"/>
      <c r="AB206" s="12"/>
      <c r="AC206" s="12"/>
      <c r="AD206" s="12"/>
      <c r="AE206" s="12"/>
      <c r="AR206" s="207" t="s">
        <v>79</v>
      </c>
      <c r="AT206" s="208" t="s">
        <v>70</v>
      </c>
      <c r="AU206" s="208" t="s">
        <v>79</v>
      </c>
      <c r="AY206" s="207" t="s">
        <v>154</v>
      </c>
      <c r="BK206" s="209">
        <f>SUM(BK207:BK208)</f>
        <v>0</v>
      </c>
    </row>
    <row r="207" s="2" customFormat="1" ht="44.25" customHeight="1">
      <c r="A207" s="38"/>
      <c r="B207" s="39"/>
      <c r="C207" s="247" t="s">
        <v>381</v>
      </c>
      <c r="D207" s="247" t="s">
        <v>228</v>
      </c>
      <c r="E207" s="248" t="s">
        <v>1175</v>
      </c>
      <c r="F207" s="249" t="s">
        <v>1176</v>
      </c>
      <c r="G207" s="250" t="s">
        <v>253</v>
      </c>
      <c r="H207" s="251">
        <v>10.789999999999999</v>
      </c>
      <c r="I207" s="252"/>
      <c r="J207" s="253">
        <f>ROUND(I207*H207,2)</f>
        <v>0</v>
      </c>
      <c r="K207" s="249" t="s">
        <v>804</v>
      </c>
      <c r="L207" s="44"/>
      <c r="M207" s="254" t="s">
        <v>19</v>
      </c>
      <c r="N207" s="255" t="s">
        <v>42</v>
      </c>
      <c r="O207" s="84"/>
      <c r="P207" s="223">
        <f>O207*H207</f>
        <v>0</v>
      </c>
      <c r="Q207" s="223">
        <v>0</v>
      </c>
      <c r="R207" s="223">
        <f>Q207*H207</f>
        <v>0</v>
      </c>
      <c r="S207" s="223">
        <v>0</v>
      </c>
      <c r="T207" s="224">
        <f>S207*H207</f>
        <v>0</v>
      </c>
      <c r="U207" s="38"/>
      <c r="V207" s="38"/>
      <c r="W207" s="38"/>
      <c r="X207" s="38"/>
      <c r="Y207" s="38"/>
      <c r="Z207" s="38"/>
      <c r="AA207" s="38"/>
      <c r="AB207" s="38"/>
      <c r="AC207" s="38"/>
      <c r="AD207" s="38"/>
      <c r="AE207" s="38"/>
      <c r="AR207" s="225" t="s">
        <v>163</v>
      </c>
      <c r="AT207" s="225" t="s">
        <v>228</v>
      </c>
      <c r="AU207" s="225" t="s">
        <v>81</v>
      </c>
      <c r="AY207" s="17" t="s">
        <v>154</v>
      </c>
      <c r="BE207" s="226">
        <f>IF(N207="základní",J207,0)</f>
        <v>0</v>
      </c>
      <c r="BF207" s="226">
        <f>IF(N207="snížená",J207,0)</f>
        <v>0</v>
      </c>
      <c r="BG207" s="226">
        <f>IF(N207="zákl. přenesená",J207,0)</f>
        <v>0</v>
      </c>
      <c r="BH207" s="226">
        <f>IF(N207="sníž. přenesená",J207,0)</f>
        <v>0</v>
      </c>
      <c r="BI207" s="226">
        <f>IF(N207="nulová",J207,0)</f>
        <v>0</v>
      </c>
      <c r="BJ207" s="17" t="s">
        <v>79</v>
      </c>
      <c r="BK207" s="226">
        <f>ROUND(I207*H207,2)</f>
        <v>0</v>
      </c>
      <c r="BL207" s="17" t="s">
        <v>163</v>
      </c>
      <c r="BM207" s="225" t="s">
        <v>1177</v>
      </c>
    </row>
    <row r="208" s="2" customFormat="1">
      <c r="A208" s="38"/>
      <c r="B208" s="39"/>
      <c r="C208" s="40"/>
      <c r="D208" s="227" t="s">
        <v>165</v>
      </c>
      <c r="E208" s="40"/>
      <c r="F208" s="228" t="s">
        <v>1178</v>
      </c>
      <c r="G208" s="40"/>
      <c r="H208" s="40"/>
      <c r="I208" s="229"/>
      <c r="J208" s="40"/>
      <c r="K208" s="40"/>
      <c r="L208" s="44"/>
      <c r="M208" s="230"/>
      <c r="N208" s="231"/>
      <c r="O208" s="84"/>
      <c r="P208" s="84"/>
      <c r="Q208" s="84"/>
      <c r="R208" s="84"/>
      <c r="S208" s="84"/>
      <c r="T208" s="85"/>
      <c r="U208" s="38"/>
      <c r="V208" s="38"/>
      <c r="W208" s="38"/>
      <c r="X208" s="38"/>
      <c r="Y208" s="38"/>
      <c r="Z208" s="38"/>
      <c r="AA208" s="38"/>
      <c r="AB208" s="38"/>
      <c r="AC208" s="38"/>
      <c r="AD208" s="38"/>
      <c r="AE208" s="38"/>
      <c r="AT208" s="17" t="s">
        <v>165</v>
      </c>
      <c r="AU208" s="17" t="s">
        <v>81</v>
      </c>
    </row>
    <row r="209" s="12" customFormat="1" ht="22.8" customHeight="1">
      <c r="A209" s="12"/>
      <c r="B209" s="196"/>
      <c r="C209" s="197"/>
      <c r="D209" s="198" t="s">
        <v>70</v>
      </c>
      <c r="E209" s="210" t="s">
        <v>1179</v>
      </c>
      <c r="F209" s="210" t="s">
        <v>1180</v>
      </c>
      <c r="G209" s="197"/>
      <c r="H209" s="197"/>
      <c r="I209" s="200"/>
      <c r="J209" s="211">
        <f>BK209</f>
        <v>0</v>
      </c>
      <c r="K209" s="197"/>
      <c r="L209" s="202"/>
      <c r="M209" s="203"/>
      <c r="N209" s="204"/>
      <c r="O209" s="204"/>
      <c r="P209" s="205">
        <f>SUM(P210:P213)</f>
        <v>0</v>
      </c>
      <c r="Q209" s="204"/>
      <c r="R209" s="205">
        <f>SUM(R210:R213)</f>
        <v>0</v>
      </c>
      <c r="S209" s="204"/>
      <c r="T209" s="206">
        <f>SUM(T210:T213)</f>
        <v>0</v>
      </c>
      <c r="U209" s="12"/>
      <c r="V209" s="12"/>
      <c r="W209" s="12"/>
      <c r="X209" s="12"/>
      <c r="Y209" s="12"/>
      <c r="Z209" s="12"/>
      <c r="AA209" s="12"/>
      <c r="AB209" s="12"/>
      <c r="AC209" s="12"/>
      <c r="AD209" s="12"/>
      <c r="AE209" s="12"/>
      <c r="AR209" s="207" t="s">
        <v>79</v>
      </c>
      <c r="AT209" s="208" t="s">
        <v>70</v>
      </c>
      <c r="AU209" s="208" t="s">
        <v>79</v>
      </c>
      <c r="AY209" s="207" t="s">
        <v>154</v>
      </c>
      <c r="BK209" s="209">
        <f>SUM(BK210:BK213)</f>
        <v>0</v>
      </c>
    </row>
    <row r="210" s="2" customFormat="1">
      <c r="A210" s="38"/>
      <c r="B210" s="39"/>
      <c r="C210" s="247" t="s">
        <v>387</v>
      </c>
      <c r="D210" s="247" t="s">
        <v>228</v>
      </c>
      <c r="E210" s="248" t="s">
        <v>1181</v>
      </c>
      <c r="F210" s="249" t="s">
        <v>1182</v>
      </c>
      <c r="G210" s="250" t="s">
        <v>253</v>
      </c>
      <c r="H210" s="251">
        <v>164.047</v>
      </c>
      <c r="I210" s="252"/>
      <c r="J210" s="253">
        <f>ROUND(I210*H210,2)</f>
        <v>0</v>
      </c>
      <c r="K210" s="249" t="s">
        <v>804</v>
      </c>
      <c r="L210" s="44"/>
      <c r="M210" s="254" t="s">
        <v>19</v>
      </c>
      <c r="N210" s="255" t="s">
        <v>42</v>
      </c>
      <c r="O210" s="84"/>
      <c r="P210" s="223">
        <f>O210*H210</f>
        <v>0</v>
      </c>
      <c r="Q210" s="223">
        <v>0</v>
      </c>
      <c r="R210" s="223">
        <f>Q210*H210</f>
        <v>0</v>
      </c>
      <c r="S210" s="223">
        <v>0</v>
      </c>
      <c r="T210" s="224">
        <f>S210*H210</f>
        <v>0</v>
      </c>
      <c r="U210" s="38"/>
      <c r="V210" s="38"/>
      <c r="W210" s="38"/>
      <c r="X210" s="38"/>
      <c r="Y210" s="38"/>
      <c r="Z210" s="38"/>
      <c r="AA210" s="38"/>
      <c r="AB210" s="38"/>
      <c r="AC210" s="38"/>
      <c r="AD210" s="38"/>
      <c r="AE210" s="38"/>
      <c r="AR210" s="225" t="s">
        <v>163</v>
      </c>
      <c r="AT210" s="225" t="s">
        <v>228</v>
      </c>
      <c r="AU210" s="225" t="s">
        <v>81</v>
      </c>
      <c r="AY210" s="17" t="s">
        <v>154</v>
      </c>
      <c r="BE210" s="226">
        <f>IF(N210="základní",J210,0)</f>
        <v>0</v>
      </c>
      <c r="BF210" s="226">
        <f>IF(N210="snížená",J210,0)</f>
        <v>0</v>
      </c>
      <c r="BG210" s="226">
        <f>IF(N210="zákl. přenesená",J210,0)</f>
        <v>0</v>
      </c>
      <c r="BH210" s="226">
        <f>IF(N210="sníž. přenesená",J210,0)</f>
        <v>0</v>
      </c>
      <c r="BI210" s="226">
        <f>IF(N210="nulová",J210,0)</f>
        <v>0</v>
      </c>
      <c r="BJ210" s="17" t="s">
        <v>79</v>
      </c>
      <c r="BK210" s="226">
        <f>ROUND(I210*H210,2)</f>
        <v>0</v>
      </c>
      <c r="BL210" s="17" t="s">
        <v>163</v>
      </c>
      <c r="BM210" s="225" t="s">
        <v>1183</v>
      </c>
    </row>
    <row r="211" s="2" customFormat="1">
      <c r="A211" s="38"/>
      <c r="B211" s="39"/>
      <c r="C211" s="40"/>
      <c r="D211" s="227" t="s">
        <v>165</v>
      </c>
      <c r="E211" s="40"/>
      <c r="F211" s="228" t="s">
        <v>1182</v>
      </c>
      <c r="G211" s="40"/>
      <c r="H211" s="40"/>
      <c r="I211" s="229"/>
      <c r="J211" s="40"/>
      <c r="K211" s="40"/>
      <c r="L211" s="44"/>
      <c r="M211" s="230"/>
      <c r="N211" s="231"/>
      <c r="O211" s="84"/>
      <c r="P211" s="84"/>
      <c r="Q211" s="84"/>
      <c r="R211" s="84"/>
      <c r="S211" s="84"/>
      <c r="T211" s="85"/>
      <c r="U211" s="38"/>
      <c r="V211" s="38"/>
      <c r="W211" s="38"/>
      <c r="X211" s="38"/>
      <c r="Y211" s="38"/>
      <c r="Z211" s="38"/>
      <c r="AA211" s="38"/>
      <c r="AB211" s="38"/>
      <c r="AC211" s="38"/>
      <c r="AD211" s="38"/>
      <c r="AE211" s="38"/>
      <c r="AT211" s="17" t="s">
        <v>165</v>
      </c>
      <c r="AU211" s="17" t="s">
        <v>81</v>
      </c>
    </row>
    <row r="212" s="2" customFormat="1" ht="33" customHeight="1">
      <c r="A212" s="38"/>
      <c r="B212" s="39"/>
      <c r="C212" s="247" t="s">
        <v>400</v>
      </c>
      <c r="D212" s="247" t="s">
        <v>228</v>
      </c>
      <c r="E212" s="248" t="s">
        <v>1184</v>
      </c>
      <c r="F212" s="249" t="s">
        <v>1185</v>
      </c>
      <c r="G212" s="250" t="s">
        <v>253</v>
      </c>
      <c r="H212" s="251">
        <v>164.047</v>
      </c>
      <c r="I212" s="252"/>
      <c r="J212" s="253">
        <f>ROUND(I212*H212,2)</f>
        <v>0</v>
      </c>
      <c r="K212" s="249" t="s">
        <v>804</v>
      </c>
      <c r="L212" s="44"/>
      <c r="M212" s="254" t="s">
        <v>19</v>
      </c>
      <c r="N212" s="255" t="s">
        <v>42</v>
      </c>
      <c r="O212" s="84"/>
      <c r="P212" s="223">
        <f>O212*H212</f>
        <v>0</v>
      </c>
      <c r="Q212" s="223">
        <v>0</v>
      </c>
      <c r="R212" s="223">
        <f>Q212*H212</f>
        <v>0</v>
      </c>
      <c r="S212" s="223">
        <v>0</v>
      </c>
      <c r="T212" s="224">
        <f>S212*H212</f>
        <v>0</v>
      </c>
      <c r="U212" s="38"/>
      <c r="V212" s="38"/>
      <c r="W212" s="38"/>
      <c r="X212" s="38"/>
      <c r="Y212" s="38"/>
      <c r="Z212" s="38"/>
      <c r="AA212" s="38"/>
      <c r="AB212" s="38"/>
      <c r="AC212" s="38"/>
      <c r="AD212" s="38"/>
      <c r="AE212" s="38"/>
      <c r="AR212" s="225" t="s">
        <v>163</v>
      </c>
      <c r="AT212" s="225" t="s">
        <v>228</v>
      </c>
      <c r="AU212" s="225" t="s">
        <v>81</v>
      </c>
      <c r="AY212" s="17" t="s">
        <v>154</v>
      </c>
      <c r="BE212" s="226">
        <f>IF(N212="základní",J212,0)</f>
        <v>0</v>
      </c>
      <c r="BF212" s="226">
        <f>IF(N212="snížená",J212,0)</f>
        <v>0</v>
      </c>
      <c r="BG212" s="226">
        <f>IF(N212="zákl. přenesená",J212,0)</f>
        <v>0</v>
      </c>
      <c r="BH212" s="226">
        <f>IF(N212="sníž. přenesená",J212,0)</f>
        <v>0</v>
      </c>
      <c r="BI212" s="226">
        <f>IF(N212="nulová",J212,0)</f>
        <v>0</v>
      </c>
      <c r="BJ212" s="17" t="s">
        <v>79</v>
      </c>
      <c r="BK212" s="226">
        <f>ROUND(I212*H212,2)</f>
        <v>0</v>
      </c>
      <c r="BL212" s="17" t="s">
        <v>163</v>
      </c>
      <c r="BM212" s="225" t="s">
        <v>1186</v>
      </c>
    </row>
    <row r="213" s="2" customFormat="1">
      <c r="A213" s="38"/>
      <c r="B213" s="39"/>
      <c r="C213" s="40"/>
      <c r="D213" s="227" t="s">
        <v>165</v>
      </c>
      <c r="E213" s="40"/>
      <c r="F213" s="228" t="s">
        <v>1185</v>
      </c>
      <c r="G213" s="40"/>
      <c r="H213" s="40"/>
      <c r="I213" s="229"/>
      <c r="J213" s="40"/>
      <c r="K213" s="40"/>
      <c r="L213" s="44"/>
      <c r="M213" s="230"/>
      <c r="N213" s="231"/>
      <c r="O213" s="84"/>
      <c r="P213" s="84"/>
      <c r="Q213" s="84"/>
      <c r="R213" s="84"/>
      <c r="S213" s="84"/>
      <c r="T213" s="85"/>
      <c r="U213" s="38"/>
      <c r="V213" s="38"/>
      <c r="W213" s="38"/>
      <c r="X213" s="38"/>
      <c r="Y213" s="38"/>
      <c r="Z213" s="38"/>
      <c r="AA213" s="38"/>
      <c r="AB213" s="38"/>
      <c r="AC213" s="38"/>
      <c r="AD213" s="38"/>
      <c r="AE213" s="38"/>
      <c r="AT213" s="17" t="s">
        <v>165</v>
      </c>
      <c r="AU213" s="17" t="s">
        <v>81</v>
      </c>
    </row>
    <row r="214" s="12" customFormat="1" ht="25.92" customHeight="1">
      <c r="A214" s="12"/>
      <c r="B214" s="196"/>
      <c r="C214" s="197"/>
      <c r="D214" s="198" t="s">
        <v>70</v>
      </c>
      <c r="E214" s="199" t="s">
        <v>1187</v>
      </c>
      <c r="F214" s="199" t="s">
        <v>1188</v>
      </c>
      <c r="G214" s="197"/>
      <c r="H214" s="197"/>
      <c r="I214" s="200"/>
      <c r="J214" s="201">
        <f>BK214</f>
        <v>0</v>
      </c>
      <c r="K214" s="197"/>
      <c r="L214" s="202"/>
      <c r="M214" s="203"/>
      <c r="N214" s="204"/>
      <c r="O214" s="204"/>
      <c r="P214" s="205">
        <f>P215+P218</f>
        <v>0</v>
      </c>
      <c r="Q214" s="204"/>
      <c r="R214" s="205">
        <f>R215+R218</f>
        <v>0</v>
      </c>
      <c r="S214" s="204"/>
      <c r="T214" s="206">
        <f>T215+T218</f>
        <v>0</v>
      </c>
      <c r="U214" s="12"/>
      <c r="V214" s="12"/>
      <c r="W214" s="12"/>
      <c r="X214" s="12"/>
      <c r="Y214" s="12"/>
      <c r="Z214" s="12"/>
      <c r="AA214" s="12"/>
      <c r="AB214" s="12"/>
      <c r="AC214" s="12"/>
      <c r="AD214" s="12"/>
      <c r="AE214" s="12"/>
      <c r="AR214" s="207" t="s">
        <v>187</v>
      </c>
      <c r="AT214" s="208" t="s">
        <v>70</v>
      </c>
      <c r="AU214" s="208" t="s">
        <v>71</v>
      </c>
      <c r="AY214" s="207" t="s">
        <v>154</v>
      </c>
      <c r="BK214" s="209">
        <f>BK215+BK218</f>
        <v>0</v>
      </c>
    </row>
    <row r="215" s="12" customFormat="1" ht="22.8" customHeight="1">
      <c r="A215" s="12"/>
      <c r="B215" s="196"/>
      <c r="C215" s="197"/>
      <c r="D215" s="198" t="s">
        <v>70</v>
      </c>
      <c r="E215" s="210" t="s">
        <v>1189</v>
      </c>
      <c r="F215" s="210" t="s">
        <v>1190</v>
      </c>
      <c r="G215" s="197"/>
      <c r="H215" s="197"/>
      <c r="I215" s="200"/>
      <c r="J215" s="211">
        <f>BK215</f>
        <v>0</v>
      </c>
      <c r="K215" s="197"/>
      <c r="L215" s="202"/>
      <c r="M215" s="203"/>
      <c r="N215" s="204"/>
      <c r="O215" s="204"/>
      <c r="P215" s="205">
        <f>SUM(P216:P217)</f>
        <v>0</v>
      </c>
      <c r="Q215" s="204"/>
      <c r="R215" s="205">
        <f>SUM(R216:R217)</f>
        <v>0</v>
      </c>
      <c r="S215" s="204"/>
      <c r="T215" s="206">
        <f>SUM(T216:T217)</f>
        <v>0</v>
      </c>
      <c r="U215" s="12"/>
      <c r="V215" s="12"/>
      <c r="W215" s="12"/>
      <c r="X215" s="12"/>
      <c r="Y215" s="12"/>
      <c r="Z215" s="12"/>
      <c r="AA215" s="12"/>
      <c r="AB215" s="12"/>
      <c r="AC215" s="12"/>
      <c r="AD215" s="12"/>
      <c r="AE215" s="12"/>
      <c r="AR215" s="207" t="s">
        <v>187</v>
      </c>
      <c r="AT215" s="208" t="s">
        <v>70</v>
      </c>
      <c r="AU215" s="208" t="s">
        <v>79</v>
      </c>
      <c r="AY215" s="207" t="s">
        <v>154</v>
      </c>
      <c r="BK215" s="209">
        <f>SUM(BK216:BK217)</f>
        <v>0</v>
      </c>
    </row>
    <row r="216" s="2" customFormat="1" ht="16.5" customHeight="1">
      <c r="A216" s="38"/>
      <c r="B216" s="39"/>
      <c r="C216" s="247" t="s">
        <v>407</v>
      </c>
      <c r="D216" s="247" t="s">
        <v>228</v>
      </c>
      <c r="E216" s="248" t="s">
        <v>1191</v>
      </c>
      <c r="F216" s="249" t="s">
        <v>1192</v>
      </c>
      <c r="G216" s="250" t="s">
        <v>1193</v>
      </c>
      <c r="H216" s="251">
        <v>1</v>
      </c>
      <c r="I216" s="252"/>
      <c r="J216" s="253">
        <f>ROUND(I216*H216,2)</f>
        <v>0</v>
      </c>
      <c r="K216" s="249" t="s">
        <v>804</v>
      </c>
      <c r="L216" s="44"/>
      <c r="M216" s="254" t="s">
        <v>19</v>
      </c>
      <c r="N216" s="255" t="s">
        <v>42</v>
      </c>
      <c r="O216" s="84"/>
      <c r="P216" s="223">
        <f>O216*H216</f>
        <v>0</v>
      </c>
      <c r="Q216" s="223">
        <v>0</v>
      </c>
      <c r="R216" s="223">
        <f>Q216*H216</f>
        <v>0</v>
      </c>
      <c r="S216" s="223">
        <v>0</v>
      </c>
      <c r="T216" s="224">
        <f>S216*H216</f>
        <v>0</v>
      </c>
      <c r="U216" s="38"/>
      <c r="V216" s="38"/>
      <c r="W216" s="38"/>
      <c r="X216" s="38"/>
      <c r="Y216" s="38"/>
      <c r="Z216" s="38"/>
      <c r="AA216" s="38"/>
      <c r="AB216" s="38"/>
      <c r="AC216" s="38"/>
      <c r="AD216" s="38"/>
      <c r="AE216" s="38"/>
      <c r="AR216" s="225" t="s">
        <v>163</v>
      </c>
      <c r="AT216" s="225" t="s">
        <v>228</v>
      </c>
      <c r="AU216" s="225" t="s">
        <v>81</v>
      </c>
      <c r="AY216" s="17" t="s">
        <v>154</v>
      </c>
      <c r="BE216" s="226">
        <f>IF(N216="základní",J216,0)</f>
        <v>0</v>
      </c>
      <c r="BF216" s="226">
        <f>IF(N216="snížená",J216,0)</f>
        <v>0</v>
      </c>
      <c r="BG216" s="226">
        <f>IF(N216="zákl. přenesená",J216,0)</f>
        <v>0</v>
      </c>
      <c r="BH216" s="226">
        <f>IF(N216="sníž. přenesená",J216,0)</f>
        <v>0</v>
      </c>
      <c r="BI216" s="226">
        <f>IF(N216="nulová",J216,0)</f>
        <v>0</v>
      </c>
      <c r="BJ216" s="17" t="s">
        <v>79</v>
      </c>
      <c r="BK216" s="226">
        <f>ROUND(I216*H216,2)</f>
        <v>0</v>
      </c>
      <c r="BL216" s="17" t="s">
        <v>163</v>
      </c>
      <c r="BM216" s="225" t="s">
        <v>1194</v>
      </c>
    </row>
    <row r="217" s="2" customFormat="1">
      <c r="A217" s="38"/>
      <c r="B217" s="39"/>
      <c r="C217" s="40"/>
      <c r="D217" s="227" t="s">
        <v>165</v>
      </c>
      <c r="E217" s="40"/>
      <c r="F217" s="228" t="s">
        <v>1192</v>
      </c>
      <c r="G217" s="40"/>
      <c r="H217" s="40"/>
      <c r="I217" s="229"/>
      <c r="J217" s="40"/>
      <c r="K217" s="40"/>
      <c r="L217" s="44"/>
      <c r="M217" s="230"/>
      <c r="N217" s="231"/>
      <c r="O217" s="84"/>
      <c r="P217" s="84"/>
      <c r="Q217" s="84"/>
      <c r="R217" s="84"/>
      <c r="S217" s="84"/>
      <c r="T217" s="85"/>
      <c r="U217" s="38"/>
      <c r="V217" s="38"/>
      <c r="W217" s="38"/>
      <c r="X217" s="38"/>
      <c r="Y217" s="38"/>
      <c r="Z217" s="38"/>
      <c r="AA217" s="38"/>
      <c r="AB217" s="38"/>
      <c r="AC217" s="38"/>
      <c r="AD217" s="38"/>
      <c r="AE217" s="38"/>
      <c r="AT217" s="17" t="s">
        <v>165</v>
      </c>
      <c r="AU217" s="17" t="s">
        <v>81</v>
      </c>
    </row>
    <row r="218" s="12" customFormat="1" ht="22.8" customHeight="1">
      <c r="A218" s="12"/>
      <c r="B218" s="196"/>
      <c r="C218" s="197"/>
      <c r="D218" s="198" t="s">
        <v>70</v>
      </c>
      <c r="E218" s="210" t="s">
        <v>1195</v>
      </c>
      <c r="F218" s="210" t="s">
        <v>1196</v>
      </c>
      <c r="G218" s="197"/>
      <c r="H218" s="197"/>
      <c r="I218" s="200"/>
      <c r="J218" s="211">
        <f>BK218</f>
        <v>0</v>
      </c>
      <c r="K218" s="197"/>
      <c r="L218" s="202"/>
      <c r="M218" s="203"/>
      <c r="N218" s="204"/>
      <c r="O218" s="204"/>
      <c r="P218" s="205">
        <f>SUM(P219:P224)</f>
        <v>0</v>
      </c>
      <c r="Q218" s="204"/>
      <c r="R218" s="205">
        <f>SUM(R219:R224)</f>
        <v>0</v>
      </c>
      <c r="S218" s="204"/>
      <c r="T218" s="206">
        <f>SUM(T219:T224)</f>
        <v>0</v>
      </c>
      <c r="U218" s="12"/>
      <c r="V218" s="12"/>
      <c r="W218" s="12"/>
      <c r="X218" s="12"/>
      <c r="Y218" s="12"/>
      <c r="Z218" s="12"/>
      <c r="AA218" s="12"/>
      <c r="AB218" s="12"/>
      <c r="AC218" s="12"/>
      <c r="AD218" s="12"/>
      <c r="AE218" s="12"/>
      <c r="AR218" s="207" t="s">
        <v>187</v>
      </c>
      <c r="AT218" s="208" t="s">
        <v>70</v>
      </c>
      <c r="AU218" s="208" t="s">
        <v>79</v>
      </c>
      <c r="AY218" s="207" t="s">
        <v>154</v>
      </c>
      <c r="BK218" s="209">
        <f>SUM(BK219:BK224)</f>
        <v>0</v>
      </c>
    </row>
    <row r="219" s="2" customFormat="1" ht="16.5" customHeight="1">
      <c r="A219" s="38"/>
      <c r="B219" s="39"/>
      <c r="C219" s="247" t="s">
        <v>414</v>
      </c>
      <c r="D219" s="247" t="s">
        <v>228</v>
      </c>
      <c r="E219" s="248" t="s">
        <v>1197</v>
      </c>
      <c r="F219" s="249" t="s">
        <v>1196</v>
      </c>
      <c r="G219" s="250" t="s">
        <v>1193</v>
      </c>
      <c r="H219" s="251">
        <v>1</v>
      </c>
      <c r="I219" s="252"/>
      <c r="J219" s="253">
        <f>ROUND(I219*H219,2)</f>
        <v>0</v>
      </c>
      <c r="K219" s="249" t="s">
        <v>804</v>
      </c>
      <c r="L219" s="44"/>
      <c r="M219" s="254" t="s">
        <v>19</v>
      </c>
      <c r="N219" s="255" t="s">
        <v>42</v>
      </c>
      <c r="O219" s="84"/>
      <c r="P219" s="223">
        <f>O219*H219</f>
        <v>0</v>
      </c>
      <c r="Q219" s="223">
        <v>0</v>
      </c>
      <c r="R219" s="223">
        <f>Q219*H219</f>
        <v>0</v>
      </c>
      <c r="S219" s="223">
        <v>0</v>
      </c>
      <c r="T219" s="224">
        <f>S219*H219</f>
        <v>0</v>
      </c>
      <c r="U219" s="38"/>
      <c r="V219" s="38"/>
      <c r="W219" s="38"/>
      <c r="X219" s="38"/>
      <c r="Y219" s="38"/>
      <c r="Z219" s="38"/>
      <c r="AA219" s="38"/>
      <c r="AB219" s="38"/>
      <c r="AC219" s="38"/>
      <c r="AD219" s="38"/>
      <c r="AE219" s="38"/>
      <c r="AR219" s="225" t="s">
        <v>163</v>
      </c>
      <c r="AT219" s="225" t="s">
        <v>228</v>
      </c>
      <c r="AU219" s="225" t="s">
        <v>81</v>
      </c>
      <c r="AY219" s="17" t="s">
        <v>154</v>
      </c>
      <c r="BE219" s="226">
        <f>IF(N219="základní",J219,0)</f>
        <v>0</v>
      </c>
      <c r="BF219" s="226">
        <f>IF(N219="snížená",J219,0)</f>
        <v>0</v>
      </c>
      <c r="BG219" s="226">
        <f>IF(N219="zákl. přenesená",J219,0)</f>
        <v>0</v>
      </c>
      <c r="BH219" s="226">
        <f>IF(N219="sníž. přenesená",J219,0)</f>
        <v>0</v>
      </c>
      <c r="BI219" s="226">
        <f>IF(N219="nulová",J219,0)</f>
        <v>0</v>
      </c>
      <c r="BJ219" s="17" t="s">
        <v>79</v>
      </c>
      <c r="BK219" s="226">
        <f>ROUND(I219*H219,2)</f>
        <v>0</v>
      </c>
      <c r="BL219" s="17" t="s">
        <v>163</v>
      </c>
      <c r="BM219" s="225" t="s">
        <v>1198</v>
      </c>
    </row>
    <row r="220" s="2" customFormat="1">
      <c r="A220" s="38"/>
      <c r="B220" s="39"/>
      <c r="C220" s="40"/>
      <c r="D220" s="227" t="s">
        <v>165</v>
      </c>
      <c r="E220" s="40"/>
      <c r="F220" s="228" t="s">
        <v>1196</v>
      </c>
      <c r="G220" s="40"/>
      <c r="H220" s="40"/>
      <c r="I220" s="229"/>
      <c r="J220" s="40"/>
      <c r="K220" s="40"/>
      <c r="L220" s="44"/>
      <c r="M220" s="230"/>
      <c r="N220" s="231"/>
      <c r="O220" s="84"/>
      <c r="P220" s="84"/>
      <c r="Q220" s="84"/>
      <c r="R220" s="84"/>
      <c r="S220" s="84"/>
      <c r="T220" s="85"/>
      <c r="U220" s="38"/>
      <c r="V220" s="38"/>
      <c r="W220" s="38"/>
      <c r="X220" s="38"/>
      <c r="Y220" s="38"/>
      <c r="Z220" s="38"/>
      <c r="AA220" s="38"/>
      <c r="AB220" s="38"/>
      <c r="AC220" s="38"/>
      <c r="AD220" s="38"/>
      <c r="AE220" s="38"/>
      <c r="AT220" s="17" t="s">
        <v>165</v>
      </c>
      <c r="AU220" s="17" t="s">
        <v>81</v>
      </c>
    </row>
    <row r="221" s="2" customFormat="1" ht="16.5" customHeight="1">
      <c r="A221" s="38"/>
      <c r="B221" s="39"/>
      <c r="C221" s="247" t="s">
        <v>421</v>
      </c>
      <c r="D221" s="247" t="s">
        <v>228</v>
      </c>
      <c r="E221" s="248" t="s">
        <v>1199</v>
      </c>
      <c r="F221" s="249" t="s">
        <v>1200</v>
      </c>
      <c r="G221" s="250" t="s">
        <v>1193</v>
      </c>
      <c r="H221" s="251">
        <v>1</v>
      </c>
      <c r="I221" s="252"/>
      <c r="J221" s="253">
        <f>ROUND(I221*H221,2)</f>
        <v>0</v>
      </c>
      <c r="K221" s="249" t="s">
        <v>804</v>
      </c>
      <c r="L221" s="44"/>
      <c r="M221" s="254" t="s">
        <v>19</v>
      </c>
      <c r="N221" s="255" t="s">
        <v>42</v>
      </c>
      <c r="O221" s="84"/>
      <c r="P221" s="223">
        <f>O221*H221</f>
        <v>0</v>
      </c>
      <c r="Q221" s="223">
        <v>0</v>
      </c>
      <c r="R221" s="223">
        <f>Q221*H221</f>
        <v>0</v>
      </c>
      <c r="S221" s="223">
        <v>0</v>
      </c>
      <c r="T221" s="224">
        <f>S221*H221</f>
        <v>0</v>
      </c>
      <c r="U221" s="38"/>
      <c r="V221" s="38"/>
      <c r="W221" s="38"/>
      <c r="X221" s="38"/>
      <c r="Y221" s="38"/>
      <c r="Z221" s="38"/>
      <c r="AA221" s="38"/>
      <c r="AB221" s="38"/>
      <c r="AC221" s="38"/>
      <c r="AD221" s="38"/>
      <c r="AE221" s="38"/>
      <c r="AR221" s="225" t="s">
        <v>163</v>
      </c>
      <c r="AT221" s="225" t="s">
        <v>228</v>
      </c>
      <c r="AU221" s="225" t="s">
        <v>81</v>
      </c>
      <c r="AY221" s="17" t="s">
        <v>154</v>
      </c>
      <c r="BE221" s="226">
        <f>IF(N221="základní",J221,0)</f>
        <v>0</v>
      </c>
      <c r="BF221" s="226">
        <f>IF(N221="snížená",J221,0)</f>
        <v>0</v>
      </c>
      <c r="BG221" s="226">
        <f>IF(N221="zákl. přenesená",J221,0)</f>
        <v>0</v>
      </c>
      <c r="BH221" s="226">
        <f>IF(N221="sníž. přenesená",J221,0)</f>
        <v>0</v>
      </c>
      <c r="BI221" s="226">
        <f>IF(N221="nulová",J221,0)</f>
        <v>0</v>
      </c>
      <c r="BJ221" s="17" t="s">
        <v>79</v>
      </c>
      <c r="BK221" s="226">
        <f>ROUND(I221*H221,2)</f>
        <v>0</v>
      </c>
      <c r="BL221" s="17" t="s">
        <v>163</v>
      </c>
      <c r="BM221" s="225" t="s">
        <v>1201</v>
      </c>
    </row>
    <row r="222" s="2" customFormat="1">
      <c r="A222" s="38"/>
      <c r="B222" s="39"/>
      <c r="C222" s="40"/>
      <c r="D222" s="227" t="s">
        <v>165</v>
      </c>
      <c r="E222" s="40"/>
      <c r="F222" s="228" t="s">
        <v>1200</v>
      </c>
      <c r="G222" s="40"/>
      <c r="H222" s="40"/>
      <c r="I222" s="229"/>
      <c r="J222" s="40"/>
      <c r="K222" s="40"/>
      <c r="L222" s="44"/>
      <c r="M222" s="230"/>
      <c r="N222" s="231"/>
      <c r="O222" s="84"/>
      <c r="P222" s="84"/>
      <c r="Q222" s="84"/>
      <c r="R222" s="84"/>
      <c r="S222" s="84"/>
      <c r="T222" s="85"/>
      <c r="U222" s="38"/>
      <c r="V222" s="38"/>
      <c r="W222" s="38"/>
      <c r="X222" s="38"/>
      <c r="Y222" s="38"/>
      <c r="Z222" s="38"/>
      <c r="AA222" s="38"/>
      <c r="AB222" s="38"/>
      <c r="AC222" s="38"/>
      <c r="AD222" s="38"/>
      <c r="AE222" s="38"/>
      <c r="AT222" s="17" t="s">
        <v>165</v>
      </c>
      <c r="AU222" s="17" t="s">
        <v>81</v>
      </c>
    </row>
    <row r="223" s="2" customFormat="1" ht="16.5" customHeight="1">
      <c r="A223" s="38"/>
      <c r="B223" s="39"/>
      <c r="C223" s="247" t="s">
        <v>433</v>
      </c>
      <c r="D223" s="247" t="s">
        <v>228</v>
      </c>
      <c r="E223" s="248" t="s">
        <v>1202</v>
      </c>
      <c r="F223" s="249" t="s">
        <v>1203</v>
      </c>
      <c r="G223" s="250" t="s">
        <v>1193</v>
      </c>
      <c r="H223" s="251">
        <v>1</v>
      </c>
      <c r="I223" s="252"/>
      <c r="J223" s="253">
        <f>ROUND(I223*H223,2)</f>
        <v>0</v>
      </c>
      <c r="K223" s="249" t="s">
        <v>804</v>
      </c>
      <c r="L223" s="44"/>
      <c r="M223" s="254" t="s">
        <v>19</v>
      </c>
      <c r="N223" s="255" t="s">
        <v>42</v>
      </c>
      <c r="O223" s="84"/>
      <c r="P223" s="223">
        <f>O223*H223</f>
        <v>0</v>
      </c>
      <c r="Q223" s="223">
        <v>0</v>
      </c>
      <c r="R223" s="223">
        <f>Q223*H223</f>
        <v>0</v>
      </c>
      <c r="S223" s="223">
        <v>0</v>
      </c>
      <c r="T223" s="224">
        <f>S223*H223</f>
        <v>0</v>
      </c>
      <c r="U223" s="38"/>
      <c r="V223" s="38"/>
      <c r="W223" s="38"/>
      <c r="X223" s="38"/>
      <c r="Y223" s="38"/>
      <c r="Z223" s="38"/>
      <c r="AA223" s="38"/>
      <c r="AB223" s="38"/>
      <c r="AC223" s="38"/>
      <c r="AD223" s="38"/>
      <c r="AE223" s="38"/>
      <c r="AR223" s="225" t="s">
        <v>163</v>
      </c>
      <c r="AT223" s="225" t="s">
        <v>228</v>
      </c>
      <c r="AU223" s="225" t="s">
        <v>81</v>
      </c>
      <c r="AY223" s="17" t="s">
        <v>154</v>
      </c>
      <c r="BE223" s="226">
        <f>IF(N223="základní",J223,0)</f>
        <v>0</v>
      </c>
      <c r="BF223" s="226">
        <f>IF(N223="snížená",J223,0)</f>
        <v>0</v>
      </c>
      <c r="BG223" s="226">
        <f>IF(N223="zákl. přenesená",J223,0)</f>
        <v>0</v>
      </c>
      <c r="BH223" s="226">
        <f>IF(N223="sníž. přenesená",J223,0)</f>
        <v>0</v>
      </c>
      <c r="BI223" s="226">
        <f>IF(N223="nulová",J223,0)</f>
        <v>0</v>
      </c>
      <c r="BJ223" s="17" t="s">
        <v>79</v>
      </c>
      <c r="BK223" s="226">
        <f>ROUND(I223*H223,2)</f>
        <v>0</v>
      </c>
      <c r="BL223" s="17" t="s">
        <v>163</v>
      </c>
      <c r="BM223" s="225" t="s">
        <v>1204</v>
      </c>
    </row>
    <row r="224" s="2" customFormat="1">
      <c r="A224" s="38"/>
      <c r="B224" s="39"/>
      <c r="C224" s="40"/>
      <c r="D224" s="227" t="s">
        <v>165</v>
      </c>
      <c r="E224" s="40"/>
      <c r="F224" s="228" t="s">
        <v>1203</v>
      </c>
      <c r="G224" s="40"/>
      <c r="H224" s="40"/>
      <c r="I224" s="229"/>
      <c r="J224" s="40"/>
      <c r="K224" s="40"/>
      <c r="L224" s="44"/>
      <c r="M224" s="243"/>
      <c r="N224" s="244"/>
      <c r="O224" s="245"/>
      <c r="P224" s="245"/>
      <c r="Q224" s="245"/>
      <c r="R224" s="245"/>
      <c r="S224" s="245"/>
      <c r="T224" s="246"/>
      <c r="U224" s="38"/>
      <c r="V224" s="38"/>
      <c r="W224" s="38"/>
      <c r="X224" s="38"/>
      <c r="Y224" s="38"/>
      <c r="Z224" s="38"/>
      <c r="AA224" s="38"/>
      <c r="AB224" s="38"/>
      <c r="AC224" s="38"/>
      <c r="AD224" s="38"/>
      <c r="AE224" s="38"/>
      <c r="AT224" s="17" t="s">
        <v>165</v>
      </c>
      <c r="AU224" s="17" t="s">
        <v>81</v>
      </c>
    </row>
    <row r="225" s="2" customFormat="1" ht="6.96" customHeight="1">
      <c r="A225" s="38"/>
      <c r="B225" s="59"/>
      <c r="C225" s="60"/>
      <c r="D225" s="60"/>
      <c r="E225" s="60"/>
      <c r="F225" s="60"/>
      <c r="G225" s="60"/>
      <c r="H225" s="60"/>
      <c r="I225" s="60"/>
      <c r="J225" s="60"/>
      <c r="K225" s="60"/>
      <c r="L225" s="44"/>
      <c r="M225" s="38"/>
      <c r="O225" s="38"/>
      <c r="P225" s="38"/>
      <c r="Q225" s="38"/>
      <c r="R225" s="38"/>
      <c r="S225" s="38"/>
      <c r="T225" s="38"/>
      <c r="U225" s="38"/>
      <c r="V225" s="38"/>
      <c r="W225" s="38"/>
      <c r="X225" s="38"/>
      <c r="Y225" s="38"/>
      <c r="Z225" s="38"/>
      <c r="AA225" s="38"/>
      <c r="AB225" s="38"/>
      <c r="AC225" s="38"/>
      <c r="AD225" s="38"/>
      <c r="AE225" s="38"/>
    </row>
  </sheetData>
  <sheetProtection sheet="1" autoFilter="0" formatColumns="0" formatRows="0" objects="1" scenarios="1" spinCount="100000" saltValue="z6eyo6ZhDjd1rL0GLK62kG4toFK061XQtwSQkkqPc6j5hrHoZzGs9XiGIFMSFCTKaUt0diJ4evtAPepNA4sf0w==" hashValue="WnoKS1/g3mykkIynBTRIInZIL8W0Z2eEUo/V6ivEDBXlQ8rJLvOvkAjYu0aev6mDwGcNoxnkKQpIlrEO7QYasQ==" algorithmName="SHA-512" password="CC35"/>
  <autoFilter ref="C96:K224"/>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1" customFormat="1" ht="12" customHeight="1">
      <c r="B8" s="20"/>
      <c r="D8" s="142" t="s">
        <v>123</v>
      </c>
      <c r="L8" s="20"/>
    </row>
    <row r="9" hidden="1" s="2" customFormat="1" ht="16.5" customHeight="1">
      <c r="A9" s="38"/>
      <c r="B9" s="44"/>
      <c r="C9" s="38"/>
      <c r="D9" s="38"/>
      <c r="E9" s="143" t="s">
        <v>1067</v>
      </c>
      <c r="F9" s="38"/>
      <c r="G9" s="38"/>
      <c r="H9" s="38"/>
      <c r="I9" s="38"/>
      <c r="J9" s="38"/>
      <c r="K9" s="38"/>
      <c r="L9" s="144"/>
      <c r="S9" s="38"/>
      <c r="T9" s="38"/>
      <c r="U9" s="38"/>
      <c r="V9" s="38"/>
      <c r="W9" s="38"/>
      <c r="X9" s="38"/>
      <c r="Y9" s="38"/>
      <c r="Z9" s="38"/>
      <c r="AA9" s="38"/>
      <c r="AB9" s="38"/>
      <c r="AC9" s="38"/>
      <c r="AD9" s="38"/>
      <c r="AE9" s="38"/>
    </row>
    <row r="10" hidden="1" s="2" customFormat="1" ht="12" customHeight="1">
      <c r="A10" s="38"/>
      <c r="B10" s="44"/>
      <c r="C10" s="38"/>
      <c r="D10" s="142" t="s">
        <v>220</v>
      </c>
      <c r="E10" s="38"/>
      <c r="F10" s="38"/>
      <c r="G10" s="38"/>
      <c r="H10" s="38"/>
      <c r="I10" s="38"/>
      <c r="J10" s="38"/>
      <c r="K10" s="38"/>
      <c r="L10" s="144"/>
      <c r="S10" s="38"/>
      <c r="T10" s="38"/>
      <c r="U10" s="38"/>
      <c r="V10" s="38"/>
      <c r="W10" s="38"/>
      <c r="X10" s="38"/>
      <c r="Y10" s="38"/>
      <c r="Z10" s="38"/>
      <c r="AA10" s="38"/>
      <c r="AB10" s="38"/>
      <c r="AC10" s="38"/>
      <c r="AD10" s="38"/>
      <c r="AE10" s="38"/>
    </row>
    <row r="11" hidden="1" s="2" customFormat="1" ht="16.5" customHeight="1">
      <c r="A11" s="38"/>
      <c r="B11" s="44"/>
      <c r="C11" s="38"/>
      <c r="D11" s="38"/>
      <c r="E11" s="145" t="s">
        <v>1205</v>
      </c>
      <c r="F11" s="38"/>
      <c r="G11" s="38"/>
      <c r="H11" s="38"/>
      <c r="I11" s="38"/>
      <c r="J11" s="38"/>
      <c r="K11" s="38"/>
      <c r="L11" s="144"/>
      <c r="S11" s="38"/>
      <c r="T11" s="38"/>
      <c r="U11" s="38"/>
      <c r="V11" s="38"/>
      <c r="W11" s="38"/>
      <c r="X11" s="38"/>
      <c r="Y11" s="38"/>
      <c r="Z11" s="38"/>
      <c r="AA11" s="38"/>
      <c r="AB11" s="38"/>
      <c r="AC11" s="38"/>
      <c r="AD11" s="38"/>
      <c r="AE11" s="38"/>
    </row>
    <row r="12" hidden="1"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hidden="1"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hidden="1" s="2" customFormat="1" ht="12" customHeight="1">
      <c r="A14" s="38"/>
      <c r="B14" s="44"/>
      <c r="C14" s="38"/>
      <c r="D14" s="142" t="s">
        <v>21</v>
      </c>
      <c r="E14" s="38"/>
      <c r="F14" s="133" t="s">
        <v>22</v>
      </c>
      <c r="G14" s="38"/>
      <c r="H14" s="38"/>
      <c r="I14" s="142" t="s">
        <v>23</v>
      </c>
      <c r="J14" s="146" t="str">
        <f>'Rekapitulace zakázky'!AN8</f>
        <v>1. 3. 2021</v>
      </c>
      <c r="K14" s="38"/>
      <c r="L14" s="144"/>
      <c r="S14" s="38"/>
      <c r="T14" s="38"/>
      <c r="U14" s="38"/>
      <c r="V14" s="38"/>
      <c r="W14" s="38"/>
      <c r="X14" s="38"/>
      <c r="Y14" s="38"/>
      <c r="Z14" s="38"/>
      <c r="AA14" s="38"/>
      <c r="AB14" s="38"/>
      <c r="AC14" s="38"/>
      <c r="AD14" s="38"/>
      <c r="AE14" s="38"/>
    </row>
    <row r="15" hidden="1"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hidden="1" s="2" customFormat="1" ht="12" customHeight="1">
      <c r="A16" s="38"/>
      <c r="B16" s="44"/>
      <c r="C16" s="38"/>
      <c r="D16" s="142" t="s">
        <v>25</v>
      </c>
      <c r="E16" s="38"/>
      <c r="F16" s="38"/>
      <c r="G16" s="38"/>
      <c r="H16" s="38"/>
      <c r="I16" s="142" t="s">
        <v>26</v>
      </c>
      <c r="J16" s="133" t="s">
        <v>19</v>
      </c>
      <c r="K16" s="38"/>
      <c r="L16" s="144"/>
      <c r="S16" s="38"/>
      <c r="T16" s="38"/>
      <c r="U16" s="38"/>
      <c r="V16" s="38"/>
      <c r="W16" s="38"/>
      <c r="X16" s="38"/>
      <c r="Y16" s="38"/>
      <c r="Z16" s="38"/>
      <c r="AA16" s="38"/>
      <c r="AB16" s="38"/>
      <c r="AC16" s="38"/>
      <c r="AD16" s="38"/>
      <c r="AE16" s="38"/>
    </row>
    <row r="17" hidden="1" s="2" customFormat="1" ht="18" customHeight="1">
      <c r="A17" s="38"/>
      <c r="B17" s="44"/>
      <c r="C17" s="38"/>
      <c r="D17" s="38"/>
      <c r="E17" s="133" t="s">
        <v>27</v>
      </c>
      <c r="F17" s="38"/>
      <c r="G17" s="38"/>
      <c r="H17" s="38"/>
      <c r="I17" s="142" t="s">
        <v>28</v>
      </c>
      <c r="J17" s="133" t="s">
        <v>19</v>
      </c>
      <c r="K17" s="38"/>
      <c r="L17" s="144"/>
      <c r="S17" s="38"/>
      <c r="T17" s="38"/>
      <c r="U17" s="38"/>
      <c r="V17" s="38"/>
      <c r="W17" s="38"/>
      <c r="X17" s="38"/>
      <c r="Y17" s="38"/>
      <c r="Z17" s="38"/>
      <c r="AA17" s="38"/>
      <c r="AB17" s="38"/>
      <c r="AC17" s="38"/>
      <c r="AD17" s="38"/>
      <c r="AE17" s="38"/>
    </row>
    <row r="18" hidden="1"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hidden="1" s="2" customFormat="1" ht="12" customHeight="1">
      <c r="A19" s="38"/>
      <c r="B19" s="44"/>
      <c r="C19" s="38"/>
      <c r="D19" s="142" t="s">
        <v>29</v>
      </c>
      <c r="E19" s="38"/>
      <c r="F19" s="38"/>
      <c r="G19" s="38"/>
      <c r="H19" s="38"/>
      <c r="I19" s="142" t="s">
        <v>26</v>
      </c>
      <c r="J19" s="33" t="str">
        <f>'Rekapitulace zakázky'!AN13</f>
        <v>Vyplň údaj</v>
      </c>
      <c r="K19" s="38"/>
      <c r="L19" s="144"/>
      <c r="S19" s="38"/>
      <c r="T19" s="38"/>
      <c r="U19" s="38"/>
      <c r="V19" s="38"/>
      <c r="W19" s="38"/>
      <c r="X19" s="38"/>
      <c r="Y19" s="38"/>
      <c r="Z19" s="38"/>
      <c r="AA19" s="38"/>
      <c r="AB19" s="38"/>
      <c r="AC19" s="38"/>
      <c r="AD19" s="38"/>
      <c r="AE19" s="38"/>
    </row>
    <row r="20" hidden="1" s="2" customFormat="1" ht="18" customHeight="1">
      <c r="A20" s="38"/>
      <c r="B20" s="44"/>
      <c r="C20" s="38"/>
      <c r="D20" s="38"/>
      <c r="E20" s="33" t="str">
        <f>'Rekapitulace zakázky'!E14</f>
        <v>Vyplň údaj</v>
      </c>
      <c r="F20" s="133"/>
      <c r="G20" s="133"/>
      <c r="H20" s="133"/>
      <c r="I20" s="142" t="s">
        <v>28</v>
      </c>
      <c r="J20" s="33" t="str">
        <f>'Rekapitulace zakázky'!AN14</f>
        <v>Vyplň údaj</v>
      </c>
      <c r="K20" s="38"/>
      <c r="L20" s="144"/>
      <c r="S20" s="38"/>
      <c r="T20" s="38"/>
      <c r="U20" s="38"/>
      <c r="V20" s="38"/>
      <c r="W20" s="38"/>
      <c r="X20" s="38"/>
      <c r="Y20" s="38"/>
      <c r="Z20" s="38"/>
      <c r="AA20" s="38"/>
      <c r="AB20" s="38"/>
      <c r="AC20" s="38"/>
      <c r="AD20" s="38"/>
      <c r="AE20" s="38"/>
    </row>
    <row r="21" hidden="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hidden="1" s="2" customFormat="1" ht="12" customHeight="1">
      <c r="A22" s="38"/>
      <c r="B22" s="44"/>
      <c r="C22" s="38"/>
      <c r="D22" s="142" t="s">
        <v>31</v>
      </c>
      <c r="E22" s="38"/>
      <c r="F22" s="38"/>
      <c r="G22" s="38"/>
      <c r="H22" s="38"/>
      <c r="I22" s="142" t="s">
        <v>26</v>
      </c>
      <c r="J22" s="133" t="str">
        <f>IF('Rekapitulace zakázky'!AN16="","",'Rekapitulace zakázky'!AN16)</f>
        <v/>
      </c>
      <c r="K22" s="38"/>
      <c r="L22" s="144"/>
      <c r="S22" s="38"/>
      <c r="T22" s="38"/>
      <c r="U22" s="38"/>
      <c r="V22" s="38"/>
      <c r="W22" s="38"/>
      <c r="X22" s="38"/>
      <c r="Y22" s="38"/>
      <c r="Z22" s="38"/>
      <c r="AA22" s="38"/>
      <c r="AB22" s="38"/>
      <c r="AC22" s="38"/>
      <c r="AD22" s="38"/>
      <c r="AE22" s="38"/>
    </row>
    <row r="23" hidden="1" s="2" customFormat="1" ht="18" customHeight="1">
      <c r="A23" s="38"/>
      <c r="B23" s="44"/>
      <c r="C23" s="38"/>
      <c r="D23" s="38"/>
      <c r="E23" s="133" t="str">
        <f>IF('Rekapitulace zakázky'!E17="","",'Rekapitulace zakázky'!E17)</f>
        <v xml:space="preserve"> </v>
      </c>
      <c r="F23" s="38"/>
      <c r="G23" s="38"/>
      <c r="H23" s="38"/>
      <c r="I23" s="142" t="s">
        <v>28</v>
      </c>
      <c r="J23" s="133" t="str">
        <f>IF('Rekapitulace zakázky'!AN17="","",'Rekapitulace zakázky'!AN17)</f>
        <v/>
      </c>
      <c r="K23" s="38"/>
      <c r="L23" s="144"/>
      <c r="S23" s="38"/>
      <c r="T23" s="38"/>
      <c r="U23" s="38"/>
      <c r="V23" s="38"/>
      <c r="W23" s="38"/>
      <c r="X23" s="38"/>
      <c r="Y23" s="38"/>
      <c r="Z23" s="38"/>
      <c r="AA23" s="38"/>
      <c r="AB23" s="38"/>
      <c r="AC23" s="38"/>
      <c r="AD23" s="38"/>
      <c r="AE23" s="38"/>
    </row>
    <row r="24" hidden="1"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hidden="1" s="2" customFormat="1" ht="12" customHeight="1">
      <c r="A25" s="38"/>
      <c r="B25" s="44"/>
      <c r="C25" s="38"/>
      <c r="D25" s="142" t="s">
        <v>34</v>
      </c>
      <c r="E25" s="38"/>
      <c r="F25" s="38"/>
      <c r="G25" s="38"/>
      <c r="H25" s="38"/>
      <c r="I25" s="142" t="s">
        <v>26</v>
      </c>
      <c r="J25" s="133" t="s">
        <v>19</v>
      </c>
      <c r="K25" s="38"/>
      <c r="L25" s="144"/>
      <c r="S25" s="38"/>
      <c r="T25" s="38"/>
      <c r="U25" s="38"/>
      <c r="V25" s="38"/>
      <c r="W25" s="38"/>
      <c r="X25" s="38"/>
      <c r="Y25" s="38"/>
      <c r="Z25" s="38"/>
      <c r="AA25" s="38"/>
      <c r="AB25" s="38"/>
      <c r="AC25" s="38"/>
      <c r="AD25" s="38"/>
      <c r="AE25" s="38"/>
    </row>
    <row r="26" hidden="1" s="2" customFormat="1" ht="18" customHeight="1">
      <c r="A26" s="38"/>
      <c r="B26" s="44"/>
      <c r="C26" s="38"/>
      <c r="D26" s="38"/>
      <c r="E26" s="133" t="s">
        <v>1069</v>
      </c>
      <c r="F26" s="38"/>
      <c r="G26" s="38"/>
      <c r="H26" s="38"/>
      <c r="I26" s="142" t="s">
        <v>28</v>
      </c>
      <c r="J26" s="133" t="s">
        <v>19</v>
      </c>
      <c r="K26" s="38"/>
      <c r="L26" s="144"/>
      <c r="S26" s="38"/>
      <c r="T26" s="38"/>
      <c r="U26" s="38"/>
      <c r="V26" s="38"/>
      <c r="W26" s="38"/>
      <c r="X26" s="38"/>
      <c r="Y26" s="38"/>
      <c r="Z26" s="38"/>
      <c r="AA26" s="38"/>
      <c r="AB26" s="38"/>
      <c r="AC26" s="38"/>
      <c r="AD26" s="38"/>
      <c r="AE26" s="38"/>
    </row>
    <row r="27" hidden="1"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hidden="1" s="2" customFormat="1" ht="12" customHeight="1">
      <c r="A28" s="38"/>
      <c r="B28" s="44"/>
      <c r="C28" s="38"/>
      <c r="D28" s="142" t="s">
        <v>35</v>
      </c>
      <c r="E28" s="38"/>
      <c r="F28" s="38"/>
      <c r="G28" s="38"/>
      <c r="H28" s="38"/>
      <c r="I28" s="38"/>
      <c r="J28" s="38"/>
      <c r="K28" s="38"/>
      <c r="L28" s="144"/>
      <c r="S28" s="38"/>
      <c r="T28" s="38"/>
      <c r="U28" s="38"/>
      <c r="V28" s="38"/>
      <c r="W28" s="38"/>
      <c r="X28" s="38"/>
      <c r="Y28" s="38"/>
      <c r="Z28" s="38"/>
      <c r="AA28" s="38"/>
      <c r="AB28" s="38"/>
      <c r="AC28" s="38"/>
      <c r="AD28" s="38"/>
      <c r="AE28" s="38"/>
    </row>
    <row r="29" hidden="1"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hidden="1"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25.44" customHeight="1">
      <c r="A32" s="38"/>
      <c r="B32" s="44"/>
      <c r="C32" s="38"/>
      <c r="D32" s="152" t="s">
        <v>37</v>
      </c>
      <c r="E32" s="38"/>
      <c r="F32" s="38"/>
      <c r="G32" s="38"/>
      <c r="H32" s="38"/>
      <c r="I32" s="38"/>
      <c r="J32" s="153">
        <f>ROUND(J96, 2)</f>
        <v>0</v>
      </c>
      <c r="K32" s="38"/>
      <c r="L32" s="144"/>
      <c r="S32" s="38"/>
      <c r="T32" s="38"/>
      <c r="U32" s="38"/>
      <c r="V32" s="38"/>
      <c r="W32" s="38"/>
      <c r="X32" s="38"/>
      <c r="Y32" s="38"/>
      <c r="Z32" s="38"/>
      <c r="AA32" s="38"/>
      <c r="AB32" s="38"/>
      <c r="AC32" s="38"/>
      <c r="AD32" s="38"/>
      <c r="AE32" s="38"/>
    </row>
    <row r="33" hidden="1"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hidden="1" s="2" customFormat="1" ht="14.4" customHeight="1">
      <c r="A34" s="38"/>
      <c r="B34" s="44"/>
      <c r="C34" s="38"/>
      <c r="D34" s="38"/>
      <c r="E34" s="38"/>
      <c r="F34" s="154" t="s">
        <v>39</v>
      </c>
      <c r="G34" s="38"/>
      <c r="H34" s="38"/>
      <c r="I34" s="154" t="s">
        <v>38</v>
      </c>
      <c r="J34" s="154" t="s">
        <v>40</v>
      </c>
      <c r="K34" s="38"/>
      <c r="L34" s="144"/>
      <c r="S34" s="38"/>
      <c r="T34" s="38"/>
      <c r="U34" s="38"/>
      <c r="V34" s="38"/>
      <c r="W34" s="38"/>
      <c r="X34" s="38"/>
      <c r="Y34" s="38"/>
      <c r="Z34" s="38"/>
      <c r="AA34" s="38"/>
      <c r="AB34" s="38"/>
      <c r="AC34" s="38"/>
      <c r="AD34" s="38"/>
      <c r="AE34" s="38"/>
    </row>
    <row r="35" hidden="1" s="2" customFormat="1" ht="14.4" customHeight="1">
      <c r="A35" s="38"/>
      <c r="B35" s="44"/>
      <c r="C35" s="38"/>
      <c r="D35" s="155" t="s">
        <v>41</v>
      </c>
      <c r="E35" s="142" t="s">
        <v>42</v>
      </c>
      <c r="F35" s="156">
        <f>ROUND((SUM(BE96:BE225)),  2)</f>
        <v>0</v>
      </c>
      <c r="G35" s="38"/>
      <c r="H35" s="38"/>
      <c r="I35" s="157">
        <v>0.20999999999999999</v>
      </c>
      <c r="J35" s="156">
        <f>ROUND(((SUM(BE96:BE225))*I35),  2)</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ROUND((SUM(BF96:BF225)),  2)</f>
        <v>0</v>
      </c>
      <c r="G36" s="38"/>
      <c r="H36" s="38"/>
      <c r="I36" s="157">
        <v>0.14999999999999999</v>
      </c>
      <c r="J36" s="156">
        <f>ROUND(((SUM(BF96:BF225))*I36),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ROUND((SUM(BG96:BG225)),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45</v>
      </c>
      <c r="F38" s="156">
        <f>ROUND((SUM(BH96:BH225)),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46</v>
      </c>
      <c r="F39" s="156">
        <f>ROUND((SUM(BI96:BI225)),  2)</f>
        <v>0</v>
      </c>
      <c r="G39" s="38"/>
      <c r="H39" s="38"/>
      <c r="I39" s="157">
        <v>0</v>
      </c>
      <c r="J39" s="156">
        <f>0</f>
        <v>0</v>
      </c>
      <c r="K39" s="38"/>
      <c r="L39" s="144"/>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hidden="1" s="2" customFormat="1" ht="25.44" customHeight="1">
      <c r="A41" s="38"/>
      <c r="B41" s="44"/>
      <c r="C41" s="158"/>
      <c r="D41" s="159" t="s">
        <v>47</v>
      </c>
      <c r="E41" s="160"/>
      <c r="F41" s="160"/>
      <c r="G41" s="161" t="s">
        <v>48</v>
      </c>
      <c r="H41" s="162" t="s">
        <v>49</v>
      </c>
      <c r="I41" s="160"/>
      <c r="J41" s="163">
        <f>SUM(J32:J39)</f>
        <v>0</v>
      </c>
      <c r="K41" s="164"/>
      <c r="L41" s="144"/>
      <c r="S41" s="38"/>
      <c r="T41" s="38"/>
      <c r="U41" s="38"/>
      <c r="V41" s="38"/>
      <c r="W41" s="38"/>
      <c r="X41" s="38"/>
      <c r="Y41" s="38"/>
      <c r="Z41" s="38"/>
      <c r="AA41" s="38"/>
      <c r="AB41" s="38"/>
      <c r="AC41" s="38"/>
      <c r="AD41" s="38"/>
      <c r="AE41" s="38"/>
    </row>
    <row r="42" hidden="1"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3" hidden="1"/>
    <row r="44" hidden="1"/>
    <row r="45" hidden="1"/>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125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Oprava trati v úseku Kopidlno - Jičín</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123</v>
      </c>
      <c r="D51" s="22"/>
      <c r="E51" s="22"/>
      <c r="F51" s="22"/>
      <c r="G51" s="22"/>
      <c r="H51" s="22"/>
      <c r="I51" s="22"/>
      <c r="J51" s="22"/>
      <c r="K51" s="22"/>
      <c r="L51" s="20"/>
    </row>
    <row r="52" s="2" customFormat="1" ht="16.5" customHeight="1">
      <c r="A52" s="38"/>
      <c r="B52" s="39"/>
      <c r="C52" s="40"/>
      <c r="D52" s="40"/>
      <c r="E52" s="169" t="s">
        <v>1067</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220</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05.2 - Propustek v km 37,392</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TÚ Kopidlno - Jičín</v>
      </c>
      <c r="G56" s="40"/>
      <c r="H56" s="40"/>
      <c r="I56" s="32" t="s">
        <v>23</v>
      </c>
      <c r="J56" s="72" t="str">
        <f>IF(J14="","",J14)</f>
        <v>1. 3. 2021</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Správa železnic, s.o.</v>
      </c>
      <c r="G58" s="40"/>
      <c r="H58" s="40"/>
      <c r="I58" s="32" t="s">
        <v>31</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29</v>
      </c>
      <c r="D59" s="40"/>
      <c r="E59" s="40"/>
      <c r="F59" s="27" t="str">
        <f>IF(E20="","",E20)</f>
        <v>Vyplň údaj</v>
      </c>
      <c r="G59" s="40"/>
      <c r="H59" s="40"/>
      <c r="I59" s="32" t="s">
        <v>34</v>
      </c>
      <c r="J59" s="36" t="str">
        <f>E26</f>
        <v>SMT HK</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126</v>
      </c>
      <c r="D61" s="171"/>
      <c r="E61" s="171"/>
      <c r="F61" s="171"/>
      <c r="G61" s="171"/>
      <c r="H61" s="171"/>
      <c r="I61" s="171"/>
      <c r="J61" s="172" t="s">
        <v>127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69</v>
      </c>
      <c r="D63" s="40"/>
      <c r="E63" s="40"/>
      <c r="F63" s="40"/>
      <c r="G63" s="40"/>
      <c r="H63" s="40"/>
      <c r="I63" s="40"/>
      <c r="J63" s="102">
        <f>J96</f>
        <v>0</v>
      </c>
      <c r="K63" s="40"/>
      <c r="L63" s="144"/>
      <c r="S63" s="38"/>
      <c r="T63" s="38"/>
      <c r="U63" s="38"/>
      <c r="V63" s="38"/>
      <c r="W63" s="38"/>
      <c r="X63" s="38"/>
      <c r="Y63" s="38"/>
      <c r="Z63" s="38"/>
      <c r="AA63" s="38"/>
      <c r="AB63" s="38"/>
      <c r="AC63" s="38"/>
      <c r="AD63" s="38"/>
      <c r="AE63" s="38"/>
      <c r="AU63" s="17" t="s">
        <v>128</v>
      </c>
    </row>
    <row r="64" s="9" customFormat="1" ht="24.96" customHeight="1">
      <c r="A64" s="9"/>
      <c r="B64" s="174"/>
      <c r="C64" s="175"/>
      <c r="D64" s="176" t="s">
        <v>222</v>
      </c>
      <c r="E64" s="177"/>
      <c r="F64" s="177"/>
      <c r="G64" s="177"/>
      <c r="H64" s="177"/>
      <c r="I64" s="177"/>
      <c r="J64" s="178">
        <f>J97</f>
        <v>0</v>
      </c>
      <c r="K64" s="175"/>
      <c r="L64" s="179"/>
      <c r="S64" s="9"/>
      <c r="T64" s="9"/>
      <c r="U64" s="9"/>
      <c r="V64" s="9"/>
      <c r="W64" s="9"/>
      <c r="X64" s="9"/>
      <c r="Y64" s="9"/>
      <c r="Z64" s="9"/>
      <c r="AA64" s="9"/>
      <c r="AB64" s="9"/>
      <c r="AC64" s="9"/>
      <c r="AD64" s="9"/>
      <c r="AE64" s="9"/>
    </row>
    <row r="65" s="10" customFormat="1" ht="19.92" customHeight="1">
      <c r="A65" s="10"/>
      <c r="B65" s="180"/>
      <c r="C65" s="125"/>
      <c r="D65" s="181" t="s">
        <v>1070</v>
      </c>
      <c r="E65" s="182"/>
      <c r="F65" s="182"/>
      <c r="G65" s="182"/>
      <c r="H65" s="182"/>
      <c r="I65" s="182"/>
      <c r="J65" s="183">
        <f>J98</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1071</v>
      </c>
      <c r="E66" s="182"/>
      <c r="F66" s="182"/>
      <c r="G66" s="182"/>
      <c r="H66" s="182"/>
      <c r="I66" s="182"/>
      <c r="J66" s="183">
        <f>J133</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1206</v>
      </c>
      <c r="E67" s="182"/>
      <c r="F67" s="182"/>
      <c r="G67" s="182"/>
      <c r="H67" s="182"/>
      <c r="I67" s="182"/>
      <c r="J67" s="183">
        <f>J144</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1072</v>
      </c>
      <c r="E68" s="182"/>
      <c r="F68" s="182"/>
      <c r="G68" s="182"/>
      <c r="H68" s="182"/>
      <c r="I68" s="182"/>
      <c r="J68" s="183">
        <f>J169</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1073</v>
      </c>
      <c r="E69" s="182"/>
      <c r="F69" s="182"/>
      <c r="G69" s="182"/>
      <c r="H69" s="182"/>
      <c r="I69" s="182"/>
      <c r="J69" s="183">
        <f>J185</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1074</v>
      </c>
      <c r="E70" s="182"/>
      <c r="F70" s="182"/>
      <c r="G70" s="182"/>
      <c r="H70" s="182"/>
      <c r="I70" s="182"/>
      <c r="J70" s="183">
        <f>J190</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1076</v>
      </c>
      <c r="E71" s="182"/>
      <c r="F71" s="182"/>
      <c r="G71" s="182"/>
      <c r="H71" s="182"/>
      <c r="I71" s="182"/>
      <c r="J71" s="183">
        <f>J202</f>
        <v>0</v>
      </c>
      <c r="K71" s="125"/>
      <c r="L71" s="184"/>
      <c r="S71" s="10"/>
      <c r="T71" s="10"/>
      <c r="U71" s="10"/>
      <c r="V71" s="10"/>
      <c r="W71" s="10"/>
      <c r="X71" s="10"/>
      <c r="Y71" s="10"/>
      <c r="Z71" s="10"/>
      <c r="AA71" s="10"/>
      <c r="AB71" s="10"/>
      <c r="AC71" s="10"/>
      <c r="AD71" s="10"/>
      <c r="AE71" s="10"/>
    </row>
    <row r="72" s="9" customFormat="1" ht="24.96" customHeight="1">
      <c r="A72" s="9"/>
      <c r="B72" s="174"/>
      <c r="C72" s="175"/>
      <c r="D72" s="176" t="s">
        <v>1078</v>
      </c>
      <c r="E72" s="177"/>
      <c r="F72" s="177"/>
      <c r="G72" s="177"/>
      <c r="H72" s="177"/>
      <c r="I72" s="177"/>
      <c r="J72" s="178">
        <f>J215</f>
        <v>0</v>
      </c>
      <c r="K72" s="175"/>
      <c r="L72" s="179"/>
      <c r="S72" s="9"/>
      <c r="T72" s="9"/>
      <c r="U72" s="9"/>
      <c r="V72" s="9"/>
      <c r="W72" s="9"/>
      <c r="X72" s="9"/>
      <c r="Y72" s="9"/>
      <c r="Z72" s="9"/>
      <c r="AA72" s="9"/>
      <c r="AB72" s="9"/>
      <c r="AC72" s="9"/>
      <c r="AD72" s="9"/>
      <c r="AE72" s="9"/>
    </row>
    <row r="73" s="10" customFormat="1" ht="19.92" customHeight="1">
      <c r="A73" s="10"/>
      <c r="B73" s="180"/>
      <c r="C73" s="125"/>
      <c r="D73" s="181" t="s">
        <v>1079</v>
      </c>
      <c r="E73" s="182"/>
      <c r="F73" s="182"/>
      <c r="G73" s="182"/>
      <c r="H73" s="182"/>
      <c r="I73" s="182"/>
      <c r="J73" s="183">
        <f>J216</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1080</v>
      </c>
      <c r="E74" s="182"/>
      <c r="F74" s="182"/>
      <c r="G74" s="182"/>
      <c r="H74" s="182"/>
      <c r="I74" s="182"/>
      <c r="J74" s="183">
        <f>J219</f>
        <v>0</v>
      </c>
      <c r="K74" s="125"/>
      <c r="L74" s="184"/>
      <c r="S74" s="10"/>
      <c r="T74" s="10"/>
      <c r="U74" s="10"/>
      <c r="V74" s="10"/>
      <c r="W74" s="10"/>
      <c r="X74" s="10"/>
      <c r="Y74" s="10"/>
      <c r="Z74" s="10"/>
      <c r="AA74" s="10"/>
      <c r="AB74" s="10"/>
      <c r="AC74" s="10"/>
      <c r="AD74" s="10"/>
      <c r="AE74" s="10"/>
    </row>
    <row r="75" s="2" customFormat="1" ht="21.84"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59"/>
      <c r="C76" s="60"/>
      <c r="D76" s="60"/>
      <c r="E76" s="60"/>
      <c r="F76" s="60"/>
      <c r="G76" s="60"/>
      <c r="H76" s="60"/>
      <c r="I76" s="60"/>
      <c r="J76" s="60"/>
      <c r="K76" s="60"/>
      <c r="L76" s="144"/>
      <c r="S76" s="38"/>
      <c r="T76" s="38"/>
      <c r="U76" s="38"/>
      <c r="V76" s="38"/>
      <c r="W76" s="38"/>
      <c r="X76" s="38"/>
      <c r="Y76" s="38"/>
      <c r="Z76" s="38"/>
      <c r="AA76" s="38"/>
      <c r="AB76" s="38"/>
      <c r="AC76" s="38"/>
      <c r="AD76" s="38"/>
      <c r="AE76" s="38"/>
    </row>
    <row r="80" s="2" customFormat="1" ht="6.96" customHeight="1">
      <c r="A80" s="38"/>
      <c r="B80" s="61"/>
      <c r="C80" s="62"/>
      <c r="D80" s="62"/>
      <c r="E80" s="62"/>
      <c r="F80" s="62"/>
      <c r="G80" s="62"/>
      <c r="H80" s="62"/>
      <c r="I80" s="62"/>
      <c r="J80" s="62"/>
      <c r="K80" s="62"/>
      <c r="L80" s="144"/>
      <c r="S80" s="38"/>
      <c r="T80" s="38"/>
      <c r="U80" s="38"/>
      <c r="V80" s="38"/>
      <c r="W80" s="38"/>
      <c r="X80" s="38"/>
      <c r="Y80" s="38"/>
      <c r="Z80" s="38"/>
      <c r="AA80" s="38"/>
      <c r="AB80" s="38"/>
      <c r="AC80" s="38"/>
      <c r="AD80" s="38"/>
      <c r="AE80" s="38"/>
    </row>
    <row r="81" s="2" customFormat="1" ht="24.96" customHeight="1">
      <c r="A81" s="38"/>
      <c r="B81" s="39"/>
      <c r="C81" s="23" t="s">
        <v>139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16</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169" t="str">
        <f>E7</f>
        <v>Oprava trati v úseku Kopidlno - Jičín</v>
      </c>
      <c r="F84" s="32"/>
      <c r="G84" s="32"/>
      <c r="H84" s="32"/>
      <c r="I84" s="40"/>
      <c r="J84" s="40"/>
      <c r="K84" s="40"/>
      <c r="L84" s="144"/>
      <c r="S84" s="38"/>
      <c r="T84" s="38"/>
      <c r="U84" s="38"/>
      <c r="V84" s="38"/>
      <c r="W84" s="38"/>
      <c r="X84" s="38"/>
      <c r="Y84" s="38"/>
      <c r="Z84" s="38"/>
      <c r="AA84" s="38"/>
      <c r="AB84" s="38"/>
      <c r="AC84" s="38"/>
      <c r="AD84" s="38"/>
      <c r="AE84" s="38"/>
    </row>
    <row r="85" s="1" customFormat="1" ht="12" customHeight="1">
      <c r="B85" s="21"/>
      <c r="C85" s="32" t="s">
        <v>123</v>
      </c>
      <c r="D85" s="22"/>
      <c r="E85" s="22"/>
      <c r="F85" s="22"/>
      <c r="G85" s="22"/>
      <c r="H85" s="22"/>
      <c r="I85" s="22"/>
      <c r="J85" s="22"/>
      <c r="K85" s="22"/>
      <c r="L85" s="20"/>
    </row>
    <row r="86" s="2" customFormat="1" ht="16.5" customHeight="1">
      <c r="A86" s="38"/>
      <c r="B86" s="39"/>
      <c r="C86" s="40"/>
      <c r="D86" s="40"/>
      <c r="E86" s="169" t="s">
        <v>1067</v>
      </c>
      <c r="F86" s="40"/>
      <c r="G86" s="40"/>
      <c r="H86" s="40"/>
      <c r="I86" s="40"/>
      <c r="J86" s="40"/>
      <c r="K86" s="40"/>
      <c r="L86" s="144"/>
      <c r="S86" s="38"/>
      <c r="T86" s="38"/>
      <c r="U86" s="38"/>
      <c r="V86" s="38"/>
      <c r="W86" s="38"/>
      <c r="X86" s="38"/>
      <c r="Y86" s="38"/>
      <c r="Z86" s="38"/>
      <c r="AA86" s="38"/>
      <c r="AB86" s="38"/>
      <c r="AC86" s="38"/>
      <c r="AD86" s="38"/>
      <c r="AE86" s="38"/>
    </row>
    <row r="87" s="2" customFormat="1" ht="12" customHeight="1">
      <c r="A87" s="38"/>
      <c r="B87" s="39"/>
      <c r="C87" s="32" t="s">
        <v>220</v>
      </c>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6.5" customHeight="1">
      <c r="A88" s="38"/>
      <c r="B88" s="39"/>
      <c r="C88" s="40"/>
      <c r="D88" s="40"/>
      <c r="E88" s="69" t="str">
        <f>E11</f>
        <v>SO 05.2 - Propustek v km 37,392</v>
      </c>
      <c r="F88" s="40"/>
      <c r="G88" s="40"/>
      <c r="H88" s="40"/>
      <c r="I88" s="40"/>
      <c r="J88" s="40"/>
      <c r="K88" s="40"/>
      <c r="L88" s="144"/>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2" customHeight="1">
      <c r="A90" s="38"/>
      <c r="B90" s="39"/>
      <c r="C90" s="32" t="s">
        <v>21</v>
      </c>
      <c r="D90" s="40"/>
      <c r="E90" s="40"/>
      <c r="F90" s="27" t="str">
        <f>F14</f>
        <v>TÚ Kopidlno - Jičín</v>
      </c>
      <c r="G90" s="40"/>
      <c r="H90" s="40"/>
      <c r="I90" s="32" t="s">
        <v>23</v>
      </c>
      <c r="J90" s="72" t="str">
        <f>IF(J14="","",J14)</f>
        <v>1. 3. 2021</v>
      </c>
      <c r="K90" s="40"/>
      <c r="L90" s="144"/>
      <c r="S90" s="38"/>
      <c r="T90" s="38"/>
      <c r="U90" s="38"/>
      <c r="V90" s="38"/>
      <c r="W90" s="38"/>
      <c r="X90" s="38"/>
      <c r="Y90" s="38"/>
      <c r="Z90" s="38"/>
      <c r="AA90" s="38"/>
      <c r="AB90" s="38"/>
      <c r="AC90" s="38"/>
      <c r="AD90" s="38"/>
      <c r="AE90" s="38"/>
    </row>
    <row r="91" s="2" customFormat="1" ht="6.96" customHeight="1">
      <c r="A91" s="38"/>
      <c r="B91" s="39"/>
      <c r="C91" s="40"/>
      <c r="D91" s="40"/>
      <c r="E91" s="40"/>
      <c r="F91" s="40"/>
      <c r="G91" s="40"/>
      <c r="H91" s="40"/>
      <c r="I91" s="40"/>
      <c r="J91" s="40"/>
      <c r="K91" s="40"/>
      <c r="L91" s="144"/>
      <c r="S91" s="38"/>
      <c r="T91" s="38"/>
      <c r="U91" s="38"/>
      <c r="V91" s="38"/>
      <c r="W91" s="38"/>
      <c r="X91" s="38"/>
      <c r="Y91" s="38"/>
      <c r="Z91" s="38"/>
      <c r="AA91" s="38"/>
      <c r="AB91" s="38"/>
      <c r="AC91" s="38"/>
      <c r="AD91" s="38"/>
      <c r="AE91" s="38"/>
    </row>
    <row r="92" s="2" customFormat="1" ht="15.15" customHeight="1">
      <c r="A92" s="38"/>
      <c r="B92" s="39"/>
      <c r="C92" s="32" t="s">
        <v>25</v>
      </c>
      <c r="D92" s="40"/>
      <c r="E92" s="40"/>
      <c r="F92" s="27" t="str">
        <f>E17</f>
        <v>Správa železnic, s.o.</v>
      </c>
      <c r="G92" s="40"/>
      <c r="H92" s="40"/>
      <c r="I92" s="32" t="s">
        <v>31</v>
      </c>
      <c r="J92" s="36" t="str">
        <f>E23</f>
        <v xml:space="preserve"> </v>
      </c>
      <c r="K92" s="40"/>
      <c r="L92" s="144"/>
      <c r="S92" s="38"/>
      <c r="T92" s="38"/>
      <c r="U92" s="38"/>
      <c r="V92" s="38"/>
      <c r="W92" s="38"/>
      <c r="X92" s="38"/>
      <c r="Y92" s="38"/>
      <c r="Z92" s="38"/>
      <c r="AA92" s="38"/>
      <c r="AB92" s="38"/>
      <c r="AC92" s="38"/>
      <c r="AD92" s="38"/>
      <c r="AE92" s="38"/>
    </row>
    <row r="93" s="2" customFormat="1" ht="15.15" customHeight="1">
      <c r="A93" s="38"/>
      <c r="B93" s="39"/>
      <c r="C93" s="32" t="s">
        <v>29</v>
      </c>
      <c r="D93" s="40"/>
      <c r="E93" s="40"/>
      <c r="F93" s="27" t="str">
        <f>IF(E20="","",E20)</f>
        <v>Vyplň údaj</v>
      </c>
      <c r="G93" s="40"/>
      <c r="H93" s="40"/>
      <c r="I93" s="32" t="s">
        <v>34</v>
      </c>
      <c r="J93" s="36" t="str">
        <f>E26</f>
        <v>SMT HK</v>
      </c>
      <c r="K93" s="40"/>
      <c r="L93" s="144"/>
      <c r="S93" s="38"/>
      <c r="T93" s="38"/>
      <c r="U93" s="38"/>
      <c r="V93" s="38"/>
      <c r="W93" s="38"/>
      <c r="X93" s="38"/>
      <c r="Y93" s="38"/>
      <c r="Z93" s="38"/>
      <c r="AA93" s="38"/>
      <c r="AB93" s="38"/>
      <c r="AC93" s="38"/>
      <c r="AD93" s="38"/>
      <c r="AE93" s="38"/>
    </row>
    <row r="94" s="2" customFormat="1" ht="10.32" customHeight="1">
      <c r="A94" s="38"/>
      <c r="B94" s="39"/>
      <c r="C94" s="40"/>
      <c r="D94" s="40"/>
      <c r="E94" s="40"/>
      <c r="F94" s="40"/>
      <c r="G94" s="40"/>
      <c r="H94" s="40"/>
      <c r="I94" s="40"/>
      <c r="J94" s="40"/>
      <c r="K94" s="40"/>
      <c r="L94" s="144"/>
      <c r="S94" s="38"/>
      <c r="T94" s="38"/>
      <c r="U94" s="38"/>
      <c r="V94" s="38"/>
      <c r="W94" s="38"/>
      <c r="X94" s="38"/>
      <c r="Y94" s="38"/>
      <c r="Z94" s="38"/>
      <c r="AA94" s="38"/>
      <c r="AB94" s="38"/>
      <c r="AC94" s="38"/>
      <c r="AD94" s="38"/>
      <c r="AE94" s="38"/>
    </row>
    <row r="95" s="11" customFormat="1" ht="29.28" customHeight="1">
      <c r="A95" s="185"/>
      <c r="B95" s="186"/>
      <c r="C95" s="187" t="s">
        <v>140</v>
      </c>
      <c r="D95" s="188" t="s">
        <v>56</v>
      </c>
      <c r="E95" s="188" t="s">
        <v>52</v>
      </c>
      <c r="F95" s="188" t="s">
        <v>53</v>
      </c>
      <c r="G95" s="188" t="s">
        <v>141</v>
      </c>
      <c r="H95" s="188" t="s">
        <v>142</v>
      </c>
      <c r="I95" s="188" t="s">
        <v>143</v>
      </c>
      <c r="J95" s="188" t="s">
        <v>127</v>
      </c>
      <c r="K95" s="189" t="s">
        <v>144</v>
      </c>
      <c r="L95" s="190"/>
      <c r="M95" s="92" t="s">
        <v>19</v>
      </c>
      <c r="N95" s="93" t="s">
        <v>41</v>
      </c>
      <c r="O95" s="93" t="s">
        <v>145</v>
      </c>
      <c r="P95" s="93" t="s">
        <v>146</v>
      </c>
      <c r="Q95" s="93" t="s">
        <v>147</v>
      </c>
      <c r="R95" s="93" t="s">
        <v>148</v>
      </c>
      <c r="S95" s="93" t="s">
        <v>149</v>
      </c>
      <c r="T95" s="94" t="s">
        <v>150</v>
      </c>
      <c r="U95" s="185"/>
      <c r="V95" s="185"/>
      <c r="W95" s="185"/>
      <c r="X95" s="185"/>
      <c r="Y95" s="185"/>
      <c r="Z95" s="185"/>
      <c r="AA95" s="185"/>
      <c r="AB95" s="185"/>
      <c r="AC95" s="185"/>
      <c r="AD95" s="185"/>
      <c r="AE95" s="185"/>
    </row>
    <row r="96" s="2" customFormat="1" ht="22.8" customHeight="1">
      <c r="A96" s="38"/>
      <c r="B96" s="39"/>
      <c r="C96" s="99" t="s">
        <v>151</v>
      </c>
      <c r="D96" s="40"/>
      <c r="E96" s="40"/>
      <c r="F96" s="40"/>
      <c r="G96" s="40"/>
      <c r="H96" s="40"/>
      <c r="I96" s="40"/>
      <c r="J96" s="191">
        <f>BK96</f>
        <v>0</v>
      </c>
      <c r="K96" s="40"/>
      <c r="L96" s="44"/>
      <c r="M96" s="95"/>
      <c r="N96" s="192"/>
      <c r="O96" s="96"/>
      <c r="P96" s="193">
        <f>P97+P215</f>
        <v>0</v>
      </c>
      <c r="Q96" s="96"/>
      <c r="R96" s="193">
        <f>R97+R215</f>
        <v>0</v>
      </c>
      <c r="S96" s="96"/>
      <c r="T96" s="194">
        <f>T97+T215</f>
        <v>0</v>
      </c>
      <c r="U96" s="38"/>
      <c r="V96" s="38"/>
      <c r="W96" s="38"/>
      <c r="X96" s="38"/>
      <c r="Y96" s="38"/>
      <c r="Z96" s="38"/>
      <c r="AA96" s="38"/>
      <c r="AB96" s="38"/>
      <c r="AC96" s="38"/>
      <c r="AD96" s="38"/>
      <c r="AE96" s="38"/>
      <c r="AT96" s="17" t="s">
        <v>70</v>
      </c>
      <c r="AU96" s="17" t="s">
        <v>128</v>
      </c>
      <c r="BK96" s="195">
        <f>BK97+BK215</f>
        <v>0</v>
      </c>
    </row>
    <row r="97" s="12" customFormat="1" ht="25.92" customHeight="1">
      <c r="A97" s="12"/>
      <c r="B97" s="196"/>
      <c r="C97" s="197"/>
      <c r="D97" s="198" t="s">
        <v>70</v>
      </c>
      <c r="E97" s="199" t="s">
        <v>225</v>
      </c>
      <c r="F97" s="199" t="s">
        <v>226</v>
      </c>
      <c r="G97" s="197"/>
      <c r="H97" s="197"/>
      <c r="I97" s="200"/>
      <c r="J97" s="201">
        <f>BK97</f>
        <v>0</v>
      </c>
      <c r="K97" s="197"/>
      <c r="L97" s="202"/>
      <c r="M97" s="203"/>
      <c r="N97" s="204"/>
      <c r="O97" s="204"/>
      <c r="P97" s="205">
        <f>P98+P133+P144+P169+P185+P190+P202</f>
        <v>0</v>
      </c>
      <c r="Q97" s="204"/>
      <c r="R97" s="205">
        <f>R98+R133+R144+R169+R185+R190+R202</f>
        <v>0</v>
      </c>
      <c r="S97" s="204"/>
      <c r="T97" s="206">
        <f>T98+T133+T144+T169+T185+T190+T202</f>
        <v>0</v>
      </c>
      <c r="U97" s="12"/>
      <c r="V97" s="12"/>
      <c r="W97" s="12"/>
      <c r="X97" s="12"/>
      <c r="Y97" s="12"/>
      <c r="Z97" s="12"/>
      <c r="AA97" s="12"/>
      <c r="AB97" s="12"/>
      <c r="AC97" s="12"/>
      <c r="AD97" s="12"/>
      <c r="AE97" s="12"/>
      <c r="AR97" s="207" t="s">
        <v>79</v>
      </c>
      <c r="AT97" s="208" t="s">
        <v>70</v>
      </c>
      <c r="AU97" s="208" t="s">
        <v>71</v>
      </c>
      <c r="AY97" s="207" t="s">
        <v>154</v>
      </c>
      <c r="BK97" s="209">
        <f>BK98+BK133+BK144+BK169+BK185+BK190+BK202</f>
        <v>0</v>
      </c>
    </row>
    <row r="98" s="12" customFormat="1" ht="22.8" customHeight="1">
      <c r="A98" s="12"/>
      <c r="B98" s="196"/>
      <c r="C98" s="197"/>
      <c r="D98" s="198" t="s">
        <v>70</v>
      </c>
      <c r="E98" s="210" t="s">
        <v>79</v>
      </c>
      <c r="F98" s="210" t="s">
        <v>1081</v>
      </c>
      <c r="G98" s="197"/>
      <c r="H98" s="197"/>
      <c r="I98" s="200"/>
      <c r="J98" s="211">
        <f>BK98</f>
        <v>0</v>
      </c>
      <c r="K98" s="197"/>
      <c r="L98" s="202"/>
      <c r="M98" s="203"/>
      <c r="N98" s="204"/>
      <c r="O98" s="204"/>
      <c r="P98" s="205">
        <f>SUM(P99:P132)</f>
        <v>0</v>
      </c>
      <c r="Q98" s="204"/>
      <c r="R98" s="205">
        <f>SUM(R99:R132)</f>
        <v>0</v>
      </c>
      <c r="S98" s="204"/>
      <c r="T98" s="206">
        <f>SUM(T99:T132)</f>
        <v>0</v>
      </c>
      <c r="U98" s="12"/>
      <c r="V98" s="12"/>
      <c r="W98" s="12"/>
      <c r="X98" s="12"/>
      <c r="Y98" s="12"/>
      <c r="Z98" s="12"/>
      <c r="AA98" s="12"/>
      <c r="AB98" s="12"/>
      <c r="AC98" s="12"/>
      <c r="AD98" s="12"/>
      <c r="AE98" s="12"/>
      <c r="AR98" s="207" t="s">
        <v>79</v>
      </c>
      <c r="AT98" s="208" t="s">
        <v>70</v>
      </c>
      <c r="AU98" s="208" t="s">
        <v>79</v>
      </c>
      <c r="AY98" s="207" t="s">
        <v>154</v>
      </c>
      <c r="BK98" s="209">
        <f>SUM(BK99:BK132)</f>
        <v>0</v>
      </c>
    </row>
    <row r="99" s="2" customFormat="1">
      <c r="A99" s="38"/>
      <c r="B99" s="39"/>
      <c r="C99" s="247" t="s">
        <v>79</v>
      </c>
      <c r="D99" s="247" t="s">
        <v>228</v>
      </c>
      <c r="E99" s="248" t="s">
        <v>1082</v>
      </c>
      <c r="F99" s="249" t="s">
        <v>1083</v>
      </c>
      <c r="G99" s="250" t="s">
        <v>231</v>
      </c>
      <c r="H99" s="251">
        <v>50</v>
      </c>
      <c r="I99" s="252"/>
      <c r="J99" s="253">
        <f>ROUND(I99*H99,2)</f>
        <v>0</v>
      </c>
      <c r="K99" s="249" t="s">
        <v>804</v>
      </c>
      <c r="L99" s="44"/>
      <c r="M99" s="254" t="s">
        <v>19</v>
      </c>
      <c r="N99" s="255" t="s">
        <v>42</v>
      </c>
      <c r="O99" s="84"/>
      <c r="P99" s="223">
        <f>O99*H99</f>
        <v>0</v>
      </c>
      <c r="Q99" s="223">
        <v>0</v>
      </c>
      <c r="R99" s="223">
        <f>Q99*H99</f>
        <v>0</v>
      </c>
      <c r="S99" s="223">
        <v>0</v>
      </c>
      <c r="T99" s="224">
        <f>S99*H99</f>
        <v>0</v>
      </c>
      <c r="U99" s="38"/>
      <c r="V99" s="38"/>
      <c r="W99" s="38"/>
      <c r="X99" s="38"/>
      <c r="Y99" s="38"/>
      <c r="Z99" s="38"/>
      <c r="AA99" s="38"/>
      <c r="AB99" s="38"/>
      <c r="AC99" s="38"/>
      <c r="AD99" s="38"/>
      <c r="AE99" s="38"/>
      <c r="AR99" s="225" t="s">
        <v>163</v>
      </c>
      <c r="AT99" s="225" t="s">
        <v>228</v>
      </c>
      <c r="AU99" s="225" t="s">
        <v>81</v>
      </c>
      <c r="AY99" s="17" t="s">
        <v>154</v>
      </c>
      <c r="BE99" s="226">
        <f>IF(N99="základní",J99,0)</f>
        <v>0</v>
      </c>
      <c r="BF99" s="226">
        <f>IF(N99="snížená",J99,0)</f>
        <v>0</v>
      </c>
      <c r="BG99" s="226">
        <f>IF(N99="zákl. přenesená",J99,0)</f>
        <v>0</v>
      </c>
      <c r="BH99" s="226">
        <f>IF(N99="sníž. přenesená",J99,0)</f>
        <v>0</v>
      </c>
      <c r="BI99" s="226">
        <f>IF(N99="nulová",J99,0)</f>
        <v>0</v>
      </c>
      <c r="BJ99" s="17" t="s">
        <v>79</v>
      </c>
      <c r="BK99" s="226">
        <f>ROUND(I99*H99,2)</f>
        <v>0</v>
      </c>
      <c r="BL99" s="17" t="s">
        <v>163</v>
      </c>
      <c r="BM99" s="225" t="s">
        <v>81</v>
      </c>
    </row>
    <row r="100" s="2" customFormat="1">
      <c r="A100" s="38"/>
      <c r="B100" s="39"/>
      <c r="C100" s="40"/>
      <c r="D100" s="227" t="s">
        <v>165</v>
      </c>
      <c r="E100" s="40"/>
      <c r="F100" s="228" t="s">
        <v>1083</v>
      </c>
      <c r="G100" s="40"/>
      <c r="H100" s="40"/>
      <c r="I100" s="229"/>
      <c r="J100" s="40"/>
      <c r="K100" s="40"/>
      <c r="L100" s="44"/>
      <c r="M100" s="230"/>
      <c r="N100" s="231"/>
      <c r="O100" s="84"/>
      <c r="P100" s="84"/>
      <c r="Q100" s="84"/>
      <c r="R100" s="84"/>
      <c r="S100" s="84"/>
      <c r="T100" s="85"/>
      <c r="U100" s="38"/>
      <c r="V100" s="38"/>
      <c r="W100" s="38"/>
      <c r="X100" s="38"/>
      <c r="Y100" s="38"/>
      <c r="Z100" s="38"/>
      <c r="AA100" s="38"/>
      <c r="AB100" s="38"/>
      <c r="AC100" s="38"/>
      <c r="AD100" s="38"/>
      <c r="AE100" s="38"/>
      <c r="AT100" s="17" t="s">
        <v>165</v>
      </c>
      <c r="AU100" s="17" t="s">
        <v>81</v>
      </c>
    </row>
    <row r="101" s="2" customFormat="1" ht="16.5" customHeight="1">
      <c r="A101" s="38"/>
      <c r="B101" s="39"/>
      <c r="C101" s="247" t="s">
        <v>81</v>
      </c>
      <c r="D101" s="247" t="s">
        <v>228</v>
      </c>
      <c r="E101" s="248" t="s">
        <v>1084</v>
      </c>
      <c r="F101" s="249" t="s">
        <v>1085</v>
      </c>
      <c r="G101" s="250" t="s">
        <v>231</v>
      </c>
      <c r="H101" s="251">
        <v>50</v>
      </c>
      <c r="I101" s="252"/>
      <c r="J101" s="253">
        <f>ROUND(I101*H101,2)</f>
        <v>0</v>
      </c>
      <c r="K101" s="249" t="s">
        <v>804</v>
      </c>
      <c r="L101" s="44"/>
      <c r="M101" s="254" t="s">
        <v>19</v>
      </c>
      <c r="N101" s="255" t="s">
        <v>42</v>
      </c>
      <c r="O101" s="84"/>
      <c r="P101" s="223">
        <f>O101*H101</f>
        <v>0</v>
      </c>
      <c r="Q101" s="223">
        <v>0</v>
      </c>
      <c r="R101" s="223">
        <f>Q101*H101</f>
        <v>0</v>
      </c>
      <c r="S101" s="223">
        <v>0</v>
      </c>
      <c r="T101" s="224">
        <f>S101*H101</f>
        <v>0</v>
      </c>
      <c r="U101" s="38"/>
      <c r="V101" s="38"/>
      <c r="W101" s="38"/>
      <c r="X101" s="38"/>
      <c r="Y101" s="38"/>
      <c r="Z101" s="38"/>
      <c r="AA101" s="38"/>
      <c r="AB101" s="38"/>
      <c r="AC101" s="38"/>
      <c r="AD101" s="38"/>
      <c r="AE101" s="38"/>
      <c r="AR101" s="225" t="s">
        <v>163</v>
      </c>
      <c r="AT101" s="225" t="s">
        <v>228</v>
      </c>
      <c r="AU101" s="225" t="s">
        <v>81</v>
      </c>
      <c r="AY101" s="17" t="s">
        <v>154</v>
      </c>
      <c r="BE101" s="226">
        <f>IF(N101="základní",J101,0)</f>
        <v>0</v>
      </c>
      <c r="BF101" s="226">
        <f>IF(N101="snížená",J101,0)</f>
        <v>0</v>
      </c>
      <c r="BG101" s="226">
        <f>IF(N101="zákl. přenesená",J101,0)</f>
        <v>0</v>
      </c>
      <c r="BH101" s="226">
        <f>IF(N101="sníž. přenesená",J101,0)</f>
        <v>0</v>
      </c>
      <c r="BI101" s="226">
        <f>IF(N101="nulová",J101,0)</f>
        <v>0</v>
      </c>
      <c r="BJ101" s="17" t="s">
        <v>79</v>
      </c>
      <c r="BK101" s="226">
        <f>ROUND(I101*H101,2)</f>
        <v>0</v>
      </c>
      <c r="BL101" s="17" t="s">
        <v>163</v>
      </c>
      <c r="BM101" s="225" t="s">
        <v>163</v>
      </c>
    </row>
    <row r="102" s="2" customFormat="1">
      <c r="A102" s="38"/>
      <c r="B102" s="39"/>
      <c r="C102" s="40"/>
      <c r="D102" s="227" t="s">
        <v>165</v>
      </c>
      <c r="E102" s="40"/>
      <c r="F102" s="228" t="s">
        <v>1085</v>
      </c>
      <c r="G102" s="40"/>
      <c r="H102" s="40"/>
      <c r="I102" s="229"/>
      <c r="J102" s="40"/>
      <c r="K102" s="40"/>
      <c r="L102" s="44"/>
      <c r="M102" s="230"/>
      <c r="N102" s="231"/>
      <c r="O102" s="84"/>
      <c r="P102" s="84"/>
      <c r="Q102" s="84"/>
      <c r="R102" s="84"/>
      <c r="S102" s="84"/>
      <c r="T102" s="85"/>
      <c r="U102" s="38"/>
      <c r="V102" s="38"/>
      <c r="W102" s="38"/>
      <c r="X102" s="38"/>
      <c r="Y102" s="38"/>
      <c r="Z102" s="38"/>
      <c r="AA102" s="38"/>
      <c r="AB102" s="38"/>
      <c r="AC102" s="38"/>
      <c r="AD102" s="38"/>
      <c r="AE102" s="38"/>
      <c r="AT102" s="17" t="s">
        <v>165</v>
      </c>
      <c r="AU102" s="17" t="s">
        <v>81</v>
      </c>
    </row>
    <row r="103" s="2" customFormat="1">
      <c r="A103" s="38"/>
      <c r="B103" s="39"/>
      <c r="C103" s="247" t="s">
        <v>175</v>
      </c>
      <c r="D103" s="247" t="s">
        <v>228</v>
      </c>
      <c r="E103" s="248" t="s">
        <v>1086</v>
      </c>
      <c r="F103" s="249" t="s">
        <v>1087</v>
      </c>
      <c r="G103" s="250" t="s">
        <v>238</v>
      </c>
      <c r="H103" s="251">
        <v>9.0600000000000005</v>
      </c>
      <c r="I103" s="252"/>
      <c r="J103" s="253">
        <f>ROUND(I103*H103,2)</f>
        <v>0</v>
      </c>
      <c r="K103" s="249" t="s">
        <v>804</v>
      </c>
      <c r="L103" s="44"/>
      <c r="M103" s="254" t="s">
        <v>19</v>
      </c>
      <c r="N103" s="255" t="s">
        <v>42</v>
      </c>
      <c r="O103" s="84"/>
      <c r="P103" s="223">
        <f>O103*H103</f>
        <v>0</v>
      </c>
      <c r="Q103" s="223">
        <v>0</v>
      </c>
      <c r="R103" s="223">
        <f>Q103*H103</f>
        <v>0</v>
      </c>
      <c r="S103" s="223">
        <v>0</v>
      </c>
      <c r="T103" s="224">
        <f>S103*H103</f>
        <v>0</v>
      </c>
      <c r="U103" s="38"/>
      <c r="V103" s="38"/>
      <c r="W103" s="38"/>
      <c r="X103" s="38"/>
      <c r="Y103" s="38"/>
      <c r="Z103" s="38"/>
      <c r="AA103" s="38"/>
      <c r="AB103" s="38"/>
      <c r="AC103" s="38"/>
      <c r="AD103" s="38"/>
      <c r="AE103" s="38"/>
      <c r="AR103" s="225" t="s">
        <v>163</v>
      </c>
      <c r="AT103" s="225" t="s">
        <v>228</v>
      </c>
      <c r="AU103" s="225" t="s">
        <v>81</v>
      </c>
      <c r="AY103" s="17" t="s">
        <v>154</v>
      </c>
      <c r="BE103" s="226">
        <f>IF(N103="základní",J103,0)</f>
        <v>0</v>
      </c>
      <c r="BF103" s="226">
        <f>IF(N103="snížená",J103,0)</f>
        <v>0</v>
      </c>
      <c r="BG103" s="226">
        <f>IF(N103="zákl. přenesená",J103,0)</f>
        <v>0</v>
      </c>
      <c r="BH103" s="226">
        <f>IF(N103="sníž. přenesená",J103,0)</f>
        <v>0</v>
      </c>
      <c r="BI103" s="226">
        <f>IF(N103="nulová",J103,0)</f>
        <v>0</v>
      </c>
      <c r="BJ103" s="17" t="s">
        <v>79</v>
      </c>
      <c r="BK103" s="226">
        <f>ROUND(I103*H103,2)</f>
        <v>0</v>
      </c>
      <c r="BL103" s="17" t="s">
        <v>163</v>
      </c>
      <c r="BM103" s="225" t="s">
        <v>194</v>
      </c>
    </row>
    <row r="104" s="2" customFormat="1">
      <c r="A104" s="38"/>
      <c r="B104" s="39"/>
      <c r="C104" s="40"/>
      <c r="D104" s="227" t="s">
        <v>165</v>
      </c>
      <c r="E104" s="40"/>
      <c r="F104" s="228" t="s">
        <v>1087</v>
      </c>
      <c r="G104" s="40"/>
      <c r="H104" s="40"/>
      <c r="I104" s="229"/>
      <c r="J104" s="40"/>
      <c r="K104" s="40"/>
      <c r="L104" s="44"/>
      <c r="M104" s="230"/>
      <c r="N104" s="231"/>
      <c r="O104" s="84"/>
      <c r="P104" s="84"/>
      <c r="Q104" s="84"/>
      <c r="R104" s="84"/>
      <c r="S104" s="84"/>
      <c r="T104" s="85"/>
      <c r="U104" s="38"/>
      <c r="V104" s="38"/>
      <c r="W104" s="38"/>
      <c r="X104" s="38"/>
      <c r="Y104" s="38"/>
      <c r="Z104" s="38"/>
      <c r="AA104" s="38"/>
      <c r="AB104" s="38"/>
      <c r="AC104" s="38"/>
      <c r="AD104" s="38"/>
      <c r="AE104" s="38"/>
      <c r="AT104" s="17" t="s">
        <v>165</v>
      </c>
      <c r="AU104" s="17" t="s">
        <v>81</v>
      </c>
    </row>
    <row r="105" s="13" customFormat="1">
      <c r="A105" s="13"/>
      <c r="B105" s="232"/>
      <c r="C105" s="233"/>
      <c r="D105" s="227" t="s">
        <v>166</v>
      </c>
      <c r="E105" s="234" t="s">
        <v>19</v>
      </c>
      <c r="F105" s="235" t="s">
        <v>1207</v>
      </c>
      <c r="G105" s="233"/>
      <c r="H105" s="236">
        <v>3.0600000000000001</v>
      </c>
      <c r="I105" s="237"/>
      <c r="J105" s="233"/>
      <c r="K105" s="233"/>
      <c r="L105" s="238"/>
      <c r="M105" s="239"/>
      <c r="N105" s="240"/>
      <c r="O105" s="240"/>
      <c r="P105" s="240"/>
      <c r="Q105" s="240"/>
      <c r="R105" s="240"/>
      <c r="S105" s="240"/>
      <c r="T105" s="241"/>
      <c r="U105" s="13"/>
      <c r="V105" s="13"/>
      <c r="W105" s="13"/>
      <c r="X105" s="13"/>
      <c r="Y105" s="13"/>
      <c r="Z105" s="13"/>
      <c r="AA105" s="13"/>
      <c r="AB105" s="13"/>
      <c r="AC105" s="13"/>
      <c r="AD105" s="13"/>
      <c r="AE105" s="13"/>
      <c r="AT105" s="242" t="s">
        <v>166</v>
      </c>
      <c r="AU105" s="242" t="s">
        <v>81</v>
      </c>
      <c r="AV105" s="13" t="s">
        <v>81</v>
      </c>
      <c r="AW105" s="13" t="s">
        <v>33</v>
      </c>
      <c r="AX105" s="13" t="s">
        <v>71</v>
      </c>
      <c r="AY105" s="242" t="s">
        <v>154</v>
      </c>
    </row>
    <row r="106" s="13" customFormat="1">
      <c r="A106" s="13"/>
      <c r="B106" s="232"/>
      <c r="C106" s="233"/>
      <c r="D106" s="227" t="s">
        <v>166</v>
      </c>
      <c r="E106" s="234" t="s">
        <v>19</v>
      </c>
      <c r="F106" s="235" t="s">
        <v>1208</v>
      </c>
      <c r="G106" s="233"/>
      <c r="H106" s="236">
        <v>0.35999999999999999</v>
      </c>
      <c r="I106" s="237"/>
      <c r="J106" s="233"/>
      <c r="K106" s="233"/>
      <c r="L106" s="238"/>
      <c r="M106" s="239"/>
      <c r="N106" s="240"/>
      <c r="O106" s="240"/>
      <c r="P106" s="240"/>
      <c r="Q106" s="240"/>
      <c r="R106" s="240"/>
      <c r="S106" s="240"/>
      <c r="T106" s="241"/>
      <c r="U106" s="13"/>
      <c r="V106" s="13"/>
      <c r="W106" s="13"/>
      <c r="X106" s="13"/>
      <c r="Y106" s="13"/>
      <c r="Z106" s="13"/>
      <c r="AA106" s="13"/>
      <c r="AB106" s="13"/>
      <c r="AC106" s="13"/>
      <c r="AD106" s="13"/>
      <c r="AE106" s="13"/>
      <c r="AT106" s="242" t="s">
        <v>166</v>
      </c>
      <c r="AU106" s="242" t="s">
        <v>81</v>
      </c>
      <c r="AV106" s="13" t="s">
        <v>81</v>
      </c>
      <c r="AW106" s="13" t="s">
        <v>33</v>
      </c>
      <c r="AX106" s="13" t="s">
        <v>71</v>
      </c>
      <c r="AY106" s="242" t="s">
        <v>154</v>
      </c>
    </row>
    <row r="107" s="13" customFormat="1">
      <c r="A107" s="13"/>
      <c r="B107" s="232"/>
      <c r="C107" s="233"/>
      <c r="D107" s="227" t="s">
        <v>166</v>
      </c>
      <c r="E107" s="234" t="s">
        <v>19</v>
      </c>
      <c r="F107" s="235" t="s">
        <v>1209</v>
      </c>
      <c r="G107" s="233"/>
      <c r="H107" s="236">
        <v>5.6399999999999997</v>
      </c>
      <c r="I107" s="237"/>
      <c r="J107" s="233"/>
      <c r="K107" s="233"/>
      <c r="L107" s="238"/>
      <c r="M107" s="239"/>
      <c r="N107" s="240"/>
      <c r="O107" s="240"/>
      <c r="P107" s="240"/>
      <c r="Q107" s="240"/>
      <c r="R107" s="240"/>
      <c r="S107" s="240"/>
      <c r="T107" s="241"/>
      <c r="U107" s="13"/>
      <c r="V107" s="13"/>
      <c r="W107" s="13"/>
      <c r="X107" s="13"/>
      <c r="Y107" s="13"/>
      <c r="Z107" s="13"/>
      <c r="AA107" s="13"/>
      <c r="AB107" s="13"/>
      <c r="AC107" s="13"/>
      <c r="AD107" s="13"/>
      <c r="AE107" s="13"/>
      <c r="AT107" s="242" t="s">
        <v>166</v>
      </c>
      <c r="AU107" s="242" t="s">
        <v>81</v>
      </c>
      <c r="AV107" s="13" t="s">
        <v>81</v>
      </c>
      <c r="AW107" s="13" t="s">
        <v>33</v>
      </c>
      <c r="AX107" s="13" t="s">
        <v>71</v>
      </c>
      <c r="AY107" s="242" t="s">
        <v>154</v>
      </c>
    </row>
    <row r="108" s="15" customFormat="1">
      <c r="A108" s="15"/>
      <c r="B108" s="269"/>
      <c r="C108" s="270"/>
      <c r="D108" s="227" t="s">
        <v>166</v>
      </c>
      <c r="E108" s="271" t="s">
        <v>19</v>
      </c>
      <c r="F108" s="272" t="s">
        <v>1092</v>
      </c>
      <c r="G108" s="270"/>
      <c r="H108" s="273">
        <v>9.0599999999999987</v>
      </c>
      <c r="I108" s="274"/>
      <c r="J108" s="270"/>
      <c r="K108" s="270"/>
      <c r="L108" s="275"/>
      <c r="M108" s="276"/>
      <c r="N108" s="277"/>
      <c r="O108" s="277"/>
      <c r="P108" s="277"/>
      <c r="Q108" s="277"/>
      <c r="R108" s="277"/>
      <c r="S108" s="277"/>
      <c r="T108" s="278"/>
      <c r="U108" s="15"/>
      <c r="V108" s="15"/>
      <c r="W108" s="15"/>
      <c r="X108" s="15"/>
      <c r="Y108" s="15"/>
      <c r="Z108" s="15"/>
      <c r="AA108" s="15"/>
      <c r="AB108" s="15"/>
      <c r="AC108" s="15"/>
      <c r="AD108" s="15"/>
      <c r="AE108" s="15"/>
      <c r="AT108" s="279" t="s">
        <v>166</v>
      </c>
      <c r="AU108" s="279" t="s">
        <v>81</v>
      </c>
      <c r="AV108" s="15" t="s">
        <v>163</v>
      </c>
      <c r="AW108" s="15" t="s">
        <v>33</v>
      </c>
      <c r="AX108" s="15" t="s">
        <v>79</v>
      </c>
      <c r="AY108" s="279" t="s">
        <v>154</v>
      </c>
    </row>
    <row r="109" s="2" customFormat="1">
      <c r="A109" s="38"/>
      <c r="B109" s="39"/>
      <c r="C109" s="247" t="s">
        <v>163</v>
      </c>
      <c r="D109" s="247" t="s">
        <v>228</v>
      </c>
      <c r="E109" s="248" t="s">
        <v>1093</v>
      </c>
      <c r="F109" s="249" t="s">
        <v>1094</v>
      </c>
      <c r="G109" s="250" t="s">
        <v>238</v>
      </c>
      <c r="H109" s="251">
        <v>9.0600000000000005</v>
      </c>
      <c r="I109" s="252"/>
      <c r="J109" s="253">
        <f>ROUND(I109*H109,2)</f>
        <v>0</v>
      </c>
      <c r="K109" s="249" t="s">
        <v>804</v>
      </c>
      <c r="L109" s="44"/>
      <c r="M109" s="254" t="s">
        <v>19</v>
      </c>
      <c r="N109" s="255" t="s">
        <v>42</v>
      </c>
      <c r="O109" s="84"/>
      <c r="P109" s="223">
        <f>O109*H109</f>
        <v>0</v>
      </c>
      <c r="Q109" s="223">
        <v>0</v>
      </c>
      <c r="R109" s="223">
        <f>Q109*H109</f>
        <v>0</v>
      </c>
      <c r="S109" s="223">
        <v>0</v>
      </c>
      <c r="T109" s="224">
        <f>S109*H109</f>
        <v>0</v>
      </c>
      <c r="U109" s="38"/>
      <c r="V109" s="38"/>
      <c r="W109" s="38"/>
      <c r="X109" s="38"/>
      <c r="Y109" s="38"/>
      <c r="Z109" s="38"/>
      <c r="AA109" s="38"/>
      <c r="AB109" s="38"/>
      <c r="AC109" s="38"/>
      <c r="AD109" s="38"/>
      <c r="AE109" s="38"/>
      <c r="AR109" s="225" t="s">
        <v>163</v>
      </c>
      <c r="AT109" s="225" t="s">
        <v>228</v>
      </c>
      <c r="AU109" s="225" t="s">
        <v>81</v>
      </c>
      <c r="AY109" s="17" t="s">
        <v>154</v>
      </c>
      <c r="BE109" s="226">
        <f>IF(N109="základní",J109,0)</f>
        <v>0</v>
      </c>
      <c r="BF109" s="226">
        <f>IF(N109="snížená",J109,0)</f>
        <v>0</v>
      </c>
      <c r="BG109" s="226">
        <f>IF(N109="zákl. přenesená",J109,0)</f>
        <v>0</v>
      </c>
      <c r="BH109" s="226">
        <f>IF(N109="sníž. přenesená",J109,0)</f>
        <v>0</v>
      </c>
      <c r="BI109" s="226">
        <f>IF(N109="nulová",J109,0)</f>
        <v>0</v>
      </c>
      <c r="BJ109" s="17" t="s">
        <v>79</v>
      </c>
      <c r="BK109" s="226">
        <f>ROUND(I109*H109,2)</f>
        <v>0</v>
      </c>
      <c r="BL109" s="17" t="s">
        <v>163</v>
      </c>
      <c r="BM109" s="225" t="s">
        <v>162</v>
      </c>
    </row>
    <row r="110" s="2" customFormat="1">
      <c r="A110" s="38"/>
      <c r="B110" s="39"/>
      <c r="C110" s="40"/>
      <c r="D110" s="227" t="s">
        <v>165</v>
      </c>
      <c r="E110" s="40"/>
      <c r="F110" s="228" t="s">
        <v>1094</v>
      </c>
      <c r="G110" s="40"/>
      <c r="H110" s="40"/>
      <c r="I110" s="229"/>
      <c r="J110" s="40"/>
      <c r="K110" s="40"/>
      <c r="L110" s="44"/>
      <c r="M110" s="230"/>
      <c r="N110" s="231"/>
      <c r="O110" s="84"/>
      <c r="P110" s="84"/>
      <c r="Q110" s="84"/>
      <c r="R110" s="84"/>
      <c r="S110" s="84"/>
      <c r="T110" s="85"/>
      <c r="U110" s="38"/>
      <c r="V110" s="38"/>
      <c r="W110" s="38"/>
      <c r="X110" s="38"/>
      <c r="Y110" s="38"/>
      <c r="Z110" s="38"/>
      <c r="AA110" s="38"/>
      <c r="AB110" s="38"/>
      <c r="AC110" s="38"/>
      <c r="AD110" s="38"/>
      <c r="AE110" s="38"/>
      <c r="AT110" s="17" t="s">
        <v>165</v>
      </c>
      <c r="AU110" s="17" t="s">
        <v>81</v>
      </c>
    </row>
    <row r="111" s="2" customFormat="1" ht="33" customHeight="1">
      <c r="A111" s="38"/>
      <c r="B111" s="39"/>
      <c r="C111" s="247" t="s">
        <v>187</v>
      </c>
      <c r="D111" s="247" t="s">
        <v>228</v>
      </c>
      <c r="E111" s="248" t="s">
        <v>1095</v>
      </c>
      <c r="F111" s="249" t="s">
        <v>1096</v>
      </c>
      <c r="G111" s="250" t="s">
        <v>238</v>
      </c>
      <c r="H111" s="251">
        <v>9.0600000000000005</v>
      </c>
      <c r="I111" s="252"/>
      <c r="J111" s="253">
        <f>ROUND(I111*H111,2)</f>
        <v>0</v>
      </c>
      <c r="K111" s="249" t="s">
        <v>804</v>
      </c>
      <c r="L111" s="44"/>
      <c r="M111" s="254" t="s">
        <v>19</v>
      </c>
      <c r="N111" s="255" t="s">
        <v>42</v>
      </c>
      <c r="O111" s="84"/>
      <c r="P111" s="223">
        <f>O111*H111</f>
        <v>0</v>
      </c>
      <c r="Q111" s="223">
        <v>0</v>
      </c>
      <c r="R111" s="223">
        <f>Q111*H111</f>
        <v>0</v>
      </c>
      <c r="S111" s="223">
        <v>0</v>
      </c>
      <c r="T111" s="224">
        <f>S111*H111</f>
        <v>0</v>
      </c>
      <c r="U111" s="38"/>
      <c r="V111" s="38"/>
      <c r="W111" s="38"/>
      <c r="X111" s="38"/>
      <c r="Y111" s="38"/>
      <c r="Z111" s="38"/>
      <c r="AA111" s="38"/>
      <c r="AB111" s="38"/>
      <c r="AC111" s="38"/>
      <c r="AD111" s="38"/>
      <c r="AE111" s="38"/>
      <c r="AR111" s="225" t="s">
        <v>163</v>
      </c>
      <c r="AT111" s="225" t="s">
        <v>228</v>
      </c>
      <c r="AU111" s="225" t="s">
        <v>81</v>
      </c>
      <c r="AY111" s="17" t="s">
        <v>154</v>
      </c>
      <c r="BE111" s="226">
        <f>IF(N111="základní",J111,0)</f>
        <v>0</v>
      </c>
      <c r="BF111" s="226">
        <f>IF(N111="snížená",J111,0)</f>
        <v>0</v>
      </c>
      <c r="BG111" s="226">
        <f>IF(N111="zákl. přenesená",J111,0)</f>
        <v>0</v>
      </c>
      <c r="BH111" s="226">
        <f>IF(N111="sníž. přenesená",J111,0)</f>
        <v>0</v>
      </c>
      <c r="BI111" s="226">
        <f>IF(N111="nulová",J111,0)</f>
        <v>0</v>
      </c>
      <c r="BJ111" s="17" t="s">
        <v>79</v>
      </c>
      <c r="BK111" s="226">
        <f>ROUND(I111*H111,2)</f>
        <v>0</v>
      </c>
      <c r="BL111" s="17" t="s">
        <v>163</v>
      </c>
      <c r="BM111" s="225" t="s">
        <v>213</v>
      </c>
    </row>
    <row r="112" s="2" customFormat="1">
      <c r="A112" s="38"/>
      <c r="B112" s="39"/>
      <c r="C112" s="40"/>
      <c r="D112" s="227" t="s">
        <v>165</v>
      </c>
      <c r="E112" s="40"/>
      <c r="F112" s="228" t="s">
        <v>1096</v>
      </c>
      <c r="G112" s="40"/>
      <c r="H112" s="40"/>
      <c r="I112" s="229"/>
      <c r="J112" s="40"/>
      <c r="K112" s="40"/>
      <c r="L112" s="44"/>
      <c r="M112" s="230"/>
      <c r="N112" s="231"/>
      <c r="O112" s="84"/>
      <c r="P112" s="84"/>
      <c r="Q112" s="84"/>
      <c r="R112" s="84"/>
      <c r="S112" s="84"/>
      <c r="T112" s="85"/>
      <c r="U112" s="38"/>
      <c r="V112" s="38"/>
      <c r="W112" s="38"/>
      <c r="X112" s="38"/>
      <c r="Y112" s="38"/>
      <c r="Z112" s="38"/>
      <c r="AA112" s="38"/>
      <c r="AB112" s="38"/>
      <c r="AC112" s="38"/>
      <c r="AD112" s="38"/>
      <c r="AE112" s="38"/>
      <c r="AT112" s="17" t="s">
        <v>165</v>
      </c>
      <c r="AU112" s="17" t="s">
        <v>81</v>
      </c>
    </row>
    <row r="113" s="2" customFormat="1">
      <c r="A113" s="38"/>
      <c r="B113" s="39"/>
      <c r="C113" s="247" t="s">
        <v>194</v>
      </c>
      <c r="D113" s="247" t="s">
        <v>228</v>
      </c>
      <c r="E113" s="248" t="s">
        <v>1098</v>
      </c>
      <c r="F113" s="249" t="s">
        <v>1099</v>
      </c>
      <c r="G113" s="250" t="s">
        <v>238</v>
      </c>
      <c r="H113" s="251">
        <v>226.5</v>
      </c>
      <c r="I113" s="252"/>
      <c r="J113" s="253">
        <f>ROUND(I113*H113,2)</f>
        <v>0</v>
      </c>
      <c r="K113" s="249" t="s">
        <v>804</v>
      </c>
      <c r="L113" s="44"/>
      <c r="M113" s="254" t="s">
        <v>19</v>
      </c>
      <c r="N113" s="255" t="s">
        <v>42</v>
      </c>
      <c r="O113" s="84"/>
      <c r="P113" s="223">
        <f>O113*H113</f>
        <v>0</v>
      </c>
      <c r="Q113" s="223">
        <v>0</v>
      </c>
      <c r="R113" s="223">
        <f>Q113*H113</f>
        <v>0</v>
      </c>
      <c r="S113" s="223">
        <v>0</v>
      </c>
      <c r="T113" s="224">
        <f>S113*H113</f>
        <v>0</v>
      </c>
      <c r="U113" s="38"/>
      <c r="V113" s="38"/>
      <c r="W113" s="38"/>
      <c r="X113" s="38"/>
      <c r="Y113" s="38"/>
      <c r="Z113" s="38"/>
      <c r="AA113" s="38"/>
      <c r="AB113" s="38"/>
      <c r="AC113" s="38"/>
      <c r="AD113" s="38"/>
      <c r="AE113" s="38"/>
      <c r="AR113" s="225" t="s">
        <v>163</v>
      </c>
      <c r="AT113" s="225" t="s">
        <v>228</v>
      </c>
      <c r="AU113" s="225" t="s">
        <v>81</v>
      </c>
      <c r="AY113" s="17" t="s">
        <v>154</v>
      </c>
      <c r="BE113" s="226">
        <f>IF(N113="základní",J113,0)</f>
        <v>0</v>
      </c>
      <c r="BF113" s="226">
        <f>IF(N113="snížená",J113,0)</f>
        <v>0</v>
      </c>
      <c r="BG113" s="226">
        <f>IF(N113="zákl. přenesená",J113,0)</f>
        <v>0</v>
      </c>
      <c r="BH113" s="226">
        <f>IF(N113="sníž. přenesená",J113,0)</f>
        <v>0</v>
      </c>
      <c r="BI113" s="226">
        <f>IF(N113="nulová",J113,0)</f>
        <v>0</v>
      </c>
      <c r="BJ113" s="17" t="s">
        <v>79</v>
      </c>
      <c r="BK113" s="226">
        <f>ROUND(I113*H113,2)</f>
        <v>0</v>
      </c>
      <c r="BL113" s="17" t="s">
        <v>163</v>
      </c>
      <c r="BM113" s="225" t="s">
        <v>293</v>
      </c>
    </row>
    <row r="114" s="2" customFormat="1">
      <c r="A114" s="38"/>
      <c r="B114" s="39"/>
      <c r="C114" s="40"/>
      <c r="D114" s="227" t="s">
        <v>165</v>
      </c>
      <c r="E114" s="40"/>
      <c r="F114" s="228" t="s">
        <v>1099</v>
      </c>
      <c r="G114" s="40"/>
      <c r="H114" s="40"/>
      <c r="I114" s="229"/>
      <c r="J114" s="40"/>
      <c r="K114" s="40"/>
      <c r="L114" s="44"/>
      <c r="M114" s="230"/>
      <c r="N114" s="231"/>
      <c r="O114" s="84"/>
      <c r="P114" s="84"/>
      <c r="Q114" s="84"/>
      <c r="R114" s="84"/>
      <c r="S114" s="84"/>
      <c r="T114" s="85"/>
      <c r="U114" s="38"/>
      <c r="V114" s="38"/>
      <c r="W114" s="38"/>
      <c r="X114" s="38"/>
      <c r="Y114" s="38"/>
      <c r="Z114" s="38"/>
      <c r="AA114" s="38"/>
      <c r="AB114" s="38"/>
      <c r="AC114" s="38"/>
      <c r="AD114" s="38"/>
      <c r="AE114" s="38"/>
      <c r="AT114" s="17" t="s">
        <v>165</v>
      </c>
      <c r="AU114" s="17" t="s">
        <v>81</v>
      </c>
    </row>
    <row r="115" s="13" customFormat="1">
      <c r="A115" s="13"/>
      <c r="B115" s="232"/>
      <c r="C115" s="233"/>
      <c r="D115" s="227" t="s">
        <v>166</v>
      </c>
      <c r="E115" s="234" t="s">
        <v>19</v>
      </c>
      <c r="F115" s="235" t="s">
        <v>1210</v>
      </c>
      <c r="G115" s="233"/>
      <c r="H115" s="236">
        <v>226.5</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166</v>
      </c>
      <c r="AU115" s="242" t="s">
        <v>81</v>
      </c>
      <c r="AV115" s="13" t="s">
        <v>81</v>
      </c>
      <c r="AW115" s="13" t="s">
        <v>33</v>
      </c>
      <c r="AX115" s="13" t="s">
        <v>71</v>
      </c>
      <c r="AY115" s="242" t="s">
        <v>154</v>
      </c>
    </row>
    <row r="116" s="15" customFormat="1">
      <c r="A116" s="15"/>
      <c r="B116" s="269"/>
      <c r="C116" s="270"/>
      <c r="D116" s="227" t="s">
        <v>166</v>
      </c>
      <c r="E116" s="271" t="s">
        <v>19</v>
      </c>
      <c r="F116" s="272" t="s">
        <v>1092</v>
      </c>
      <c r="G116" s="270"/>
      <c r="H116" s="273">
        <v>226.5</v>
      </c>
      <c r="I116" s="274"/>
      <c r="J116" s="270"/>
      <c r="K116" s="270"/>
      <c r="L116" s="275"/>
      <c r="M116" s="276"/>
      <c r="N116" s="277"/>
      <c r="O116" s="277"/>
      <c r="P116" s="277"/>
      <c r="Q116" s="277"/>
      <c r="R116" s="277"/>
      <c r="S116" s="277"/>
      <c r="T116" s="278"/>
      <c r="U116" s="15"/>
      <c r="V116" s="15"/>
      <c r="W116" s="15"/>
      <c r="X116" s="15"/>
      <c r="Y116" s="15"/>
      <c r="Z116" s="15"/>
      <c r="AA116" s="15"/>
      <c r="AB116" s="15"/>
      <c r="AC116" s="15"/>
      <c r="AD116" s="15"/>
      <c r="AE116" s="15"/>
      <c r="AT116" s="279" t="s">
        <v>166</v>
      </c>
      <c r="AU116" s="279" t="s">
        <v>81</v>
      </c>
      <c r="AV116" s="15" t="s">
        <v>163</v>
      </c>
      <c r="AW116" s="15" t="s">
        <v>33</v>
      </c>
      <c r="AX116" s="15" t="s">
        <v>79</v>
      </c>
      <c r="AY116" s="279" t="s">
        <v>154</v>
      </c>
    </row>
    <row r="117" s="2" customFormat="1">
      <c r="A117" s="38"/>
      <c r="B117" s="39"/>
      <c r="C117" s="247" t="s">
        <v>196</v>
      </c>
      <c r="D117" s="247" t="s">
        <v>228</v>
      </c>
      <c r="E117" s="248" t="s">
        <v>1101</v>
      </c>
      <c r="F117" s="249" t="s">
        <v>1102</v>
      </c>
      <c r="G117" s="250" t="s">
        <v>238</v>
      </c>
      <c r="H117" s="251">
        <v>9.0600000000000005</v>
      </c>
      <c r="I117" s="252"/>
      <c r="J117" s="253">
        <f>ROUND(I117*H117,2)</f>
        <v>0</v>
      </c>
      <c r="K117" s="249" t="s">
        <v>804</v>
      </c>
      <c r="L117" s="44"/>
      <c r="M117" s="254" t="s">
        <v>19</v>
      </c>
      <c r="N117" s="255" t="s">
        <v>42</v>
      </c>
      <c r="O117" s="84"/>
      <c r="P117" s="223">
        <f>O117*H117</f>
        <v>0</v>
      </c>
      <c r="Q117" s="223">
        <v>0</v>
      </c>
      <c r="R117" s="223">
        <f>Q117*H117</f>
        <v>0</v>
      </c>
      <c r="S117" s="223">
        <v>0</v>
      </c>
      <c r="T117" s="224">
        <f>S117*H117</f>
        <v>0</v>
      </c>
      <c r="U117" s="38"/>
      <c r="V117" s="38"/>
      <c r="W117" s="38"/>
      <c r="X117" s="38"/>
      <c r="Y117" s="38"/>
      <c r="Z117" s="38"/>
      <c r="AA117" s="38"/>
      <c r="AB117" s="38"/>
      <c r="AC117" s="38"/>
      <c r="AD117" s="38"/>
      <c r="AE117" s="38"/>
      <c r="AR117" s="225" t="s">
        <v>163</v>
      </c>
      <c r="AT117" s="225" t="s">
        <v>228</v>
      </c>
      <c r="AU117" s="225" t="s">
        <v>81</v>
      </c>
      <c r="AY117" s="17" t="s">
        <v>154</v>
      </c>
      <c r="BE117" s="226">
        <f>IF(N117="základní",J117,0)</f>
        <v>0</v>
      </c>
      <c r="BF117" s="226">
        <f>IF(N117="snížená",J117,0)</f>
        <v>0</v>
      </c>
      <c r="BG117" s="226">
        <f>IF(N117="zákl. přenesená",J117,0)</f>
        <v>0</v>
      </c>
      <c r="BH117" s="226">
        <f>IF(N117="sníž. přenesená",J117,0)</f>
        <v>0</v>
      </c>
      <c r="BI117" s="226">
        <f>IF(N117="nulová",J117,0)</f>
        <v>0</v>
      </c>
      <c r="BJ117" s="17" t="s">
        <v>79</v>
      </c>
      <c r="BK117" s="226">
        <f>ROUND(I117*H117,2)</f>
        <v>0</v>
      </c>
      <c r="BL117" s="17" t="s">
        <v>163</v>
      </c>
      <c r="BM117" s="225" t="s">
        <v>305</v>
      </c>
    </row>
    <row r="118" s="2" customFormat="1">
      <c r="A118" s="38"/>
      <c r="B118" s="39"/>
      <c r="C118" s="40"/>
      <c r="D118" s="227" t="s">
        <v>165</v>
      </c>
      <c r="E118" s="40"/>
      <c r="F118" s="228" t="s">
        <v>1102</v>
      </c>
      <c r="G118" s="40"/>
      <c r="H118" s="40"/>
      <c r="I118" s="229"/>
      <c r="J118" s="40"/>
      <c r="K118" s="40"/>
      <c r="L118" s="44"/>
      <c r="M118" s="230"/>
      <c r="N118" s="231"/>
      <c r="O118" s="84"/>
      <c r="P118" s="84"/>
      <c r="Q118" s="84"/>
      <c r="R118" s="84"/>
      <c r="S118" s="84"/>
      <c r="T118" s="85"/>
      <c r="U118" s="38"/>
      <c r="V118" s="38"/>
      <c r="W118" s="38"/>
      <c r="X118" s="38"/>
      <c r="Y118" s="38"/>
      <c r="Z118" s="38"/>
      <c r="AA118" s="38"/>
      <c r="AB118" s="38"/>
      <c r="AC118" s="38"/>
      <c r="AD118" s="38"/>
      <c r="AE118" s="38"/>
      <c r="AT118" s="17" t="s">
        <v>165</v>
      </c>
      <c r="AU118" s="17" t="s">
        <v>81</v>
      </c>
    </row>
    <row r="119" s="2" customFormat="1">
      <c r="A119" s="38"/>
      <c r="B119" s="39"/>
      <c r="C119" s="247" t="s">
        <v>162</v>
      </c>
      <c r="D119" s="247" t="s">
        <v>228</v>
      </c>
      <c r="E119" s="248" t="s">
        <v>1103</v>
      </c>
      <c r="F119" s="249" t="s">
        <v>1104</v>
      </c>
      <c r="G119" s="250" t="s">
        <v>238</v>
      </c>
      <c r="H119" s="251">
        <v>9.0600000000000005</v>
      </c>
      <c r="I119" s="252"/>
      <c r="J119" s="253">
        <f>ROUND(I119*H119,2)</f>
        <v>0</v>
      </c>
      <c r="K119" s="249" t="s">
        <v>804</v>
      </c>
      <c r="L119" s="44"/>
      <c r="M119" s="254" t="s">
        <v>19</v>
      </c>
      <c r="N119" s="255" t="s">
        <v>42</v>
      </c>
      <c r="O119" s="84"/>
      <c r="P119" s="223">
        <f>O119*H119</f>
        <v>0</v>
      </c>
      <c r="Q119" s="223">
        <v>0</v>
      </c>
      <c r="R119" s="223">
        <f>Q119*H119</f>
        <v>0</v>
      </c>
      <c r="S119" s="223">
        <v>0</v>
      </c>
      <c r="T119" s="224">
        <f>S119*H119</f>
        <v>0</v>
      </c>
      <c r="U119" s="38"/>
      <c r="V119" s="38"/>
      <c r="W119" s="38"/>
      <c r="X119" s="38"/>
      <c r="Y119" s="38"/>
      <c r="Z119" s="38"/>
      <c r="AA119" s="38"/>
      <c r="AB119" s="38"/>
      <c r="AC119" s="38"/>
      <c r="AD119" s="38"/>
      <c r="AE119" s="38"/>
      <c r="AR119" s="225" t="s">
        <v>163</v>
      </c>
      <c r="AT119" s="225" t="s">
        <v>228</v>
      </c>
      <c r="AU119" s="225" t="s">
        <v>81</v>
      </c>
      <c r="AY119" s="17" t="s">
        <v>154</v>
      </c>
      <c r="BE119" s="226">
        <f>IF(N119="základní",J119,0)</f>
        <v>0</v>
      </c>
      <c r="BF119" s="226">
        <f>IF(N119="snížená",J119,0)</f>
        <v>0</v>
      </c>
      <c r="BG119" s="226">
        <f>IF(N119="zákl. přenesená",J119,0)</f>
        <v>0</v>
      </c>
      <c r="BH119" s="226">
        <f>IF(N119="sníž. přenesená",J119,0)</f>
        <v>0</v>
      </c>
      <c r="BI119" s="226">
        <f>IF(N119="nulová",J119,0)</f>
        <v>0</v>
      </c>
      <c r="BJ119" s="17" t="s">
        <v>79</v>
      </c>
      <c r="BK119" s="226">
        <f>ROUND(I119*H119,2)</f>
        <v>0</v>
      </c>
      <c r="BL119" s="17" t="s">
        <v>163</v>
      </c>
      <c r="BM119" s="225" t="s">
        <v>315</v>
      </c>
    </row>
    <row r="120" s="2" customFormat="1">
      <c r="A120" s="38"/>
      <c r="B120" s="39"/>
      <c r="C120" s="40"/>
      <c r="D120" s="227" t="s">
        <v>165</v>
      </c>
      <c r="E120" s="40"/>
      <c r="F120" s="228" t="s">
        <v>1104</v>
      </c>
      <c r="G120" s="40"/>
      <c r="H120" s="40"/>
      <c r="I120" s="229"/>
      <c r="J120" s="40"/>
      <c r="K120" s="40"/>
      <c r="L120" s="44"/>
      <c r="M120" s="230"/>
      <c r="N120" s="231"/>
      <c r="O120" s="84"/>
      <c r="P120" s="84"/>
      <c r="Q120" s="84"/>
      <c r="R120" s="84"/>
      <c r="S120" s="84"/>
      <c r="T120" s="85"/>
      <c r="U120" s="38"/>
      <c r="V120" s="38"/>
      <c r="W120" s="38"/>
      <c r="X120" s="38"/>
      <c r="Y120" s="38"/>
      <c r="Z120" s="38"/>
      <c r="AA120" s="38"/>
      <c r="AB120" s="38"/>
      <c r="AC120" s="38"/>
      <c r="AD120" s="38"/>
      <c r="AE120" s="38"/>
      <c r="AT120" s="17" t="s">
        <v>165</v>
      </c>
      <c r="AU120" s="17" t="s">
        <v>81</v>
      </c>
    </row>
    <row r="121" s="13" customFormat="1">
      <c r="A121" s="13"/>
      <c r="B121" s="232"/>
      <c r="C121" s="233"/>
      <c r="D121" s="227" t="s">
        <v>166</v>
      </c>
      <c r="E121" s="234" t="s">
        <v>19</v>
      </c>
      <c r="F121" s="235" t="s">
        <v>1211</v>
      </c>
      <c r="G121" s="233"/>
      <c r="H121" s="236">
        <v>9.0600000000000005</v>
      </c>
      <c r="I121" s="237"/>
      <c r="J121" s="233"/>
      <c r="K121" s="233"/>
      <c r="L121" s="238"/>
      <c r="M121" s="239"/>
      <c r="N121" s="240"/>
      <c r="O121" s="240"/>
      <c r="P121" s="240"/>
      <c r="Q121" s="240"/>
      <c r="R121" s="240"/>
      <c r="S121" s="240"/>
      <c r="T121" s="241"/>
      <c r="U121" s="13"/>
      <c r="V121" s="13"/>
      <c r="W121" s="13"/>
      <c r="X121" s="13"/>
      <c r="Y121" s="13"/>
      <c r="Z121" s="13"/>
      <c r="AA121" s="13"/>
      <c r="AB121" s="13"/>
      <c r="AC121" s="13"/>
      <c r="AD121" s="13"/>
      <c r="AE121" s="13"/>
      <c r="AT121" s="242" t="s">
        <v>166</v>
      </c>
      <c r="AU121" s="242" t="s">
        <v>81</v>
      </c>
      <c r="AV121" s="13" t="s">
        <v>81</v>
      </c>
      <c r="AW121" s="13" t="s">
        <v>33</v>
      </c>
      <c r="AX121" s="13" t="s">
        <v>71</v>
      </c>
      <c r="AY121" s="242" t="s">
        <v>154</v>
      </c>
    </row>
    <row r="122" s="15" customFormat="1">
      <c r="A122" s="15"/>
      <c r="B122" s="269"/>
      <c r="C122" s="270"/>
      <c r="D122" s="227" t="s">
        <v>166</v>
      </c>
      <c r="E122" s="271" t="s">
        <v>19</v>
      </c>
      <c r="F122" s="272" t="s">
        <v>1092</v>
      </c>
      <c r="G122" s="270"/>
      <c r="H122" s="273">
        <v>9.0600000000000005</v>
      </c>
      <c r="I122" s="274"/>
      <c r="J122" s="270"/>
      <c r="K122" s="270"/>
      <c r="L122" s="275"/>
      <c r="M122" s="276"/>
      <c r="N122" s="277"/>
      <c r="O122" s="277"/>
      <c r="P122" s="277"/>
      <c r="Q122" s="277"/>
      <c r="R122" s="277"/>
      <c r="S122" s="277"/>
      <c r="T122" s="278"/>
      <c r="U122" s="15"/>
      <c r="V122" s="15"/>
      <c r="W122" s="15"/>
      <c r="X122" s="15"/>
      <c r="Y122" s="15"/>
      <c r="Z122" s="15"/>
      <c r="AA122" s="15"/>
      <c r="AB122" s="15"/>
      <c r="AC122" s="15"/>
      <c r="AD122" s="15"/>
      <c r="AE122" s="15"/>
      <c r="AT122" s="279" t="s">
        <v>166</v>
      </c>
      <c r="AU122" s="279" t="s">
        <v>81</v>
      </c>
      <c r="AV122" s="15" t="s">
        <v>163</v>
      </c>
      <c r="AW122" s="15" t="s">
        <v>33</v>
      </c>
      <c r="AX122" s="15" t="s">
        <v>79</v>
      </c>
      <c r="AY122" s="279" t="s">
        <v>154</v>
      </c>
    </row>
    <row r="123" s="2" customFormat="1" ht="33" customHeight="1">
      <c r="A123" s="38"/>
      <c r="B123" s="39"/>
      <c r="C123" s="247" t="s">
        <v>205</v>
      </c>
      <c r="D123" s="247" t="s">
        <v>228</v>
      </c>
      <c r="E123" s="248" t="s">
        <v>1106</v>
      </c>
      <c r="F123" s="249" t="s">
        <v>1107</v>
      </c>
      <c r="G123" s="250" t="s">
        <v>253</v>
      </c>
      <c r="H123" s="251">
        <v>16.308</v>
      </c>
      <c r="I123" s="252"/>
      <c r="J123" s="253">
        <f>ROUND(I123*H123,2)</f>
        <v>0</v>
      </c>
      <c r="K123" s="249" t="s">
        <v>804</v>
      </c>
      <c r="L123" s="44"/>
      <c r="M123" s="254" t="s">
        <v>19</v>
      </c>
      <c r="N123" s="255" t="s">
        <v>42</v>
      </c>
      <c r="O123" s="84"/>
      <c r="P123" s="223">
        <f>O123*H123</f>
        <v>0</v>
      </c>
      <c r="Q123" s="223">
        <v>0</v>
      </c>
      <c r="R123" s="223">
        <f>Q123*H123</f>
        <v>0</v>
      </c>
      <c r="S123" s="223">
        <v>0</v>
      </c>
      <c r="T123" s="224">
        <f>S123*H123</f>
        <v>0</v>
      </c>
      <c r="U123" s="38"/>
      <c r="V123" s="38"/>
      <c r="W123" s="38"/>
      <c r="X123" s="38"/>
      <c r="Y123" s="38"/>
      <c r="Z123" s="38"/>
      <c r="AA123" s="38"/>
      <c r="AB123" s="38"/>
      <c r="AC123" s="38"/>
      <c r="AD123" s="38"/>
      <c r="AE123" s="38"/>
      <c r="AR123" s="225" t="s">
        <v>163</v>
      </c>
      <c r="AT123" s="225" t="s">
        <v>228</v>
      </c>
      <c r="AU123" s="225" t="s">
        <v>81</v>
      </c>
      <c r="AY123" s="17" t="s">
        <v>154</v>
      </c>
      <c r="BE123" s="226">
        <f>IF(N123="základní",J123,0)</f>
        <v>0</v>
      </c>
      <c r="BF123" s="226">
        <f>IF(N123="snížená",J123,0)</f>
        <v>0</v>
      </c>
      <c r="BG123" s="226">
        <f>IF(N123="zákl. přenesená",J123,0)</f>
        <v>0</v>
      </c>
      <c r="BH123" s="226">
        <f>IF(N123="sníž. přenesená",J123,0)</f>
        <v>0</v>
      </c>
      <c r="BI123" s="226">
        <f>IF(N123="nulová",J123,0)</f>
        <v>0</v>
      </c>
      <c r="BJ123" s="17" t="s">
        <v>79</v>
      </c>
      <c r="BK123" s="226">
        <f>ROUND(I123*H123,2)</f>
        <v>0</v>
      </c>
      <c r="BL123" s="17" t="s">
        <v>163</v>
      </c>
      <c r="BM123" s="225" t="s">
        <v>326</v>
      </c>
    </row>
    <row r="124" s="2" customFormat="1">
      <c r="A124" s="38"/>
      <c r="B124" s="39"/>
      <c r="C124" s="40"/>
      <c r="D124" s="227" t="s">
        <v>165</v>
      </c>
      <c r="E124" s="40"/>
      <c r="F124" s="228" t="s">
        <v>1107</v>
      </c>
      <c r="G124" s="40"/>
      <c r="H124" s="40"/>
      <c r="I124" s="229"/>
      <c r="J124" s="40"/>
      <c r="K124" s="40"/>
      <c r="L124" s="44"/>
      <c r="M124" s="230"/>
      <c r="N124" s="231"/>
      <c r="O124" s="84"/>
      <c r="P124" s="84"/>
      <c r="Q124" s="84"/>
      <c r="R124" s="84"/>
      <c r="S124" s="84"/>
      <c r="T124" s="85"/>
      <c r="U124" s="38"/>
      <c r="V124" s="38"/>
      <c r="W124" s="38"/>
      <c r="X124" s="38"/>
      <c r="Y124" s="38"/>
      <c r="Z124" s="38"/>
      <c r="AA124" s="38"/>
      <c r="AB124" s="38"/>
      <c r="AC124" s="38"/>
      <c r="AD124" s="38"/>
      <c r="AE124" s="38"/>
      <c r="AT124" s="17" t="s">
        <v>165</v>
      </c>
      <c r="AU124" s="17" t="s">
        <v>81</v>
      </c>
    </row>
    <row r="125" s="13" customFormat="1">
      <c r="A125" s="13"/>
      <c r="B125" s="232"/>
      <c r="C125" s="233"/>
      <c r="D125" s="227" t="s">
        <v>166</v>
      </c>
      <c r="E125" s="234" t="s">
        <v>19</v>
      </c>
      <c r="F125" s="235" t="s">
        <v>1212</v>
      </c>
      <c r="G125" s="233"/>
      <c r="H125" s="236">
        <v>16.308</v>
      </c>
      <c r="I125" s="237"/>
      <c r="J125" s="233"/>
      <c r="K125" s="233"/>
      <c r="L125" s="238"/>
      <c r="M125" s="239"/>
      <c r="N125" s="240"/>
      <c r="O125" s="240"/>
      <c r="P125" s="240"/>
      <c r="Q125" s="240"/>
      <c r="R125" s="240"/>
      <c r="S125" s="240"/>
      <c r="T125" s="241"/>
      <c r="U125" s="13"/>
      <c r="V125" s="13"/>
      <c r="W125" s="13"/>
      <c r="X125" s="13"/>
      <c r="Y125" s="13"/>
      <c r="Z125" s="13"/>
      <c r="AA125" s="13"/>
      <c r="AB125" s="13"/>
      <c r="AC125" s="13"/>
      <c r="AD125" s="13"/>
      <c r="AE125" s="13"/>
      <c r="AT125" s="242" t="s">
        <v>166</v>
      </c>
      <c r="AU125" s="242" t="s">
        <v>81</v>
      </c>
      <c r="AV125" s="13" t="s">
        <v>81</v>
      </c>
      <c r="AW125" s="13" t="s">
        <v>33</v>
      </c>
      <c r="AX125" s="13" t="s">
        <v>71</v>
      </c>
      <c r="AY125" s="242" t="s">
        <v>154</v>
      </c>
    </row>
    <row r="126" s="15" customFormat="1">
      <c r="A126" s="15"/>
      <c r="B126" s="269"/>
      <c r="C126" s="270"/>
      <c r="D126" s="227" t="s">
        <v>166</v>
      </c>
      <c r="E126" s="271" t="s">
        <v>19</v>
      </c>
      <c r="F126" s="272" t="s">
        <v>1092</v>
      </c>
      <c r="G126" s="270"/>
      <c r="H126" s="273">
        <v>16.308</v>
      </c>
      <c r="I126" s="274"/>
      <c r="J126" s="270"/>
      <c r="K126" s="270"/>
      <c r="L126" s="275"/>
      <c r="M126" s="276"/>
      <c r="N126" s="277"/>
      <c r="O126" s="277"/>
      <c r="P126" s="277"/>
      <c r="Q126" s="277"/>
      <c r="R126" s="277"/>
      <c r="S126" s="277"/>
      <c r="T126" s="278"/>
      <c r="U126" s="15"/>
      <c r="V126" s="15"/>
      <c r="W126" s="15"/>
      <c r="X126" s="15"/>
      <c r="Y126" s="15"/>
      <c r="Z126" s="15"/>
      <c r="AA126" s="15"/>
      <c r="AB126" s="15"/>
      <c r="AC126" s="15"/>
      <c r="AD126" s="15"/>
      <c r="AE126" s="15"/>
      <c r="AT126" s="279" t="s">
        <v>166</v>
      </c>
      <c r="AU126" s="279" t="s">
        <v>81</v>
      </c>
      <c r="AV126" s="15" t="s">
        <v>163</v>
      </c>
      <c r="AW126" s="15" t="s">
        <v>33</v>
      </c>
      <c r="AX126" s="15" t="s">
        <v>79</v>
      </c>
      <c r="AY126" s="279" t="s">
        <v>154</v>
      </c>
    </row>
    <row r="127" s="2" customFormat="1" ht="16.5" customHeight="1">
      <c r="A127" s="38"/>
      <c r="B127" s="39"/>
      <c r="C127" s="247" t="s">
        <v>213</v>
      </c>
      <c r="D127" s="247" t="s">
        <v>228</v>
      </c>
      <c r="E127" s="248" t="s">
        <v>1109</v>
      </c>
      <c r="F127" s="249" t="s">
        <v>1110</v>
      </c>
      <c r="G127" s="250" t="s">
        <v>238</v>
      </c>
      <c r="H127" s="251">
        <v>9.0600000000000005</v>
      </c>
      <c r="I127" s="252"/>
      <c r="J127" s="253">
        <f>ROUND(I127*H127,2)</f>
        <v>0</v>
      </c>
      <c r="K127" s="249" t="s">
        <v>804</v>
      </c>
      <c r="L127" s="44"/>
      <c r="M127" s="254" t="s">
        <v>19</v>
      </c>
      <c r="N127" s="255" t="s">
        <v>42</v>
      </c>
      <c r="O127" s="84"/>
      <c r="P127" s="223">
        <f>O127*H127</f>
        <v>0</v>
      </c>
      <c r="Q127" s="223">
        <v>0</v>
      </c>
      <c r="R127" s="223">
        <f>Q127*H127</f>
        <v>0</v>
      </c>
      <c r="S127" s="223">
        <v>0</v>
      </c>
      <c r="T127" s="224">
        <f>S127*H127</f>
        <v>0</v>
      </c>
      <c r="U127" s="38"/>
      <c r="V127" s="38"/>
      <c r="W127" s="38"/>
      <c r="X127" s="38"/>
      <c r="Y127" s="38"/>
      <c r="Z127" s="38"/>
      <c r="AA127" s="38"/>
      <c r="AB127" s="38"/>
      <c r="AC127" s="38"/>
      <c r="AD127" s="38"/>
      <c r="AE127" s="38"/>
      <c r="AR127" s="225" t="s">
        <v>163</v>
      </c>
      <c r="AT127" s="225" t="s">
        <v>228</v>
      </c>
      <c r="AU127" s="225" t="s">
        <v>81</v>
      </c>
      <c r="AY127" s="17" t="s">
        <v>154</v>
      </c>
      <c r="BE127" s="226">
        <f>IF(N127="základní",J127,0)</f>
        <v>0</v>
      </c>
      <c r="BF127" s="226">
        <f>IF(N127="snížená",J127,0)</f>
        <v>0</v>
      </c>
      <c r="BG127" s="226">
        <f>IF(N127="zákl. přenesená",J127,0)</f>
        <v>0</v>
      </c>
      <c r="BH127" s="226">
        <f>IF(N127="sníž. přenesená",J127,0)</f>
        <v>0</v>
      </c>
      <c r="BI127" s="226">
        <f>IF(N127="nulová",J127,0)</f>
        <v>0</v>
      </c>
      <c r="BJ127" s="17" t="s">
        <v>79</v>
      </c>
      <c r="BK127" s="226">
        <f>ROUND(I127*H127,2)</f>
        <v>0</v>
      </c>
      <c r="BL127" s="17" t="s">
        <v>163</v>
      </c>
      <c r="BM127" s="225" t="s">
        <v>337</v>
      </c>
    </row>
    <row r="128" s="2" customFormat="1">
      <c r="A128" s="38"/>
      <c r="B128" s="39"/>
      <c r="C128" s="40"/>
      <c r="D128" s="227" t="s">
        <v>165</v>
      </c>
      <c r="E128" s="40"/>
      <c r="F128" s="228" t="s">
        <v>1110</v>
      </c>
      <c r="G128" s="40"/>
      <c r="H128" s="40"/>
      <c r="I128" s="229"/>
      <c r="J128" s="40"/>
      <c r="K128" s="40"/>
      <c r="L128" s="44"/>
      <c r="M128" s="230"/>
      <c r="N128" s="231"/>
      <c r="O128" s="84"/>
      <c r="P128" s="84"/>
      <c r="Q128" s="84"/>
      <c r="R128" s="84"/>
      <c r="S128" s="84"/>
      <c r="T128" s="85"/>
      <c r="U128" s="38"/>
      <c r="V128" s="38"/>
      <c r="W128" s="38"/>
      <c r="X128" s="38"/>
      <c r="Y128" s="38"/>
      <c r="Z128" s="38"/>
      <c r="AA128" s="38"/>
      <c r="AB128" s="38"/>
      <c r="AC128" s="38"/>
      <c r="AD128" s="38"/>
      <c r="AE128" s="38"/>
      <c r="AT128" s="17" t="s">
        <v>165</v>
      </c>
      <c r="AU128" s="17" t="s">
        <v>81</v>
      </c>
    </row>
    <row r="129" s="2" customFormat="1" ht="16.5" customHeight="1">
      <c r="A129" s="38"/>
      <c r="B129" s="39"/>
      <c r="C129" s="247" t="s">
        <v>217</v>
      </c>
      <c r="D129" s="247" t="s">
        <v>228</v>
      </c>
      <c r="E129" s="248" t="s">
        <v>1114</v>
      </c>
      <c r="F129" s="249" t="s">
        <v>1115</v>
      </c>
      <c r="G129" s="250" t="s">
        <v>231</v>
      </c>
      <c r="H129" s="251">
        <v>24</v>
      </c>
      <c r="I129" s="252"/>
      <c r="J129" s="253">
        <f>ROUND(I129*H129,2)</f>
        <v>0</v>
      </c>
      <c r="K129" s="249" t="s">
        <v>804</v>
      </c>
      <c r="L129" s="44"/>
      <c r="M129" s="254" t="s">
        <v>19</v>
      </c>
      <c r="N129" s="255" t="s">
        <v>42</v>
      </c>
      <c r="O129" s="84"/>
      <c r="P129" s="223">
        <f>O129*H129</f>
        <v>0</v>
      </c>
      <c r="Q129" s="223">
        <v>0</v>
      </c>
      <c r="R129" s="223">
        <f>Q129*H129</f>
        <v>0</v>
      </c>
      <c r="S129" s="223">
        <v>0</v>
      </c>
      <c r="T129" s="224">
        <f>S129*H129</f>
        <v>0</v>
      </c>
      <c r="U129" s="38"/>
      <c r="V129" s="38"/>
      <c r="W129" s="38"/>
      <c r="X129" s="38"/>
      <c r="Y129" s="38"/>
      <c r="Z129" s="38"/>
      <c r="AA129" s="38"/>
      <c r="AB129" s="38"/>
      <c r="AC129" s="38"/>
      <c r="AD129" s="38"/>
      <c r="AE129" s="38"/>
      <c r="AR129" s="225" t="s">
        <v>163</v>
      </c>
      <c r="AT129" s="225" t="s">
        <v>228</v>
      </c>
      <c r="AU129" s="225" t="s">
        <v>81</v>
      </c>
      <c r="AY129" s="17" t="s">
        <v>154</v>
      </c>
      <c r="BE129" s="226">
        <f>IF(N129="základní",J129,0)</f>
        <v>0</v>
      </c>
      <c r="BF129" s="226">
        <f>IF(N129="snížená",J129,0)</f>
        <v>0</v>
      </c>
      <c r="BG129" s="226">
        <f>IF(N129="zákl. přenesená",J129,0)</f>
        <v>0</v>
      </c>
      <c r="BH129" s="226">
        <f>IF(N129="sníž. přenesená",J129,0)</f>
        <v>0</v>
      </c>
      <c r="BI129" s="226">
        <f>IF(N129="nulová",J129,0)</f>
        <v>0</v>
      </c>
      <c r="BJ129" s="17" t="s">
        <v>79</v>
      </c>
      <c r="BK129" s="226">
        <f>ROUND(I129*H129,2)</f>
        <v>0</v>
      </c>
      <c r="BL129" s="17" t="s">
        <v>163</v>
      </c>
      <c r="BM129" s="225" t="s">
        <v>345</v>
      </c>
    </row>
    <row r="130" s="2" customFormat="1">
      <c r="A130" s="38"/>
      <c r="B130" s="39"/>
      <c r="C130" s="40"/>
      <c r="D130" s="227" t="s">
        <v>165</v>
      </c>
      <c r="E130" s="40"/>
      <c r="F130" s="228" t="s">
        <v>1115</v>
      </c>
      <c r="G130" s="40"/>
      <c r="H130" s="40"/>
      <c r="I130" s="229"/>
      <c r="J130" s="40"/>
      <c r="K130" s="40"/>
      <c r="L130" s="44"/>
      <c r="M130" s="230"/>
      <c r="N130" s="231"/>
      <c r="O130" s="84"/>
      <c r="P130" s="84"/>
      <c r="Q130" s="84"/>
      <c r="R130" s="84"/>
      <c r="S130" s="84"/>
      <c r="T130" s="85"/>
      <c r="U130" s="38"/>
      <c r="V130" s="38"/>
      <c r="W130" s="38"/>
      <c r="X130" s="38"/>
      <c r="Y130" s="38"/>
      <c r="Z130" s="38"/>
      <c r="AA130" s="38"/>
      <c r="AB130" s="38"/>
      <c r="AC130" s="38"/>
      <c r="AD130" s="38"/>
      <c r="AE130" s="38"/>
      <c r="AT130" s="17" t="s">
        <v>165</v>
      </c>
      <c r="AU130" s="17" t="s">
        <v>81</v>
      </c>
    </row>
    <row r="131" s="13" customFormat="1">
      <c r="A131" s="13"/>
      <c r="B131" s="232"/>
      <c r="C131" s="233"/>
      <c r="D131" s="227" t="s">
        <v>166</v>
      </c>
      <c r="E131" s="234" t="s">
        <v>19</v>
      </c>
      <c r="F131" s="235" t="s">
        <v>1116</v>
      </c>
      <c r="G131" s="233"/>
      <c r="H131" s="236">
        <v>24</v>
      </c>
      <c r="I131" s="237"/>
      <c r="J131" s="233"/>
      <c r="K131" s="233"/>
      <c r="L131" s="238"/>
      <c r="M131" s="239"/>
      <c r="N131" s="240"/>
      <c r="O131" s="240"/>
      <c r="P131" s="240"/>
      <c r="Q131" s="240"/>
      <c r="R131" s="240"/>
      <c r="S131" s="240"/>
      <c r="T131" s="241"/>
      <c r="U131" s="13"/>
      <c r="V131" s="13"/>
      <c r="W131" s="13"/>
      <c r="X131" s="13"/>
      <c r="Y131" s="13"/>
      <c r="Z131" s="13"/>
      <c r="AA131" s="13"/>
      <c r="AB131" s="13"/>
      <c r="AC131" s="13"/>
      <c r="AD131" s="13"/>
      <c r="AE131" s="13"/>
      <c r="AT131" s="242" t="s">
        <v>166</v>
      </c>
      <c r="AU131" s="242" t="s">
        <v>81</v>
      </c>
      <c r="AV131" s="13" t="s">
        <v>81</v>
      </c>
      <c r="AW131" s="13" t="s">
        <v>33</v>
      </c>
      <c r="AX131" s="13" t="s">
        <v>71</v>
      </c>
      <c r="AY131" s="242" t="s">
        <v>154</v>
      </c>
    </row>
    <row r="132" s="15" customFormat="1">
      <c r="A132" s="15"/>
      <c r="B132" s="269"/>
      <c r="C132" s="270"/>
      <c r="D132" s="227" t="s">
        <v>166</v>
      </c>
      <c r="E132" s="271" t="s">
        <v>19</v>
      </c>
      <c r="F132" s="272" t="s">
        <v>1092</v>
      </c>
      <c r="G132" s="270"/>
      <c r="H132" s="273">
        <v>24</v>
      </c>
      <c r="I132" s="274"/>
      <c r="J132" s="270"/>
      <c r="K132" s="270"/>
      <c r="L132" s="275"/>
      <c r="M132" s="276"/>
      <c r="N132" s="277"/>
      <c r="O132" s="277"/>
      <c r="P132" s="277"/>
      <c r="Q132" s="277"/>
      <c r="R132" s="277"/>
      <c r="S132" s="277"/>
      <c r="T132" s="278"/>
      <c r="U132" s="15"/>
      <c r="V132" s="15"/>
      <c r="W132" s="15"/>
      <c r="X132" s="15"/>
      <c r="Y132" s="15"/>
      <c r="Z132" s="15"/>
      <c r="AA132" s="15"/>
      <c r="AB132" s="15"/>
      <c r="AC132" s="15"/>
      <c r="AD132" s="15"/>
      <c r="AE132" s="15"/>
      <c r="AT132" s="279" t="s">
        <v>166</v>
      </c>
      <c r="AU132" s="279" t="s">
        <v>81</v>
      </c>
      <c r="AV132" s="15" t="s">
        <v>163</v>
      </c>
      <c r="AW132" s="15" t="s">
        <v>33</v>
      </c>
      <c r="AX132" s="15" t="s">
        <v>79</v>
      </c>
      <c r="AY132" s="279" t="s">
        <v>154</v>
      </c>
    </row>
    <row r="133" s="12" customFormat="1" ht="22.8" customHeight="1">
      <c r="A133" s="12"/>
      <c r="B133" s="196"/>
      <c r="C133" s="197"/>
      <c r="D133" s="198" t="s">
        <v>70</v>
      </c>
      <c r="E133" s="210" t="s">
        <v>81</v>
      </c>
      <c r="F133" s="210" t="s">
        <v>1119</v>
      </c>
      <c r="G133" s="197"/>
      <c r="H133" s="197"/>
      <c r="I133" s="200"/>
      <c r="J133" s="211">
        <f>BK133</f>
        <v>0</v>
      </c>
      <c r="K133" s="197"/>
      <c r="L133" s="202"/>
      <c r="M133" s="203"/>
      <c r="N133" s="204"/>
      <c r="O133" s="204"/>
      <c r="P133" s="205">
        <f>SUM(P134:P143)</f>
        <v>0</v>
      </c>
      <c r="Q133" s="204"/>
      <c r="R133" s="205">
        <f>SUM(R134:R143)</f>
        <v>0</v>
      </c>
      <c r="S133" s="204"/>
      <c r="T133" s="206">
        <f>SUM(T134:T143)</f>
        <v>0</v>
      </c>
      <c r="U133" s="12"/>
      <c r="V133" s="12"/>
      <c r="W133" s="12"/>
      <c r="X133" s="12"/>
      <c r="Y133" s="12"/>
      <c r="Z133" s="12"/>
      <c r="AA133" s="12"/>
      <c r="AB133" s="12"/>
      <c r="AC133" s="12"/>
      <c r="AD133" s="12"/>
      <c r="AE133" s="12"/>
      <c r="AR133" s="207" t="s">
        <v>79</v>
      </c>
      <c r="AT133" s="208" t="s">
        <v>70</v>
      </c>
      <c r="AU133" s="208" t="s">
        <v>79</v>
      </c>
      <c r="AY133" s="207" t="s">
        <v>154</v>
      </c>
      <c r="BK133" s="209">
        <f>SUM(BK134:BK143)</f>
        <v>0</v>
      </c>
    </row>
    <row r="134" s="2" customFormat="1">
      <c r="A134" s="38"/>
      <c r="B134" s="39"/>
      <c r="C134" s="247" t="s">
        <v>293</v>
      </c>
      <c r="D134" s="247" t="s">
        <v>228</v>
      </c>
      <c r="E134" s="248" t="s">
        <v>1120</v>
      </c>
      <c r="F134" s="249" t="s">
        <v>1121</v>
      </c>
      <c r="G134" s="250" t="s">
        <v>238</v>
      </c>
      <c r="H134" s="251">
        <v>0.54000000000000004</v>
      </c>
      <c r="I134" s="252"/>
      <c r="J134" s="253">
        <f>ROUND(I134*H134,2)</f>
        <v>0</v>
      </c>
      <c r="K134" s="249" t="s">
        <v>804</v>
      </c>
      <c r="L134" s="44"/>
      <c r="M134" s="254" t="s">
        <v>19</v>
      </c>
      <c r="N134" s="255" t="s">
        <v>42</v>
      </c>
      <c r="O134" s="84"/>
      <c r="P134" s="223">
        <f>O134*H134</f>
        <v>0</v>
      </c>
      <c r="Q134" s="223">
        <v>0</v>
      </c>
      <c r="R134" s="223">
        <f>Q134*H134</f>
        <v>0</v>
      </c>
      <c r="S134" s="223">
        <v>0</v>
      </c>
      <c r="T134" s="224">
        <f>S134*H134</f>
        <v>0</v>
      </c>
      <c r="U134" s="38"/>
      <c r="V134" s="38"/>
      <c r="W134" s="38"/>
      <c r="X134" s="38"/>
      <c r="Y134" s="38"/>
      <c r="Z134" s="38"/>
      <c r="AA134" s="38"/>
      <c r="AB134" s="38"/>
      <c r="AC134" s="38"/>
      <c r="AD134" s="38"/>
      <c r="AE134" s="38"/>
      <c r="AR134" s="225" t="s">
        <v>163</v>
      </c>
      <c r="AT134" s="225" t="s">
        <v>228</v>
      </c>
      <c r="AU134" s="225" t="s">
        <v>81</v>
      </c>
      <c r="AY134" s="17" t="s">
        <v>154</v>
      </c>
      <c r="BE134" s="226">
        <f>IF(N134="základní",J134,0)</f>
        <v>0</v>
      </c>
      <c r="BF134" s="226">
        <f>IF(N134="snížená",J134,0)</f>
        <v>0</v>
      </c>
      <c r="BG134" s="226">
        <f>IF(N134="zákl. přenesená",J134,0)</f>
        <v>0</v>
      </c>
      <c r="BH134" s="226">
        <f>IF(N134="sníž. přenesená",J134,0)</f>
        <v>0</v>
      </c>
      <c r="BI134" s="226">
        <f>IF(N134="nulová",J134,0)</f>
        <v>0</v>
      </c>
      <c r="BJ134" s="17" t="s">
        <v>79</v>
      </c>
      <c r="BK134" s="226">
        <f>ROUND(I134*H134,2)</f>
        <v>0</v>
      </c>
      <c r="BL134" s="17" t="s">
        <v>163</v>
      </c>
      <c r="BM134" s="225" t="s">
        <v>355</v>
      </c>
    </row>
    <row r="135" s="2" customFormat="1">
      <c r="A135" s="38"/>
      <c r="B135" s="39"/>
      <c r="C135" s="40"/>
      <c r="D135" s="227" t="s">
        <v>165</v>
      </c>
      <c r="E135" s="40"/>
      <c r="F135" s="228" t="s">
        <v>1121</v>
      </c>
      <c r="G135" s="40"/>
      <c r="H135" s="40"/>
      <c r="I135" s="229"/>
      <c r="J135" s="40"/>
      <c r="K135" s="40"/>
      <c r="L135" s="44"/>
      <c r="M135" s="230"/>
      <c r="N135" s="231"/>
      <c r="O135" s="84"/>
      <c r="P135" s="84"/>
      <c r="Q135" s="84"/>
      <c r="R135" s="84"/>
      <c r="S135" s="84"/>
      <c r="T135" s="85"/>
      <c r="U135" s="38"/>
      <c r="V135" s="38"/>
      <c r="W135" s="38"/>
      <c r="X135" s="38"/>
      <c r="Y135" s="38"/>
      <c r="Z135" s="38"/>
      <c r="AA135" s="38"/>
      <c r="AB135" s="38"/>
      <c r="AC135" s="38"/>
      <c r="AD135" s="38"/>
      <c r="AE135" s="38"/>
      <c r="AT135" s="17" t="s">
        <v>165</v>
      </c>
      <c r="AU135" s="17" t="s">
        <v>81</v>
      </c>
    </row>
    <row r="136" s="13" customFormat="1">
      <c r="A136" s="13"/>
      <c r="B136" s="232"/>
      <c r="C136" s="233"/>
      <c r="D136" s="227" t="s">
        <v>166</v>
      </c>
      <c r="E136" s="234" t="s">
        <v>19</v>
      </c>
      <c r="F136" s="235" t="s">
        <v>1122</v>
      </c>
      <c r="G136" s="233"/>
      <c r="H136" s="236">
        <v>0.54000000000000004</v>
      </c>
      <c r="I136" s="237"/>
      <c r="J136" s="233"/>
      <c r="K136" s="233"/>
      <c r="L136" s="238"/>
      <c r="M136" s="239"/>
      <c r="N136" s="240"/>
      <c r="O136" s="240"/>
      <c r="P136" s="240"/>
      <c r="Q136" s="240"/>
      <c r="R136" s="240"/>
      <c r="S136" s="240"/>
      <c r="T136" s="241"/>
      <c r="U136" s="13"/>
      <c r="V136" s="13"/>
      <c r="W136" s="13"/>
      <c r="X136" s="13"/>
      <c r="Y136" s="13"/>
      <c r="Z136" s="13"/>
      <c r="AA136" s="13"/>
      <c r="AB136" s="13"/>
      <c r="AC136" s="13"/>
      <c r="AD136" s="13"/>
      <c r="AE136" s="13"/>
      <c r="AT136" s="242" t="s">
        <v>166</v>
      </c>
      <c r="AU136" s="242" t="s">
        <v>81</v>
      </c>
      <c r="AV136" s="13" t="s">
        <v>81</v>
      </c>
      <c r="AW136" s="13" t="s">
        <v>33</v>
      </c>
      <c r="AX136" s="13" t="s">
        <v>71</v>
      </c>
      <c r="AY136" s="242" t="s">
        <v>154</v>
      </c>
    </row>
    <row r="137" s="15" customFormat="1">
      <c r="A137" s="15"/>
      <c r="B137" s="269"/>
      <c r="C137" s="270"/>
      <c r="D137" s="227" t="s">
        <v>166</v>
      </c>
      <c r="E137" s="271" t="s">
        <v>19</v>
      </c>
      <c r="F137" s="272" t="s">
        <v>1092</v>
      </c>
      <c r="G137" s="270"/>
      <c r="H137" s="273">
        <v>0.54000000000000004</v>
      </c>
      <c r="I137" s="274"/>
      <c r="J137" s="270"/>
      <c r="K137" s="270"/>
      <c r="L137" s="275"/>
      <c r="M137" s="276"/>
      <c r="N137" s="277"/>
      <c r="O137" s="277"/>
      <c r="P137" s="277"/>
      <c r="Q137" s="277"/>
      <c r="R137" s="277"/>
      <c r="S137" s="277"/>
      <c r="T137" s="278"/>
      <c r="U137" s="15"/>
      <c r="V137" s="15"/>
      <c r="W137" s="15"/>
      <c r="X137" s="15"/>
      <c r="Y137" s="15"/>
      <c r="Z137" s="15"/>
      <c r="AA137" s="15"/>
      <c r="AB137" s="15"/>
      <c r="AC137" s="15"/>
      <c r="AD137" s="15"/>
      <c r="AE137" s="15"/>
      <c r="AT137" s="279" t="s">
        <v>166</v>
      </c>
      <c r="AU137" s="279" t="s">
        <v>81</v>
      </c>
      <c r="AV137" s="15" t="s">
        <v>163</v>
      </c>
      <c r="AW137" s="15" t="s">
        <v>33</v>
      </c>
      <c r="AX137" s="15" t="s">
        <v>79</v>
      </c>
      <c r="AY137" s="279" t="s">
        <v>154</v>
      </c>
    </row>
    <row r="138" s="2" customFormat="1" ht="16.5" customHeight="1">
      <c r="A138" s="38"/>
      <c r="B138" s="39"/>
      <c r="C138" s="247" t="s">
        <v>300</v>
      </c>
      <c r="D138" s="247" t="s">
        <v>228</v>
      </c>
      <c r="E138" s="248" t="s">
        <v>1123</v>
      </c>
      <c r="F138" s="249" t="s">
        <v>1124</v>
      </c>
      <c r="G138" s="250" t="s">
        <v>231</v>
      </c>
      <c r="H138" s="251">
        <v>1.8</v>
      </c>
      <c r="I138" s="252"/>
      <c r="J138" s="253">
        <f>ROUND(I138*H138,2)</f>
        <v>0</v>
      </c>
      <c r="K138" s="249" t="s">
        <v>804</v>
      </c>
      <c r="L138" s="44"/>
      <c r="M138" s="254" t="s">
        <v>19</v>
      </c>
      <c r="N138" s="255" t="s">
        <v>42</v>
      </c>
      <c r="O138" s="84"/>
      <c r="P138" s="223">
        <f>O138*H138</f>
        <v>0</v>
      </c>
      <c r="Q138" s="223">
        <v>0</v>
      </c>
      <c r="R138" s="223">
        <f>Q138*H138</f>
        <v>0</v>
      </c>
      <c r="S138" s="223">
        <v>0</v>
      </c>
      <c r="T138" s="224">
        <f>S138*H138</f>
        <v>0</v>
      </c>
      <c r="U138" s="38"/>
      <c r="V138" s="38"/>
      <c r="W138" s="38"/>
      <c r="X138" s="38"/>
      <c r="Y138" s="38"/>
      <c r="Z138" s="38"/>
      <c r="AA138" s="38"/>
      <c r="AB138" s="38"/>
      <c r="AC138" s="38"/>
      <c r="AD138" s="38"/>
      <c r="AE138" s="38"/>
      <c r="AR138" s="225" t="s">
        <v>163</v>
      </c>
      <c r="AT138" s="225" t="s">
        <v>228</v>
      </c>
      <c r="AU138" s="225" t="s">
        <v>81</v>
      </c>
      <c r="AY138" s="17" t="s">
        <v>154</v>
      </c>
      <c r="BE138" s="226">
        <f>IF(N138="základní",J138,0)</f>
        <v>0</v>
      </c>
      <c r="BF138" s="226">
        <f>IF(N138="snížená",J138,0)</f>
        <v>0</v>
      </c>
      <c r="BG138" s="226">
        <f>IF(N138="zákl. přenesená",J138,0)</f>
        <v>0</v>
      </c>
      <c r="BH138" s="226">
        <f>IF(N138="sníž. přenesená",J138,0)</f>
        <v>0</v>
      </c>
      <c r="BI138" s="226">
        <f>IF(N138="nulová",J138,0)</f>
        <v>0</v>
      </c>
      <c r="BJ138" s="17" t="s">
        <v>79</v>
      </c>
      <c r="BK138" s="226">
        <f>ROUND(I138*H138,2)</f>
        <v>0</v>
      </c>
      <c r="BL138" s="17" t="s">
        <v>163</v>
      </c>
      <c r="BM138" s="225" t="s">
        <v>363</v>
      </c>
    </row>
    <row r="139" s="2" customFormat="1">
      <c r="A139" s="38"/>
      <c r="B139" s="39"/>
      <c r="C139" s="40"/>
      <c r="D139" s="227" t="s">
        <v>165</v>
      </c>
      <c r="E139" s="40"/>
      <c r="F139" s="228" t="s">
        <v>1124</v>
      </c>
      <c r="G139" s="40"/>
      <c r="H139" s="40"/>
      <c r="I139" s="229"/>
      <c r="J139" s="40"/>
      <c r="K139" s="40"/>
      <c r="L139" s="44"/>
      <c r="M139" s="230"/>
      <c r="N139" s="231"/>
      <c r="O139" s="84"/>
      <c r="P139" s="84"/>
      <c r="Q139" s="84"/>
      <c r="R139" s="84"/>
      <c r="S139" s="84"/>
      <c r="T139" s="85"/>
      <c r="U139" s="38"/>
      <c r="V139" s="38"/>
      <c r="W139" s="38"/>
      <c r="X139" s="38"/>
      <c r="Y139" s="38"/>
      <c r="Z139" s="38"/>
      <c r="AA139" s="38"/>
      <c r="AB139" s="38"/>
      <c r="AC139" s="38"/>
      <c r="AD139" s="38"/>
      <c r="AE139" s="38"/>
      <c r="AT139" s="17" t="s">
        <v>165</v>
      </c>
      <c r="AU139" s="17" t="s">
        <v>81</v>
      </c>
    </row>
    <row r="140" s="13" customFormat="1">
      <c r="A140" s="13"/>
      <c r="B140" s="232"/>
      <c r="C140" s="233"/>
      <c r="D140" s="227" t="s">
        <v>166</v>
      </c>
      <c r="E140" s="234" t="s">
        <v>19</v>
      </c>
      <c r="F140" s="235" t="s">
        <v>1125</v>
      </c>
      <c r="G140" s="233"/>
      <c r="H140" s="236">
        <v>1.8</v>
      </c>
      <c r="I140" s="237"/>
      <c r="J140" s="233"/>
      <c r="K140" s="233"/>
      <c r="L140" s="238"/>
      <c r="M140" s="239"/>
      <c r="N140" s="240"/>
      <c r="O140" s="240"/>
      <c r="P140" s="240"/>
      <c r="Q140" s="240"/>
      <c r="R140" s="240"/>
      <c r="S140" s="240"/>
      <c r="T140" s="241"/>
      <c r="U140" s="13"/>
      <c r="V140" s="13"/>
      <c r="W140" s="13"/>
      <c r="X140" s="13"/>
      <c r="Y140" s="13"/>
      <c r="Z140" s="13"/>
      <c r="AA140" s="13"/>
      <c r="AB140" s="13"/>
      <c r="AC140" s="13"/>
      <c r="AD140" s="13"/>
      <c r="AE140" s="13"/>
      <c r="AT140" s="242" t="s">
        <v>166</v>
      </c>
      <c r="AU140" s="242" t="s">
        <v>81</v>
      </c>
      <c r="AV140" s="13" t="s">
        <v>81</v>
      </c>
      <c r="AW140" s="13" t="s">
        <v>33</v>
      </c>
      <c r="AX140" s="13" t="s">
        <v>71</v>
      </c>
      <c r="AY140" s="242" t="s">
        <v>154</v>
      </c>
    </row>
    <row r="141" s="15" customFormat="1">
      <c r="A141" s="15"/>
      <c r="B141" s="269"/>
      <c r="C141" s="270"/>
      <c r="D141" s="227" t="s">
        <v>166</v>
      </c>
      <c r="E141" s="271" t="s">
        <v>19</v>
      </c>
      <c r="F141" s="272" t="s">
        <v>1092</v>
      </c>
      <c r="G141" s="270"/>
      <c r="H141" s="273">
        <v>1.8</v>
      </c>
      <c r="I141" s="274"/>
      <c r="J141" s="270"/>
      <c r="K141" s="270"/>
      <c r="L141" s="275"/>
      <c r="M141" s="276"/>
      <c r="N141" s="277"/>
      <c r="O141" s="277"/>
      <c r="P141" s="277"/>
      <c r="Q141" s="277"/>
      <c r="R141" s="277"/>
      <c r="S141" s="277"/>
      <c r="T141" s="278"/>
      <c r="U141" s="15"/>
      <c r="V141" s="15"/>
      <c r="W141" s="15"/>
      <c r="X141" s="15"/>
      <c r="Y141" s="15"/>
      <c r="Z141" s="15"/>
      <c r="AA141" s="15"/>
      <c r="AB141" s="15"/>
      <c r="AC141" s="15"/>
      <c r="AD141" s="15"/>
      <c r="AE141" s="15"/>
      <c r="AT141" s="279" t="s">
        <v>166</v>
      </c>
      <c r="AU141" s="279" t="s">
        <v>81</v>
      </c>
      <c r="AV141" s="15" t="s">
        <v>163</v>
      </c>
      <c r="AW141" s="15" t="s">
        <v>33</v>
      </c>
      <c r="AX141" s="15" t="s">
        <v>79</v>
      </c>
      <c r="AY141" s="279" t="s">
        <v>154</v>
      </c>
    </row>
    <row r="142" s="2" customFormat="1" ht="16.5" customHeight="1">
      <c r="A142" s="38"/>
      <c r="B142" s="39"/>
      <c r="C142" s="247" t="s">
        <v>305</v>
      </c>
      <c r="D142" s="247" t="s">
        <v>228</v>
      </c>
      <c r="E142" s="248" t="s">
        <v>1126</v>
      </c>
      <c r="F142" s="249" t="s">
        <v>1127</v>
      </c>
      <c r="G142" s="250" t="s">
        <v>231</v>
      </c>
      <c r="H142" s="251">
        <v>1.8</v>
      </c>
      <c r="I142" s="252"/>
      <c r="J142" s="253">
        <f>ROUND(I142*H142,2)</f>
        <v>0</v>
      </c>
      <c r="K142" s="249" t="s">
        <v>804</v>
      </c>
      <c r="L142" s="44"/>
      <c r="M142" s="254" t="s">
        <v>19</v>
      </c>
      <c r="N142" s="255" t="s">
        <v>42</v>
      </c>
      <c r="O142" s="84"/>
      <c r="P142" s="223">
        <f>O142*H142</f>
        <v>0</v>
      </c>
      <c r="Q142" s="223">
        <v>0</v>
      </c>
      <c r="R142" s="223">
        <f>Q142*H142</f>
        <v>0</v>
      </c>
      <c r="S142" s="223">
        <v>0</v>
      </c>
      <c r="T142" s="224">
        <f>S142*H142</f>
        <v>0</v>
      </c>
      <c r="U142" s="38"/>
      <c r="V142" s="38"/>
      <c r="W142" s="38"/>
      <c r="X142" s="38"/>
      <c r="Y142" s="38"/>
      <c r="Z142" s="38"/>
      <c r="AA142" s="38"/>
      <c r="AB142" s="38"/>
      <c r="AC142" s="38"/>
      <c r="AD142" s="38"/>
      <c r="AE142" s="38"/>
      <c r="AR142" s="225" t="s">
        <v>163</v>
      </c>
      <c r="AT142" s="225" t="s">
        <v>228</v>
      </c>
      <c r="AU142" s="225" t="s">
        <v>81</v>
      </c>
      <c r="AY142" s="17" t="s">
        <v>154</v>
      </c>
      <c r="BE142" s="226">
        <f>IF(N142="základní",J142,0)</f>
        <v>0</v>
      </c>
      <c r="BF142" s="226">
        <f>IF(N142="snížená",J142,0)</f>
        <v>0</v>
      </c>
      <c r="BG142" s="226">
        <f>IF(N142="zákl. přenesená",J142,0)</f>
        <v>0</v>
      </c>
      <c r="BH142" s="226">
        <f>IF(N142="sníž. přenesená",J142,0)</f>
        <v>0</v>
      </c>
      <c r="BI142" s="226">
        <f>IF(N142="nulová",J142,0)</f>
        <v>0</v>
      </c>
      <c r="BJ142" s="17" t="s">
        <v>79</v>
      </c>
      <c r="BK142" s="226">
        <f>ROUND(I142*H142,2)</f>
        <v>0</v>
      </c>
      <c r="BL142" s="17" t="s">
        <v>163</v>
      </c>
      <c r="BM142" s="225" t="s">
        <v>373</v>
      </c>
    </row>
    <row r="143" s="2" customFormat="1">
      <c r="A143" s="38"/>
      <c r="B143" s="39"/>
      <c r="C143" s="40"/>
      <c r="D143" s="227" t="s">
        <v>165</v>
      </c>
      <c r="E143" s="40"/>
      <c r="F143" s="228" t="s">
        <v>1127</v>
      </c>
      <c r="G143" s="40"/>
      <c r="H143" s="40"/>
      <c r="I143" s="229"/>
      <c r="J143" s="40"/>
      <c r="K143" s="40"/>
      <c r="L143" s="44"/>
      <c r="M143" s="230"/>
      <c r="N143" s="231"/>
      <c r="O143" s="84"/>
      <c r="P143" s="84"/>
      <c r="Q143" s="84"/>
      <c r="R143" s="84"/>
      <c r="S143" s="84"/>
      <c r="T143" s="85"/>
      <c r="U143" s="38"/>
      <c r="V143" s="38"/>
      <c r="W143" s="38"/>
      <c r="X143" s="38"/>
      <c r="Y143" s="38"/>
      <c r="Z143" s="38"/>
      <c r="AA143" s="38"/>
      <c r="AB143" s="38"/>
      <c r="AC143" s="38"/>
      <c r="AD143" s="38"/>
      <c r="AE143" s="38"/>
      <c r="AT143" s="17" t="s">
        <v>165</v>
      </c>
      <c r="AU143" s="17" t="s">
        <v>81</v>
      </c>
    </row>
    <row r="144" s="12" customFormat="1" ht="22.8" customHeight="1">
      <c r="A144" s="12"/>
      <c r="B144" s="196"/>
      <c r="C144" s="197"/>
      <c r="D144" s="198" t="s">
        <v>70</v>
      </c>
      <c r="E144" s="210" t="s">
        <v>175</v>
      </c>
      <c r="F144" s="210" t="s">
        <v>1213</v>
      </c>
      <c r="G144" s="197"/>
      <c r="H144" s="197"/>
      <c r="I144" s="200"/>
      <c r="J144" s="211">
        <f>BK144</f>
        <v>0</v>
      </c>
      <c r="K144" s="197"/>
      <c r="L144" s="202"/>
      <c r="M144" s="203"/>
      <c r="N144" s="204"/>
      <c r="O144" s="204"/>
      <c r="P144" s="205">
        <f>SUM(P145:P168)</f>
        <v>0</v>
      </c>
      <c r="Q144" s="204"/>
      <c r="R144" s="205">
        <f>SUM(R145:R168)</f>
        <v>0</v>
      </c>
      <c r="S144" s="204"/>
      <c r="T144" s="206">
        <f>SUM(T145:T168)</f>
        <v>0</v>
      </c>
      <c r="U144" s="12"/>
      <c r="V144" s="12"/>
      <c r="W144" s="12"/>
      <c r="X144" s="12"/>
      <c r="Y144" s="12"/>
      <c r="Z144" s="12"/>
      <c r="AA144" s="12"/>
      <c r="AB144" s="12"/>
      <c r="AC144" s="12"/>
      <c r="AD144" s="12"/>
      <c r="AE144" s="12"/>
      <c r="AR144" s="207" t="s">
        <v>79</v>
      </c>
      <c r="AT144" s="208" t="s">
        <v>70</v>
      </c>
      <c r="AU144" s="208" t="s">
        <v>79</v>
      </c>
      <c r="AY144" s="207" t="s">
        <v>154</v>
      </c>
      <c r="BK144" s="209">
        <f>SUM(BK145:BK168)</f>
        <v>0</v>
      </c>
    </row>
    <row r="145" s="2" customFormat="1" ht="16.5" customHeight="1">
      <c r="A145" s="38"/>
      <c r="B145" s="39"/>
      <c r="C145" s="247" t="s">
        <v>8</v>
      </c>
      <c r="D145" s="247" t="s">
        <v>228</v>
      </c>
      <c r="E145" s="248" t="s">
        <v>1214</v>
      </c>
      <c r="F145" s="249" t="s">
        <v>1215</v>
      </c>
      <c r="G145" s="250" t="s">
        <v>238</v>
      </c>
      <c r="H145" s="251">
        <v>1.3999999999999999</v>
      </c>
      <c r="I145" s="252"/>
      <c r="J145" s="253">
        <f>ROUND(I145*H145,2)</f>
        <v>0</v>
      </c>
      <c r="K145" s="249" t="s">
        <v>804</v>
      </c>
      <c r="L145" s="44"/>
      <c r="M145" s="254" t="s">
        <v>19</v>
      </c>
      <c r="N145" s="255" t="s">
        <v>42</v>
      </c>
      <c r="O145" s="84"/>
      <c r="P145" s="223">
        <f>O145*H145</f>
        <v>0</v>
      </c>
      <c r="Q145" s="223">
        <v>0</v>
      </c>
      <c r="R145" s="223">
        <f>Q145*H145</f>
        <v>0</v>
      </c>
      <c r="S145" s="223">
        <v>0</v>
      </c>
      <c r="T145" s="224">
        <f>S145*H145</f>
        <v>0</v>
      </c>
      <c r="U145" s="38"/>
      <c r="V145" s="38"/>
      <c r="W145" s="38"/>
      <c r="X145" s="38"/>
      <c r="Y145" s="38"/>
      <c r="Z145" s="38"/>
      <c r="AA145" s="38"/>
      <c r="AB145" s="38"/>
      <c r="AC145" s="38"/>
      <c r="AD145" s="38"/>
      <c r="AE145" s="38"/>
      <c r="AR145" s="225" t="s">
        <v>163</v>
      </c>
      <c r="AT145" s="225" t="s">
        <v>228</v>
      </c>
      <c r="AU145" s="225" t="s">
        <v>81</v>
      </c>
      <c r="AY145" s="17" t="s">
        <v>154</v>
      </c>
      <c r="BE145" s="226">
        <f>IF(N145="základní",J145,0)</f>
        <v>0</v>
      </c>
      <c r="BF145" s="226">
        <f>IF(N145="snížená",J145,0)</f>
        <v>0</v>
      </c>
      <c r="BG145" s="226">
        <f>IF(N145="zákl. přenesená",J145,0)</f>
        <v>0</v>
      </c>
      <c r="BH145" s="226">
        <f>IF(N145="sníž. přenesená",J145,0)</f>
        <v>0</v>
      </c>
      <c r="BI145" s="226">
        <f>IF(N145="nulová",J145,0)</f>
        <v>0</v>
      </c>
      <c r="BJ145" s="17" t="s">
        <v>79</v>
      </c>
      <c r="BK145" s="226">
        <f>ROUND(I145*H145,2)</f>
        <v>0</v>
      </c>
      <c r="BL145" s="17" t="s">
        <v>163</v>
      </c>
      <c r="BM145" s="225" t="s">
        <v>381</v>
      </c>
    </row>
    <row r="146" s="2" customFormat="1">
      <c r="A146" s="38"/>
      <c r="B146" s="39"/>
      <c r="C146" s="40"/>
      <c r="D146" s="227" t="s">
        <v>165</v>
      </c>
      <c r="E146" s="40"/>
      <c r="F146" s="228" t="s">
        <v>1215</v>
      </c>
      <c r="G146" s="40"/>
      <c r="H146" s="40"/>
      <c r="I146" s="229"/>
      <c r="J146" s="40"/>
      <c r="K146" s="40"/>
      <c r="L146" s="44"/>
      <c r="M146" s="230"/>
      <c r="N146" s="231"/>
      <c r="O146" s="84"/>
      <c r="P146" s="84"/>
      <c r="Q146" s="84"/>
      <c r="R146" s="84"/>
      <c r="S146" s="84"/>
      <c r="T146" s="85"/>
      <c r="U146" s="38"/>
      <c r="V146" s="38"/>
      <c r="W146" s="38"/>
      <c r="X146" s="38"/>
      <c r="Y146" s="38"/>
      <c r="Z146" s="38"/>
      <c r="AA146" s="38"/>
      <c r="AB146" s="38"/>
      <c r="AC146" s="38"/>
      <c r="AD146" s="38"/>
      <c r="AE146" s="38"/>
      <c r="AT146" s="17" t="s">
        <v>165</v>
      </c>
      <c r="AU146" s="17" t="s">
        <v>81</v>
      </c>
    </row>
    <row r="147" s="13" customFormat="1">
      <c r="A147" s="13"/>
      <c r="B147" s="232"/>
      <c r="C147" s="233"/>
      <c r="D147" s="227" t="s">
        <v>166</v>
      </c>
      <c r="E147" s="234" t="s">
        <v>19</v>
      </c>
      <c r="F147" s="235" t="s">
        <v>1216</v>
      </c>
      <c r="G147" s="233"/>
      <c r="H147" s="236">
        <v>1.3999999999999999</v>
      </c>
      <c r="I147" s="237"/>
      <c r="J147" s="233"/>
      <c r="K147" s="233"/>
      <c r="L147" s="238"/>
      <c r="M147" s="239"/>
      <c r="N147" s="240"/>
      <c r="O147" s="240"/>
      <c r="P147" s="240"/>
      <c r="Q147" s="240"/>
      <c r="R147" s="240"/>
      <c r="S147" s="240"/>
      <c r="T147" s="241"/>
      <c r="U147" s="13"/>
      <c r="V147" s="13"/>
      <c r="W147" s="13"/>
      <c r="X147" s="13"/>
      <c r="Y147" s="13"/>
      <c r="Z147" s="13"/>
      <c r="AA147" s="13"/>
      <c r="AB147" s="13"/>
      <c r="AC147" s="13"/>
      <c r="AD147" s="13"/>
      <c r="AE147" s="13"/>
      <c r="AT147" s="242" t="s">
        <v>166</v>
      </c>
      <c r="AU147" s="242" t="s">
        <v>81</v>
      </c>
      <c r="AV147" s="13" t="s">
        <v>81</v>
      </c>
      <c r="AW147" s="13" t="s">
        <v>33</v>
      </c>
      <c r="AX147" s="13" t="s">
        <v>71</v>
      </c>
      <c r="AY147" s="242" t="s">
        <v>154</v>
      </c>
    </row>
    <row r="148" s="15" customFormat="1">
      <c r="A148" s="15"/>
      <c r="B148" s="269"/>
      <c r="C148" s="270"/>
      <c r="D148" s="227" t="s">
        <v>166</v>
      </c>
      <c r="E148" s="271" t="s">
        <v>19</v>
      </c>
      <c r="F148" s="272" t="s">
        <v>1092</v>
      </c>
      <c r="G148" s="270"/>
      <c r="H148" s="273">
        <v>1.3999999999999999</v>
      </c>
      <c r="I148" s="274"/>
      <c r="J148" s="270"/>
      <c r="K148" s="270"/>
      <c r="L148" s="275"/>
      <c r="M148" s="276"/>
      <c r="N148" s="277"/>
      <c r="O148" s="277"/>
      <c r="P148" s="277"/>
      <c r="Q148" s="277"/>
      <c r="R148" s="277"/>
      <c r="S148" s="277"/>
      <c r="T148" s="278"/>
      <c r="U148" s="15"/>
      <c r="V148" s="15"/>
      <c r="W148" s="15"/>
      <c r="X148" s="15"/>
      <c r="Y148" s="15"/>
      <c r="Z148" s="15"/>
      <c r="AA148" s="15"/>
      <c r="AB148" s="15"/>
      <c r="AC148" s="15"/>
      <c r="AD148" s="15"/>
      <c r="AE148" s="15"/>
      <c r="AT148" s="279" t="s">
        <v>166</v>
      </c>
      <c r="AU148" s="279" t="s">
        <v>81</v>
      </c>
      <c r="AV148" s="15" t="s">
        <v>163</v>
      </c>
      <c r="AW148" s="15" t="s">
        <v>33</v>
      </c>
      <c r="AX148" s="15" t="s">
        <v>79</v>
      </c>
      <c r="AY148" s="279" t="s">
        <v>154</v>
      </c>
    </row>
    <row r="149" s="2" customFormat="1" ht="16.5" customHeight="1">
      <c r="A149" s="38"/>
      <c r="B149" s="39"/>
      <c r="C149" s="247" t="s">
        <v>315</v>
      </c>
      <c r="D149" s="247" t="s">
        <v>228</v>
      </c>
      <c r="E149" s="248" t="s">
        <v>1217</v>
      </c>
      <c r="F149" s="249" t="s">
        <v>1218</v>
      </c>
      <c r="G149" s="250" t="s">
        <v>231</v>
      </c>
      <c r="H149" s="251">
        <v>6.0999999999999996</v>
      </c>
      <c r="I149" s="252"/>
      <c r="J149" s="253">
        <f>ROUND(I149*H149,2)</f>
        <v>0</v>
      </c>
      <c r="K149" s="249" t="s">
        <v>804</v>
      </c>
      <c r="L149" s="44"/>
      <c r="M149" s="254" t="s">
        <v>19</v>
      </c>
      <c r="N149" s="255" t="s">
        <v>42</v>
      </c>
      <c r="O149" s="84"/>
      <c r="P149" s="223">
        <f>O149*H149</f>
        <v>0</v>
      </c>
      <c r="Q149" s="223">
        <v>0</v>
      </c>
      <c r="R149" s="223">
        <f>Q149*H149</f>
        <v>0</v>
      </c>
      <c r="S149" s="223">
        <v>0</v>
      </c>
      <c r="T149" s="224">
        <f>S149*H149</f>
        <v>0</v>
      </c>
      <c r="U149" s="38"/>
      <c r="V149" s="38"/>
      <c r="W149" s="38"/>
      <c r="X149" s="38"/>
      <c r="Y149" s="38"/>
      <c r="Z149" s="38"/>
      <c r="AA149" s="38"/>
      <c r="AB149" s="38"/>
      <c r="AC149" s="38"/>
      <c r="AD149" s="38"/>
      <c r="AE149" s="38"/>
      <c r="AR149" s="225" t="s">
        <v>163</v>
      </c>
      <c r="AT149" s="225" t="s">
        <v>228</v>
      </c>
      <c r="AU149" s="225" t="s">
        <v>81</v>
      </c>
      <c r="AY149" s="17" t="s">
        <v>154</v>
      </c>
      <c r="BE149" s="226">
        <f>IF(N149="základní",J149,0)</f>
        <v>0</v>
      </c>
      <c r="BF149" s="226">
        <f>IF(N149="snížená",J149,0)</f>
        <v>0</v>
      </c>
      <c r="BG149" s="226">
        <f>IF(N149="zákl. přenesená",J149,0)</f>
        <v>0</v>
      </c>
      <c r="BH149" s="226">
        <f>IF(N149="sníž. přenesená",J149,0)</f>
        <v>0</v>
      </c>
      <c r="BI149" s="226">
        <f>IF(N149="nulová",J149,0)</f>
        <v>0</v>
      </c>
      <c r="BJ149" s="17" t="s">
        <v>79</v>
      </c>
      <c r="BK149" s="226">
        <f>ROUND(I149*H149,2)</f>
        <v>0</v>
      </c>
      <c r="BL149" s="17" t="s">
        <v>163</v>
      </c>
      <c r="BM149" s="225" t="s">
        <v>400</v>
      </c>
    </row>
    <row r="150" s="2" customFormat="1">
      <c r="A150" s="38"/>
      <c r="B150" s="39"/>
      <c r="C150" s="40"/>
      <c r="D150" s="227" t="s">
        <v>165</v>
      </c>
      <c r="E150" s="40"/>
      <c r="F150" s="228" t="s">
        <v>1218</v>
      </c>
      <c r="G150" s="40"/>
      <c r="H150" s="40"/>
      <c r="I150" s="229"/>
      <c r="J150" s="40"/>
      <c r="K150" s="40"/>
      <c r="L150" s="44"/>
      <c r="M150" s="230"/>
      <c r="N150" s="231"/>
      <c r="O150" s="84"/>
      <c r="P150" s="84"/>
      <c r="Q150" s="84"/>
      <c r="R150" s="84"/>
      <c r="S150" s="84"/>
      <c r="T150" s="85"/>
      <c r="U150" s="38"/>
      <c r="V150" s="38"/>
      <c r="W150" s="38"/>
      <c r="X150" s="38"/>
      <c r="Y150" s="38"/>
      <c r="Z150" s="38"/>
      <c r="AA150" s="38"/>
      <c r="AB150" s="38"/>
      <c r="AC150" s="38"/>
      <c r="AD150" s="38"/>
      <c r="AE150" s="38"/>
      <c r="AT150" s="17" t="s">
        <v>165</v>
      </c>
      <c r="AU150" s="17" t="s">
        <v>81</v>
      </c>
    </row>
    <row r="151" s="13" customFormat="1">
      <c r="A151" s="13"/>
      <c r="B151" s="232"/>
      <c r="C151" s="233"/>
      <c r="D151" s="227" t="s">
        <v>166</v>
      </c>
      <c r="E151" s="234" t="s">
        <v>19</v>
      </c>
      <c r="F151" s="235" t="s">
        <v>1219</v>
      </c>
      <c r="G151" s="233"/>
      <c r="H151" s="236">
        <v>6.0999999999999996</v>
      </c>
      <c r="I151" s="237"/>
      <c r="J151" s="233"/>
      <c r="K151" s="233"/>
      <c r="L151" s="238"/>
      <c r="M151" s="239"/>
      <c r="N151" s="240"/>
      <c r="O151" s="240"/>
      <c r="P151" s="240"/>
      <c r="Q151" s="240"/>
      <c r="R151" s="240"/>
      <c r="S151" s="240"/>
      <c r="T151" s="241"/>
      <c r="U151" s="13"/>
      <c r="V151" s="13"/>
      <c r="W151" s="13"/>
      <c r="X151" s="13"/>
      <c r="Y151" s="13"/>
      <c r="Z151" s="13"/>
      <c r="AA151" s="13"/>
      <c r="AB151" s="13"/>
      <c r="AC151" s="13"/>
      <c r="AD151" s="13"/>
      <c r="AE151" s="13"/>
      <c r="AT151" s="242" t="s">
        <v>166</v>
      </c>
      <c r="AU151" s="242" t="s">
        <v>81</v>
      </c>
      <c r="AV151" s="13" t="s">
        <v>81</v>
      </c>
      <c r="AW151" s="13" t="s">
        <v>33</v>
      </c>
      <c r="AX151" s="13" t="s">
        <v>71</v>
      </c>
      <c r="AY151" s="242" t="s">
        <v>154</v>
      </c>
    </row>
    <row r="152" s="15" customFormat="1">
      <c r="A152" s="15"/>
      <c r="B152" s="269"/>
      <c r="C152" s="270"/>
      <c r="D152" s="227" t="s">
        <v>166</v>
      </c>
      <c r="E152" s="271" t="s">
        <v>19</v>
      </c>
      <c r="F152" s="272" t="s">
        <v>1092</v>
      </c>
      <c r="G152" s="270"/>
      <c r="H152" s="273">
        <v>6.0999999999999996</v>
      </c>
      <c r="I152" s="274"/>
      <c r="J152" s="270"/>
      <c r="K152" s="270"/>
      <c r="L152" s="275"/>
      <c r="M152" s="276"/>
      <c r="N152" s="277"/>
      <c r="O152" s="277"/>
      <c r="P152" s="277"/>
      <c r="Q152" s="277"/>
      <c r="R152" s="277"/>
      <c r="S152" s="277"/>
      <c r="T152" s="278"/>
      <c r="U152" s="15"/>
      <c r="V152" s="15"/>
      <c r="W152" s="15"/>
      <c r="X152" s="15"/>
      <c r="Y152" s="15"/>
      <c r="Z152" s="15"/>
      <c r="AA152" s="15"/>
      <c r="AB152" s="15"/>
      <c r="AC152" s="15"/>
      <c r="AD152" s="15"/>
      <c r="AE152" s="15"/>
      <c r="AT152" s="279" t="s">
        <v>166</v>
      </c>
      <c r="AU152" s="279" t="s">
        <v>81</v>
      </c>
      <c r="AV152" s="15" t="s">
        <v>163</v>
      </c>
      <c r="AW152" s="15" t="s">
        <v>33</v>
      </c>
      <c r="AX152" s="15" t="s">
        <v>79</v>
      </c>
      <c r="AY152" s="279" t="s">
        <v>154</v>
      </c>
    </row>
    <row r="153" s="2" customFormat="1" ht="16.5" customHeight="1">
      <c r="A153" s="38"/>
      <c r="B153" s="39"/>
      <c r="C153" s="247" t="s">
        <v>320</v>
      </c>
      <c r="D153" s="247" t="s">
        <v>228</v>
      </c>
      <c r="E153" s="248" t="s">
        <v>1220</v>
      </c>
      <c r="F153" s="249" t="s">
        <v>1221</v>
      </c>
      <c r="G153" s="250" t="s">
        <v>231</v>
      </c>
      <c r="H153" s="251">
        <v>6.0999999999999996</v>
      </c>
      <c r="I153" s="252"/>
      <c r="J153" s="253">
        <f>ROUND(I153*H153,2)</f>
        <v>0</v>
      </c>
      <c r="K153" s="249" t="s">
        <v>804</v>
      </c>
      <c r="L153" s="44"/>
      <c r="M153" s="254" t="s">
        <v>19</v>
      </c>
      <c r="N153" s="255" t="s">
        <v>42</v>
      </c>
      <c r="O153" s="84"/>
      <c r="P153" s="223">
        <f>O153*H153</f>
        <v>0</v>
      </c>
      <c r="Q153" s="223">
        <v>0</v>
      </c>
      <c r="R153" s="223">
        <f>Q153*H153</f>
        <v>0</v>
      </c>
      <c r="S153" s="223">
        <v>0</v>
      </c>
      <c r="T153" s="224">
        <f>S153*H153</f>
        <v>0</v>
      </c>
      <c r="U153" s="38"/>
      <c r="V153" s="38"/>
      <c r="W153" s="38"/>
      <c r="X153" s="38"/>
      <c r="Y153" s="38"/>
      <c r="Z153" s="38"/>
      <c r="AA153" s="38"/>
      <c r="AB153" s="38"/>
      <c r="AC153" s="38"/>
      <c r="AD153" s="38"/>
      <c r="AE153" s="38"/>
      <c r="AR153" s="225" t="s">
        <v>163</v>
      </c>
      <c r="AT153" s="225" t="s">
        <v>228</v>
      </c>
      <c r="AU153" s="225" t="s">
        <v>81</v>
      </c>
      <c r="AY153" s="17" t="s">
        <v>154</v>
      </c>
      <c r="BE153" s="226">
        <f>IF(N153="základní",J153,0)</f>
        <v>0</v>
      </c>
      <c r="BF153" s="226">
        <f>IF(N153="snížená",J153,0)</f>
        <v>0</v>
      </c>
      <c r="BG153" s="226">
        <f>IF(N153="zákl. přenesená",J153,0)</f>
        <v>0</v>
      </c>
      <c r="BH153" s="226">
        <f>IF(N153="sníž. přenesená",J153,0)</f>
        <v>0</v>
      </c>
      <c r="BI153" s="226">
        <f>IF(N153="nulová",J153,0)</f>
        <v>0</v>
      </c>
      <c r="BJ153" s="17" t="s">
        <v>79</v>
      </c>
      <c r="BK153" s="226">
        <f>ROUND(I153*H153,2)</f>
        <v>0</v>
      </c>
      <c r="BL153" s="17" t="s">
        <v>163</v>
      </c>
      <c r="BM153" s="225" t="s">
        <v>414</v>
      </c>
    </row>
    <row r="154" s="2" customFormat="1">
      <c r="A154" s="38"/>
      <c r="B154" s="39"/>
      <c r="C154" s="40"/>
      <c r="D154" s="227" t="s">
        <v>165</v>
      </c>
      <c r="E154" s="40"/>
      <c r="F154" s="228" t="s">
        <v>1221</v>
      </c>
      <c r="G154" s="40"/>
      <c r="H154" s="40"/>
      <c r="I154" s="229"/>
      <c r="J154" s="40"/>
      <c r="K154" s="40"/>
      <c r="L154" s="44"/>
      <c r="M154" s="230"/>
      <c r="N154" s="231"/>
      <c r="O154" s="84"/>
      <c r="P154" s="84"/>
      <c r="Q154" s="84"/>
      <c r="R154" s="84"/>
      <c r="S154" s="84"/>
      <c r="T154" s="85"/>
      <c r="U154" s="38"/>
      <c r="V154" s="38"/>
      <c r="W154" s="38"/>
      <c r="X154" s="38"/>
      <c r="Y154" s="38"/>
      <c r="Z154" s="38"/>
      <c r="AA154" s="38"/>
      <c r="AB154" s="38"/>
      <c r="AC154" s="38"/>
      <c r="AD154" s="38"/>
      <c r="AE154" s="38"/>
      <c r="AT154" s="17" t="s">
        <v>165</v>
      </c>
      <c r="AU154" s="17" t="s">
        <v>81</v>
      </c>
    </row>
    <row r="155" s="2" customFormat="1" ht="16.5" customHeight="1">
      <c r="A155" s="38"/>
      <c r="B155" s="39"/>
      <c r="C155" s="247" t="s">
        <v>326</v>
      </c>
      <c r="D155" s="247" t="s">
        <v>228</v>
      </c>
      <c r="E155" s="248" t="s">
        <v>1222</v>
      </c>
      <c r="F155" s="249" t="s">
        <v>1223</v>
      </c>
      <c r="G155" s="250" t="s">
        <v>253</v>
      </c>
      <c r="H155" s="251">
        <v>0.14000000000000001</v>
      </c>
      <c r="I155" s="252"/>
      <c r="J155" s="253">
        <f>ROUND(I155*H155,2)</f>
        <v>0</v>
      </c>
      <c r="K155" s="249" t="s">
        <v>804</v>
      </c>
      <c r="L155" s="44"/>
      <c r="M155" s="254" t="s">
        <v>19</v>
      </c>
      <c r="N155" s="255" t="s">
        <v>42</v>
      </c>
      <c r="O155" s="84"/>
      <c r="P155" s="223">
        <f>O155*H155</f>
        <v>0</v>
      </c>
      <c r="Q155" s="223">
        <v>0</v>
      </c>
      <c r="R155" s="223">
        <f>Q155*H155</f>
        <v>0</v>
      </c>
      <c r="S155" s="223">
        <v>0</v>
      </c>
      <c r="T155" s="224">
        <f>S155*H155</f>
        <v>0</v>
      </c>
      <c r="U155" s="38"/>
      <c r="V155" s="38"/>
      <c r="W155" s="38"/>
      <c r="X155" s="38"/>
      <c r="Y155" s="38"/>
      <c r="Z155" s="38"/>
      <c r="AA155" s="38"/>
      <c r="AB155" s="38"/>
      <c r="AC155" s="38"/>
      <c r="AD155" s="38"/>
      <c r="AE155" s="38"/>
      <c r="AR155" s="225" t="s">
        <v>163</v>
      </c>
      <c r="AT155" s="225" t="s">
        <v>228</v>
      </c>
      <c r="AU155" s="225" t="s">
        <v>81</v>
      </c>
      <c r="AY155" s="17" t="s">
        <v>154</v>
      </c>
      <c r="BE155" s="226">
        <f>IF(N155="základní",J155,0)</f>
        <v>0</v>
      </c>
      <c r="BF155" s="226">
        <f>IF(N155="snížená",J155,0)</f>
        <v>0</v>
      </c>
      <c r="BG155" s="226">
        <f>IF(N155="zákl. přenesená",J155,0)</f>
        <v>0</v>
      </c>
      <c r="BH155" s="226">
        <f>IF(N155="sníž. přenesená",J155,0)</f>
        <v>0</v>
      </c>
      <c r="BI155" s="226">
        <f>IF(N155="nulová",J155,0)</f>
        <v>0</v>
      </c>
      <c r="BJ155" s="17" t="s">
        <v>79</v>
      </c>
      <c r="BK155" s="226">
        <f>ROUND(I155*H155,2)</f>
        <v>0</v>
      </c>
      <c r="BL155" s="17" t="s">
        <v>163</v>
      </c>
      <c r="BM155" s="225" t="s">
        <v>433</v>
      </c>
    </row>
    <row r="156" s="2" customFormat="1">
      <c r="A156" s="38"/>
      <c r="B156" s="39"/>
      <c r="C156" s="40"/>
      <c r="D156" s="227" t="s">
        <v>165</v>
      </c>
      <c r="E156" s="40"/>
      <c r="F156" s="228" t="s">
        <v>1223</v>
      </c>
      <c r="G156" s="40"/>
      <c r="H156" s="40"/>
      <c r="I156" s="229"/>
      <c r="J156" s="40"/>
      <c r="K156" s="40"/>
      <c r="L156" s="44"/>
      <c r="M156" s="230"/>
      <c r="N156" s="231"/>
      <c r="O156" s="84"/>
      <c r="P156" s="84"/>
      <c r="Q156" s="84"/>
      <c r="R156" s="84"/>
      <c r="S156" s="84"/>
      <c r="T156" s="85"/>
      <c r="U156" s="38"/>
      <c r="V156" s="38"/>
      <c r="W156" s="38"/>
      <c r="X156" s="38"/>
      <c r="Y156" s="38"/>
      <c r="Z156" s="38"/>
      <c r="AA156" s="38"/>
      <c r="AB156" s="38"/>
      <c r="AC156" s="38"/>
      <c r="AD156" s="38"/>
      <c r="AE156" s="38"/>
      <c r="AT156" s="17" t="s">
        <v>165</v>
      </c>
      <c r="AU156" s="17" t="s">
        <v>81</v>
      </c>
    </row>
    <row r="157" s="13" customFormat="1">
      <c r="A157" s="13"/>
      <c r="B157" s="232"/>
      <c r="C157" s="233"/>
      <c r="D157" s="227" t="s">
        <v>166</v>
      </c>
      <c r="E157" s="234" t="s">
        <v>19</v>
      </c>
      <c r="F157" s="235" t="s">
        <v>1224</v>
      </c>
      <c r="G157" s="233"/>
      <c r="H157" s="236">
        <v>0.14000000000000001</v>
      </c>
      <c r="I157" s="237"/>
      <c r="J157" s="233"/>
      <c r="K157" s="233"/>
      <c r="L157" s="238"/>
      <c r="M157" s="239"/>
      <c r="N157" s="240"/>
      <c r="O157" s="240"/>
      <c r="P157" s="240"/>
      <c r="Q157" s="240"/>
      <c r="R157" s="240"/>
      <c r="S157" s="240"/>
      <c r="T157" s="241"/>
      <c r="U157" s="13"/>
      <c r="V157" s="13"/>
      <c r="W157" s="13"/>
      <c r="X157" s="13"/>
      <c r="Y157" s="13"/>
      <c r="Z157" s="13"/>
      <c r="AA157" s="13"/>
      <c r="AB157" s="13"/>
      <c r="AC157" s="13"/>
      <c r="AD157" s="13"/>
      <c r="AE157" s="13"/>
      <c r="AT157" s="242" t="s">
        <v>166</v>
      </c>
      <c r="AU157" s="242" t="s">
        <v>81</v>
      </c>
      <c r="AV157" s="13" t="s">
        <v>81</v>
      </c>
      <c r="AW157" s="13" t="s">
        <v>33</v>
      </c>
      <c r="AX157" s="13" t="s">
        <v>71</v>
      </c>
      <c r="AY157" s="242" t="s">
        <v>154</v>
      </c>
    </row>
    <row r="158" s="15" customFormat="1">
      <c r="A158" s="15"/>
      <c r="B158" s="269"/>
      <c r="C158" s="270"/>
      <c r="D158" s="227" t="s">
        <v>166</v>
      </c>
      <c r="E158" s="271" t="s">
        <v>19</v>
      </c>
      <c r="F158" s="272" t="s">
        <v>1092</v>
      </c>
      <c r="G158" s="270"/>
      <c r="H158" s="273">
        <v>0.14000000000000001</v>
      </c>
      <c r="I158" s="274"/>
      <c r="J158" s="270"/>
      <c r="K158" s="270"/>
      <c r="L158" s="275"/>
      <c r="M158" s="276"/>
      <c r="N158" s="277"/>
      <c r="O158" s="277"/>
      <c r="P158" s="277"/>
      <c r="Q158" s="277"/>
      <c r="R158" s="277"/>
      <c r="S158" s="277"/>
      <c r="T158" s="278"/>
      <c r="U158" s="15"/>
      <c r="V158" s="15"/>
      <c r="W158" s="15"/>
      <c r="X158" s="15"/>
      <c r="Y158" s="15"/>
      <c r="Z158" s="15"/>
      <c r="AA158" s="15"/>
      <c r="AB158" s="15"/>
      <c r="AC158" s="15"/>
      <c r="AD158" s="15"/>
      <c r="AE158" s="15"/>
      <c r="AT158" s="279" t="s">
        <v>166</v>
      </c>
      <c r="AU158" s="279" t="s">
        <v>81</v>
      </c>
      <c r="AV158" s="15" t="s">
        <v>163</v>
      </c>
      <c r="AW158" s="15" t="s">
        <v>33</v>
      </c>
      <c r="AX158" s="15" t="s">
        <v>79</v>
      </c>
      <c r="AY158" s="279" t="s">
        <v>154</v>
      </c>
    </row>
    <row r="159" s="2" customFormat="1">
      <c r="A159" s="38"/>
      <c r="B159" s="39"/>
      <c r="C159" s="247" t="s">
        <v>332</v>
      </c>
      <c r="D159" s="247" t="s">
        <v>228</v>
      </c>
      <c r="E159" s="248" t="s">
        <v>1225</v>
      </c>
      <c r="F159" s="249" t="s">
        <v>1226</v>
      </c>
      <c r="G159" s="250" t="s">
        <v>160</v>
      </c>
      <c r="H159" s="251">
        <v>6</v>
      </c>
      <c r="I159" s="252"/>
      <c r="J159" s="253">
        <f>ROUND(I159*H159,2)</f>
        <v>0</v>
      </c>
      <c r="K159" s="249" t="s">
        <v>804</v>
      </c>
      <c r="L159" s="44"/>
      <c r="M159" s="254" t="s">
        <v>19</v>
      </c>
      <c r="N159" s="255" t="s">
        <v>42</v>
      </c>
      <c r="O159" s="84"/>
      <c r="P159" s="223">
        <f>O159*H159</f>
        <v>0</v>
      </c>
      <c r="Q159" s="223">
        <v>0</v>
      </c>
      <c r="R159" s="223">
        <f>Q159*H159</f>
        <v>0</v>
      </c>
      <c r="S159" s="223">
        <v>0</v>
      </c>
      <c r="T159" s="224">
        <f>S159*H159</f>
        <v>0</v>
      </c>
      <c r="U159" s="38"/>
      <c r="V159" s="38"/>
      <c r="W159" s="38"/>
      <c r="X159" s="38"/>
      <c r="Y159" s="38"/>
      <c r="Z159" s="38"/>
      <c r="AA159" s="38"/>
      <c r="AB159" s="38"/>
      <c r="AC159" s="38"/>
      <c r="AD159" s="38"/>
      <c r="AE159" s="38"/>
      <c r="AR159" s="225" t="s">
        <v>163</v>
      </c>
      <c r="AT159" s="225" t="s">
        <v>228</v>
      </c>
      <c r="AU159" s="225" t="s">
        <v>81</v>
      </c>
      <c r="AY159" s="17" t="s">
        <v>154</v>
      </c>
      <c r="BE159" s="226">
        <f>IF(N159="základní",J159,0)</f>
        <v>0</v>
      </c>
      <c r="BF159" s="226">
        <f>IF(N159="snížená",J159,0)</f>
        <v>0</v>
      </c>
      <c r="BG159" s="226">
        <f>IF(N159="zákl. přenesená",J159,0)</f>
        <v>0</v>
      </c>
      <c r="BH159" s="226">
        <f>IF(N159="sníž. přenesená",J159,0)</f>
        <v>0</v>
      </c>
      <c r="BI159" s="226">
        <f>IF(N159="nulová",J159,0)</f>
        <v>0</v>
      </c>
      <c r="BJ159" s="17" t="s">
        <v>79</v>
      </c>
      <c r="BK159" s="226">
        <f>ROUND(I159*H159,2)</f>
        <v>0</v>
      </c>
      <c r="BL159" s="17" t="s">
        <v>163</v>
      </c>
      <c r="BM159" s="225" t="s">
        <v>445</v>
      </c>
    </row>
    <row r="160" s="2" customFormat="1">
      <c r="A160" s="38"/>
      <c r="B160" s="39"/>
      <c r="C160" s="40"/>
      <c r="D160" s="227" t="s">
        <v>165</v>
      </c>
      <c r="E160" s="40"/>
      <c r="F160" s="228" t="s">
        <v>1226</v>
      </c>
      <c r="G160" s="40"/>
      <c r="H160" s="40"/>
      <c r="I160" s="229"/>
      <c r="J160" s="40"/>
      <c r="K160" s="40"/>
      <c r="L160" s="44"/>
      <c r="M160" s="230"/>
      <c r="N160" s="231"/>
      <c r="O160" s="84"/>
      <c r="P160" s="84"/>
      <c r="Q160" s="84"/>
      <c r="R160" s="84"/>
      <c r="S160" s="84"/>
      <c r="T160" s="85"/>
      <c r="U160" s="38"/>
      <c r="V160" s="38"/>
      <c r="W160" s="38"/>
      <c r="X160" s="38"/>
      <c r="Y160" s="38"/>
      <c r="Z160" s="38"/>
      <c r="AA160" s="38"/>
      <c r="AB160" s="38"/>
      <c r="AC160" s="38"/>
      <c r="AD160" s="38"/>
      <c r="AE160" s="38"/>
      <c r="AT160" s="17" t="s">
        <v>165</v>
      </c>
      <c r="AU160" s="17" t="s">
        <v>81</v>
      </c>
    </row>
    <row r="161" s="2" customFormat="1" ht="33" customHeight="1">
      <c r="A161" s="38"/>
      <c r="B161" s="39"/>
      <c r="C161" s="247" t="s">
        <v>337</v>
      </c>
      <c r="D161" s="247" t="s">
        <v>228</v>
      </c>
      <c r="E161" s="248" t="s">
        <v>1227</v>
      </c>
      <c r="F161" s="249" t="s">
        <v>1228</v>
      </c>
      <c r="G161" s="250" t="s">
        <v>238</v>
      </c>
      <c r="H161" s="251">
        <v>11.577</v>
      </c>
      <c r="I161" s="252"/>
      <c r="J161" s="253">
        <f>ROUND(I161*H161,2)</f>
        <v>0</v>
      </c>
      <c r="K161" s="249" t="s">
        <v>804</v>
      </c>
      <c r="L161" s="44"/>
      <c r="M161" s="254" t="s">
        <v>19</v>
      </c>
      <c r="N161" s="255" t="s">
        <v>42</v>
      </c>
      <c r="O161" s="84"/>
      <c r="P161" s="223">
        <f>O161*H161</f>
        <v>0</v>
      </c>
      <c r="Q161" s="223">
        <v>0</v>
      </c>
      <c r="R161" s="223">
        <f>Q161*H161</f>
        <v>0</v>
      </c>
      <c r="S161" s="223">
        <v>0</v>
      </c>
      <c r="T161" s="224">
        <f>S161*H161</f>
        <v>0</v>
      </c>
      <c r="U161" s="38"/>
      <c r="V161" s="38"/>
      <c r="W161" s="38"/>
      <c r="X161" s="38"/>
      <c r="Y161" s="38"/>
      <c r="Z161" s="38"/>
      <c r="AA161" s="38"/>
      <c r="AB161" s="38"/>
      <c r="AC161" s="38"/>
      <c r="AD161" s="38"/>
      <c r="AE161" s="38"/>
      <c r="AR161" s="225" t="s">
        <v>163</v>
      </c>
      <c r="AT161" s="225" t="s">
        <v>228</v>
      </c>
      <c r="AU161" s="225" t="s">
        <v>81</v>
      </c>
      <c r="AY161" s="17" t="s">
        <v>154</v>
      </c>
      <c r="BE161" s="226">
        <f>IF(N161="základní",J161,0)</f>
        <v>0</v>
      </c>
      <c r="BF161" s="226">
        <f>IF(N161="snížená",J161,0)</f>
        <v>0</v>
      </c>
      <c r="BG161" s="226">
        <f>IF(N161="zákl. přenesená",J161,0)</f>
        <v>0</v>
      </c>
      <c r="BH161" s="226">
        <f>IF(N161="sníž. přenesená",J161,0)</f>
        <v>0</v>
      </c>
      <c r="BI161" s="226">
        <f>IF(N161="nulová",J161,0)</f>
        <v>0</v>
      </c>
      <c r="BJ161" s="17" t="s">
        <v>79</v>
      </c>
      <c r="BK161" s="226">
        <f>ROUND(I161*H161,2)</f>
        <v>0</v>
      </c>
      <c r="BL161" s="17" t="s">
        <v>163</v>
      </c>
      <c r="BM161" s="225" t="s">
        <v>458</v>
      </c>
    </row>
    <row r="162" s="2" customFormat="1">
      <c r="A162" s="38"/>
      <c r="B162" s="39"/>
      <c r="C162" s="40"/>
      <c r="D162" s="227" t="s">
        <v>165</v>
      </c>
      <c r="E162" s="40"/>
      <c r="F162" s="228" t="s">
        <v>1228</v>
      </c>
      <c r="G162" s="40"/>
      <c r="H162" s="40"/>
      <c r="I162" s="229"/>
      <c r="J162" s="40"/>
      <c r="K162" s="40"/>
      <c r="L162" s="44"/>
      <c r="M162" s="230"/>
      <c r="N162" s="231"/>
      <c r="O162" s="84"/>
      <c r="P162" s="84"/>
      <c r="Q162" s="84"/>
      <c r="R162" s="84"/>
      <c r="S162" s="84"/>
      <c r="T162" s="85"/>
      <c r="U162" s="38"/>
      <c r="V162" s="38"/>
      <c r="W162" s="38"/>
      <c r="X162" s="38"/>
      <c r="Y162" s="38"/>
      <c r="Z162" s="38"/>
      <c r="AA162" s="38"/>
      <c r="AB162" s="38"/>
      <c r="AC162" s="38"/>
      <c r="AD162" s="38"/>
      <c r="AE162" s="38"/>
      <c r="AT162" s="17" t="s">
        <v>165</v>
      </c>
      <c r="AU162" s="17" t="s">
        <v>81</v>
      </c>
    </row>
    <row r="163" s="13" customFormat="1">
      <c r="A163" s="13"/>
      <c r="B163" s="232"/>
      <c r="C163" s="233"/>
      <c r="D163" s="227" t="s">
        <v>166</v>
      </c>
      <c r="E163" s="234" t="s">
        <v>19</v>
      </c>
      <c r="F163" s="235" t="s">
        <v>1229</v>
      </c>
      <c r="G163" s="233"/>
      <c r="H163" s="236">
        <v>11.577</v>
      </c>
      <c r="I163" s="237"/>
      <c r="J163" s="233"/>
      <c r="K163" s="233"/>
      <c r="L163" s="238"/>
      <c r="M163" s="239"/>
      <c r="N163" s="240"/>
      <c r="O163" s="240"/>
      <c r="P163" s="240"/>
      <c r="Q163" s="240"/>
      <c r="R163" s="240"/>
      <c r="S163" s="240"/>
      <c r="T163" s="241"/>
      <c r="U163" s="13"/>
      <c r="V163" s="13"/>
      <c r="W163" s="13"/>
      <c r="X163" s="13"/>
      <c r="Y163" s="13"/>
      <c r="Z163" s="13"/>
      <c r="AA163" s="13"/>
      <c r="AB163" s="13"/>
      <c r="AC163" s="13"/>
      <c r="AD163" s="13"/>
      <c r="AE163" s="13"/>
      <c r="AT163" s="242" t="s">
        <v>166</v>
      </c>
      <c r="AU163" s="242" t="s">
        <v>81</v>
      </c>
      <c r="AV163" s="13" t="s">
        <v>81</v>
      </c>
      <c r="AW163" s="13" t="s">
        <v>33</v>
      </c>
      <c r="AX163" s="13" t="s">
        <v>71</v>
      </c>
      <c r="AY163" s="242" t="s">
        <v>154</v>
      </c>
    </row>
    <row r="164" s="15" customFormat="1">
      <c r="A164" s="15"/>
      <c r="B164" s="269"/>
      <c r="C164" s="270"/>
      <c r="D164" s="227" t="s">
        <v>166</v>
      </c>
      <c r="E164" s="271" t="s">
        <v>19</v>
      </c>
      <c r="F164" s="272" t="s">
        <v>1092</v>
      </c>
      <c r="G164" s="270"/>
      <c r="H164" s="273">
        <v>11.577</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166</v>
      </c>
      <c r="AU164" s="279" t="s">
        <v>81</v>
      </c>
      <c r="AV164" s="15" t="s">
        <v>163</v>
      </c>
      <c r="AW164" s="15" t="s">
        <v>33</v>
      </c>
      <c r="AX164" s="15" t="s">
        <v>79</v>
      </c>
      <c r="AY164" s="279" t="s">
        <v>154</v>
      </c>
    </row>
    <row r="165" s="2" customFormat="1" ht="16.5" customHeight="1">
      <c r="A165" s="38"/>
      <c r="B165" s="39"/>
      <c r="C165" s="247" t="s">
        <v>7</v>
      </c>
      <c r="D165" s="247" t="s">
        <v>228</v>
      </c>
      <c r="E165" s="248" t="s">
        <v>1230</v>
      </c>
      <c r="F165" s="249" t="s">
        <v>1231</v>
      </c>
      <c r="G165" s="250" t="s">
        <v>231</v>
      </c>
      <c r="H165" s="251">
        <v>4</v>
      </c>
      <c r="I165" s="252"/>
      <c r="J165" s="253">
        <f>ROUND(I165*H165,2)</f>
        <v>0</v>
      </c>
      <c r="K165" s="249" t="s">
        <v>804</v>
      </c>
      <c r="L165" s="44"/>
      <c r="M165" s="254" t="s">
        <v>19</v>
      </c>
      <c r="N165" s="255" t="s">
        <v>42</v>
      </c>
      <c r="O165" s="84"/>
      <c r="P165" s="223">
        <f>O165*H165</f>
        <v>0</v>
      </c>
      <c r="Q165" s="223">
        <v>0</v>
      </c>
      <c r="R165" s="223">
        <f>Q165*H165</f>
        <v>0</v>
      </c>
      <c r="S165" s="223">
        <v>0</v>
      </c>
      <c r="T165" s="224">
        <f>S165*H165</f>
        <v>0</v>
      </c>
      <c r="U165" s="38"/>
      <c r="V165" s="38"/>
      <c r="W165" s="38"/>
      <c r="X165" s="38"/>
      <c r="Y165" s="38"/>
      <c r="Z165" s="38"/>
      <c r="AA165" s="38"/>
      <c r="AB165" s="38"/>
      <c r="AC165" s="38"/>
      <c r="AD165" s="38"/>
      <c r="AE165" s="38"/>
      <c r="AR165" s="225" t="s">
        <v>163</v>
      </c>
      <c r="AT165" s="225" t="s">
        <v>228</v>
      </c>
      <c r="AU165" s="225" t="s">
        <v>81</v>
      </c>
      <c r="AY165" s="17" t="s">
        <v>154</v>
      </c>
      <c r="BE165" s="226">
        <f>IF(N165="základní",J165,0)</f>
        <v>0</v>
      </c>
      <c r="BF165" s="226">
        <f>IF(N165="snížená",J165,0)</f>
        <v>0</v>
      </c>
      <c r="BG165" s="226">
        <f>IF(N165="zákl. přenesená",J165,0)</f>
        <v>0</v>
      </c>
      <c r="BH165" s="226">
        <f>IF(N165="sníž. přenesená",J165,0)</f>
        <v>0</v>
      </c>
      <c r="BI165" s="226">
        <f>IF(N165="nulová",J165,0)</f>
        <v>0</v>
      </c>
      <c r="BJ165" s="17" t="s">
        <v>79</v>
      </c>
      <c r="BK165" s="226">
        <f>ROUND(I165*H165,2)</f>
        <v>0</v>
      </c>
      <c r="BL165" s="17" t="s">
        <v>163</v>
      </c>
      <c r="BM165" s="225" t="s">
        <v>470</v>
      </c>
    </row>
    <row r="166" s="2" customFormat="1">
      <c r="A166" s="38"/>
      <c r="B166" s="39"/>
      <c r="C166" s="40"/>
      <c r="D166" s="227" t="s">
        <v>165</v>
      </c>
      <c r="E166" s="40"/>
      <c r="F166" s="228" t="s">
        <v>1231</v>
      </c>
      <c r="G166" s="40"/>
      <c r="H166" s="40"/>
      <c r="I166" s="229"/>
      <c r="J166" s="40"/>
      <c r="K166" s="40"/>
      <c r="L166" s="44"/>
      <c r="M166" s="230"/>
      <c r="N166" s="231"/>
      <c r="O166" s="84"/>
      <c r="P166" s="84"/>
      <c r="Q166" s="84"/>
      <c r="R166" s="84"/>
      <c r="S166" s="84"/>
      <c r="T166" s="85"/>
      <c r="U166" s="38"/>
      <c r="V166" s="38"/>
      <c r="W166" s="38"/>
      <c r="X166" s="38"/>
      <c r="Y166" s="38"/>
      <c r="Z166" s="38"/>
      <c r="AA166" s="38"/>
      <c r="AB166" s="38"/>
      <c r="AC166" s="38"/>
      <c r="AD166" s="38"/>
      <c r="AE166" s="38"/>
      <c r="AT166" s="17" t="s">
        <v>165</v>
      </c>
      <c r="AU166" s="17" t="s">
        <v>81</v>
      </c>
    </row>
    <row r="167" s="2" customFormat="1" ht="16.5" customHeight="1">
      <c r="A167" s="38"/>
      <c r="B167" s="39"/>
      <c r="C167" s="247" t="s">
        <v>345</v>
      </c>
      <c r="D167" s="247" t="s">
        <v>228</v>
      </c>
      <c r="E167" s="248" t="s">
        <v>1232</v>
      </c>
      <c r="F167" s="249" t="s">
        <v>1233</v>
      </c>
      <c r="G167" s="250" t="s">
        <v>231</v>
      </c>
      <c r="H167" s="251">
        <v>4</v>
      </c>
      <c r="I167" s="252"/>
      <c r="J167" s="253">
        <f>ROUND(I167*H167,2)</f>
        <v>0</v>
      </c>
      <c r="K167" s="249" t="s">
        <v>804</v>
      </c>
      <c r="L167" s="44"/>
      <c r="M167" s="254" t="s">
        <v>19</v>
      </c>
      <c r="N167" s="255" t="s">
        <v>42</v>
      </c>
      <c r="O167" s="84"/>
      <c r="P167" s="223">
        <f>O167*H167</f>
        <v>0</v>
      </c>
      <c r="Q167" s="223">
        <v>0</v>
      </c>
      <c r="R167" s="223">
        <f>Q167*H167</f>
        <v>0</v>
      </c>
      <c r="S167" s="223">
        <v>0</v>
      </c>
      <c r="T167" s="224">
        <f>S167*H167</f>
        <v>0</v>
      </c>
      <c r="U167" s="38"/>
      <c r="V167" s="38"/>
      <c r="W167" s="38"/>
      <c r="X167" s="38"/>
      <c r="Y167" s="38"/>
      <c r="Z167" s="38"/>
      <c r="AA167" s="38"/>
      <c r="AB167" s="38"/>
      <c r="AC167" s="38"/>
      <c r="AD167" s="38"/>
      <c r="AE167" s="38"/>
      <c r="AR167" s="225" t="s">
        <v>163</v>
      </c>
      <c r="AT167" s="225" t="s">
        <v>228</v>
      </c>
      <c r="AU167" s="225" t="s">
        <v>81</v>
      </c>
      <c r="AY167" s="17" t="s">
        <v>154</v>
      </c>
      <c r="BE167" s="226">
        <f>IF(N167="základní",J167,0)</f>
        <v>0</v>
      </c>
      <c r="BF167" s="226">
        <f>IF(N167="snížená",J167,0)</f>
        <v>0</v>
      </c>
      <c r="BG167" s="226">
        <f>IF(N167="zákl. přenesená",J167,0)</f>
        <v>0</v>
      </c>
      <c r="BH167" s="226">
        <f>IF(N167="sníž. přenesená",J167,0)</f>
        <v>0</v>
      </c>
      <c r="BI167" s="226">
        <f>IF(N167="nulová",J167,0)</f>
        <v>0</v>
      </c>
      <c r="BJ167" s="17" t="s">
        <v>79</v>
      </c>
      <c r="BK167" s="226">
        <f>ROUND(I167*H167,2)</f>
        <v>0</v>
      </c>
      <c r="BL167" s="17" t="s">
        <v>163</v>
      </c>
      <c r="BM167" s="225" t="s">
        <v>481</v>
      </c>
    </row>
    <row r="168" s="2" customFormat="1">
      <c r="A168" s="38"/>
      <c r="B168" s="39"/>
      <c r="C168" s="40"/>
      <c r="D168" s="227" t="s">
        <v>165</v>
      </c>
      <c r="E168" s="40"/>
      <c r="F168" s="228" t="s">
        <v>1233</v>
      </c>
      <c r="G168" s="40"/>
      <c r="H168" s="40"/>
      <c r="I168" s="229"/>
      <c r="J168" s="40"/>
      <c r="K168" s="40"/>
      <c r="L168" s="44"/>
      <c r="M168" s="230"/>
      <c r="N168" s="231"/>
      <c r="O168" s="84"/>
      <c r="P168" s="84"/>
      <c r="Q168" s="84"/>
      <c r="R168" s="84"/>
      <c r="S168" s="84"/>
      <c r="T168" s="85"/>
      <c r="U168" s="38"/>
      <c r="V168" s="38"/>
      <c r="W168" s="38"/>
      <c r="X168" s="38"/>
      <c r="Y168" s="38"/>
      <c r="Z168" s="38"/>
      <c r="AA168" s="38"/>
      <c r="AB168" s="38"/>
      <c r="AC168" s="38"/>
      <c r="AD168" s="38"/>
      <c r="AE168" s="38"/>
      <c r="AT168" s="17" t="s">
        <v>165</v>
      </c>
      <c r="AU168" s="17" t="s">
        <v>81</v>
      </c>
    </row>
    <row r="169" s="12" customFormat="1" ht="22.8" customHeight="1">
      <c r="A169" s="12"/>
      <c r="B169" s="196"/>
      <c r="C169" s="197"/>
      <c r="D169" s="198" t="s">
        <v>70</v>
      </c>
      <c r="E169" s="210" t="s">
        <v>163</v>
      </c>
      <c r="F169" s="210" t="s">
        <v>1128</v>
      </c>
      <c r="G169" s="197"/>
      <c r="H169" s="197"/>
      <c r="I169" s="200"/>
      <c r="J169" s="211">
        <f>BK169</f>
        <v>0</v>
      </c>
      <c r="K169" s="197"/>
      <c r="L169" s="202"/>
      <c r="M169" s="203"/>
      <c r="N169" s="204"/>
      <c r="O169" s="204"/>
      <c r="P169" s="205">
        <f>SUM(P170:P184)</f>
        <v>0</v>
      </c>
      <c r="Q169" s="204"/>
      <c r="R169" s="205">
        <f>SUM(R170:R184)</f>
        <v>0</v>
      </c>
      <c r="S169" s="204"/>
      <c r="T169" s="206">
        <f>SUM(T170:T184)</f>
        <v>0</v>
      </c>
      <c r="U169" s="12"/>
      <c r="V169" s="12"/>
      <c r="W169" s="12"/>
      <c r="X169" s="12"/>
      <c r="Y169" s="12"/>
      <c r="Z169" s="12"/>
      <c r="AA169" s="12"/>
      <c r="AB169" s="12"/>
      <c r="AC169" s="12"/>
      <c r="AD169" s="12"/>
      <c r="AE169" s="12"/>
      <c r="AR169" s="207" t="s">
        <v>79</v>
      </c>
      <c r="AT169" s="208" t="s">
        <v>70</v>
      </c>
      <c r="AU169" s="208" t="s">
        <v>79</v>
      </c>
      <c r="AY169" s="207" t="s">
        <v>154</v>
      </c>
      <c r="BK169" s="209">
        <f>SUM(BK170:BK184)</f>
        <v>0</v>
      </c>
    </row>
    <row r="170" s="2" customFormat="1" ht="33" customHeight="1">
      <c r="A170" s="38"/>
      <c r="B170" s="39"/>
      <c r="C170" s="247" t="s">
        <v>351</v>
      </c>
      <c r="D170" s="247" t="s">
        <v>228</v>
      </c>
      <c r="E170" s="248" t="s">
        <v>1234</v>
      </c>
      <c r="F170" s="249" t="s">
        <v>1235</v>
      </c>
      <c r="G170" s="250" t="s">
        <v>170</v>
      </c>
      <c r="H170" s="251">
        <v>9.5</v>
      </c>
      <c r="I170" s="252"/>
      <c r="J170" s="253">
        <f>ROUND(I170*H170,2)</f>
        <v>0</v>
      </c>
      <c r="K170" s="249" t="s">
        <v>804</v>
      </c>
      <c r="L170" s="44"/>
      <c r="M170" s="254" t="s">
        <v>19</v>
      </c>
      <c r="N170" s="255" t="s">
        <v>42</v>
      </c>
      <c r="O170" s="84"/>
      <c r="P170" s="223">
        <f>O170*H170</f>
        <v>0</v>
      </c>
      <c r="Q170" s="223">
        <v>0</v>
      </c>
      <c r="R170" s="223">
        <f>Q170*H170</f>
        <v>0</v>
      </c>
      <c r="S170" s="223">
        <v>0</v>
      </c>
      <c r="T170" s="224">
        <f>S170*H170</f>
        <v>0</v>
      </c>
      <c r="U170" s="38"/>
      <c r="V170" s="38"/>
      <c r="W170" s="38"/>
      <c r="X170" s="38"/>
      <c r="Y170" s="38"/>
      <c r="Z170" s="38"/>
      <c r="AA170" s="38"/>
      <c r="AB170" s="38"/>
      <c r="AC170" s="38"/>
      <c r="AD170" s="38"/>
      <c r="AE170" s="38"/>
      <c r="AR170" s="225" t="s">
        <v>163</v>
      </c>
      <c r="AT170" s="225" t="s">
        <v>228</v>
      </c>
      <c r="AU170" s="225" t="s">
        <v>81</v>
      </c>
      <c r="AY170" s="17" t="s">
        <v>154</v>
      </c>
      <c r="BE170" s="226">
        <f>IF(N170="základní",J170,0)</f>
        <v>0</v>
      </c>
      <c r="BF170" s="226">
        <f>IF(N170="snížená",J170,0)</f>
        <v>0</v>
      </c>
      <c r="BG170" s="226">
        <f>IF(N170="zákl. přenesená",J170,0)</f>
        <v>0</v>
      </c>
      <c r="BH170" s="226">
        <f>IF(N170="sníž. přenesená",J170,0)</f>
        <v>0</v>
      </c>
      <c r="BI170" s="226">
        <f>IF(N170="nulová",J170,0)</f>
        <v>0</v>
      </c>
      <c r="BJ170" s="17" t="s">
        <v>79</v>
      </c>
      <c r="BK170" s="226">
        <f>ROUND(I170*H170,2)</f>
        <v>0</v>
      </c>
      <c r="BL170" s="17" t="s">
        <v>163</v>
      </c>
      <c r="BM170" s="225" t="s">
        <v>623</v>
      </c>
    </row>
    <row r="171" s="2" customFormat="1">
      <c r="A171" s="38"/>
      <c r="B171" s="39"/>
      <c r="C171" s="40"/>
      <c r="D171" s="227" t="s">
        <v>165</v>
      </c>
      <c r="E171" s="40"/>
      <c r="F171" s="228" t="s">
        <v>1235</v>
      </c>
      <c r="G171" s="40"/>
      <c r="H171" s="40"/>
      <c r="I171" s="229"/>
      <c r="J171" s="40"/>
      <c r="K171" s="40"/>
      <c r="L171" s="44"/>
      <c r="M171" s="230"/>
      <c r="N171" s="231"/>
      <c r="O171" s="84"/>
      <c r="P171" s="84"/>
      <c r="Q171" s="84"/>
      <c r="R171" s="84"/>
      <c r="S171" s="84"/>
      <c r="T171" s="85"/>
      <c r="U171" s="38"/>
      <c r="V171" s="38"/>
      <c r="W171" s="38"/>
      <c r="X171" s="38"/>
      <c r="Y171" s="38"/>
      <c r="Z171" s="38"/>
      <c r="AA171" s="38"/>
      <c r="AB171" s="38"/>
      <c r="AC171" s="38"/>
      <c r="AD171" s="38"/>
      <c r="AE171" s="38"/>
      <c r="AT171" s="17" t="s">
        <v>165</v>
      </c>
      <c r="AU171" s="17" t="s">
        <v>81</v>
      </c>
    </row>
    <row r="172" s="2" customFormat="1">
      <c r="A172" s="38"/>
      <c r="B172" s="39"/>
      <c r="C172" s="212" t="s">
        <v>355</v>
      </c>
      <c r="D172" s="212" t="s">
        <v>157</v>
      </c>
      <c r="E172" s="214" t="s">
        <v>1236</v>
      </c>
      <c r="F172" s="215" t="s">
        <v>1237</v>
      </c>
      <c r="G172" s="216" t="s">
        <v>170</v>
      </c>
      <c r="H172" s="217">
        <v>9.5</v>
      </c>
      <c r="I172" s="218"/>
      <c r="J172" s="219">
        <f>ROUND(I172*H172,2)</f>
        <v>0</v>
      </c>
      <c r="K172" s="215" t="s">
        <v>804</v>
      </c>
      <c r="L172" s="220"/>
      <c r="M172" s="221" t="s">
        <v>19</v>
      </c>
      <c r="N172" s="222" t="s">
        <v>42</v>
      </c>
      <c r="O172" s="84"/>
      <c r="P172" s="223">
        <f>O172*H172</f>
        <v>0</v>
      </c>
      <c r="Q172" s="223">
        <v>0</v>
      </c>
      <c r="R172" s="223">
        <f>Q172*H172</f>
        <v>0</v>
      </c>
      <c r="S172" s="223">
        <v>0</v>
      </c>
      <c r="T172" s="224">
        <f>S172*H172</f>
        <v>0</v>
      </c>
      <c r="U172" s="38"/>
      <c r="V172" s="38"/>
      <c r="W172" s="38"/>
      <c r="X172" s="38"/>
      <c r="Y172" s="38"/>
      <c r="Z172" s="38"/>
      <c r="AA172" s="38"/>
      <c r="AB172" s="38"/>
      <c r="AC172" s="38"/>
      <c r="AD172" s="38"/>
      <c r="AE172" s="38"/>
      <c r="AR172" s="225" t="s">
        <v>162</v>
      </c>
      <c r="AT172" s="225" t="s">
        <v>157</v>
      </c>
      <c r="AU172" s="225" t="s">
        <v>81</v>
      </c>
      <c r="AY172" s="17" t="s">
        <v>154</v>
      </c>
      <c r="BE172" s="226">
        <f>IF(N172="základní",J172,0)</f>
        <v>0</v>
      </c>
      <c r="BF172" s="226">
        <f>IF(N172="snížená",J172,0)</f>
        <v>0</v>
      </c>
      <c r="BG172" s="226">
        <f>IF(N172="zákl. přenesená",J172,0)</f>
        <v>0</v>
      </c>
      <c r="BH172" s="226">
        <f>IF(N172="sníž. přenesená",J172,0)</f>
        <v>0</v>
      </c>
      <c r="BI172" s="226">
        <f>IF(N172="nulová",J172,0)</f>
        <v>0</v>
      </c>
      <c r="BJ172" s="17" t="s">
        <v>79</v>
      </c>
      <c r="BK172" s="226">
        <f>ROUND(I172*H172,2)</f>
        <v>0</v>
      </c>
      <c r="BL172" s="17" t="s">
        <v>163</v>
      </c>
      <c r="BM172" s="225" t="s">
        <v>632</v>
      </c>
    </row>
    <row r="173" s="2" customFormat="1">
      <c r="A173" s="38"/>
      <c r="B173" s="39"/>
      <c r="C173" s="40"/>
      <c r="D173" s="227" t="s">
        <v>165</v>
      </c>
      <c r="E173" s="40"/>
      <c r="F173" s="228" t="s">
        <v>1237</v>
      </c>
      <c r="G173" s="40"/>
      <c r="H173" s="40"/>
      <c r="I173" s="229"/>
      <c r="J173" s="40"/>
      <c r="K173" s="40"/>
      <c r="L173" s="44"/>
      <c r="M173" s="230"/>
      <c r="N173" s="231"/>
      <c r="O173" s="84"/>
      <c r="P173" s="84"/>
      <c r="Q173" s="84"/>
      <c r="R173" s="84"/>
      <c r="S173" s="84"/>
      <c r="T173" s="85"/>
      <c r="U173" s="38"/>
      <c r="V173" s="38"/>
      <c r="W173" s="38"/>
      <c r="X173" s="38"/>
      <c r="Y173" s="38"/>
      <c r="Z173" s="38"/>
      <c r="AA173" s="38"/>
      <c r="AB173" s="38"/>
      <c r="AC173" s="38"/>
      <c r="AD173" s="38"/>
      <c r="AE173" s="38"/>
      <c r="AT173" s="17" t="s">
        <v>165</v>
      </c>
      <c r="AU173" s="17" t="s">
        <v>81</v>
      </c>
    </row>
    <row r="174" s="2" customFormat="1" ht="16.5" customHeight="1">
      <c r="A174" s="38"/>
      <c r="B174" s="39"/>
      <c r="C174" s="247" t="s">
        <v>359</v>
      </c>
      <c r="D174" s="247" t="s">
        <v>228</v>
      </c>
      <c r="E174" s="248" t="s">
        <v>1238</v>
      </c>
      <c r="F174" s="249" t="s">
        <v>1239</v>
      </c>
      <c r="G174" s="250" t="s">
        <v>238</v>
      </c>
      <c r="H174" s="251">
        <v>5.7000000000000002</v>
      </c>
      <c r="I174" s="252"/>
      <c r="J174" s="253">
        <f>ROUND(I174*H174,2)</f>
        <v>0</v>
      </c>
      <c r="K174" s="249" t="s">
        <v>804</v>
      </c>
      <c r="L174" s="44"/>
      <c r="M174" s="254" t="s">
        <v>19</v>
      </c>
      <c r="N174" s="255" t="s">
        <v>42</v>
      </c>
      <c r="O174" s="84"/>
      <c r="P174" s="223">
        <f>O174*H174</f>
        <v>0</v>
      </c>
      <c r="Q174" s="223">
        <v>0</v>
      </c>
      <c r="R174" s="223">
        <f>Q174*H174</f>
        <v>0</v>
      </c>
      <c r="S174" s="223">
        <v>0</v>
      </c>
      <c r="T174" s="224">
        <f>S174*H174</f>
        <v>0</v>
      </c>
      <c r="U174" s="38"/>
      <c r="V174" s="38"/>
      <c r="W174" s="38"/>
      <c r="X174" s="38"/>
      <c r="Y174" s="38"/>
      <c r="Z174" s="38"/>
      <c r="AA174" s="38"/>
      <c r="AB174" s="38"/>
      <c r="AC174" s="38"/>
      <c r="AD174" s="38"/>
      <c r="AE174" s="38"/>
      <c r="AR174" s="225" t="s">
        <v>163</v>
      </c>
      <c r="AT174" s="225" t="s">
        <v>228</v>
      </c>
      <c r="AU174" s="225" t="s">
        <v>81</v>
      </c>
      <c r="AY174" s="17" t="s">
        <v>154</v>
      </c>
      <c r="BE174" s="226">
        <f>IF(N174="základní",J174,0)</f>
        <v>0</v>
      </c>
      <c r="BF174" s="226">
        <f>IF(N174="snížená",J174,0)</f>
        <v>0</v>
      </c>
      <c r="BG174" s="226">
        <f>IF(N174="zákl. přenesená",J174,0)</f>
        <v>0</v>
      </c>
      <c r="BH174" s="226">
        <f>IF(N174="sníž. přenesená",J174,0)</f>
        <v>0</v>
      </c>
      <c r="BI174" s="226">
        <f>IF(N174="nulová",J174,0)</f>
        <v>0</v>
      </c>
      <c r="BJ174" s="17" t="s">
        <v>79</v>
      </c>
      <c r="BK174" s="226">
        <f>ROUND(I174*H174,2)</f>
        <v>0</v>
      </c>
      <c r="BL174" s="17" t="s">
        <v>163</v>
      </c>
      <c r="BM174" s="225" t="s">
        <v>639</v>
      </c>
    </row>
    <row r="175" s="2" customFormat="1">
      <c r="A175" s="38"/>
      <c r="B175" s="39"/>
      <c r="C175" s="40"/>
      <c r="D175" s="227" t="s">
        <v>165</v>
      </c>
      <c r="E175" s="40"/>
      <c r="F175" s="228" t="s">
        <v>1239</v>
      </c>
      <c r="G175" s="40"/>
      <c r="H175" s="40"/>
      <c r="I175" s="229"/>
      <c r="J175" s="40"/>
      <c r="K175" s="40"/>
      <c r="L175" s="44"/>
      <c r="M175" s="230"/>
      <c r="N175" s="231"/>
      <c r="O175" s="84"/>
      <c r="P175" s="84"/>
      <c r="Q175" s="84"/>
      <c r="R175" s="84"/>
      <c r="S175" s="84"/>
      <c r="T175" s="85"/>
      <c r="U175" s="38"/>
      <c r="V175" s="38"/>
      <c r="W175" s="38"/>
      <c r="X175" s="38"/>
      <c r="Y175" s="38"/>
      <c r="Z175" s="38"/>
      <c r="AA175" s="38"/>
      <c r="AB175" s="38"/>
      <c r="AC175" s="38"/>
      <c r="AD175" s="38"/>
      <c r="AE175" s="38"/>
      <c r="AT175" s="17" t="s">
        <v>165</v>
      </c>
      <c r="AU175" s="17" t="s">
        <v>81</v>
      </c>
    </row>
    <row r="176" s="13" customFormat="1">
      <c r="A176" s="13"/>
      <c r="B176" s="232"/>
      <c r="C176" s="233"/>
      <c r="D176" s="227" t="s">
        <v>166</v>
      </c>
      <c r="E176" s="234" t="s">
        <v>19</v>
      </c>
      <c r="F176" s="235" t="s">
        <v>1240</v>
      </c>
      <c r="G176" s="233"/>
      <c r="H176" s="236">
        <v>5.7000000000000002</v>
      </c>
      <c r="I176" s="237"/>
      <c r="J176" s="233"/>
      <c r="K176" s="233"/>
      <c r="L176" s="238"/>
      <c r="M176" s="239"/>
      <c r="N176" s="240"/>
      <c r="O176" s="240"/>
      <c r="P176" s="240"/>
      <c r="Q176" s="240"/>
      <c r="R176" s="240"/>
      <c r="S176" s="240"/>
      <c r="T176" s="241"/>
      <c r="U176" s="13"/>
      <c r="V176" s="13"/>
      <c r="W176" s="13"/>
      <c r="X176" s="13"/>
      <c r="Y176" s="13"/>
      <c r="Z176" s="13"/>
      <c r="AA176" s="13"/>
      <c r="AB176" s="13"/>
      <c r="AC176" s="13"/>
      <c r="AD176" s="13"/>
      <c r="AE176" s="13"/>
      <c r="AT176" s="242" t="s">
        <v>166</v>
      </c>
      <c r="AU176" s="242" t="s">
        <v>81</v>
      </c>
      <c r="AV176" s="13" t="s">
        <v>81</v>
      </c>
      <c r="AW176" s="13" t="s">
        <v>33</v>
      </c>
      <c r="AX176" s="13" t="s">
        <v>71</v>
      </c>
      <c r="AY176" s="242" t="s">
        <v>154</v>
      </c>
    </row>
    <row r="177" s="15" customFormat="1">
      <c r="A177" s="15"/>
      <c r="B177" s="269"/>
      <c r="C177" s="270"/>
      <c r="D177" s="227" t="s">
        <v>166</v>
      </c>
      <c r="E177" s="271" t="s">
        <v>19</v>
      </c>
      <c r="F177" s="272" t="s">
        <v>1092</v>
      </c>
      <c r="G177" s="270"/>
      <c r="H177" s="273">
        <v>5.7000000000000002</v>
      </c>
      <c r="I177" s="274"/>
      <c r="J177" s="270"/>
      <c r="K177" s="270"/>
      <c r="L177" s="275"/>
      <c r="M177" s="276"/>
      <c r="N177" s="277"/>
      <c r="O177" s="277"/>
      <c r="P177" s="277"/>
      <c r="Q177" s="277"/>
      <c r="R177" s="277"/>
      <c r="S177" s="277"/>
      <c r="T177" s="278"/>
      <c r="U177" s="15"/>
      <c r="V177" s="15"/>
      <c r="W177" s="15"/>
      <c r="X177" s="15"/>
      <c r="Y177" s="15"/>
      <c r="Z177" s="15"/>
      <c r="AA177" s="15"/>
      <c r="AB177" s="15"/>
      <c r="AC177" s="15"/>
      <c r="AD177" s="15"/>
      <c r="AE177" s="15"/>
      <c r="AT177" s="279" t="s">
        <v>166</v>
      </c>
      <c r="AU177" s="279" t="s">
        <v>81</v>
      </c>
      <c r="AV177" s="15" t="s">
        <v>163</v>
      </c>
      <c r="AW177" s="15" t="s">
        <v>33</v>
      </c>
      <c r="AX177" s="15" t="s">
        <v>79</v>
      </c>
      <c r="AY177" s="279" t="s">
        <v>154</v>
      </c>
    </row>
    <row r="178" s="2" customFormat="1" ht="33" customHeight="1">
      <c r="A178" s="38"/>
      <c r="B178" s="39"/>
      <c r="C178" s="247" t="s">
        <v>363</v>
      </c>
      <c r="D178" s="247" t="s">
        <v>228</v>
      </c>
      <c r="E178" s="248" t="s">
        <v>1141</v>
      </c>
      <c r="F178" s="249" t="s">
        <v>1142</v>
      </c>
      <c r="G178" s="250" t="s">
        <v>231</v>
      </c>
      <c r="H178" s="251">
        <v>18.800000000000001</v>
      </c>
      <c r="I178" s="252"/>
      <c r="J178" s="253">
        <f>ROUND(I178*H178,2)</f>
        <v>0</v>
      </c>
      <c r="K178" s="249" t="s">
        <v>804</v>
      </c>
      <c r="L178" s="44"/>
      <c r="M178" s="254" t="s">
        <v>19</v>
      </c>
      <c r="N178" s="255" t="s">
        <v>42</v>
      </c>
      <c r="O178" s="84"/>
      <c r="P178" s="223">
        <f>O178*H178</f>
        <v>0</v>
      </c>
      <c r="Q178" s="223">
        <v>0</v>
      </c>
      <c r="R178" s="223">
        <f>Q178*H178</f>
        <v>0</v>
      </c>
      <c r="S178" s="223">
        <v>0</v>
      </c>
      <c r="T178" s="224">
        <f>S178*H178</f>
        <v>0</v>
      </c>
      <c r="U178" s="38"/>
      <c r="V178" s="38"/>
      <c r="W178" s="38"/>
      <c r="X178" s="38"/>
      <c r="Y178" s="38"/>
      <c r="Z178" s="38"/>
      <c r="AA178" s="38"/>
      <c r="AB178" s="38"/>
      <c r="AC178" s="38"/>
      <c r="AD178" s="38"/>
      <c r="AE178" s="38"/>
      <c r="AR178" s="225" t="s">
        <v>163</v>
      </c>
      <c r="AT178" s="225" t="s">
        <v>228</v>
      </c>
      <c r="AU178" s="225" t="s">
        <v>81</v>
      </c>
      <c r="AY178" s="17" t="s">
        <v>154</v>
      </c>
      <c r="BE178" s="226">
        <f>IF(N178="základní",J178,0)</f>
        <v>0</v>
      </c>
      <c r="BF178" s="226">
        <f>IF(N178="snížená",J178,0)</f>
        <v>0</v>
      </c>
      <c r="BG178" s="226">
        <f>IF(N178="zákl. přenesená",J178,0)</f>
        <v>0</v>
      </c>
      <c r="BH178" s="226">
        <f>IF(N178="sníž. přenesená",J178,0)</f>
        <v>0</v>
      </c>
      <c r="BI178" s="226">
        <f>IF(N178="nulová",J178,0)</f>
        <v>0</v>
      </c>
      <c r="BJ178" s="17" t="s">
        <v>79</v>
      </c>
      <c r="BK178" s="226">
        <f>ROUND(I178*H178,2)</f>
        <v>0</v>
      </c>
      <c r="BL178" s="17" t="s">
        <v>163</v>
      </c>
      <c r="BM178" s="225" t="s">
        <v>1157</v>
      </c>
    </row>
    <row r="179" s="2" customFormat="1">
      <c r="A179" s="38"/>
      <c r="B179" s="39"/>
      <c r="C179" s="40"/>
      <c r="D179" s="227" t="s">
        <v>165</v>
      </c>
      <c r="E179" s="40"/>
      <c r="F179" s="228" t="s">
        <v>1142</v>
      </c>
      <c r="G179" s="40"/>
      <c r="H179" s="40"/>
      <c r="I179" s="229"/>
      <c r="J179" s="40"/>
      <c r="K179" s="40"/>
      <c r="L179" s="44"/>
      <c r="M179" s="230"/>
      <c r="N179" s="231"/>
      <c r="O179" s="84"/>
      <c r="P179" s="84"/>
      <c r="Q179" s="84"/>
      <c r="R179" s="84"/>
      <c r="S179" s="84"/>
      <c r="T179" s="85"/>
      <c r="U179" s="38"/>
      <c r="V179" s="38"/>
      <c r="W179" s="38"/>
      <c r="X179" s="38"/>
      <c r="Y179" s="38"/>
      <c r="Z179" s="38"/>
      <c r="AA179" s="38"/>
      <c r="AB179" s="38"/>
      <c r="AC179" s="38"/>
      <c r="AD179" s="38"/>
      <c r="AE179" s="38"/>
      <c r="AT179" s="17" t="s">
        <v>165</v>
      </c>
      <c r="AU179" s="17" t="s">
        <v>81</v>
      </c>
    </row>
    <row r="180" s="13" customFormat="1">
      <c r="A180" s="13"/>
      <c r="B180" s="232"/>
      <c r="C180" s="233"/>
      <c r="D180" s="227" t="s">
        <v>166</v>
      </c>
      <c r="E180" s="234" t="s">
        <v>19</v>
      </c>
      <c r="F180" s="235" t="s">
        <v>1241</v>
      </c>
      <c r="G180" s="233"/>
      <c r="H180" s="236">
        <v>15</v>
      </c>
      <c r="I180" s="237"/>
      <c r="J180" s="233"/>
      <c r="K180" s="233"/>
      <c r="L180" s="238"/>
      <c r="M180" s="239"/>
      <c r="N180" s="240"/>
      <c r="O180" s="240"/>
      <c r="P180" s="240"/>
      <c r="Q180" s="240"/>
      <c r="R180" s="240"/>
      <c r="S180" s="240"/>
      <c r="T180" s="241"/>
      <c r="U180" s="13"/>
      <c r="V180" s="13"/>
      <c r="W180" s="13"/>
      <c r="X180" s="13"/>
      <c r="Y180" s="13"/>
      <c r="Z180" s="13"/>
      <c r="AA180" s="13"/>
      <c r="AB180" s="13"/>
      <c r="AC180" s="13"/>
      <c r="AD180" s="13"/>
      <c r="AE180" s="13"/>
      <c r="AT180" s="242" t="s">
        <v>166</v>
      </c>
      <c r="AU180" s="242" t="s">
        <v>81</v>
      </c>
      <c r="AV180" s="13" t="s">
        <v>81</v>
      </c>
      <c r="AW180" s="13" t="s">
        <v>33</v>
      </c>
      <c r="AX180" s="13" t="s">
        <v>71</v>
      </c>
      <c r="AY180" s="242" t="s">
        <v>154</v>
      </c>
    </row>
    <row r="181" s="13" customFormat="1">
      <c r="A181" s="13"/>
      <c r="B181" s="232"/>
      <c r="C181" s="233"/>
      <c r="D181" s="227" t="s">
        <v>166</v>
      </c>
      <c r="E181" s="234" t="s">
        <v>19</v>
      </c>
      <c r="F181" s="235" t="s">
        <v>1242</v>
      </c>
      <c r="G181" s="233"/>
      <c r="H181" s="236">
        <v>3.7999999999999998</v>
      </c>
      <c r="I181" s="237"/>
      <c r="J181" s="233"/>
      <c r="K181" s="233"/>
      <c r="L181" s="238"/>
      <c r="M181" s="239"/>
      <c r="N181" s="240"/>
      <c r="O181" s="240"/>
      <c r="P181" s="240"/>
      <c r="Q181" s="240"/>
      <c r="R181" s="240"/>
      <c r="S181" s="240"/>
      <c r="T181" s="241"/>
      <c r="U181" s="13"/>
      <c r="V181" s="13"/>
      <c r="W181" s="13"/>
      <c r="X181" s="13"/>
      <c r="Y181" s="13"/>
      <c r="Z181" s="13"/>
      <c r="AA181" s="13"/>
      <c r="AB181" s="13"/>
      <c r="AC181" s="13"/>
      <c r="AD181" s="13"/>
      <c r="AE181" s="13"/>
      <c r="AT181" s="242" t="s">
        <v>166</v>
      </c>
      <c r="AU181" s="242" t="s">
        <v>81</v>
      </c>
      <c r="AV181" s="13" t="s">
        <v>81</v>
      </c>
      <c r="AW181" s="13" t="s">
        <v>33</v>
      </c>
      <c r="AX181" s="13" t="s">
        <v>71</v>
      </c>
      <c r="AY181" s="242" t="s">
        <v>154</v>
      </c>
    </row>
    <row r="182" s="15" customFormat="1">
      <c r="A182" s="15"/>
      <c r="B182" s="269"/>
      <c r="C182" s="270"/>
      <c r="D182" s="227" t="s">
        <v>166</v>
      </c>
      <c r="E182" s="271" t="s">
        <v>19</v>
      </c>
      <c r="F182" s="272" t="s">
        <v>1092</v>
      </c>
      <c r="G182" s="270"/>
      <c r="H182" s="273">
        <v>18.800000000000001</v>
      </c>
      <c r="I182" s="274"/>
      <c r="J182" s="270"/>
      <c r="K182" s="270"/>
      <c r="L182" s="275"/>
      <c r="M182" s="276"/>
      <c r="N182" s="277"/>
      <c r="O182" s="277"/>
      <c r="P182" s="277"/>
      <c r="Q182" s="277"/>
      <c r="R182" s="277"/>
      <c r="S182" s="277"/>
      <c r="T182" s="278"/>
      <c r="U182" s="15"/>
      <c r="V182" s="15"/>
      <c r="W182" s="15"/>
      <c r="X182" s="15"/>
      <c r="Y182" s="15"/>
      <c r="Z182" s="15"/>
      <c r="AA182" s="15"/>
      <c r="AB182" s="15"/>
      <c r="AC182" s="15"/>
      <c r="AD182" s="15"/>
      <c r="AE182" s="15"/>
      <c r="AT182" s="279" t="s">
        <v>166</v>
      </c>
      <c r="AU182" s="279" t="s">
        <v>81</v>
      </c>
      <c r="AV182" s="15" t="s">
        <v>163</v>
      </c>
      <c r="AW182" s="15" t="s">
        <v>33</v>
      </c>
      <c r="AX182" s="15" t="s">
        <v>79</v>
      </c>
      <c r="AY182" s="279" t="s">
        <v>154</v>
      </c>
    </row>
    <row r="183" s="2" customFormat="1">
      <c r="A183" s="38"/>
      <c r="B183" s="39"/>
      <c r="C183" s="247" t="s">
        <v>368</v>
      </c>
      <c r="D183" s="247" t="s">
        <v>228</v>
      </c>
      <c r="E183" s="248" t="s">
        <v>1133</v>
      </c>
      <c r="F183" s="249" t="s">
        <v>1134</v>
      </c>
      <c r="G183" s="250" t="s">
        <v>231</v>
      </c>
      <c r="H183" s="251">
        <v>18.800000000000001</v>
      </c>
      <c r="I183" s="252"/>
      <c r="J183" s="253">
        <f>ROUND(I183*H183,2)</f>
        <v>0</v>
      </c>
      <c r="K183" s="249" t="s">
        <v>804</v>
      </c>
      <c r="L183" s="44"/>
      <c r="M183" s="254" t="s">
        <v>19</v>
      </c>
      <c r="N183" s="255" t="s">
        <v>42</v>
      </c>
      <c r="O183" s="84"/>
      <c r="P183" s="223">
        <f>O183*H183</f>
        <v>0</v>
      </c>
      <c r="Q183" s="223">
        <v>0</v>
      </c>
      <c r="R183" s="223">
        <f>Q183*H183</f>
        <v>0</v>
      </c>
      <c r="S183" s="223">
        <v>0</v>
      </c>
      <c r="T183" s="224">
        <f>S183*H183</f>
        <v>0</v>
      </c>
      <c r="U183" s="38"/>
      <c r="V183" s="38"/>
      <c r="W183" s="38"/>
      <c r="X183" s="38"/>
      <c r="Y183" s="38"/>
      <c r="Z183" s="38"/>
      <c r="AA183" s="38"/>
      <c r="AB183" s="38"/>
      <c r="AC183" s="38"/>
      <c r="AD183" s="38"/>
      <c r="AE183" s="38"/>
      <c r="AR183" s="225" t="s">
        <v>163</v>
      </c>
      <c r="AT183" s="225" t="s">
        <v>228</v>
      </c>
      <c r="AU183" s="225" t="s">
        <v>81</v>
      </c>
      <c r="AY183" s="17" t="s">
        <v>154</v>
      </c>
      <c r="BE183" s="226">
        <f>IF(N183="základní",J183,0)</f>
        <v>0</v>
      </c>
      <c r="BF183" s="226">
        <f>IF(N183="snížená",J183,0)</f>
        <v>0</v>
      </c>
      <c r="BG183" s="226">
        <f>IF(N183="zákl. přenesená",J183,0)</f>
        <v>0</v>
      </c>
      <c r="BH183" s="226">
        <f>IF(N183="sníž. přenesená",J183,0)</f>
        <v>0</v>
      </c>
      <c r="BI183" s="226">
        <f>IF(N183="nulová",J183,0)</f>
        <v>0</v>
      </c>
      <c r="BJ183" s="17" t="s">
        <v>79</v>
      </c>
      <c r="BK183" s="226">
        <f>ROUND(I183*H183,2)</f>
        <v>0</v>
      </c>
      <c r="BL183" s="17" t="s">
        <v>163</v>
      </c>
      <c r="BM183" s="225" t="s">
        <v>1164</v>
      </c>
    </row>
    <row r="184" s="2" customFormat="1">
      <c r="A184" s="38"/>
      <c r="B184" s="39"/>
      <c r="C184" s="40"/>
      <c r="D184" s="227" t="s">
        <v>165</v>
      </c>
      <c r="E184" s="40"/>
      <c r="F184" s="228" t="s">
        <v>1134</v>
      </c>
      <c r="G184" s="40"/>
      <c r="H184" s="40"/>
      <c r="I184" s="229"/>
      <c r="J184" s="40"/>
      <c r="K184" s="40"/>
      <c r="L184" s="44"/>
      <c r="M184" s="230"/>
      <c r="N184" s="231"/>
      <c r="O184" s="84"/>
      <c r="P184" s="84"/>
      <c r="Q184" s="84"/>
      <c r="R184" s="84"/>
      <c r="S184" s="84"/>
      <c r="T184" s="85"/>
      <c r="U184" s="38"/>
      <c r="V184" s="38"/>
      <c r="W184" s="38"/>
      <c r="X184" s="38"/>
      <c r="Y184" s="38"/>
      <c r="Z184" s="38"/>
      <c r="AA184" s="38"/>
      <c r="AB184" s="38"/>
      <c r="AC184" s="38"/>
      <c r="AD184" s="38"/>
      <c r="AE184" s="38"/>
      <c r="AT184" s="17" t="s">
        <v>165</v>
      </c>
      <c r="AU184" s="17" t="s">
        <v>81</v>
      </c>
    </row>
    <row r="185" s="12" customFormat="1" ht="22.8" customHeight="1">
      <c r="A185" s="12"/>
      <c r="B185" s="196"/>
      <c r="C185" s="197"/>
      <c r="D185" s="198" t="s">
        <v>70</v>
      </c>
      <c r="E185" s="210" t="s">
        <v>194</v>
      </c>
      <c r="F185" s="210" t="s">
        <v>1145</v>
      </c>
      <c r="G185" s="197"/>
      <c r="H185" s="197"/>
      <c r="I185" s="200"/>
      <c r="J185" s="211">
        <f>BK185</f>
        <v>0</v>
      </c>
      <c r="K185" s="197"/>
      <c r="L185" s="202"/>
      <c r="M185" s="203"/>
      <c r="N185" s="204"/>
      <c r="O185" s="204"/>
      <c r="P185" s="205">
        <f>SUM(P186:P189)</f>
        <v>0</v>
      </c>
      <c r="Q185" s="204"/>
      <c r="R185" s="205">
        <f>SUM(R186:R189)</f>
        <v>0</v>
      </c>
      <c r="S185" s="204"/>
      <c r="T185" s="206">
        <f>SUM(T186:T189)</f>
        <v>0</v>
      </c>
      <c r="U185" s="12"/>
      <c r="V185" s="12"/>
      <c r="W185" s="12"/>
      <c r="X185" s="12"/>
      <c r="Y185" s="12"/>
      <c r="Z185" s="12"/>
      <c r="AA185" s="12"/>
      <c r="AB185" s="12"/>
      <c r="AC185" s="12"/>
      <c r="AD185" s="12"/>
      <c r="AE185" s="12"/>
      <c r="AR185" s="207" t="s">
        <v>79</v>
      </c>
      <c r="AT185" s="208" t="s">
        <v>70</v>
      </c>
      <c r="AU185" s="208" t="s">
        <v>79</v>
      </c>
      <c r="AY185" s="207" t="s">
        <v>154</v>
      </c>
      <c r="BK185" s="209">
        <f>SUM(BK186:BK189)</f>
        <v>0</v>
      </c>
    </row>
    <row r="186" s="2" customFormat="1" ht="33" customHeight="1">
      <c r="A186" s="38"/>
      <c r="B186" s="39"/>
      <c r="C186" s="247" t="s">
        <v>373</v>
      </c>
      <c r="D186" s="247" t="s">
        <v>228</v>
      </c>
      <c r="E186" s="248" t="s">
        <v>1146</v>
      </c>
      <c r="F186" s="249" t="s">
        <v>1147</v>
      </c>
      <c r="G186" s="250" t="s">
        <v>170</v>
      </c>
      <c r="H186" s="251">
        <v>3.7999999999999998</v>
      </c>
      <c r="I186" s="252"/>
      <c r="J186" s="253">
        <f>ROUND(I186*H186,2)</f>
        <v>0</v>
      </c>
      <c r="K186" s="249" t="s">
        <v>804</v>
      </c>
      <c r="L186" s="44"/>
      <c r="M186" s="254" t="s">
        <v>19</v>
      </c>
      <c r="N186" s="255" t="s">
        <v>42</v>
      </c>
      <c r="O186" s="84"/>
      <c r="P186" s="223">
        <f>O186*H186</f>
        <v>0</v>
      </c>
      <c r="Q186" s="223">
        <v>0</v>
      </c>
      <c r="R186" s="223">
        <f>Q186*H186</f>
        <v>0</v>
      </c>
      <c r="S186" s="223">
        <v>0</v>
      </c>
      <c r="T186" s="224">
        <f>S186*H186</f>
        <v>0</v>
      </c>
      <c r="U186" s="38"/>
      <c r="V186" s="38"/>
      <c r="W186" s="38"/>
      <c r="X186" s="38"/>
      <c r="Y186" s="38"/>
      <c r="Z186" s="38"/>
      <c r="AA186" s="38"/>
      <c r="AB186" s="38"/>
      <c r="AC186" s="38"/>
      <c r="AD186" s="38"/>
      <c r="AE186" s="38"/>
      <c r="AR186" s="225" t="s">
        <v>163</v>
      </c>
      <c r="AT186" s="225" t="s">
        <v>228</v>
      </c>
      <c r="AU186" s="225" t="s">
        <v>81</v>
      </c>
      <c r="AY186" s="17" t="s">
        <v>154</v>
      </c>
      <c r="BE186" s="226">
        <f>IF(N186="základní",J186,0)</f>
        <v>0</v>
      </c>
      <c r="BF186" s="226">
        <f>IF(N186="snížená",J186,0)</f>
        <v>0</v>
      </c>
      <c r="BG186" s="226">
        <f>IF(N186="zákl. přenesená",J186,0)</f>
        <v>0</v>
      </c>
      <c r="BH186" s="226">
        <f>IF(N186="sníž. přenesená",J186,0)</f>
        <v>0</v>
      </c>
      <c r="BI186" s="226">
        <f>IF(N186="nulová",J186,0)</f>
        <v>0</v>
      </c>
      <c r="BJ186" s="17" t="s">
        <v>79</v>
      </c>
      <c r="BK186" s="226">
        <f>ROUND(I186*H186,2)</f>
        <v>0</v>
      </c>
      <c r="BL186" s="17" t="s">
        <v>163</v>
      </c>
      <c r="BM186" s="225" t="s">
        <v>1168</v>
      </c>
    </row>
    <row r="187" s="2" customFormat="1">
      <c r="A187" s="38"/>
      <c r="B187" s="39"/>
      <c r="C187" s="40"/>
      <c r="D187" s="227" t="s">
        <v>165</v>
      </c>
      <c r="E187" s="40"/>
      <c r="F187" s="228" t="s">
        <v>1147</v>
      </c>
      <c r="G187" s="40"/>
      <c r="H187" s="40"/>
      <c r="I187" s="229"/>
      <c r="J187" s="40"/>
      <c r="K187" s="40"/>
      <c r="L187" s="44"/>
      <c r="M187" s="230"/>
      <c r="N187" s="231"/>
      <c r="O187" s="84"/>
      <c r="P187" s="84"/>
      <c r="Q187" s="84"/>
      <c r="R187" s="84"/>
      <c r="S187" s="84"/>
      <c r="T187" s="85"/>
      <c r="U187" s="38"/>
      <c r="V187" s="38"/>
      <c r="W187" s="38"/>
      <c r="X187" s="38"/>
      <c r="Y187" s="38"/>
      <c r="Z187" s="38"/>
      <c r="AA187" s="38"/>
      <c r="AB187" s="38"/>
      <c r="AC187" s="38"/>
      <c r="AD187" s="38"/>
      <c r="AE187" s="38"/>
      <c r="AT187" s="17" t="s">
        <v>165</v>
      </c>
      <c r="AU187" s="17" t="s">
        <v>81</v>
      </c>
    </row>
    <row r="188" s="13" customFormat="1">
      <c r="A188" s="13"/>
      <c r="B188" s="232"/>
      <c r="C188" s="233"/>
      <c r="D188" s="227" t="s">
        <v>166</v>
      </c>
      <c r="E188" s="234" t="s">
        <v>19</v>
      </c>
      <c r="F188" s="235" t="s">
        <v>1243</v>
      </c>
      <c r="G188" s="233"/>
      <c r="H188" s="236">
        <v>3.7999999999999998</v>
      </c>
      <c r="I188" s="237"/>
      <c r="J188" s="233"/>
      <c r="K188" s="233"/>
      <c r="L188" s="238"/>
      <c r="M188" s="239"/>
      <c r="N188" s="240"/>
      <c r="O188" s="240"/>
      <c r="P188" s="240"/>
      <c r="Q188" s="240"/>
      <c r="R188" s="240"/>
      <c r="S188" s="240"/>
      <c r="T188" s="241"/>
      <c r="U188" s="13"/>
      <c r="V188" s="13"/>
      <c r="W188" s="13"/>
      <c r="X188" s="13"/>
      <c r="Y188" s="13"/>
      <c r="Z188" s="13"/>
      <c r="AA188" s="13"/>
      <c r="AB188" s="13"/>
      <c r="AC188" s="13"/>
      <c r="AD188" s="13"/>
      <c r="AE188" s="13"/>
      <c r="AT188" s="242" t="s">
        <v>166</v>
      </c>
      <c r="AU188" s="242" t="s">
        <v>81</v>
      </c>
      <c r="AV188" s="13" t="s">
        <v>81</v>
      </c>
      <c r="AW188" s="13" t="s">
        <v>33</v>
      </c>
      <c r="AX188" s="13" t="s">
        <v>71</v>
      </c>
      <c r="AY188" s="242" t="s">
        <v>154</v>
      </c>
    </row>
    <row r="189" s="15" customFormat="1">
      <c r="A189" s="15"/>
      <c r="B189" s="269"/>
      <c r="C189" s="270"/>
      <c r="D189" s="227" t="s">
        <v>166</v>
      </c>
      <c r="E189" s="271" t="s">
        <v>19</v>
      </c>
      <c r="F189" s="272" t="s">
        <v>1092</v>
      </c>
      <c r="G189" s="270"/>
      <c r="H189" s="273">
        <v>3.7999999999999998</v>
      </c>
      <c r="I189" s="274"/>
      <c r="J189" s="270"/>
      <c r="K189" s="270"/>
      <c r="L189" s="275"/>
      <c r="M189" s="276"/>
      <c r="N189" s="277"/>
      <c r="O189" s="277"/>
      <c r="P189" s="277"/>
      <c r="Q189" s="277"/>
      <c r="R189" s="277"/>
      <c r="S189" s="277"/>
      <c r="T189" s="278"/>
      <c r="U189" s="15"/>
      <c r="V189" s="15"/>
      <c r="W189" s="15"/>
      <c r="X189" s="15"/>
      <c r="Y189" s="15"/>
      <c r="Z189" s="15"/>
      <c r="AA189" s="15"/>
      <c r="AB189" s="15"/>
      <c r="AC189" s="15"/>
      <c r="AD189" s="15"/>
      <c r="AE189" s="15"/>
      <c r="AT189" s="279" t="s">
        <v>166</v>
      </c>
      <c r="AU189" s="279" t="s">
        <v>81</v>
      </c>
      <c r="AV189" s="15" t="s">
        <v>163</v>
      </c>
      <c r="AW189" s="15" t="s">
        <v>33</v>
      </c>
      <c r="AX189" s="15" t="s">
        <v>79</v>
      </c>
      <c r="AY189" s="279" t="s">
        <v>154</v>
      </c>
    </row>
    <row r="190" s="12" customFormat="1" ht="22.8" customHeight="1">
      <c r="A190" s="12"/>
      <c r="B190" s="196"/>
      <c r="C190" s="197"/>
      <c r="D190" s="198" t="s">
        <v>70</v>
      </c>
      <c r="E190" s="210" t="s">
        <v>205</v>
      </c>
      <c r="F190" s="210" t="s">
        <v>1149</v>
      </c>
      <c r="G190" s="197"/>
      <c r="H190" s="197"/>
      <c r="I190" s="200"/>
      <c r="J190" s="211">
        <f>BK190</f>
        <v>0</v>
      </c>
      <c r="K190" s="197"/>
      <c r="L190" s="202"/>
      <c r="M190" s="203"/>
      <c r="N190" s="204"/>
      <c r="O190" s="204"/>
      <c r="P190" s="205">
        <f>SUM(P191:P201)</f>
        <v>0</v>
      </c>
      <c r="Q190" s="204"/>
      <c r="R190" s="205">
        <f>SUM(R191:R201)</f>
        <v>0</v>
      </c>
      <c r="S190" s="204"/>
      <c r="T190" s="206">
        <f>SUM(T191:T201)</f>
        <v>0</v>
      </c>
      <c r="U190" s="12"/>
      <c r="V190" s="12"/>
      <c r="W190" s="12"/>
      <c r="X190" s="12"/>
      <c r="Y190" s="12"/>
      <c r="Z190" s="12"/>
      <c r="AA190" s="12"/>
      <c r="AB190" s="12"/>
      <c r="AC190" s="12"/>
      <c r="AD190" s="12"/>
      <c r="AE190" s="12"/>
      <c r="AR190" s="207" t="s">
        <v>79</v>
      </c>
      <c r="AT190" s="208" t="s">
        <v>70</v>
      </c>
      <c r="AU190" s="208" t="s">
        <v>79</v>
      </c>
      <c r="AY190" s="207" t="s">
        <v>154</v>
      </c>
      <c r="BK190" s="209">
        <f>SUM(BK191:BK201)</f>
        <v>0</v>
      </c>
    </row>
    <row r="191" s="2" customFormat="1">
      <c r="A191" s="38"/>
      <c r="B191" s="39"/>
      <c r="C191" s="247" t="s">
        <v>377</v>
      </c>
      <c r="D191" s="247" t="s">
        <v>228</v>
      </c>
      <c r="E191" s="248" t="s">
        <v>1150</v>
      </c>
      <c r="F191" s="249" t="s">
        <v>1151</v>
      </c>
      <c r="G191" s="250" t="s">
        <v>160</v>
      </c>
      <c r="H191" s="251">
        <v>1</v>
      </c>
      <c r="I191" s="252"/>
      <c r="J191" s="253">
        <f>ROUND(I191*H191,2)</f>
        <v>0</v>
      </c>
      <c r="K191" s="249" t="s">
        <v>804</v>
      </c>
      <c r="L191" s="44"/>
      <c r="M191" s="254" t="s">
        <v>19</v>
      </c>
      <c r="N191" s="255" t="s">
        <v>42</v>
      </c>
      <c r="O191" s="84"/>
      <c r="P191" s="223">
        <f>O191*H191</f>
        <v>0</v>
      </c>
      <c r="Q191" s="223">
        <v>0</v>
      </c>
      <c r="R191" s="223">
        <f>Q191*H191</f>
        <v>0</v>
      </c>
      <c r="S191" s="223">
        <v>0</v>
      </c>
      <c r="T191" s="224">
        <f>S191*H191</f>
        <v>0</v>
      </c>
      <c r="U191" s="38"/>
      <c r="V191" s="38"/>
      <c r="W191" s="38"/>
      <c r="X191" s="38"/>
      <c r="Y191" s="38"/>
      <c r="Z191" s="38"/>
      <c r="AA191" s="38"/>
      <c r="AB191" s="38"/>
      <c r="AC191" s="38"/>
      <c r="AD191" s="38"/>
      <c r="AE191" s="38"/>
      <c r="AR191" s="225" t="s">
        <v>163</v>
      </c>
      <c r="AT191" s="225" t="s">
        <v>228</v>
      </c>
      <c r="AU191" s="225" t="s">
        <v>81</v>
      </c>
      <c r="AY191" s="17" t="s">
        <v>154</v>
      </c>
      <c r="BE191" s="226">
        <f>IF(N191="základní",J191,0)</f>
        <v>0</v>
      </c>
      <c r="BF191" s="226">
        <f>IF(N191="snížená",J191,0)</f>
        <v>0</v>
      </c>
      <c r="BG191" s="226">
        <f>IF(N191="zákl. přenesená",J191,0)</f>
        <v>0</v>
      </c>
      <c r="BH191" s="226">
        <f>IF(N191="sníž. přenesená",J191,0)</f>
        <v>0</v>
      </c>
      <c r="BI191" s="226">
        <f>IF(N191="nulová",J191,0)</f>
        <v>0</v>
      </c>
      <c r="BJ191" s="17" t="s">
        <v>79</v>
      </c>
      <c r="BK191" s="226">
        <f>ROUND(I191*H191,2)</f>
        <v>0</v>
      </c>
      <c r="BL191" s="17" t="s">
        <v>163</v>
      </c>
      <c r="BM191" s="225" t="s">
        <v>1172</v>
      </c>
    </row>
    <row r="192" s="2" customFormat="1">
      <c r="A192" s="38"/>
      <c r="B192" s="39"/>
      <c r="C192" s="40"/>
      <c r="D192" s="227" t="s">
        <v>165</v>
      </c>
      <c r="E192" s="40"/>
      <c r="F192" s="228" t="s">
        <v>1151</v>
      </c>
      <c r="G192" s="40"/>
      <c r="H192" s="40"/>
      <c r="I192" s="229"/>
      <c r="J192" s="40"/>
      <c r="K192" s="40"/>
      <c r="L192" s="44"/>
      <c r="M192" s="230"/>
      <c r="N192" s="231"/>
      <c r="O192" s="84"/>
      <c r="P192" s="84"/>
      <c r="Q192" s="84"/>
      <c r="R192" s="84"/>
      <c r="S192" s="84"/>
      <c r="T192" s="85"/>
      <c r="U192" s="38"/>
      <c r="V192" s="38"/>
      <c r="W192" s="38"/>
      <c r="X192" s="38"/>
      <c r="Y192" s="38"/>
      <c r="Z192" s="38"/>
      <c r="AA192" s="38"/>
      <c r="AB192" s="38"/>
      <c r="AC192" s="38"/>
      <c r="AD192" s="38"/>
      <c r="AE192" s="38"/>
      <c r="AT192" s="17" t="s">
        <v>165</v>
      </c>
      <c r="AU192" s="17" t="s">
        <v>81</v>
      </c>
    </row>
    <row r="193" s="2" customFormat="1" ht="16.5" customHeight="1">
      <c r="A193" s="38"/>
      <c r="B193" s="39"/>
      <c r="C193" s="247" t="s">
        <v>381</v>
      </c>
      <c r="D193" s="247" t="s">
        <v>228</v>
      </c>
      <c r="E193" s="248" t="s">
        <v>1244</v>
      </c>
      <c r="F193" s="249" t="s">
        <v>1245</v>
      </c>
      <c r="G193" s="250" t="s">
        <v>238</v>
      </c>
      <c r="H193" s="251">
        <v>3.2400000000000002</v>
      </c>
      <c r="I193" s="252"/>
      <c r="J193" s="253">
        <f>ROUND(I193*H193,2)</f>
        <v>0</v>
      </c>
      <c r="K193" s="249" t="s">
        <v>804</v>
      </c>
      <c r="L193" s="44"/>
      <c r="M193" s="254" t="s">
        <v>19</v>
      </c>
      <c r="N193" s="255" t="s">
        <v>42</v>
      </c>
      <c r="O193" s="84"/>
      <c r="P193" s="223">
        <f>O193*H193</f>
        <v>0</v>
      </c>
      <c r="Q193" s="223">
        <v>0</v>
      </c>
      <c r="R193" s="223">
        <f>Q193*H193</f>
        <v>0</v>
      </c>
      <c r="S193" s="223">
        <v>0</v>
      </c>
      <c r="T193" s="224">
        <f>S193*H193</f>
        <v>0</v>
      </c>
      <c r="U193" s="38"/>
      <c r="V193" s="38"/>
      <c r="W193" s="38"/>
      <c r="X193" s="38"/>
      <c r="Y193" s="38"/>
      <c r="Z193" s="38"/>
      <c r="AA193" s="38"/>
      <c r="AB193" s="38"/>
      <c r="AC193" s="38"/>
      <c r="AD193" s="38"/>
      <c r="AE193" s="38"/>
      <c r="AR193" s="225" t="s">
        <v>163</v>
      </c>
      <c r="AT193" s="225" t="s">
        <v>228</v>
      </c>
      <c r="AU193" s="225" t="s">
        <v>81</v>
      </c>
      <c r="AY193" s="17" t="s">
        <v>154</v>
      </c>
      <c r="BE193" s="226">
        <f>IF(N193="základní",J193,0)</f>
        <v>0</v>
      </c>
      <c r="BF193" s="226">
        <f>IF(N193="snížená",J193,0)</f>
        <v>0</v>
      </c>
      <c r="BG193" s="226">
        <f>IF(N193="zákl. přenesená",J193,0)</f>
        <v>0</v>
      </c>
      <c r="BH193" s="226">
        <f>IF(N193="sníž. přenesená",J193,0)</f>
        <v>0</v>
      </c>
      <c r="BI193" s="226">
        <f>IF(N193="nulová",J193,0)</f>
        <v>0</v>
      </c>
      <c r="BJ193" s="17" t="s">
        <v>79</v>
      </c>
      <c r="BK193" s="226">
        <f>ROUND(I193*H193,2)</f>
        <v>0</v>
      </c>
      <c r="BL193" s="17" t="s">
        <v>163</v>
      </c>
      <c r="BM193" s="225" t="s">
        <v>1177</v>
      </c>
    </row>
    <row r="194" s="2" customFormat="1">
      <c r="A194" s="38"/>
      <c r="B194" s="39"/>
      <c r="C194" s="40"/>
      <c r="D194" s="227" t="s">
        <v>165</v>
      </c>
      <c r="E194" s="40"/>
      <c r="F194" s="228" t="s">
        <v>1245</v>
      </c>
      <c r="G194" s="40"/>
      <c r="H194" s="40"/>
      <c r="I194" s="229"/>
      <c r="J194" s="40"/>
      <c r="K194" s="40"/>
      <c r="L194" s="44"/>
      <c r="M194" s="230"/>
      <c r="N194" s="231"/>
      <c r="O194" s="84"/>
      <c r="P194" s="84"/>
      <c r="Q194" s="84"/>
      <c r="R194" s="84"/>
      <c r="S194" s="84"/>
      <c r="T194" s="85"/>
      <c r="U194" s="38"/>
      <c r="V194" s="38"/>
      <c r="W194" s="38"/>
      <c r="X194" s="38"/>
      <c r="Y194" s="38"/>
      <c r="Z194" s="38"/>
      <c r="AA194" s="38"/>
      <c r="AB194" s="38"/>
      <c r="AC194" s="38"/>
      <c r="AD194" s="38"/>
      <c r="AE194" s="38"/>
      <c r="AT194" s="17" t="s">
        <v>165</v>
      </c>
      <c r="AU194" s="17" t="s">
        <v>81</v>
      </c>
    </row>
    <row r="195" s="13" customFormat="1">
      <c r="A195" s="13"/>
      <c r="B195" s="232"/>
      <c r="C195" s="233"/>
      <c r="D195" s="227" t="s">
        <v>166</v>
      </c>
      <c r="E195" s="234" t="s">
        <v>19</v>
      </c>
      <c r="F195" s="235" t="s">
        <v>1246</v>
      </c>
      <c r="G195" s="233"/>
      <c r="H195" s="236">
        <v>2.2799999999999998</v>
      </c>
      <c r="I195" s="237"/>
      <c r="J195" s="233"/>
      <c r="K195" s="233"/>
      <c r="L195" s="238"/>
      <c r="M195" s="239"/>
      <c r="N195" s="240"/>
      <c r="O195" s="240"/>
      <c r="P195" s="240"/>
      <c r="Q195" s="240"/>
      <c r="R195" s="240"/>
      <c r="S195" s="240"/>
      <c r="T195" s="241"/>
      <c r="U195" s="13"/>
      <c r="V195" s="13"/>
      <c r="W195" s="13"/>
      <c r="X195" s="13"/>
      <c r="Y195" s="13"/>
      <c r="Z195" s="13"/>
      <c r="AA195" s="13"/>
      <c r="AB195" s="13"/>
      <c r="AC195" s="13"/>
      <c r="AD195" s="13"/>
      <c r="AE195" s="13"/>
      <c r="AT195" s="242" t="s">
        <v>166</v>
      </c>
      <c r="AU195" s="242" t="s">
        <v>81</v>
      </c>
      <c r="AV195" s="13" t="s">
        <v>81</v>
      </c>
      <c r="AW195" s="13" t="s">
        <v>33</v>
      </c>
      <c r="AX195" s="13" t="s">
        <v>71</v>
      </c>
      <c r="AY195" s="242" t="s">
        <v>154</v>
      </c>
    </row>
    <row r="196" s="13" customFormat="1">
      <c r="A196" s="13"/>
      <c r="B196" s="232"/>
      <c r="C196" s="233"/>
      <c r="D196" s="227" t="s">
        <v>166</v>
      </c>
      <c r="E196" s="234" t="s">
        <v>19</v>
      </c>
      <c r="F196" s="235" t="s">
        <v>1247</v>
      </c>
      <c r="G196" s="233"/>
      <c r="H196" s="236">
        <v>0.95999999999999996</v>
      </c>
      <c r="I196" s="237"/>
      <c r="J196" s="233"/>
      <c r="K196" s="233"/>
      <c r="L196" s="238"/>
      <c r="M196" s="239"/>
      <c r="N196" s="240"/>
      <c r="O196" s="240"/>
      <c r="P196" s="240"/>
      <c r="Q196" s="240"/>
      <c r="R196" s="240"/>
      <c r="S196" s="240"/>
      <c r="T196" s="241"/>
      <c r="U196" s="13"/>
      <c r="V196" s="13"/>
      <c r="W196" s="13"/>
      <c r="X196" s="13"/>
      <c r="Y196" s="13"/>
      <c r="Z196" s="13"/>
      <c r="AA196" s="13"/>
      <c r="AB196" s="13"/>
      <c r="AC196" s="13"/>
      <c r="AD196" s="13"/>
      <c r="AE196" s="13"/>
      <c r="AT196" s="242" t="s">
        <v>166</v>
      </c>
      <c r="AU196" s="242" t="s">
        <v>81</v>
      </c>
      <c r="AV196" s="13" t="s">
        <v>81</v>
      </c>
      <c r="AW196" s="13" t="s">
        <v>33</v>
      </c>
      <c r="AX196" s="13" t="s">
        <v>71</v>
      </c>
      <c r="AY196" s="242" t="s">
        <v>154</v>
      </c>
    </row>
    <row r="197" s="15" customFormat="1">
      <c r="A197" s="15"/>
      <c r="B197" s="269"/>
      <c r="C197" s="270"/>
      <c r="D197" s="227" t="s">
        <v>166</v>
      </c>
      <c r="E197" s="271" t="s">
        <v>19</v>
      </c>
      <c r="F197" s="272" t="s">
        <v>1092</v>
      </c>
      <c r="G197" s="270"/>
      <c r="H197" s="273">
        <v>3.2399999999999998</v>
      </c>
      <c r="I197" s="274"/>
      <c r="J197" s="270"/>
      <c r="K197" s="270"/>
      <c r="L197" s="275"/>
      <c r="M197" s="276"/>
      <c r="N197" s="277"/>
      <c r="O197" s="277"/>
      <c r="P197" s="277"/>
      <c r="Q197" s="277"/>
      <c r="R197" s="277"/>
      <c r="S197" s="277"/>
      <c r="T197" s="278"/>
      <c r="U197" s="15"/>
      <c r="V197" s="15"/>
      <c r="W197" s="15"/>
      <c r="X197" s="15"/>
      <c r="Y197" s="15"/>
      <c r="Z197" s="15"/>
      <c r="AA197" s="15"/>
      <c r="AB197" s="15"/>
      <c r="AC197" s="15"/>
      <c r="AD197" s="15"/>
      <c r="AE197" s="15"/>
      <c r="AT197" s="279" t="s">
        <v>166</v>
      </c>
      <c r="AU197" s="279" t="s">
        <v>81</v>
      </c>
      <c r="AV197" s="15" t="s">
        <v>163</v>
      </c>
      <c r="AW197" s="15" t="s">
        <v>33</v>
      </c>
      <c r="AX197" s="15" t="s">
        <v>79</v>
      </c>
      <c r="AY197" s="279" t="s">
        <v>154</v>
      </c>
    </row>
    <row r="198" s="2" customFormat="1">
      <c r="A198" s="38"/>
      <c r="B198" s="39"/>
      <c r="C198" s="247" t="s">
        <v>387</v>
      </c>
      <c r="D198" s="247" t="s">
        <v>228</v>
      </c>
      <c r="E198" s="248" t="s">
        <v>1248</v>
      </c>
      <c r="F198" s="249" t="s">
        <v>1249</v>
      </c>
      <c r="G198" s="250" t="s">
        <v>231</v>
      </c>
      <c r="H198" s="251">
        <v>14</v>
      </c>
      <c r="I198" s="252"/>
      <c r="J198" s="253">
        <f>ROUND(I198*H198,2)</f>
        <v>0</v>
      </c>
      <c r="K198" s="249" t="s">
        <v>804</v>
      </c>
      <c r="L198" s="44"/>
      <c r="M198" s="254" t="s">
        <v>19</v>
      </c>
      <c r="N198" s="255" t="s">
        <v>42</v>
      </c>
      <c r="O198" s="84"/>
      <c r="P198" s="223">
        <f>O198*H198</f>
        <v>0</v>
      </c>
      <c r="Q198" s="223">
        <v>0</v>
      </c>
      <c r="R198" s="223">
        <f>Q198*H198</f>
        <v>0</v>
      </c>
      <c r="S198" s="223">
        <v>0</v>
      </c>
      <c r="T198" s="224">
        <f>S198*H198</f>
        <v>0</v>
      </c>
      <c r="U198" s="38"/>
      <c r="V198" s="38"/>
      <c r="W198" s="38"/>
      <c r="X198" s="38"/>
      <c r="Y198" s="38"/>
      <c r="Z198" s="38"/>
      <c r="AA198" s="38"/>
      <c r="AB198" s="38"/>
      <c r="AC198" s="38"/>
      <c r="AD198" s="38"/>
      <c r="AE198" s="38"/>
      <c r="AR198" s="225" t="s">
        <v>163</v>
      </c>
      <c r="AT198" s="225" t="s">
        <v>228</v>
      </c>
      <c r="AU198" s="225" t="s">
        <v>81</v>
      </c>
      <c r="AY198" s="17" t="s">
        <v>154</v>
      </c>
      <c r="BE198" s="226">
        <f>IF(N198="základní",J198,0)</f>
        <v>0</v>
      </c>
      <c r="BF198" s="226">
        <f>IF(N198="snížená",J198,0)</f>
        <v>0</v>
      </c>
      <c r="BG198" s="226">
        <f>IF(N198="zákl. přenesená",J198,0)</f>
        <v>0</v>
      </c>
      <c r="BH198" s="226">
        <f>IF(N198="sníž. přenesená",J198,0)</f>
        <v>0</v>
      </c>
      <c r="BI198" s="226">
        <f>IF(N198="nulová",J198,0)</f>
        <v>0</v>
      </c>
      <c r="BJ198" s="17" t="s">
        <v>79</v>
      </c>
      <c r="BK198" s="226">
        <f>ROUND(I198*H198,2)</f>
        <v>0</v>
      </c>
      <c r="BL198" s="17" t="s">
        <v>163</v>
      </c>
      <c r="BM198" s="225" t="s">
        <v>1183</v>
      </c>
    </row>
    <row r="199" s="2" customFormat="1">
      <c r="A199" s="38"/>
      <c r="B199" s="39"/>
      <c r="C199" s="40"/>
      <c r="D199" s="227" t="s">
        <v>165</v>
      </c>
      <c r="E199" s="40"/>
      <c r="F199" s="228" t="s">
        <v>1249</v>
      </c>
      <c r="G199" s="40"/>
      <c r="H199" s="40"/>
      <c r="I199" s="229"/>
      <c r="J199" s="40"/>
      <c r="K199" s="40"/>
      <c r="L199" s="44"/>
      <c r="M199" s="230"/>
      <c r="N199" s="231"/>
      <c r="O199" s="84"/>
      <c r="P199" s="84"/>
      <c r="Q199" s="84"/>
      <c r="R199" s="84"/>
      <c r="S199" s="84"/>
      <c r="T199" s="85"/>
      <c r="U199" s="38"/>
      <c r="V199" s="38"/>
      <c r="W199" s="38"/>
      <c r="X199" s="38"/>
      <c r="Y199" s="38"/>
      <c r="Z199" s="38"/>
      <c r="AA199" s="38"/>
      <c r="AB199" s="38"/>
      <c r="AC199" s="38"/>
      <c r="AD199" s="38"/>
      <c r="AE199" s="38"/>
      <c r="AT199" s="17" t="s">
        <v>165</v>
      </c>
      <c r="AU199" s="17" t="s">
        <v>81</v>
      </c>
    </row>
    <row r="200" s="13" customFormat="1">
      <c r="A200" s="13"/>
      <c r="B200" s="232"/>
      <c r="C200" s="233"/>
      <c r="D200" s="227" t="s">
        <v>166</v>
      </c>
      <c r="E200" s="234" t="s">
        <v>19</v>
      </c>
      <c r="F200" s="235" t="s">
        <v>1250</v>
      </c>
      <c r="G200" s="233"/>
      <c r="H200" s="236">
        <v>14</v>
      </c>
      <c r="I200" s="237"/>
      <c r="J200" s="233"/>
      <c r="K200" s="233"/>
      <c r="L200" s="238"/>
      <c r="M200" s="239"/>
      <c r="N200" s="240"/>
      <c r="O200" s="240"/>
      <c r="P200" s="240"/>
      <c r="Q200" s="240"/>
      <c r="R200" s="240"/>
      <c r="S200" s="240"/>
      <c r="T200" s="241"/>
      <c r="U200" s="13"/>
      <c r="V200" s="13"/>
      <c r="W200" s="13"/>
      <c r="X200" s="13"/>
      <c r="Y200" s="13"/>
      <c r="Z200" s="13"/>
      <c r="AA200" s="13"/>
      <c r="AB200" s="13"/>
      <c r="AC200" s="13"/>
      <c r="AD200" s="13"/>
      <c r="AE200" s="13"/>
      <c r="AT200" s="242" t="s">
        <v>166</v>
      </c>
      <c r="AU200" s="242" t="s">
        <v>81</v>
      </c>
      <c r="AV200" s="13" t="s">
        <v>81</v>
      </c>
      <c r="AW200" s="13" t="s">
        <v>33</v>
      </c>
      <c r="AX200" s="13" t="s">
        <v>71</v>
      </c>
      <c r="AY200" s="242" t="s">
        <v>154</v>
      </c>
    </row>
    <row r="201" s="15" customFormat="1">
      <c r="A201" s="15"/>
      <c r="B201" s="269"/>
      <c r="C201" s="270"/>
      <c r="D201" s="227" t="s">
        <v>166</v>
      </c>
      <c r="E201" s="271" t="s">
        <v>19</v>
      </c>
      <c r="F201" s="272" t="s">
        <v>1092</v>
      </c>
      <c r="G201" s="270"/>
      <c r="H201" s="273">
        <v>14</v>
      </c>
      <c r="I201" s="274"/>
      <c r="J201" s="270"/>
      <c r="K201" s="270"/>
      <c r="L201" s="275"/>
      <c r="M201" s="276"/>
      <c r="N201" s="277"/>
      <c r="O201" s="277"/>
      <c r="P201" s="277"/>
      <c r="Q201" s="277"/>
      <c r="R201" s="277"/>
      <c r="S201" s="277"/>
      <c r="T201" s="278"/>
      <c r="U201" s="15"/>
      <c r="V201" s="15"/>
      <c r="W201" s="15"/>
      <c r="X201" s="15"/>
      <c r="Y201" s="15"/>
      <c r="Z201" s="15"/>
      <c r="AA201" s="15"/>
      <c r="AB201" s="15"/>
      <c r="AC201" s="15"/>
      <c r="AD201" s="15"/>
      <c r="AE201" s="15"/>
      <c r="AT201" s="279" t="s">
        <v>166</v>
      </c>
      <c r="AU201" s="279" t="s">
        <v>81</v>
      </c>
      <c r="AV201" s="15" t="s">
        <v>163</v>
      </c>
      <c r="AW201" s="15" t="s">
        <v>33</v>
      </c>
      <c r="AX201" s="15" t="s">
        <v>79</v>
      </c>
      <c r="AY201" s="279" t="s">
        <v>154</v>
      </c>
    </row>
    <row r="202" s="12" customFormat="1" ht="22.8" customHeight="1">
      <c r="A202" s="12"/>
      <c r="B202" s="196"/>
      <c r="C202" s="197"/>
      <c r="D202" s="198" t="s">
        <v>70</v>
      </c>
      <c r="E202" s="210" t="s">
        <v>1173</v>
      </c>
      <c r="F202" s="210" t="s">
        <v>1174</v>
      </c>
      <c r="G202" s="197"/>
      <c r="H202" s="197"/>
      <c r="I202" s="200"/>
      <c r="J202" s="211">
        <f>BK202</f>
        <v>0</v>
      </c>
      <c r="K202" s="197"/>
      <c r="L202" s="202"/>
      <c r="M202" s="203"/>
      <c r="N202" s="204"/>
      <c r="O202" s="204"/>
      <c r="P202" s="205">
        <f>SUM(P203:P214)</f>
        <v>0</v>
      </c>
      <c r="Q202" s="204"/>
      <c r="R202" s="205">
        <f>SUM(R203:R214)</f>
        <v>0</v>
      </c>
      <c r="S202" s="204"/>
      <c r="T202" s="206">
        <f>SUM(T203:T214)</f>
        <v>0</v>
      </c>
      <c r="U202" s="12"/>
      <c r="V202" s="12"/>
      <c r="W202" s="12"/>
      <c r="X202" s="12"/>
      <c r="Y202" s="12"/>
      <c r="Z202" s="12"/>
      <c r="AA202" s="12"/>
      <c r="AB202" s="12"/>
      <c r="AC202" s="12"/>
      <c r="AD202" s="12"/>
      <c r="AE202" s="12"/>
      <c r="AR202" s="207" t="s">
        <v>79</v>
      </c>
      <c r="AT202" s="208" t="s">
        <v>70</v>
      </c>
      <c r="AU202" s="208" t="s">
        <v>79</v>
      </c>
      <c r="AY202" s="207" t="s">
        <v>154</v>
      </c>
      <c r="BK202" s="209">
        <f>SUM(BK203:BK214)</f>
        <v>0</v>
      </c>
    </row>
    <row r="203" s="2" customFormat="1">
      <c r="A203" s="38"/>
      <c r="B203" s="39"/>
      <c r="C203" s="247" t="s">
        <v>400</v>
      </c>
      <c r="D203" s="247" t="s">
        <v>228</v>
      </c>
      <c r="E203" s="248" t="s">
        <v>1162</v>
      </c>
      <c r="F203" s="249" t="s">
        <v>1163</v>
      </c>
      <c r="G203" s="250" t="s">
        <v>253</v>
      </c>
      <c r="H203" s="251">
        <v>7.7759999999999998</v>
      </c>
      <c r="I203" s="252"/>
      <c r="J203" s="253">
        <f>ROUND(I203*H203,2)</f>
        <v>0</v>
      </c>
      <c r="K203" s="249" t="s">
        <v>804</v>
      </c>
      <c r="L203" s="44"/>
      <c r="M203" s="254" t="s">
        <v>19</v>
      </c>
      <c r="N203" s="255" t="s">
        <v>42</v>
      </c>
      <c r="O203" s="84"/>
      <c r="P203" s="223">
        <f>O203*H203</f>
        <v>0</v>
      </c>
      <c r="Q203" s="223">
        <v>0</v>
      </c>
      <c r="R203" s="223">
        <f>Q203*H203</f>
        <v>0</v>
      </c>
      <c r="S203" s="223">
        <v>0</v>
      </c>
      <c r="T203" s="224">
        <f>S203*H203</f>
        <v>0</v>
      </c>
      <c r="U203" s="38"/>
      <c r="V203" s="38"/>
      <c r="W203" s="38"/>
      <c r="X203" s="38"/>
      <c r="Y203" s="38"/>
      <c r="Z203" s="38"/>
      <c r="AA203" s="38"/>
      <c r="AB203" s="38"/>
      <c r="AC203" s="38"/>
      <c r="AD203" s="38"/>
      <c r="AE203" s="38"/>
      <c r="AR203" s="225" t="s">
        <v>163</v>
      </c>
      <c r="AT203" s="225" t="s">
        <v>228</v>
      </c>
      <c r="AU203" s="225" t="s">
        <v>81</v>
      </c>
      <c r="AY203" s="17" t="s">
        <v>154</v>
      </c>
      <c r="BE203" s="226">
        <f>IF(N203="základní",J203,0)</f>
        <v>0</v>
      </c>
      <c r="BF203" s="226">
        <f>IF(N203="snížená",J203,0)</f>
        <v>0</v>
      </c>
      <c r="BG203" s="226">
        <f>IF(N203="zákl. přenesená",J203,0)</f>
        <v>0</v>
      </c>
      <c r="BH203" s="226">
        <f>IF(N203="sníž. přenesená",J203,0)</f>
        <v>0</v>
      </c>
      <c r="BI203" s="226">
        <f>IF(N203="nulová",J203,0)</f>
        <v>0</v>
      </c>
      <c r="BJ203" s="17" t="s">
        <v>79</v>
      </c>
      <c r="BK203" s="226">
        <f>ROUND(I203*H203,2)</f>
        <v>0</v>
      </c>
      <c r="BL203" s="17" t="s">
        <v>163</v>
      </c>
      <c r="BM203" s="225" t="s">
        <v>1186</v>
      </c>
    </row>
    <row r="204" s="2" customFormat="1">
      <c r="A204" s="38"/>
      <c r="B204" s="39"/>
      <c r="C204" s="40"/>
      <c r="D204" s="227" t="s">
        <v>165</v>
      </c>
      <c r="E204" s="40"/>
      <c r="F204" s="228" t="s">
        <v>1163</v>
      </c>
      <c r="G204" s="40"/>
      <c r="H204" s="40"/>
      <c r="I204" s="229"/>
      <c r="J204" s="40"/>
      <c r="K204" s="40"/>
      <c r="L204" s="44"/>
      <c r="M204" s="230"/>
      <c r="N204" s="231"/>
      <c r="O204" s="84"/>
      <c r="P204" s="84"/>
      <c r="Q204" s="84"/>
      <c r="R204" s="84"/>
      <c r="S204" s="84"/>
      <c r="T204" s="85"/>
      <c r="U204" s="38"/>
      <c r="V204" s="38"/>
      <c r="W204" s="38"/>
      <c r="X204" s="38"/>
      <c r="Y204" s="38"/>
      <c r="Z204" s="38"/>
      <c r="AA204" s="38"/>
      <c r="AB204" s="38"/>
      <c r="AC204" s="38"/>
      <c r="AD204" s="38"/>
      <c r="AE204" s="38"/>
      <c r="AT204" s="17" t="s">
        <v>165</v>
      </c>
      <c r="AU204" s="17" t="s">
        <v>81</v>
      </c>
    </row>
    <row r="205" s="2" customFormat="1" ht="16.5" customHeight="1">
      <c r="A205" s="38"/>
      <c r="B205" s="39"/>
      <c r="C205" s="247" t="s">
        <v>407</v>
      </c>
      <c r="D205" s="247" t="s">
        <v>228</v>
      </c>
      <c r="E205" s="248" t="s">
        <v>1166</v>
      </c>
      <c r="F205" s="249" t="s">
        <v>1167</v>
      </c>
      <c r="G205" s="250" t="s">
        <v>253</v>
      </c>
      <c r="H205" s="251">
        <v>194</v>
      </c>
      <c r="I205" s="252"/>
      <c r="J205" s="253">
        <f>ROUND(I205*H205,2)</f>
        <v>0</v>
      </c>
      <c r="K205" s="249" t="s">
        <v>804</v>
      </c>
      <c r="L205" s="44"/>
      <c r="M205" s="254" t="s">
        <v>19</v>
      </c>
      <c r="N205" s="255" t="s">
        <v>42</v>
      </c>
      <c r="O205" s="84"/>
      <c r="P205" s="223">
        <f>O205*H205</f>
        <v>0</v>
      </c>
      <c r="Q205" s="223">
        <v>0</v>
      </c>
      <c r="R205" s="223">
        <f>Q205*H205</f>
        <v>0</v>
      </c>
      <c r="S205" s="223">
        <v>0</v>
      </c>
      <c r="T205" s="224">
        <f>S205*H205</f>
        <v>0</v>
      </c>
      <c r="U205" s="38"/>
      <c r="V205" s="38"/>
      <c r="W205" s="38"/>
      <c r="X205" s="38"/>
      <c r="Y205" s="38"/>
      <c r="Z205" s="38"/>
      <c r="AA205" s="38"/>
      <c r="AB205" s="38"/>
      <c r="AC205" s="38"/>
      <c r="AD205" s="38"/>
      <c r="AE205" s="38"/>
      <c r="AR205" s="225" t="s">
        <v>163</v>
      </c>
      <c r="AT205" s="225" t="s">
        <v>228</v>
      </c>
      <c r="AU205" s="225" t="s">
        <v>81</v>
      </c>
      <c r="AY205" s="17" t="s">
        <v>154</v>
      </c>
      <c r="BE205" s="226">
        <f>IF(N205="základní",J205,0)</f>
        <v>0</v>
      </c>
      <c r="BF205" s="226">
        <f>IF(N205="snížená",J205,0)</f>
        <v>0</v>
      </c>
      <c r="BG205" s="226">
        <f>IF(N205="zákl. přenesená",J205,0)</f>
        <v>0</v>
      </c>
      <c r="BH205" s="226">
        <f>IF(N205="sníž. přenesená",J205,0)</f>
        <v>0</v>
      </c>
      <c r="BI205" s="226">
        <f>IF(N205="nulová",J205,0)</f>
        <v>0</v>
      </c>
      <c r="BJ205" s="17" t="s">
        <v>79</v>
      </c>
      <c r="BK205" s="226">
        <f>ROUND(I205*H205,2)</f>
        <v>0</v>
      </c>
      <c r="BL205" s="17" t="s">
        <v>163</v>
      </c>
      <c r="BM205" s="225" t="s">
        <v>1194</v>
      </c>
    </row>
    <row r="206" s="2" customFormat="1">
      <c r="A206" s="38"/>
      <c r="B206" s="39"/>
      <c r="C206" s="40"/>
      <c r="D206" s="227" t="s">
        <v>165</v>
      </c>
      <c r="E206" s="40"/>
      <c r="F206" s="228" t="s">
        <v>1167</v>
      </c>
      <c r="G206" s="40"/>
      <c r="H206" s="40"/>
      <c r="I206" s="229"/>
      <c r="J206" s="40"/>
      <c r="K206" s="40"/>
      <c r="L206" s="44"/>
      <c r="M206" s="230"/>
      <c r="N206" s="231"/>
      <c r="O206" s="84"/>
      <c r="P206" s="84"/>
      <c r="Q206" s="84"/>
      <c r="R206" s="84"/>
      <c r="S206" s="84"/>
      <c r="T206" s="85"/>
      <c r="U206" s="38"/>
      <c r="V206" s="38"/>
      <c r="W206" s="38"/>
      <c r="X206" s="38"/>
      <c r="Y206" s="38"/>
      <c r="Z206" s="38"/>
      <c r="AA206" s="38"/>
      <c r="AB206" s="38"/>
      <c r="AC206" s="38"/>
      <c r="AD206" s="38"/>
      <c r="AE206" s="38"/>
      <c r="AT206" s="17" t="s">
        <v>165</v>
      </c>
      <c r="AU206" s="17" t="s">
        <v>81</v>
      </c>
    </row>
    <row r="207" s="13" customFormat="1">
      <c r="A207" s="13"/>
      <c r="B207" s="232"/>
      <c r="C207" s="233"/>
      <c r="D207" s="227" t="s">
        <v>166</v>
      </c>
      <c r="E207" s="234" t="s">
        <v>19</v>
      </c>
      <c r="F207" s="235" t="s">
        <v>1251</v>
      </c>
      <c r="G207" s="233"/>
      <c r="H207" s="236">
        <v>194</v>
      </c>
      <c r="I207" s="237"/>
      <c r="J207" s="233"/>
      <c r="K207" s="233"/>
      <c r="L207" s="238"/>
      <c r="M207" s="239"/>
      <c r="N207" s="240"/>
      <c r="O207" s="240"/>
      <c r="P207" s="240"/>
      <c r="Q207" s="240"/>
      <c r="R207" s="240"/>
      <c r="S207" s="240"/>
      <c r="T207" s="241"/>
      <c r="U207" s="13"/>
      <c r="V207" s="13"/>
      <c r="W207" s="13"/>
      <c r="X207" s="13"/>
      <c r="Y207" s="13"/>
      <c r="Z207" s="13"/>
      <c r="AA207" s="13"/>
      <c r="AB207" s="13"/>
      <c r="AC207" s="13"/>
      <c r="AD207" s="13"/>
      <c r="AE207" s="13"/>
      <c r="AT207" s="242" t="s">
        <v>166</v>
      </c>
      <c r="AU207" s="242" t="s">
        <v>81</v>
      </c>
      <c r="AV207" s="13" t="s">
        <v>81</v>
      </c>
      <c r="AW207" s="13" t="s">
        <v>33</v>
      </c>
      <c r="AX207" s="13" t="s">
        <v>71</v>
      </c>
      <c r="AY207" s="242" t="s">
        <v>154</v>
      </c>
    </row>
    <row r="208" s="15" customFormat="1">
      <c r="A208" s="15"/>
      <c r="B208" s="269"/>
      <c r="C208" s="270"/>
      <c r="D208" s="227" t="s">
        <v>166</v>
      </c>
      <c r="E208" s="271" t="s">
        <v>19</v>
      </c>
      <c r="F208" s="272" t="s">
        <v>1092</v>
      </c>
      <c r="G208" s="270"/>
      <c r="H208" s="273">
        <v>194</v>
      </c>
      <c r="I208" s="274"/>
      <c r="J208" s="270"/>
      <c r="K208" s="270"/>
      <c r="L208" s="275"/>
      <c r="M208" s="276"/>
      <c r="N208" s="277"/>
      <c r="O208" s="277"/>
      <c r="P208" s="277"/>
      <c r="Q208" s="277"/>
      <c r="R208" s="277"/>
      <c r="S208" s="277"/>
      <c r="T208" s="278"/>
      <c r="U208" s="15"/>
      <c r="V208" s="15"/>
      <c r="W208" s="15"/>
      <c r="X208" s="15"/>
      <c r="Y208" s="15"/>
      <c r="Z208" s="15"/>
      <c r="AA208" s="15"/>
      <c r="AB208" s="15"/>
      <c r="AC208" s="15"/>
      <c r="AD208" s="15"/>
      <c r="AE208" s="15"/>
      <c r="AT208" s="279" t="s">
        <v>166</v>
      </c>
      <c r="AU208" s="279" t="s">
        <v>81</v>
      </c>
      <c r="AV208" s="15" t="s">
        <v>163</v>
      </c>
      <c r="AW208" s="15" t="s">
        <v>33</v>
      </c>
      <c r="AX208" s="15" t="s">
        <v>79</v>
      </c>
      <c r="AY208" s="279" t="s">
        <v>154</v>
      </c>
    </row>
    <row r="209" s="2" customFormat="1">
      <c r="A209" s="38"/>
      <c r="B209" s="39"/>
      <c r="C209" s="247" t="s">
        <v>414</v>
      </c>
      <c r="D209" s="247" t="s">
        <v>228</v>
      </c>
      <c r="E209" s="248" t="s">
        <v>1170</v>
      </c>
      <c r="F209" s="249" t="s">
        <v>1171</v>
      </c>
      <c r="G209" s="250" t="s">
        <v>253</v>
      </c>
      <c r="H209" s="251">
        <v>7.7759999999999998</v>
      </c>
      <c r="I209" s="252"/>
      <c r="J209" s="253">
        <f>ROUND(I209*H209,2)</f>
        <v>0</v>
      </c>
      <c r="K209" s="249" t="s">
        <v>804</v>
      </c>
      <c r="L209" s="44"/>
      <c r="M209" s="254" t="s">
        <v>19</v>
      </c>
      <c r="N209" s="255" t="s">
        <v>42</v>
      </c>
      <c r="O209" s="84"/>
      <c r="P209" s="223">
        <f>O209*H209</f>
        <v>0</v>
      </c>
      <c r="Q209" s="223">
        <v>0</v>
      </c>
      <c r="R209" s="223">
        <f>Q209*H209</f>
        <v>0</v>
      </c>
      <c r="S209" s="223">
        <v>0</v>
      </c>
      <c r="T209" s="224">
        <f>S209*H209</f>
        <v>0</v>
      </c>
      <c r="U209" s="38"/>
      <c r="V209" s="38"/>
      <c r="W209" s="38"/>
      <c r="X209" s="38"/>
      <c r="Y209" s="38"/>
      <c r="Z209" s="38"/>
      <c r="AA209" s="38"/>
      <c r="AB209" s="38"/>
      <c r="AC209" s="38"/>
      <c r="AD209" s="38"/>
      <c r="AE209" s="38"/>
      <c r="AR209" s="225" t="s">
        <v>163</v>
      </c>
      <c r="AT209" s="225" t="s">
        <v>228</v>
      </c>
      <c r="AU209" s="225" t="s">
        <v>81</v>
      </c>
      <c r="AY209" s="17" t="s">
        <v>154</v>
      </c>
      <c r="BE209" s="226">
        <f>IF(N209="základní",J209,0)</f>
        <v>0</v>
      </c>
      <c r="BF209" s="226">
        <f>IF(N209="snížená",J209,0)</f>
        <v>0</v>
      </c>
      <c r="BG209" s="226">
        <f>IF(N209="zákl. přenesená",J209,0)</f>
        <v>0</v>
      </c>
      <c r="BH209" s="226">
        <f>IF(N209="sníž. přenesená",J209,0)</f>
        <v>0</v>
      </c>
      <c r="BI209" s="226">
        <f>IF(N209="nulová",J209,0)</f>
        <v>0</v>
      </c>
      <c r="BJ209" s="17" t="s">
        <v>79</v>
      </c>
      <c r="BK209" s="226">
        <f>ROUND(I209*H209,2)</f>
        <v>0</v>
      </c>
      <c r="BL209" s="17" t="s">
        <v>163</v>
      </c>
      <c r="BM209" s="225" t="s">
        <v>1198</v>
      </c>
    </row>
    <row r="210" s="2" customFormat="1">
      <c r="A210" s="38"/>
      <c r="B210" s="39"/>
      <c r="C210" s="40"/>
      <c r="D210" s="227" t="s">
        <v>165</v>
      </c>
      <c r="E210" s="40"/>
      <c r="F210" s="228" t="s">
        <v>1171</v>
      </c>
      <c r="G210" s="40"/>
      <c r="H210" s="40"/>
      <c r="I210" s="229"/>
      <c r="J210" s="40"/>
      <c r="K210" s="40"/>
      <c r="L210" s="44"/>
      <c r="M210" s="230"/>
      <c r="N210" s="231"/>
      <c r="O210" s="84"/>
      <c r="P210" s="84"/>
      <c r="Q210" s="84"/>
      <c r="R210" s="84"/>
      <c r="S210" s="84"/>
      <c r="T210" s="85"/>
      <c r="U210" s="38"/>
      <c r="V210" s="38"/>
      <c r="W210" s="38"/>
      <c r="X210" s="38"/>
      <c r="Y210" s="38"/>
      <c r="Z210" s="38"/>
      <c r="AA210" s="38"/>
      <c r="AB210" s="38"/>
      <c r="AC210" s="38"/>
      <c r="AD210" s="38"/>
      <c r="AE210" s="38"/>
      <c r="AT210" s="17" t="s">
        <v>165</v>
      </c>
      <c r="AU210" s="17" t="s">
        <v>81</v>
      </c>
    </row>
    <row r="211" s="2" customFormat="1">
      <c r="A211" s="38"/>
      <c r="B211" s="39"/>
      <c r="C211" s="247" t="s">
        <v>421</v>
      </c>
      <c r="D211" s="247" t="s">
        <v>228</v>
      </c>
      <c r="E211" s="248" t="s">
        <v>1252</v>
      </c>
      <c r="F211" s="249" t="s">
        <v>1253</v>
      </c>
      <c r="G211" s="250" t="s">
        <v>253</v>
      </c>
      <c r="H211" s="251">
        <v>7.7759999999999998</v>
      </c>
      <c r="I211" s="252"/>
      <c r="J211" s="253">
        <f>ROUND(I211*H211,2)</f>
        <v>0</v>
      </c>
      <c r="K211" s="249" t="s">
        <v>804</v>
      </c>
      <c r="L211" s="44"/>
      <c r="M211" s="254" t="s">
        <v>19</v>
      </c>
      <c r="N211" s="255" t="s">
        <v>42</v>
      </c>
      <c r="O211" s="84"/>
      <c r="P211" s="223">
        <f>O211*H211</f>
        <v>0</v>
      </c>
      <c r="Q211" s="223">
        <v>0</v>
      </c>
      <c r="R211" s="223">
        <f>Q211*H211</f>
        <v>0</v>
      </c>
      <c r="S211" s="223">
        <v>0</v>
      </c>
      <c r="T211" s="224">
        <f>S211*H211</f>
        <v>0</v>
      </c>
      <c r="U211" s="38"/>
      <c r="V211" s="38"/>
      <c r="W211" s="38"/>
      <c r="X211" s="38"/>
      <c r="Y211" s="38"/>
      <c r="Z211" s="38"/>
      <c r="AA211" s="38"/>
      <c r="AB211" s="38"/>
      <c r="AC211" s="38"/>
      <c r="AD211" s="38"/>
      <c r="AE211" s="38"/>
      <c r="AR211" s="225" t="s">
        <v>163</v>
      </c>
      <c r="AT211" s="225" t="s">
        <v>228</v>
      </c>
      <c r="AU211" s="225" t="s">
        <v>81</v>
      </c>
      <c r="AY211" s="17" t="s">
        <v>154</v>
      </c>
      <c r="BE211" s="226">
        <f>IF(N211="základní",J211,0)</f>
        <v>0</v>
      </c>
      <c r="BF211" s="226">
        <f>IF(N211="snížená",J211,0)</f>
        <v>0</v>
      </c>
      <c r="BG211" s="226">
        <f>IF(N211="zákl. přenesená",J211,0)</f>
        <v>0</v>
      </c>
      <c r="BH211" s="226">
        <f>IF(N211="sníž. přenesená",J211,0)</f>
        <v>0</v>
      </c>
      <c r="BI211" s="226">
        <f>IF(N211="nulová",J211,0)</f>
        <v>0</v>
      </c>
      <c r="BJ211" s="17" t="s">
        <v>79</v>
      </c>
      <c r="BK211" s="226">
        <f>ROUND(I211*H211,2)</f>
        <v>0</v>
      </c>
      <c r="BL211" s="17" t="s">
        <v>163</v>
      </c>
      <c r="BM211" s="225" t="s">
        <v>1201</v>
      </c>
    </row>
    <row r="212" s="2" customFormat="1">
      <c r="A212" s="38"/>
      <c r="B212" s="39"/>
      <c r="C212" s="40"/>
      <c r="D212" s="227" t="s">
        <v>165</v>
      </c>
      <c r="E212" s="40"/>
      <c r="F212" s="228" t="s">
        <v>1253</v>
      </c>
      <c r="G212" s="40"/>
      <c r="H212" s="40"/>
      <c r="I212" s="229"/>
      <c r="J212" s="40"/>
      <c r="K212" s="40"/>
      <c r="L212" s="44"/>
      <c r="M212" s="230"/>
      <c r="N212" s="231"/>
      <c r="O212" s="84"/>
      <c r="P212" s="84"/>
      <c r="Q212" s="84"/>
      <c r="R212" s="84"/>
      <c r="S212" s="84"/>
      <c r="T212" s="85"/>
      <c r="U212" s="38"/>
      <c r="V212" s="38"/>
      <c r="W212" s="38"/>
      <c r="X212" s="38"/>
      <c r="Y212" s="38"/>
      <c r="Z212" s="38"/>
      <c r="AA212" s="38"/>
      <c r="AB212" s="38"/>
      <c r="AC212" s="38"/>
      <c r="AD212" s="38"/>
      <c r="AE212" s="38"/>
      <c r="AT212" s="17" t="s">
        <v>165</v>
      </c>
      <c r="AU212" s="17" t="s">
        <v>81</v>
      </c>
    </row>
    <row r="213" s="2" customFormat="1">
      <c r="A213" s="38"/>
      <c r="B213" s="39"/>
      <c r="C213" s="247" t="s">
        <v>433</v>
      </c>
      <c r="D213" s="247" t="s">
        <v>228</v>
      </c>
      <c r="E213" s="248" t="s">
        <v>1254</v>
      </c>
      <c r="F213" s="249" t="s">
        <v>1255</v>
      </c>
      <c r="G213" s="250" t="s">
        <v>253</v>
      </c>
      <c r="H213" s="251">
        <v>7.7759999999999998</v>
      </c>
      <c r="I213" s="252"/>
      <c r="J213" s="253">
        <f>ROUND(I213*H213,2)</f>
        <v>0</v>
      </c>
      <c r="K213" s="249" t="s">
        <v>804</v>
      </c>
      <c r="L213" s="44"/>
      <c r="M213" s="254" t="s">
        <v>19</v>
      </c>
      <c r="N213" s="255" t="s">
        <v>42</v>
      </c>
      <c r="O213" s="84"/>
      <c r="P213" s="223">
        <f>O213*H213</f>
        <v>0</v>
      </c>
      <c r="Q213" s="223">
        <v>0</v>
      </c>
      <c r="R213" s="223">
        <f>Q213*H213</f>
        <v>0</v>
      </c>
      <c r="S213" s="223">
        <v>0</v>
      </c>
      <c r="T213" s="224">
        <f>S213*H213</f>
        <v>0</v>
      </c>
      <c r="U213" s="38"/>
      <c r="V213" s="38"/>
      <c r="W213" s="38"/>
      <c r="X213" s="38"/>
      <c r="Y213" s="38"/>
      <c r="Z213" s="38"/>
      <c r="AA213" s="38"/>
      <c r="AB213" s="38"/>
      <c r="AC213" s="38"/>
      <c r="AD213" s="38"/>
      <c r="AE213" s="38"/>
      <c r="AR213" s="225" t="s">
        <v>163</v>
      </c>
      <c r="AT213" s="225" t="s">
        <v>228</v>
      </c>
      <c r="AU213" s="225" t="s">
        <v>81</v>
      </c>
      <c r="AY213" s="17" t="s">
        <v>154</v>
      </c>
      <c r="BE213" s="226">
        <f>IF(N213="základní",J213,0)</f>
        <v>0</v>
      </c>
      <c r="BF213" s="226">
        <f>IF(N213="snížená",J213,0)</f>
        <v>0</v>
      </c>
      <c r="BG213" s="226">
        <f>IF(N213="zákl. přenesená",J213,0)</f>
        <v>0</v>
      </c>
      <c r="BH213" s="226">
        <f>IF(N213="sníž. přenesená",J213,0)</f>
        <v>0</v>
      </c>
      <c r="BI213" s="226">
        <f>IF(N213="nulová",J213,0)</f>
        <v>0</v>
      </c>
      <c r="BJ213" s="17" t="s">
        <v>79</v>
      </c>
      <c r="BK213" s="226">
        <f>ROUND(I213*H213,2)</f>
        <v>0</v>
      </c>
      <c r="BL213" s="17" t="s">
        <v>163</v>
      </c>
      <c r="BM213" s="225" t="s">
        <v>1204</v>
      </c>
    </row>
    <row r="214" s="2" customFormat="1">
      <c r="A214" s="38"/>
      <c r="B214" s="39"/>
      <c r="C214" s="40"/>
      <c r="D214" s="227" t="s">
        <v>165</v>
      </c>
      <c r="E214" s="40"/>
      <c r="F214" s="228" t="s">
        <v>1255</v>
      </c>
      <c r="G214" s="40"/>
      <c r="H214" s="40"/>
      <c r="I214" s="229"/>
      <c r="J214" s="40"/>
      <c r="K214" s="40"/>
      <c r="L214" s="44"/>
      <c r="M214" s="230"/>
      <c r="N214" s="231"/>
      <c r="O214" s="84"/>
      <c r="P214" s="84"/>
      <c r="Q214" s="84"/>
      <c r="R214" s="84"/>
      <c r="S214" s="84"/>
      <c r="T214" s="85"/>
      <c r="U214" s="38"/>
      <c r="V214" s="38"/>
      <c r="W214" s="38"/>
      <c r="X214" s="38"/>
      <c r="Y214" s="38"/>
      <c r="Z214" s="38"/>
      <c r="AA214" s="38"/>
      <c r="AB214" s="38"/>
      <c r="AC214" s="38"/>
      <c r="AD214" s="38"/>
      <c r="AE214" s="38"/>
      <c r="AT214" s="17" t="s">
        <v>165</v>
      </c>
      <c r="AU214" s="17" t="s">
        <v>81</v>
      </c>
    </row>
    <row r="215" s="12" customFormat="1" ht="25.92" customHeight="1">
      <c r="A215" s="12"/>
      <c r="B215" s="196"/>
      <c r="C215" s="197"/>
      <c r="D215" s="198" t="s">
        <v>70</v>
      </c>
      <c r="E215" s="199" t="s">
        <v>1187</v>
      </c>
      <c r="F215" s="199" t="s">
        <v>1188</v>
      </c>
      <c r="G215" s="197"/>
      <c r="H215" s="197"/>
      <c r="I215" s="200"/>
      <c r="J215" s="201">
        <f>BK215</f>
        <v>0</v>
      </c>
      <c r="K215" s="197"/>
      <c r="L215" s="202"/>
      <c r="M215" s="203"/>
      <c r="N215" s="204"/>
      <c r="O215" s="204"/>
      <c r="P215" s="205">
        <f>P216+P219</f>
        <v>0</v>
      </c>
      <c r="Q215" s="204"/>
      <c r="R215" s="205">
        <f>R216+R219</f>
        <v>0</v>
      </c>
      <c r="S215" s="204"/>
      <c r="T215" s="206">
        <f>T216+T219</f>
        <v>0</v>
      </c>
      <c r="U215" s="12"/>
      <c r="V215" s="12"/>
      <c r="W215" s="12"/>
      <c r="X215" s="12"/>
      <c r="Y215" s="12"/>
      <c r="Z215" s="12"/>
      <c r="AA215" s="12"/>
      <c r="AB215" s="12"/>
      <c r="AC215" s="12"/>
      <c r="AD215" s="12"/>
      <c r="AE215" s="12"/>
      <c r="AR215" s="207" t="s">
        <v>187</v>
      </c>
      <c r="AT215" s="208" t="s">
        <v>70</v>
      </c>
      <c r="AU215" s="208" t="s">
        <v>71</v>
      </c>
      <c r="AY215" s="207" t="s">
        <v>154</v>
      </c>
      <c r="BK215" s="209">
        <f>BK216+BK219</f>
        <v>0</v>
      </c>
    </row>
    <row r="216" s="12" customFormat="1" ht="22.8" customHeight="1">
      <c r="A216" s="12"/>
      <c r="B216" s="196"/>
      <c r="C216" s="197"/>
      <c r="D216" s="198" t="s">
        <v>70</v>
      </c>
      <c r="E216" s="210" t="s">
        <v>1189</v>
      </c>
      <c r="F216" s="210" t="s">
        <v>1190</v>
      </c>
      <c r="G216" s="197"/>
      <c r="H216" s="197"/>
      <c r="I216" s="200"/>
      <c r="J216" s="211">
        <f>BK216</f>
        <v>0</v>
      </c>
      <c r="K216" s="197"/>
      <c r="L216" s="202"/>
      <c r="M216" s="203"/>
      <c r="N216" s="204"/>
      <c r="O216" s="204"/>
      <c r="P216" s="205">
        <f>SUM(P217:P218)</f>
        <v>0</v>
      </c>
      <c r="Q216" s="204"/>
      <c r="R216" s="205">
        <f>SUM(R217:R218)</f>
        <v>0</v>
      </c>
      <c r="S216" s="204"/>
      <c r="T216" s="206">
        <f>SUM(T217:T218)</f>
        <v>0</v>
      </c>
      <c r="U216" s="12"/>
      <c r="V216" s="12"/>
      <c r="W216" s="12"/>
      <c r="X216" s="12"/>
      <c r="Y216" s="12"/>
      <c r="Z216" s="12"/>
      <c r="AA216" s="12"/>
      <c r="AB216" s="12"/>
      <c r="AC216" s="12"/>
      <c r="AD216" s="12"/>
      <c r="AE216" s="12"/>
      <c r="AR216" s="207" t="s">
        <v>187</v>
      </c>
      <c r="AT216" s="208" t="s">
        <v>70</v>
      </c>
      <c r="AU216" s="208" t="s">
        <v>79</v>
      </c>
      <c r="AY216" s="207" t="s">
        <v>154</v>
      </c>
      <c r="BK216" s="209">
        <f>SUM(BK217:BK218)</f>
        <v>0</v>
      </c>
    </row>
    <row r="217" s="2" customFormat="1" ht="16.5" customHeight="1">
      <c r="A217" s="38"/>
      <c r="B217" s="39"/>
      <c r="C217" s="247" t="s">
        <v>439</v>
      </c>
      <c r="D217" s="247" t="s">
        <v>228</v>
      </c>
      <c r="E217" s="248" t="s">
        <v>1191</v>
      </c>
      <c r="F217" s="249" t="s">
        <v>1192</v>
      </c>
      <c r="G217" s="250" t="s">
        <v>1193</v>
      </c>
      <c r="H217" s="251">
        <v>1</v>
      </c>
      <c r="I217" s="252"/>
      <c r="J217" s="253">
        <f>ROUND(I217*H217,2)</f>
        <v>0</v>
      </c>
      <c r="K217" s="249" t="s">
        <v>804</v>
      </c>
      <c r="L217" s="44"/>
      <c r="M217" s="254" t="s">
        <v>19</v>
      </c>
      <c r="N217" s="255" t="s">
        <v>42</v>
      </c>
      <c r="O217" s="84"/>
      <c r="P217" s="223">
        <f>O217*H217</f>
        <v>0</v>
      </c>
      <c r="Q217" s="223">
        <v>0</v>
      </c>
      <c r="R217" s="223">
        <f>Q217*H217</f>
        <v>0</v>
      </c>
      <c r="S217" s="223">
        <v>0</v>
      </c>
      <c r="T217" s="224">
        <f>S217*H217</f>
        <v>0</v>
      </c>
      <c r="U217" s="38"/>
      <c r="V217" s="38"/>
      <c r="W217" s="38"/>
      <c r="X217" s="38"/>
      <c r="Y217" s="38"/>
      <c r="Z217" s="38"/>
      <c r="AA217" s="38"/>
      <c r="AB217" s="38"/>
      <c r="AC217" s="38"/>
      <c r="AD217" s="38"/>
      <c r="AE217" s="38"/>
      <c r="AR217" s="225" t="s">
        <v>163</v>
      </c>
      <c r="AT217" s="225" t="s">
        <v>228</v>
      </c>
      <c r="AU217" s="225" t="s">
        <v>81</v>
      </c>
      <c r="AY217" s="17" t="s">
        <v>154</v>
      </c>
      <c r="BE217" s="226">
        <f>IF(N217="základní",J217,0)</f>
        <v>0</v>
      </c>
      <c r="BF217" s="226">
        <f>IF(N217="snížená",J217,0)</f>
        <v>0</v>
      </c>
      <c r="BG217" s="226">
        <f>IF(N217="zákl. přenesená",J217,0)</f>
        <v>0</v>
      </c>
      <c r="BH217" s="226">
        <f>IF(N217="sníž. přenesená",J217,0)</f>
        <v>0</v>
      </c>
      <c r="BI217" s="226">
        <f>IF(N217="nulová",J217,0)</f>
        <v>0</v>
      </c>
      <c r="BJ217" s="17" t="s">
        <v>79</v>
      </c>
      <c r="BK217" s="226">
        <f>ROUND(I217*H217,2)</f>
        <v>0</v>
      </c>
      <c r="BL217" s="17" t="s">
        <v>163</v>
      </c>
      <c r="BM217" s="225" t="s">
        <v>1256</v>
      </c>
    </row>
    <row r="218" s="2" customFormat="1">
      <c r="A218" s="38"/>
      <c r="B218" s="39"/>
      <c r="C218" s="40"/>
      <c r="D218" s="227" t="s">
        <v>165</v>
      </c>
      <c r="E218" s="40"/>
      <c r="F218" s="228" t="s">
        <v>1192</v>
      </c>
      <c r="G218" s="40"/>
      <c r="H218" s="40"/>
      <c r="I218" s="229"/>
      <c r="J218" s="40"/>
      <c r="K218" s="40"/>
      <c r="L218" s="44"/>
      <c r="M218" s="230"/>
      <c r="N218" s="231"/>
      <c r="O218" s="84"/>
      <c r="P218" s="84"/>
      <c r="Q218" s="84"/>
      <c r="R218" s="84"/>
      <c r="S218" s="84"/>
      <c r="T218" s="85"/>
      <c r="U218" s="38"/>
      <c r="V218" s="38"/>
      <c r="W218" s="38"/>
      <c r="X218" s="38"/>
      <c r="Y218" s="38"/>
      <c r="Z218" s="38"/>
      <c r="AA218" s="38"/>
      <c r="AB218" s="38"/>
      <c r="AC218" s="38"/>
      <c r="AD218" s="38"/>
      <c r="AE218" s="38"/>
      <c r="AT218" s="17" t="s">
        <v>165</v>
      </c>
      <c r="AU218" s="17" t="s">
        <v>81</v>
      </c>
    </row>
    <row r="219" s="12" customFormat="1" ht="22.8" customHeight="1">
      <c r="A219" s="12"/>
      <c r="B219" s="196"/>
      <c r="C219" s="197"/>
      <c r="D219" s="198" t="s">
        <v>70</v>
      </c>
      <c r="E219" s="210" t="s">
        <v>1195</v>
      </c>
      <c r="F219" s="210" t="s">
        <v>1196</v>
      </c>
      <c r="G219" s="197"/>
      <c r="H219" s="197"/>
      <c r="I219" s="200"/>
      <c r="J219" s="211">
        <f>BK219</f>
        <v>0</v>
      </c>
      <c r="K219" s="197"/>
      <c r="L219" s="202"/>
      <c r="M219" s="203"/>
      <c r="N219" s="204"/>
      <c r="O219" s="204"/>
      <c r="P219" s="205">
        <f>SUM(P220:P225)</f>
        <v>0</v>
      </c>
      <c r="Q219" s="204"/>
      <c r="R219" s="205">
        <f>SUM(R220:R225)</f>
        <v>0</v>
      </c>
      <c r="S219" s="204"/>
      <c r="T219" s="206">
        <f>SUM(T220:T225)</f>
        <v>0</v>
      </c>
      <c r="U219" s="12"/>
      <c r="V219" s="12"/>
      <c r="W219" s="12"/>
      <c r="X219" s="12"/>
      <c r="Y219" s="12"/>
      <c r="Z219" s="12"/>
      <c r="AA219" s="12"/>
      <c r="AB219" s="12"/>
      <c r="AC219" s="12"/>
      <c r="AD219" s="12"/>
      <c r="AE219" s="12"/>
      <c r="AR219" s="207" t="s">
        <v>187</v>
      </c>
      <c r="AT219" s="208" t="s">
        <v>70</v>
      </c>
      <c r="AU219" s="208" t="s">
        <v>79</v>
      </c>
      <c r="AY219" s="207" t="s">
        <v>154</v>
      </c>
      <c r="BK219" s="209">
        <f>SUM(BK220:BK225)</f>
        <v>0</v>
      </c>
    </row>
    <row r="220" s="2" customFormat="1" ht="16.5" customHeight="1">
      <c r="A220" s="38"/>
      <c r="B220" s="39"/>
      <c r="C220" s="247" t="s">
        <v>445</v>
      </c>
      <c r="D220" s="247" t="s">
        <v>228</v>
      </c>
      <c r="E220" s="248" t="s">
        <v>1197</v>
      </c>
      <c r="F220" s="249" t="s">
        <v>1196</v>
      </c>
      <c r="G220" s="250" t="s">
        <v>1193</v>
      </c>
      <c r="H220" s="251">
        <v>1</v>
      </c>
      <c r="I220" s="252"/>
      <c r="J220" s="253">
        <f>ROUND(I220*H220,2)</f>
        <v>0</v>
      </c>
      <c r="K220" s="249" t="s">
        <v>804</v>
      </c>
      <c r="L220" s="44"/>
      <c r="M220" s="254" t="s">
        <v>19</v>
      </c>
      <c r="N220" s="255" t="s">
        <v>42</v>
      </c>
      <c r="O220" s="84"/>
      <c r="P220" s="223">
        <f>O220*H220</f>
        <v>0</v>
      </c>
      <c r="Q220" s="223">
        <v>0</v>
      </c>
      <c r="R220" s="223">
        <f>Q220*H220</f>
        <v>0</v>
      </c>
      <c r="S220" s="223">
        <v>0</v>
      </c>
      <c r="T220" s="224">
        <f>S220*H220</f>
        <v>0</v>
      </c>
      <c r="U220" s="38"/>
      <c r="V220" s="38"/>
      <c r="W220" s="38"/>
      <c r="X220" s="38"/>
      <c r="Y220" s="38"/>
      <c r="Z220" s="38"/>
      <c r="AA220" s="38"/>
      <c r="AB220" s="38"/>
      <c r="AC220" s="38"/>
      <c r="AD220" s="38"/>
      <c r="AE220" s="38"/>
      <c r="AR220" s="225" t="s">
        <v>163</v>
      </c>
      <c r="AT220" s="225" t="s">
        <v>228</v>
      </c>
      <c r="AU220" s="225" t="s">
        <v>81</v>
      </c>
      <c r="AY220" s="17" t="s">
        <v>154</v>
      </c>
      <c r="BE220" s="226">
        <f>IF(N220="základní",J220,0)</f>
        <v>0</v>
      </c>
      <c r="BF220" s="226">
        <f>IF(N220="snížená",J220,0)</f>
        <v>0</v>
      </c>
      <c r="BG220" s="226">
        <f>IF(N220="zákl. přenesená",J220,0)</f>
        <v>0</v>
      </c>
      <c r="BH220" s="226">
        <f>IF(N220="sníž. přenesená",J220,0)</f>
        <v>0</v>
      </c>
      <c r="BI220" s="226">
        <f>IF(N220="nulová",J220,0)</f>
        <v>0</v>
      </c>
      <c r="BJ220" s="17" t="s">
        <v>79</v>
      </c>
      <c r="BK220" s="226">
        <f>ROUND(I220*H220,2)</f>
        <v>0</v>
      </c>
      <c r="BL220" s="17" t="s">
        <v>163</v>
      </c>
      <c r="BM220" s="225" t="s">
        <v>1257</v>
      </c>
    </row>
    <row r="221" s="2" customFormat="1">
      <c r="A221" s="38"/>
      <c r="B221" s="39"/>
      <c r="C221" s="40"/>
      <c r="D221" s="227" t="s">
        <v>165</v>
      </c>
      <c r="E221" s="40"/>
      <c r="F221" s="228" t="s">
        <v>1196</v>
      </c>
      <c r="G221" s="40"/>
      <c r="H221" s="40"/>
      <c r="I221" s="229"/>
      <c r="J221" s="40"/>
      <c r="K221" s="40"/>
      <c r="L221" s="44"/>
      <c r="M221" s="230"/>
      <c r="N221" s="231"/>
      <c r="O221" s="84"/>
      <c r="P221" s="84"/>
      <c r="Q221" s="84"/>
      <c r="R221" s="84"/>
      <c r="S221" s="84"/>
      <c r="T221" s="85"/>
      <c r="U221" s="38"/>
      <c r="V221" s="38"/>
      <c r="W221" s="38"/>
      <c r="X221" s="38"/>
      <c r="Y221" s="38"/>
      <c r="Z221" s="38"/>
      <c r="AA221" s="38"/>
      <c r="AB221" s="38"/>
      <c r="AC221" s="38"/>
      <c r="AD221" s="38"/>
      <c r="AE221" s="38"/>
      <c r="AT221" s="17" t="s">
        <v>165</v>
      </c>
      <c r="AU221" s="17" t="s">
        <v>81</v>
      </c>
    </row>
    <row r="222" s="2" customFormat="1" ht="16.5" customHeight="1">
      <c r="A222" s="38"/>
      <c r="B222" s="39"/>
      <c r="C222" s="247" t="s">
        <v>451</v>
      </c>
      <c r="D222" s="247" t="s">
        <v>228</v>
      </c>
      <c r="E222" s="248" t="s">
        <v>1199</v>
      </c>
      <c r="F222" s="249" t="s">
        <v>1200</v>
      </c>
      <c r="G222" s="250" t="s">
        <v>1193</v>
      </c>
      <c r="H222" s="251">
        <v>1</v>
      </c>
      <c r="I222" s="252"/>
      <c r="J222" s="253">
        <f>ROUND(I222*H222,2)</f>
        <v>0</v>
      </c>
      <c r="K222" s="249" t="s">
        <v>804</v>
      </c>
      <c r="L222" s="44"/>
      <c r="M222" s="254" t="s">
        <v>19</v>
      </c>
      <c r="N222" s="255" t="s">
        <v>42</v>
      </c>
      <c r="O222" s="84"/>
      <c r="P222" s="223">
        <f>O222*H222</f>
        <v>0</v>
      </c>
      <c r="Q222" s="223">
        <v>0</v>
      </c>
      <c r="R222" s="223">
        <f>Q222*H222</f>
        <v>0</v>
      </c>
      <c r="S222" s="223">
        <v>0</v>
      </c>
      <c r="T222" s="224">
        <f>S222*H222</f>
        <v>0</v>
      </c>
      <c r="U222" s="38"/>
      <c r="V222" s="38"/>
      <c r="W222" s="38"/>
      <c r="X222" s="38"/>
      <c r="Y222" s="38"/>
      <c r="Z222" s="38"/>
      <c r="AA222" s="38"/>
      <c r="AB222" s="38"/>
      <c r="AC222" s="38"/>
      <c r="AD222" s="38"/>
      <c r="AE222" s="38"/>
      <c r="AR222" s="225" t="s">
        <v>163</v>
      </c>
      <c r="AT222" s="225" t="s">
        <v>228</v>
      </c>
      <c r="AU222" s="225" t="s">
        <v>81</v>
      </c>
      <c r="AY222" s="17" t="s">
        <v>154</v>
      </c>
      <c r="BE222" s="226">
        <f>IF(N222="základní",J222,0)</f>
        <v>0</v>
      </c>
      <c r="BF222" s="226">
        <f>IF(N222="snížená",J222,0)</f>
        <v>0</v>
      </c>
      <c r="BG222" s="226">
        <f>IF(N222="zákl. přenesená",J222,0)</f>
        <v>0</v>
      </c>
      <c r="BH222" s="226">
        <f>IF(N222="sníž. přenesená",J222,0)</f>
        <v>0</v>
      </c>
      <c r="BI222" s="226">
        <f>IF(N222="nulová",J222,0)</f>
        <v>0</v>
      </c>
      <c r="BJ222" s="17" t="s">
        <v>79</v>
      </c>
      <c r="BK222" s="226">
        <f>ROUND(I222*H222,2)</f>
        <v>0</v>
      </c>
      <c r="BL222" s="17" t="s">
        <v>163</v>
      </c>
      <c r="BM222" s="225" t="s">
        <v>1258</v>
      </c>
    </row>
    <row r="223" s="2" customFormat="1">
      <c r="A223" s="38"/>
      <c r="B223" s="39"/>
      <c r="C223" s="40"/>
      <c r="D223" s="227" t="s">
        <v>165</v>
      </c>
      <c r="E223" s="40"/>
      <c r="F223" s="228" t="s">
        <v>1200</v>
      </c>
      <c r="G223" s="40"/>
      <c r="H223" s="40"/>
      <c r="I223" s="229"/>
      <c r="J223" s="40"/>
      <c r="K223" s="40"/>
      <c r="L223" s="44"/>
      <c r="M223" s="230"/>
      <c r="N223" s="231"/>
      <c r="O223" s="84"/>
      <c r="P223" s="84"/>
      <c r="Q223" s="84"/>
      <c r="R223" s="84"/>
      <c r="S223" s="84"/>
      <c r="T223" s="85"/>
      <c r="U223" s="38"/>
      <c r="V223" s="38"/>
      <c r="W223" s="38"/>
      <c r="X223" s="38"/>
      <c r="Y223" s="38"/>
      <c r="Z223" s="38"/>
      <c r="AA223" s="38"/>
      <c r="AB223" s="38"/>
      <c r="AC223" s="38"/>
      <c r="AD223" s="38"/>
      <c r="AE223" s="38"/>
      <c r="AT223" s="17" t="s">
        <v>165</v>
      </c>
      <c r="AU223" s="17" t="s">
        <v>81</v>
      </c>
    </row>
    <row r="224" s="2" customFormat="1" ht="16.5" customHeight="1">
      <c r="A224" s="38"/>
      <c r="B224" s="39"/>
      <c r="C224" s="247" t="s">
        <v>458</v>
      </c>
      <c r="D224" s="247" t="s">
        <v>228</v>
      </c>
      <c r="E224" s="248" t="s">
        <v>1202</v>
      </c>
      <c r="F224" s="249" t="s">
        <v>1203</v>
      </c>
      <c r="G224" s="250" t="s">
        <v>1193</v>
      </c>
      <c r="H224" s="251">
        <v>1</v>
      </c>
      <c r="I224" s="252"/>
      <c r="J224" s="253">
        <f>ROUND(I224*H224,2)</f>
        <v>0</v>
      </c>
      <c r="K224" s="249" t="s">
        <v>804</v>
      </c>
      <c r="L224" s="44"/>
      <c r="M224" s="254" t="s">
        <v>19</v>
      </c>
      <c r="N224" s="255" t="s">
        <v>42</v>
      </c>
      <c r="O224" s="84"/>
      <c r="P224" s="223">
        <f>O224*H224</f>
        <v>0</v>
      </c>
      <c r="Q224" s="223">
        <v>0</v>
      </c>
      <c r="R224" s="223">
        <f>Q224*H224</f>
        <v>0</v>
      </c>
      <c r="S224" s="223">
        <v>0</v>
      </c>
      <c r="T224" s="224">
        <f>S224*H224</f>
        <v>0</v>
      </c>
      <c r="U224" s="38"/>
      <c r="V224" s="38"/>
      <c r="W224" s="38"/>
      <c r="X224" s="38"/>
      <c r="Y224" s="38"/>
      <c r="Z224" s="38"/>
      <c r="AA224" s="38"/>
      <c r="AB224" s="38"/>
      <c r="AC224" s="38"/>
      <c r="AD224" s="38"/>
      <c r="AE224" s="38"/>
      <c r="AR224" s="225" t="s">
        <v>163</v>
      </c>
      <c r="AT224" s="225" t="s">
        <v>228</v>
      </c>
      <c r="AU224" s="225" t="s">
        <v>81</v>
      </c>
      <c r="AY224" s="17" t="s">
        <v>154</v>
      </c>
      <c r="BE224" s="226">
        <f>IF(N224="základní",J224,0)</f>
        <v>0</v>
      </c>
      <c r="BF224" s="226">
        <f>IF(N224="snížená",J224,0)</f>
        <v>0</v>
      </c>
      <c r="BG224" s="226">
        <f>IF(N224="zákl. přenesená",J224,0)</f>
        <v>0</v>
      </c>
      <c r="BH224" s="226">
        <f>IF(N224="sníž. přenesená",J224,0)</f>
        <v>0</v>
      </c>
      <c r="BI224" s="226">
        <f>IF(N224="nulová",J224,0)</f>
        <v>0</v>
      </c>
      <c r="BJ224" s="17" t="s">
        <v>79</v>
      </c>
      <c r="BK224" s="226">
        <f>ROUND(I224*H224,2)</f>
        <v>0</v>
      </c>
      <c r="BL224" s="17" t="s">
        <v>163</v>
      </c>
      <c r="BM224" s="225" t="s">
        <v>1259</v>
      </c>
    </row>
    <row r="225" s="2" customFormat="1">
      <c r="A225" s="38"/>
      <c r="B225" s="39"/>
      <c r="C225" s="40"/>
      <c r="D225" s="227" t="s">
        <v>165</v>
      </c>
      <c r="E225" s="40"/>
      <c r="F225" s="228" t="s">
        <v>1203</v>
      </c>
      <c r="G225" s="40"/>
      <c r="H225" s="40"/>
      <c r="I225" s="229"/>
      <c r="J225" s="40"/>
      <c r="K225" s="40"/>
      <c r="L225" s="44"/>
      <c r="M225" s="243"/>
      <c r="N225" s="244"/>
      <c r="O225" s="245"/>
      <c r="P225" s="245"/>
      <c r="Q225" s="245"/>
      <c r="R225" s="245"/>
      <c r="S225" s="245"/>
      <c r="T225" s="246"/>
      <c r="U225" s="38"/>
      <c r="V225" s="38"/>
      <c r="W225" s="38"/>
      <c r="X225" s="38"/>
      <c r="Y225" s="38"/>
      <c r="Z225" s="38"/>
      <c r="AA225" s="38"/>
      <c r="AB225" s="38"/>
      <c r="AC225" s="38"/>
      <c r="AD225" s="38"/>
      <c r="AE225" s="38"/>
      <c r="AT225" s="17" t="s">
        <v>165</v>
      </c>
      <c r="AU225" s="17" t="s">
        <v>81</v>
      </c>
    </row>
    <row r="226" s="2" customFormat="1" ht="6.96" customHeight="1">
      <c r="A226" s="38"/>
      <c r="B226" s="59"/>
      <c r="C226" s="60"/>
      <c r="D226" s="60"/>
      <c r="E226" s="60"/>
      <c r="F226" s="60"/>
      <c r="G226" s="60"/>
      <c r="H226" s="60"/>
      <c r="I226" s="60"/>
      <c r="J226" s="60"/>
      <c r="K226" s="60"/>
      <c r="L226" s="44"/>
      <c r="M226" s="38"/>
      <c r="O226" s="38"/>
      <c r="P226" s="38"/>
      <c r="Q226" s="38"/>
      <c r="R226" s="38"/>
      <c r="S226" s="38"/>
      <c r="T226" s="38"/>
      <c r="U226" s="38"/>
      <c r="V226" s="38"/>
      <c r="W226" s="38"/>
      <c r="X226" s="38"/>
      <c r="Y226" s="38"/>
      <c r="Z226" s="38"/>
      <c r="AA226" s="38"/>
      <c r="AB226" s="38"/>
      <c r="AC226" s="38"/>
      <c r="AD226" s="38"/>
      <c r="AE226" s="38"/>
    </row>
  </sheetData>
  <sheetProtection sheet="1" autoFilter="0" formatColumns="0" formatRows="0" objects="1" scenarios="1" spinCount="100000" saltValue="87Caj/+G6kFxZcFtbEBXFv0LzC0XmG4Ii8+k3qhVjNZj3f/iHFCoqHLSBn4L0oFv/zYovnukVJWBgX1flN2iWg==" hashValue="Nqn68D/RI4d3PUOtll+UFtP+DphJJqY0JhtCvqpRBtjy9goKuVlRH2VBaVKxoHHMtDyRN2Dz33seJX6l5XtSRw==" algorithmName="SHA-512" password="CC35"/>
  <autoFilter ref="C95:K225"/>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1" customFormat="1" ht="12" customHeight="1">
      <c r="B8" s="20"/>
      <c r="D8" s="142" t="s">
        <v>123</v>
      </c>
      <c r="L8" s="20"/>
    </row>
    <row r="9" hidden="1" s="2" customFormat="1" ht="16.5" customHeight="1">
      <c r="A9" s="38"/>
      <c r="B9" s="44"/>
      <c r="C9" s="38"/>
      <c r="D9" s="38"/>
      <c r="E9" s="143" t="s">
        <v>1067</v>
      </c>
      <c r="F9" s="38"/>
      <c r="G9" s="38"/>
      <c r="H9" s="38"/>
      <c r="I9" s="38"/>
      <c r="J9" s="38"/>
      <c r="K9" s="38"/>
      <c r="L9" s="144"/>
      <c r="S9" s="38"/>
      <c r="T9" s="38"/>
      <c r="U9" s="38"/>
      <c r="V9" s="38"/>
      <c r="W9" s="38"/>
      <c r="X9" s="38"/>
      <c r="Y9" s="38"/>
      <c r="Z9" s="38"/>
      <c r="AA9" s="38"/>
      <c r="AB9" s="38"/>
      <c r="AC9" s="38"/>
      <c r="AD9" s="38"/>
      <c r="AE9" s="38"/>
    </row>
    <row r="10" hidden="1" s="2" customFormat="1" ht="12" customHeight="1">
      <c r="A10" s="38"/>
      <c r="B10" s="44"/>
      <c r="C10" s="38"/>
      <c r="D10" s="142" t="s">
        <v>220</v>
      </c>
      <c r="E10" s="38"/>
      <c r="F10" s="38"/>
      <c r="G10" s="38"/>
      <c r="H10" s="38"/>
      <c r="I10" s="38"/>
      <c r="J10" s="38"/>
      <c r="K10" s="38"/>
      <c r="L10" s="144"/>
      <c r="S10" s="38"/>
      <c r="T10" s="38"/>
      <c r="U10" s="38"/>
      <c r="V10" s="38"/>
      <c r="W10" s="38"/>
      <c r="X10" s="38"/>
      <c r="Y10" s="38"/>
      <c r="Z10" s="38"/>
      <c r="AA10" s="38"/>
      <c r="AB10" s="38"/>
      <c r="AC10" s="38"/>
      <c r="AD10" s="38"/>
      <c r="AE10" s="38"/>
    </row>
    <row r="11" hidden="1" s="2" customFormat="1" ht="16.5" customHeight="1">
      <c r="A11" s="38"/>
      <c r="B11" s="44"/>
      <c r="C11" s="38"/>
      <c r="D11" s="38"/>
      <c r="E11" s="145" t="s">
        <v>1260</v>
      </c>
      <c r="F11" s="38"/>
      <c r="G11" s="38"/>
      <c r="H11" s="38"/>
      <c r="I11" s="38"/>
      <c r="J11" s="38"/>
      <c r="K11" s="38"/>
      <c r="L11" s="144"/>
      <c r="S11" s="38"/>
      <c r="T11" s="38"/>
      <c r="U11" s="38"/>
      <c r="V11" s="38"/>
      <c r="W11" s="38"/>
      <c r="X11" s="38"/>
      <c r="Y11" s="38"/>
      <c r="Z11" s="38"/>
      <c r="AA11" s="38"/>
      <c r="AB11" s="38"/>
      <c r="AC11" s="38"/>
      <c r="AD11" s="38"/>
      <c r="AE11" s="38"/>
    </row>
    <row r="12" hidden="1"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hidden="1"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hidden="1" s="2" customFormat="1" ht="12" customHeight="1">
      <c r="A14" s="38"/>
      <c r="B14" s="44"/>
      <c r="C14" s="38"/>
      <c r="D14" s="142" t="s">
        <v>21</v>
      </c>
      <c r="E14" s="38"/>
      <c r="F14" s="133" t="s">
        <v>22</v>
      </c>
      <c r="G14" s="38"/>
      <c r="H14" s="38"/>
      <c r="I14" s="142" t="s">
        <v>23</v>
      </c>
      <c r="J14" s="146" t="str">
        <f>'Rekapitulace zakázky'!AN8</f>
        <v>1. 3. 2021</v>
      </c>
      <c r="K14" s="38"/>
      <c r="L14" s="144"/>
      <c r="S14" s="38"/>
      <c r="T14" s="38"/>
      <c r="U14" s="38"/>
      <c r="V14" s="38"/>
      <c r="W14" s="38"/>
      <c r="X14" s="38"/>
      <c r="Y14" s="38"/>
      <c r="Z14" s="38"/>
      <c r="AA14" s="38"/>
      <c r="AB14" s="38"/>
      <c r="AC14" s="38"/>
      <c r="AD14" s="38"/>
      <c r="AE14" s="38"/>
    </row>
    <row r="15" hidden="1"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hidden="1" s="2" customFormat="1" ht="12" customHeight="1">
      <c r="A16" s="38"/>
      <c r="B16" s="44"/>
      <c r="C16" s="38"/>
      <c r="D16" s="142" t="s">
        <v>25</v>
      </c>
      <c r="E16" s="38"/>
      <c r="F16" s="38"/>
      <c r="G16" s="38"/>
      <c r="H16" s="38"/>
      <c r="I16" s="142" t="s">
        <v>26</v>
      </c>
      <c r="J16" s="133" t="s">
        <v>19</v>
      </c>
      <c r="K16" s="38"/>
      <c r="L16" s="144"/>
      <c r="S16" s="38"/>
      <c r="T16" s="38"/>
      <c r="U16" s="38"/>
      <c r="V16" s="38"/>
      <c r="W16" s="38"/>
      <c r="X16" s="38"/>
      <c r="Y16" s="38"/>
      <c r="Z16" s="38"/>
      <c r="AA16" s="38"/>
      <c r="AB16" s="38"/>
      <c r="AC16" s="38"/>
      <c r="AD16" s="38"/>
      <c r="AE16" s="38"/>
    </row>
    <row r="17" hidden="1" s="2" customFormat="1" ht="18" customHeight="1">
      <c r="A17" s="38"/>
      <c r="B17" s="44"/>
      <c r="C17" s="38"/>
      <c r="D17" s="38"/>
      <c r="E17" s="133" t="s">
        <v>27</v>
      </c>
      <c r="F17" s="38"/>
      <c r="G17" s="38"/>
      <c r="H17" s="38"/>
      <c r="I17" s="142" t="s">
        <v>28</v>
      </c>
      <c r="J17" s="133" t="s">
        <v>19</v>
      </c>
      <c r="K17" s="38"/>
      <c r="L17" s="144"/>
      <c r="S17" s="38"/>
      <c r="T17" s="38"/>
      <c r="U17" s="38"/>
      <c r="V17" s="38"/>
      <c r="W17" s="38"/>
      <c r="X17" s="38"/>
      <c r="Y17" s="38"/>
      <c r="Z17" s="38"/>
      <c r="AA17" s="38"/>
      <c r="AB17" s="38"/>
      <c r="AC17" s="38"/>
      <c r="AD17" s="38"/>
      <c r="AE17" s="38"/>
    </row>
    <row r="18" hidden="1"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hidden="1" s="2" customFormat="1" ht="12" customHeight="1">
      <c r="A19" s="38"/>
      <c r="B19" s="44"/>
      <c r="C19" s="38"/>
      <c r="D19" s="142" t="s">
        <v>29</v>
      </c>
      <c r="E19" s="38"/>
      <c r="F19" s="38"/>
      <c r="G19" s="38"/>
      <c r="H19" s="38"/>
      <c r="I19" s="142" t="s">
        <v>26</v>
      </c>
      <c r="J19" s="33" t="str">
        <f>'Rekapitulace zakázky'!AN13</f>
        <v>Vyplň údaj</v>
      </c>
      <c r="K19" s="38"/>
      <c r="L19" s="144"/>
      <c r="S19" s="38"/>
      <c r="T19" s="38"/>
      <c r="U19" s="38"/>
      <c r="V19" s="38"/>
      <c r="W19" s="38"/>
      <c r="X19" s="38"/>
      <c r="Y19" s="38"/>
      <c r="Z19" s="38"/>
      <c r="AA19" s="38"/>
      <c r="AB19" s="38"/>
      <c r="AC19" s="38"/>
      <c r="AD19" s="38"/>
      <c r="AE19" s="38"/>
    </row>
    <row r="20" hidden="1" s="2" customFormat="1" ht="18" customHeight="1">
      <c r="A20" s="38"/>
      <c r="B20" s="44"/>
      <c r="C20" s="38"/>
      <c r="D20" s="38"/>
      <c r="E20" s="33" t="str">
        <f>'Rekapitulace zakázky'!E14</f>
        <v>Vyplň údaj</v>
      </c>
      <c r="F20" s="133"/>
      <c r="G20" s="133"/>
      <c r="H20" s="133"/>
      <c r="I20" s="142" t="s">
        <v>28</v>
      </c>
      <c r="J20" s="33" t="str">
        <f>'Rekapitulace zakázky'!AN14</f>
        <v>Vyplň údaj</v>
      </c>
      <c r="K20" s="38"/>
      <c r="L20" s="144"/>
      <c r="S20" s="38"/>
      <c r="T20" s="38"/>
      <c r="U20" s="38"/>
      <c r="V20" s="38"/>
      <c r="W20" s="38"/>
      <c r="X20" s="38"/>
      <c r="Y20" s="38"/>
      <c r="Z20" s="38"/>
      <c r="AA20" s="38"/>
      <c r="AB20" s="38"/>
      <c r="AC20" s="38"/>
      <c r="AD20" s="38"/>
      <c r="AE20" s="38"/>
    </row>
    <row r="21" hidden="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hidden="1" s="2" customFormat="1" ht="12" customHeight="1">
      <c r="A22" s="38"/>
      <c r="B22" s="44"/>
      <c r="C22" s="38"/>
      <c r="D22" s="142" t="s">
        <v>31</v>
      </c>
      <c r="E22" s="38"/>
      <c r="F22" s="38"/>
      <c r="G22" s="38"/>
      <c r="H22" s="38"/>
      <c r="I22" s="142" t="s">
        <v>26</v>
      </c>
      <c r="J22" s="133" t="str">
        <f>IF('Rekapitulace zakázky'!AN16="","",'Rekapitulace zakázky'!AN16)</f>
        <v/>
      </c>
      <c r="K22" s="38"/>
      <c r="L22" s="144"/>
      <c r="S22" s="38"/>
      <c r="T22" s="38"/>
      <c r="U22" s="38"/>
      <c r="V22" s="38"/>
      <c r="W22" s="38"/>
      <c r="X22" s="38"/>
      <c r="Y22" s="38"/>
      <c r="Z22" s="38"/>
      <c r="AA22" s="38"/>
      <c r="AB22" s="38"/>
      <c r="AC22" s="38"/>
      <c r="AD22" s="38"/>
      <c r="AE22" s="38"/>
    </row>
    <row r="23" hidden="1" s="2" customFormat="1" ht="18" customHeight="1">
      <c r="A23" s="38"/>
      <c r="B23" s="44"/>
      <c r="C23" s="38"/>
      <c r="D23" s="38"/>
      <c r="E23" s="133" t="str">
        <f>IF('Rekapitulace zakázky'!E17="","",'Rekapitulace zakázky'!E17)</f>
        <v xml:space="preserve"> </v>
      </c>
      <c r="F23" s="38"/>
      <c r="G23" s="38"/>
      <c r="H23" s="38"/>
      <c r="I23" s="142" t="s">
        <v>28</v>
      </c>
      <c r="J23" s="133" t="str">
        <f>IF('Rekapitulace zakázky'!AN17="","",'Rekapitulace zakázky'!AN17)</f>
        <v/>
      </c>
      <c r="K23" s="38"/>
      <c r="L23" s="144"/>
      <c r="S23" s="38"/>
      <c r="T23" s="38"/>
      <c r="U23" s="38"/>
      <c r="V23" s="38"/>
      <c r="W23" s="38"/>
      <c r="X23" s="38"/>
      <c r="Y23" s="38"/>
      <c r="Z23" s="38"/>
      <c r="AA23" s="38"/>
      <c r="AB23" s="38"/>
      <c r="AC23" s="38"/>
      <c r="AD23" s="38"/>
      <c r="AE23" s="38"/>
    </row>
    <row r="24" hidden="1"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hidden="1" s="2" customFormat="1" ht="12" customHeight="1">
      <c r="A25" s="38"/>
      <c r="B25" s="44"/>
      <c r="C25" s="38"/>
      <c r="D25" s="142" t="s">
        <v>34</v>
      </c>
      <c r="E25" s="38"/>
      <c r="F25" s="38"/>
      <c r="G25" s="38"/>
      <c r="H25" s="38"/>
      <c r="I25" s="142" t="s">
        <v>26</v>
      </c>
      <c r="J25" s="133" t="s">
        <v>19</v>
      </c>
      <c r="K25" s="38"/>
      <c r="L25" s="144"/>
      <c r="S25" s="38"/>
      <c r="T25" s="38"/>
      <c r="U25" s="38"/>
      <c r="V25" s="38"/>
      <c r="W25" s="38"/>
      <c r="X25" s="38"/>
      <c r="Y25" s="38"/>
      <c r="Z25" s="38"/>
      <c r="AA25" s="38"/>
      <c r="AB25" s="38"/>
      <c r="AC25" s="38"/>
      <c r="AD25" s="38"/>
      <c r="AE25" s="38"/>
    </row>
    <row r="26" hidden="1" s="2" customFormat="1" ht="18" customHeight="1">
      <c r="A26" s="38"/>
      <c r="B26" s="44"/>
      <c r="C26" s="38"/>
      <c r="D26" s="38"/>
      <c r="E26" s="133" t="s">
        <v>1069</v>
      </c>
      <c r="F26" s="38"/>
      <c r="G26" s="38"/>
      <c r="H26" s="38"/>
      <c r="I26" s="142" t="s">
        <v>28</v>
      </c>
      <c r="J26" s="133" t="s">
        <v>19</v>
      </c>
      <c r="K26" s="38"/>
      <c r="L26" s="144"/>
      <c r="S26" s="38"/>
      <c r="T26" s="38"/>
      <c r="U26" s="38"/>
      <c r="V26" s="38"/>
      <c r="W26" s="38"/>
      <c r="X26" s="38"/>
      <c r="Y26" s="38"/>
      <c r="Z26" s="38"/>
      <c r="AA26" s="38"/>
      <c r="AB26" s="38"/>
      <c r="AC26" s="38"/>
      <c r="AD26" s="38"/>
      <c r="AE26" s="38"/>
    </row>
    <row r="27" hidden="1"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hidden="1" s="2" customFormat="1" ht="12" customHeight="1">
      <c r="A28" s="38"/>
      <c r="B28" s="44"/>
      <c r="C28" s="38"/>
      <c r="D28" s="142" t="s">
        <v>35</v>
      </c>
      <c r="E28" s="38"/>
      <c r="F28" s="38"/>
      <c r="G28" s="38"/>
      <c r="H28" s="38"/>
      <c r="I28" s="38"/>
      <c r="J28" s="38"/>
      <c r="K28" s="38"/>
      <c r="L28" s="144"/>
      <c r="S28" s="38"/>
      <c r="T28" s="38"/>
      <c r="U28" s="38"/>
      <c r="V28" s="38"/>
      <c r="W28" s="38"/>
      <c r="X28" s="38"/>
      <c r="Y28" s="38"/>
      <c r="Z28" s="38"/>
      <c r="AA28" s="38"/>
      <c r="AB28" s="38"/>
      <c r="AC28" s="38"/>
      <c r="AD28" s="38"/>
      <c r="AE28" s="38"/>
    </row>
    <row r="29" hidden="1"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hidden="1"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25.44" customHeight="1">
      <c r="A32" s="38"/>
      <c r="B32" s="44"/>
      <c r="C32" s="38"/>
      <c r="D32" s="152" t="s">
        <v>37</v>
      </c>
      <c r="E32" s="38"/>
      <c r="F32" s="38"/>
      <c r="G32" s="38"/>
      <c r="H32" s="38"/>
      <c r="I32" s="38"/>
      <c r="J32" s="153">
        <f>ROUND(J101, 2)</f>
        <v>0</v>
      </c>
      <c r="K32" s="38"/>
      <c r="L32" s="144"/>
      <c r="S32" s="38"/>
      <c r="T32" s="38"/>
      <c r="U32" s="38"/>
      <c r="V32" s="38"/>
      <c r="W32" s="38"/>
      <c r="X32" s="38"/>
      <c r="Y32" s="38"/>
      <c r="Z32" s="38"/>
      <c r="AA32" s="38"/>
      <c r="AB32" s="38"/>
      <c r="AC32" s="38"/>
      <c r="AD32" s="38"/>
      <c r="AE32" s="38"/>
    </row>
    <row r="33" hidden="1"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hidden="1" s="2" customFormat="1" ht="14.4" customHeight="1">
      <c r="A34" s="38"/>
      <c r="B34" s="44"/>
      <c r="C34" s="38"/>
      <c r="D34" s="38"/>
      <c r="E34" s="38"/>
      <c r="F34" s="154" t="s">
        <v>39</v>
      </c>
      <c r="G34" s="38"/>
      <c r="H34" s="38"/>
      <c r="I34" s="154" t="s">
        <v>38</v>
      </c>
      <c r="J34" s="154" t="s">
        <v>40</v>
      </c>
      <c r="K34" s="38"/>
      <c r="L34" s="144"/>
      <c r="S34" s="38"/>
      <c r="T34" s="38"/>
      <c r="U34" s="38"/>
      <c r="V34" s="38"/>
      <c r="W34" s="38"/>
      <c r="X34" s="38"/>
      <c r="Y34" s="38"/>
      <c r="Z34" s="38"/>
      <c r="AA34" s="38"/>
      <c r="AB34" s="38"/>
      <c r="AC34" s="38"/>
      <c r="AD34" s="38"/>
      <c r="AE34" s="38"/>
    </row>
    <row r="35" hidden="1" s="2" customFormat="1" ht="14.4" customHeight="1">
      <c r="A35" s="38"/>
      <c r="B35" s="44"/>
      <c r="C35" s="38"/>
      <c r="D35" s="155" t="s">
        <v>41</v>
      </c>
      <c r="E35" s="142" t="s">
        <v>42</v>
      </c>
      <c r="F35" s="156">
        <f>ROUND((SUM(BE101:BE346)),  2)</f>
        <v>0</v>
      </c>
      <c r="G35" s="38"/>
      <c r="H35" s="38"/>
      <c r="I35" s="157">
        <v>0.20999999999999999</v>
      </c>
      <c r="J35" s="156">
        <f>ROUND(((SUM(BE101:BE346))*I35),  2)</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ROUND((SUM(BF101:BF346)),  2)</f>
        <v>0</v>
      </c>
      <c r="G36" s="38"/>
      <c r="H36" s="38"/>
      <c r="I36" s="157">
        <v>0.14999999999999999</v>
      </c>
      <c r="J36" s="156">
        <f>ROUND(((SUM(BF101:BF346))*I36),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ROUND((SUM(BG101:BG346)),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45</v>
      </c>
      <c r="F38" s="156">
        <f>ROUND((SUM(BH101:BH346)),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46</v>
      </c>
      <c r="F39" s="156">
        <f>ROUND((SUM(BI101:BI346)),  2)</f>
        <v>0</v>
      </c>
      <c r="G39" s="38"/>
      <c r="H39" s="38"/>
      <c r="I39" s="157">
        <v>0</v>
      </c>
      <c r="J39" s="156">
        <f>0</f>
        <v>0</v>
      </c>
      <c r="K39" s="38"/>
      <c r="L39" s="144"/>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hidden="1" s="2" customFormat="1" ht="25.44" customHeight="1">
      <c r="A41" s="38"/>
      <c r="B41" s="44"/>
      <c r="C41" s="158"/>
      <c r="D41" s="159" t="s">
        <v>47</v>
      </c>
      <c r="E41" s="160"/>
      <c r="F41" s="160"/>
      <c r="G41" s="161" t="s">
        <v>48</v>
      </c>
      <c r="H41" s="162" t="s">
        <v>49</v>
      </c>
      <c r="I41" s="160"/>
      <c r="J41" s="163">
        <f>SUM(J32:J39)</f>
        <v>0</v>
      </c>
      <c r="K41" s="164"/>
      <c r="L41" s="144"/>
      <c r="S41" s="38"/>
      <c r="T41" s="38"/>
      <c r="U41" s="38"/>
      <c r="V41" s="38"/>
      <c r="W41" s="38"/>
      <c r="X41" s="38"/>
      <c r="Y41" s="38"/>
      <c r="Z41" s="38"/>
      <c r="AA41" s="38"/>
      <c r="AB41" s="38"/>
      <c r="AC41" s="38"/>
      <c r="AD41" s="38"/>
      <c r="AE41" s="38"/>
    </row>
    <row r="42" hidden="1"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3" hidden="1"/>
    <row r="44" hidden="1"/>
    <row r="45" hidden="1"/>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125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Oprava trati v úseku Kopidlno - Jičín</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123</v>
      </c>
      <c r="D51" s="22"/>
      <c r="E51" s="22"/>
      <c r="F51" s="22"/>
      <c r="G51" s="22"/>
      <c r="H51" s="22"/>
      <c r="I51" s="22"/>
      <c r="J51" s="22"/>
      <c r="K51" s="22"/>
      <c r="L51" s="20"/>
    </row>
    <row r="52" s="2" customFormat="1" ht="16.5" customHeight="1">
      <c r="A52" s="38"/>
      <c r="B52" s="39"/>
      <c r="C52" s="40"/>
      <c r="D52" s="40"/>
      <c r="E52" s="169" t="s">
        <v>1067</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220</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05.3 - Propustek v km 37,588</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TÚ Kopidlno - Jičín</v>
      </c>
      <c r="G56" s="40"/>
      <c r="H56" s="40"/>
      <c r="I56" s="32" t="s">
        <v>23</v>
      </c>
      <c r="J56" s="72" t="str">
        <f>IF(J14="","",J14)</f>
        <v>1. 3. 2021</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Správa železnic, s.o.</v>
      </c>
      <c r="G58" s="40"/>
      <c r="H58" s="40"/>
      <c r="I58" s="32" t="s">
        <v>31</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29</v>
      </c>
      <c r="D59" s="40"/>
      <c r="E59" s="40"/>
      <c r="F59" s="27" t="str">
        <f>IF(E20="","",E20)</f>
        <v>Vyplň údaj</v>
      </c>
      <c r="G59" s="40"/>
      <c r="H59" s="40"/>
      <c r="I59" s="32" t="s">
        <v>34</v>
      </c>
      <c r="J59" s="36" t="str">
        <f>E26</f>
        <v>SMT HK</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126</v>
      </c>
      <c r="D61" s="171"/>
      <c r="E61" s="171"/>
      <c r="F61" s="171"/>
      <c r="G61" s="171"/>
      <c r="H61" s="171"/>
      <c r="I61" s="171"/>
      <c r="J61" s="172" t="s">
        <v>127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69</v>
      </c>
      <c r="D63" s="40"/>
      <c r="E63" s="40"/>
      <c r="F63" s="40"/>
      <c r="G63" s="40"/>
      <c r="H63" s="40"/>
      <c r="I63" s="40"/>
      <c r="J63" s="102">
        <f>J101</f>
        <v>0</v>
      </c>
      <c r="K63" s="40"/>
      <c r="L63" s="144"/>
      <c r="S63" s="38"/>
      <c r="T63" s="38"/>
      <c r="U63" s="38"/>
      <c r="V63" s="38"/>
      <c r="W63" s="38"/>
      <c r="X63" s="38"/>
      <c r="Y63" s="38"/>
      <c r="Z63" s="38"/>
      <c r="AA63" s="38"/>
      <c r="AB63" s="38"/>
      <c r="AC63" s="38"/>
      <c r="AD63" s="38"/>
      <c r="AE63" s="38"/>
      <c r="AU63" s="17" t="s">
        <v>128</v>
      </c>
    </row>
    <row r="64" s="9" customFormat="1" ht="24.96" customHeight="1">
      <c r="A64" s="9"/>
      <c r="B64" s="174"/>
      <c r="C64" s="175"/>
      <c r="D64" s="176" t="s">
        <v>222</v>
      </c>
      <c r="E64" s="177"/>
      <c r="F64" s="177"/>
      <c r="G64" s="177"/>
      <c r="H64" s="177"/>
      <c r="I64" s="177"/>
      <c r="J64" s="178">
        <f>J102</f>
        <v>0</v>
      </c>
      <c r="K64" s="175"/>
      <c r="L64" s="179"/>
      <c r="S64" s="9"/>
      <c r="T64" s="9"/>
      <c r="U64" s="9"/>
      <c r="V64" s="9"/>
      <c r="W64" s="9"/>
      <c r="X64" s="9"/>
      <c r="Y64" s="9"/>
      <c r="Z64" s="9"/>
      <c r="AA64" s="9"/>
      <c r="AB64" s="9"/>
      <c r="AC64" s="9"/>
      <c r="AD64" s="9"/>
      <c r="AE64" s="9"/>
    </row>
    <row r="65" s="10" customFormat="1" ht="19.92" customHeight="1">
      <c r="A65" s="10"/>
      <c r="B65" s="180"/>
      <c r="C65" s="125"/>
      <c r="D65" s="181" t="s">
        <v>1070</v>
      </c>
      <c r="E65" s="182"/>
      <c r="F65" s="182"/>
      <c r="G65" s="182"/>
      <c r="H65" s="182"/>
      <c r="I65" s="182"/>
      <c r="J65" s="183">
        <f>J103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1071</v>
      </c>
      <c r="E66" s="182"/>
      <c r="F66" s="182"/>
      <c r="G66" s="182"/>
      <c r="H66" s="182"/>
      <c r="I66" s="182"/>
      <c r="J66" s="183">
        <f>J155</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1206</v>
      </c>
      <c r="E67" s="182"/>
      <c r="F67" s="182"/>
      <c r="G67" s="182"/>
      <c r="H67" s="182"/>
      <c r="I67" s="182"/>
      <c r="J67" s="183">
        <f>J166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1072</v>
      </c>
      <c r="E68" s="182"/>
      <c r="F68" s="182"/>
      <c r="G68" s="182"/>
      <c r="H68" s="182"/>
      <c r="I68" s="182"/>
      <c r="J68" s="183">
        <f>J207</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1073</v>
      </c>
      <c r="E69" s="182"/>
      <c r="F69" s="182"/>
      <c r="G69" s="182"/>
      <c r="H69" s="182"/>
      <c r="I69" s="182"/>
      <c r="J69" s="183">
        <f>J225</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1261</v>
      </c>
      <c r="E70" s="182"/>
      <c r="F70" s="182"/>
      <c r="G70" s="182"/>
      <c r="H70" s="182"/>
      <c r="I70" s="182"/>
      <c r="J70" s="183">
        <f>J230</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1074</v>
      </c>
      <c r="E71" s="182"/>
      <c r="F71" s="182"/>
      <c r="G71" s="182"/>
      <c r="H71" s="182"/>
      <c r="I71" s="182"/>
      <c r="J71" s="183">
        <f>J239</f>
        <v>0</v>
      </c>
      <c r="K71" s="125"/>
      <c r="L71" s="184"/>
      <c r="S71" s="10"/>
      <c r="T71" s="10"/>
      <c r="U71" s="10"/>
      <c r="V71" s="10"/>
      <c r="W71" s="10"/>
      <c r="X71" s="10"/>
      <c r="Y71" s="10"/>
      <c r="Z71" s="10"/>
      <c r="AA71" s="10"/>
      <c r="AB71" s="10"/>
      <c r="AC71" s="10"/>
      <c r="AD71" s="10"/>
      <c r="AE71" s="10"/>
    </row>
    <row r="72" s="10" customFormat="1" ht="19.92" customHeight="1">
      <c r="A72" s="10"/>
      <c r="B72" s="180"/>
      <c r="C72" s="125"/>
      <c r="D72" s="181" t="s">
        <v>1075</v>
      </c>
      <c r="E72" s="182"/>
      <c r="F72" s="182"/>
      <c r="G72" s="182"/>
      <c r="H72" s="182"/>
      <c r="I72" s="182"/>
      <c r="J72" s="183">
        <f>J268</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1076</v>
      </c>
      <c r="E73" s="182"/>
      <c r="F73" s="182"/>
      <c r="G73" s="182"/>
      <c r="H73" s="182"/>
      <c r="I73" s="182"/>
      <c r="J73" s="183">
        <f>J279</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1077</v>
      </c>
      <c r="E74" s="182"/>
      <c r="F74" s="182"/>
      <c r="G74" s="182"/>
      <c r="H74" s="182"/>
      <c r="I74" s="182"/>
      <c r="J74" s="183">
        <f>J282</f>
        <v>0</v>
      </c>
      <c r="K74" s="125"/>
      <c r="L74" s="184"/>
      <c r="S74" s="10"/>
      <c r="T74" s="10"/>
      <c r="U74" s="10"/>
      <c r="V74" s="10"/>
      <c r="W74" s="10"/>
      <c r="X74" s="10"/>
      <c r="Y74" s="10"/>
      <c r="Z74" s="10"/>
      <c r="AA74" s="10"/>
      <c r="AB74" s="10"/>
      <c r="AC74" s="10"/>
      <c r="AD74" s="10"/>
      <c r="AE74" s="10"/>
    </row>
    <row r="75" s="9" customFormat="1" ht="24.96" customHeight="1">
      <c r="A75" s="9"/>
      <c r="B75" s="174"/>
      <c r="C75" s="175"/>
      <c r="D75" s="176" t="s">
        <v>1262</v>
      </c>
      <c r="E75" s="177"/>
      <c r="F75" s="177"/>
      <c r="G75" s="177"/>
      <c r="H75" s="177"/>
      <c r="I75" s="177"/>
      <c r="J75" s="178">
        <f>J289</f>
        <v>0</v>
      </c>
      <c r="K75" s="175"/>
      <c r="L75" s="179"/>
      <c r="S75" s="9"/>
      <c r="T75" s="9"/>
      <c r="U75" s="9"/>
      <c r="V75" s="9"/>
      <c r="W75" s="9"/>
      <c r="X75" s="9"/>
      <c r="Y75" s="9"/>
      <c r="Z75" s="9"/>
      <c r="AA75" s="9"/>
      <c r="AB75" s="9"/>
      <c r="AC75" s="9"/>
      <c r="AD75" s="9"/>
      <c r="AE75" s="9"/>
    </row>
    <row r="76" s="10" customFormat="1" ht="19.92" customHeight="1">
      <c r="A76" s="10"/>
      <c r="B76" s="180"/>
      <c r="C76" s="125"/>
      <c r="D76" s="181" t="s">
        <v>1263</v>
      </c>
      <c r="E76" s="182"/>
      <c r="F76" s="182"/>
      <c r="G76" s="182"/>
      <c r="H76" s="182"/>
      <c r="I76" s="182"/>
      <c r="J76" s="183">
        <f>J290</f>
        <v>0</v>
      </c>
      <c r="K76" s="125"/>
      <c r="L76" s="184"/>
      <c r="S76" s="10"/>
      <c r="T76" s="10"/>
      <c r="U76" s="10"/>
      <c r="V76" s="10"/>
      <c r="W76" s="10"/>
      <c r="X76" s="10"/>
      <c r="Y76" s="10"/>
      <c r="Z76" s="10"/>
      <c r="AA76" s="10"/>
      <c r="AB76" s="10"/>
      <c r="AC76" s="10"/>
      <c r="AD76" s="10"/>
      <c r="AE76" s="10"/>
    </row>
    <row r="77" s="9" customFormat="1" ht="24.96" customHeight="1">
      <c r="A77" s="9"/>
      <c r="B77" s="174"/>
      <c r="C77" s="175"/>
      <c r="D77" s="176" t="s">
        <v>1078</v>
      </c>
      <c r="E77" s="177"/>
      <c r="F77" s="177"/>
      <c r="G77" s="177"/>
      <c r="H77" s="177"/>
      <c r="I77" s="177"/>
      <c r="J77" s="178">
        <f>J336</f>
        <v>0</v>
      </c>
      <c r="K77" s="175"/>
      <c r="L77" s="179"/>
      <c r="S77" s="9"/>
      <c r="T77" s="9"/>
      <c r="U77" s="9"/>
      <c r="V77" s="9"/>
      <c r="W77" s="9"/>
      <c r="X77" s="9"/>
      <c r="Y77" s="9"/>
      <c r="Z77" s="9"/>
      <c r="AA77" s="9"/>
      <c r="AB77" s="9"/>
      <c r="AC77" s="9"/>
      <c r="AD77" s="9"/>
      <c r="AE77" s="9"/>
    </row>
    <row r="78" s="10" customFormat="1" ht="19.92" customHeight="1">
      <c r="A78" s="10"/>
      <c r="B78" s="180"/>
      <c r="C78" s="125"/>
      <c r="D78" s="181" t="s">
        <v>1079</v>
      </c>
      <c r="E78" s="182"/>
      <c r="F78" s="182"/>
      <c r="G78" s="182"/>
      <c r="H78" s="182"/>
      <c r="I78" s="182"/>
      <c r="J78" s="183">
        <f>J337</f>
        <v>0</v>
      </c>
      <c r="K78" s="125"/>
      <c r="L78" s="184"/>
      <c r="S78" s="10"/>
      <c r="T78" s="10"/>
      <c r="U78" s="10"/>
      <c r="V78" s="10"/>
      <c r="W78" s="10"/>
      <c r="X78" s="10"/>
      <c r="Y78" s="10"/>
      <c r="Z78" s="10"/>
      <c r="AA78" s="10"/>
      <c r="AB78" s="10"/>
      <c r="AC78" s="10"/>
      <c r="AD78" s="10"/>
      <c r="AE78" s="10"/>
    </row>
    <row r="79" s="10" customFormat="1" ht="19.92" customHeight="1">
      <c r="A79" s="10"/>
      <c r="B79" s="180"/>
      <c r="C79" s="125"/>
      <c r="D79" s="181" t="s">
        <v>1080</v>
      </c>
      <c r="E79" s="182"/>
      <c r="F79" s="182"/>
      <c r="G79" s="182"/>
      <c r="H79" s="182"/>
      <c r="I79" s="182"/>
      <c r="J79" s="183">
        <f>J340</f>
        <v>0</v>
      </c>
      <c r="K79" s="125"/>
      <c r="L79" s="184"/>
      <c r="S79" s="10"/>
      <c r="T79" s="10"/>
      <c r="U79" s="10"/>
      <c r="V79" s="10"/>
      <c r="W79" s="10"/>
      <c r="X79" s="10"/>
      <c r="Y79" s="10"/>
      <c r="Z79" s="10"/>
      <c r="AA79" s="10"/>
      <c r="AB79" s="10"/>
      <c r="AC79" s="10"/>
      <c r="AD79" s="10"/>
      <c r="AE79" s="10"/>
    </row>
    <row r="80" s="2" customFormat="1" ht="21.84"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59"/>
      <c r="C81" s="60"/>
      <c r="D81" s="60"/>
      <c r="E81" s="60"/>
      <c r="F81" s="60"/>
      <c r="G81" s="60"/>
      <c r="H81" s="60"/>
      <c r="I81" s="60"/>
      <c r="J81" s="60"/>
      <c r="K81" s="60"/>
      <c r="L81" s="144"/>
      <c r="S81" s="38"/>
      <c r="T81" s="38"/>
      <c r="U81" s="38"/>
      <c r="V81" s="38"/>
      <c r="W81" s="38"/>
      <c r="X81" s="38"/>
      <c r="Y81" s="38"/>
      <c r="Z81" s="38"/>
      <c r="AA81" s="38"/>
      <c r="AB81" s="38"/>
      <c r="AC81" s="38"/>
      <c r="AD81" s="38"/>
      <c r="AE81" s="38"/>
    </row>
    <row r="85" s="2" customFormat="1" ht="6.96" customHeight="1">
      <c r="A85" s="38"/>
      <c r="B85" s="61"/>
      <c r="C85" s="62"/>
      <c r="D85" s="62"/>
      <c r="E85" s="62"/>
      <c r="F85" s="62"/>
      <c r="G85" s="62"/>
      <c r="H85" s="62"/>
      <c r="I85" s="62"/>
      <c r="J85" s="62"/>
      <c r="K85" s="62"/>
      <c r="L85" s="144"/>
      <c r="S85" s="38"/>
      <c r="T85" s="38"/>
      <c r="U85" s="38"/>
      <c r="V85" s="38"/>
      <c r="W85" s="38"/>
      <c r="X85" s="38"/>
      <c r="Y85" s="38"/>
      <c r="Z85" s="38"/>
      <c r="AA85" s="38"/>
      <c r="AB85" s="38"/>
      <c r="AC85" s="38"/>
      <c r="AD85" s="38"/>
      <c r="AE85" s="38"/>
    </row>
    <row r="86" s="2" customFormat="1" ht="24.96" customHeight="1">
      <c r="A86" s="38"/>
      <c r="B86" s="39"/>
      <c r="C86" s="23" t="s">
        <v>139</v>
      </c>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16</v>
      </c>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6.5" customHeight="1">
      <c r="A89" s="38"/>
      <c r="B89" s="39"/>
      <c r="C89" s="40"/>
      <c r="D89" s="40"/>
      <c r="E89" s="169" t="str">
        <f>E7</f>
        <v>Oprava trati v úseku Kopidlno - Jičín</v>
      </c>
      <c r="F89" s="32"/>
      <c r="G89" s="32"/>
      <c r="H89" s="32"/>
      <c r="I89" s="40"/>
      <c r="J89" s="40"/>
      <c r="K89" s="40"/>
      <c r="L89" s="144"/>
      <c r="S89" s="38"/>
      <c r="T89" s="38"/>
      <c r="U89" s="38"/>
      <c r="V89" s="38"/>
      <c r="W89" s="38"/>
      <c r="X89" s="38"/>
      <c r="Y89" s="38"/>
      <c r="Z89" s="38"/>
      <c r="AA89" s="38"/>
      <c r="AB89" s="38"/>
      <c r="AC89" s="38"/>
      <c r="AD89" s="38"/>
      <c r="AE89" s="38"/>
    </row>
    <row r="90" s="1" customFormat="1" ht="12" customHeight="1">
      <c r="B90" s="21"/>
      <c r="C90" s="32" t="s">
        <v>123</v>
      </c>
      <c r="D90" s="22"/>
      <c r="E90" s="22"/>
      <c r="F90" s="22"/>
      <c r="G90" s="22"/>
      <c r="H90" s="22"/>
      <c r="I90" s="22"/>
      <c r="J90" s="22"/>
      <c r="K90" s="22"/>
      <c r="L90" s="20"/>
    </row>
    <row r="91" s="2" customFormat="1" ht="16.5" customHeight="1">
      <c r="A91" s="38"/>
      <c r="B91" s="39"/>
      <c r="C91" s="40"/>
      <c r="D91" s="40"/>
      <c r="E91" s="169" t="s">
        <v>1067</v>
      </c>
      <c r="F91" s="40"/>
      <c r="G91" s="40"/>
      <c r="H91" s="40"/>
      <c r="I91" s="40"/>
      <c r="J91" s="40"/>
      <c r="K91" s="40"/>
      <c r="L91" s="144"/>
      <c r="S91" s="38"/>
      <c r="T91" s="38"/>
      <c r="U91" s="38"/>
      <c r="V91" s="38"/>
      <c r="W91" s="38"/>
      <c r="X91" s="38"/>
      <c r="Y91" s="38"/>
      <c r="Z91" s="38"/>
      <c r="AA91" s="38"/>
      <c r="AB91" s="38"/>
      <c r="AC91" s="38"/>
      <c r="AD91" s="38"/>
      <c r="AE91" s="38"/>
    </row>
    <row r="92" s="2" customFormat="1" ht="12" customHeight="1">
      <c r="A92" s="38"/>
      <c r="B92" s="39"/>
      <c r="C92" s="32" t="s">
        <v>220</v>
      </c>
      <c r="D92" s="40"/>
      <c r="E92" s="40"/>
      <c r="F92" s="40"/>
      <c r="G92" s="40"/>
      <c r="H92" s="40"/>
      <c r="I92" s="40"/>
      <c r="J92" s="40"/>
      <c r="K92" s="40"/>
      <c r="L92" s="144"/>
      <c r="S92" s="38"/>
      <c r="T92" s="38"/>
      <c r="U92" s="38"/>
      <c r="V92" s="38"/>
      <c r="W92" s="38"/>
      <c r="X92" s="38"/>
      <c r="Y92" s="38"/>
      <c r="Z92" s="38"/>
      <c r="AA92" s="38"/>
      <c r="AB92" s="38"/>
      <c r="AC92" s="38"/>
      <c r="AD92" s="38"/>
      <c r="AE92" s="38"/>
    </row>
    <row r="93" s="2" customFormat="1" ht="16.5" customHeight="1">
      <c r="A93" s="38"/>
      <c r="B93" s="39"/>
      <c r="C93" s="40"/>
      <c r="D93" s="40"/>
      <c r="E93" s="69" t="str">
        <f>E11</f>
        <v>SO 05.3 - Propustek v km 37,588</v>
      </c>
      <c r="F93" s="40"/>
      <c r="G93" s="40"/>
      <c r="H93" s="40"/>
      <c r="I93" s="40"/>
      <c r="J93" s="40"/>
      <c r="K93" s="40"/>
      <c r="L93" s="144"/>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144"/>
      <c r="S94" s="38"/>
      <c r="T94" s="38"/>
      <c r="U94" s="38"/>
      <c r="V94" s="38"/>
      <c r="W94" s="38"/>
      <c r="X94" s="38"/>
      <c r="Y94" s="38"/>
      <c r="Z94" s="38"/>
      <c r="AA94" s="38"/>
      <c r="AB94" s="38"/>
      <c r="AC94" s="38"/>
      <c r="AD94" s="38"/>
      <c r="AE94" s="38"/>
    </row>
    <row r="95" s="2" customFormat="1" ht="12" customHeight="1">
      <c r="A95" s="38"/>
      <c r="B95" s="39"/>
      <c r="C95" s="32" t="s">
        <v>21</v>
      </c>
      <c r="D95" s="40"/>
      <c r="E95" s="40"/>
      <c r="F95" s="27" t="str">
        <f>F14</f>
        <v>TÚ Kopidlno - Jičín</v>
      </c>
      <c r="G95" s="40"/>
      <c r="H95" s="40"/>
      <c r="I95" s="32" t="s">
        <v>23</v>
      </c>
      <c r="J95" s="72" t="str">
        <f>IF(J14="","",J14)</f>
        <v>1. 3. 2021</v>
      </c>
      <c r="K95" s="40"/>
      <c r="L95" s="144"/>
      <c r="S95" s="38"/>
      <c r="T95" s="38"/>
      <c r="U95" s="38"/>
      <c r="V95" s="38"/>
      <c r="W95" s="38"/>
      <c r="X95" s="38"/>
      <c r="Y95" s="38"/>
      <c r="Z95" s="38"/>
      <c r="AA95" s="38"/>
      <c r="AB95" s="38"/>
      <c r="AC95" s="38"/>
      <c r="AD95" s="38"/>
      <c r="AE95" s="38"/>
    </row>
    <row r="96" s="2" customFormat="1" ht="6.96" customHeight="1">
      <c r="A96" s="38"/>
      <c r="B96" s="39"/>
      <c r="C96" s="40"/>
      <c r="D96" s="40"/>
      <c r="E96" s="40"/>
      <c r="F96" s="40"/>
      <c r="G96" s="40"/>
      <c r="H96" s="40"/>
      <c r="I96" s="40"/>
      <c r="J96" s="40"/>
      <c r="K96" s="40"/>
      <c r="L96" s="144"/>
      <c r="S96" s="38"/>
      <c r="T96" s="38"/>
      <c r="U96" s="38"/>
      <c r="V96" s="38"/>
      <c r="W96" s="38"/>
      <c r="X96" s="38"/>
      <c r="Y96" s="38"/>
      <c r="Z96" s="38"/>
      <c r="AA96" s="38"/>
      <c r="AB96" s="38"/>
      <c r="AC96" s="38"/>
      <c r="AD96" s="38"/>
      <c r="AE96" s="38"/>
    </row>
    <row r="97" s="2" customFormat="1" ht="15.15" customHeight="1">
      <c r="A97" s="38"/>
      <c r="B97" s="39"/>
      <c r="C97" s="32" t="s">
        <v>25</v>
      </c>
      <c r="D97" s="40"/>
      <c r="E97" s="40"/>
      <c r="F97" s="27" t="str">
        <f>E17</f>
        <v>Správa železnic, s.o.</v>
      </c>
      <c r="G97" s="40"/>
      <c r="H97" s="40"/>
      <c r="I97" s="32" t="s">
        <v>31</v>
      </c>
      <c r="J97" s="36" t="str">
        <f>E23</f>
        <v xml:space="preserve"> </v>
      </c>
      <c r="K97" s="40"/>
      <c r="L97" s="144"/>
      <c r="S97" s="38"/>
      <c r="T97" s="38"/>
      <c r="U97" s="38"/>
      <c r="V97" s="38"/>
      <c r="W97" s="38"/>
      <c r="X97" s="38"/>
      <c r="Y97" s="38"/>
      <c r="Z97" s="38"/>
      <c r="AA97" s="38"/>
      <c r="AB97" s="38"/>
      <c r="AC97" s="38"/>
      <c r="AD97" s="38"/>
      <c r="AE97" s="38"/>
    </row>
    <row r="98" s="2" customFormat="1" ht="15.15" customHeight="1">
      <c r="A98" s="38"/>
      <c r="B98" s="39"/>
      <c r="C98" s="32" t="s">
        <v>29</v>
      </c>
      <c r="D98" s="40"/>
      <c r="E98" s="40"/>
      <c r="F98" s="27" t="str">
        <f>IF(E20="","",E20)</f>
        <v>Vyplň údaj</v>
      </c>
      <c r="G98" s="40"/>
      <c r="H98" s="40"/>
      <c r="I98" s="32" t="s">
        <v>34</v>
      </c>
      <c r="J98" s="36" t="str">
        <f>E26</f>
        <v>SMT HK</v>
      </c>
      <c r="K98" s="40"/>
      <c r="L98" s="144"/>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144"/>
      <c r="S99" s="38"/>
      <c r="T99" s="38"/>
      <c r="U99" s="38"/>
      <c r="V99" s="38"/>
      <c r="W99" s="38"/>
      <c r="X99" s="38"/>
      <c r="Y99" s="38"/>
      <c r="Z99" s="38"/>
      <c r="AA99" s="38"/>
      <c r="AB99" s="38"/>
      <c r="AC99" s="38"/>
      <c r="AD99" s="38"/>
      <c r="AE99" s="38"/>
    </row>
    <row r="100" s="11" customFormat="1" ht="29.28" customHeight="1">
      <c r="A100" s="185"/>
      <c r="B100" s="186"/>
      <c r="C100" s="187" t="s">
        <v>140</v>
      </c>
      <c r="D100" s="188" t="s">
        <v>56</v>
      </c>
      <c r="E100" s="188" t="s">
        <v>52</v>
      </c>
      <c r="F100" s="188" t="s">
        <v>53</v>
      </c>
      <c r="G100" s="188" t="s">
        <v>141</v>
      </c>
      <c r="H100" s="188" t="s">
        <v>142</v>
      </c>
      <c r="I100" s="188" t="s">
        <v>143</v>
      </c>
      <c r="J100" s="188" t="s">
        <v>127</v>
      </c>
      <c r="K100" s="189" t="s">
        <v>144</v>
      </c>
      <c r="L100" s="190"/>
      <c r="M100" s="92" t="s">
        <v>19</v>
      </c>
      <c r="N100" s="93" t="s">
        <v>41</v>
      </c>
      <c r="O100" s="93" t="s">
        <v>145</v>
      </c>
      <c r="P100" s="93" t="s">
        <v>146</v>
      </c>
      <c r="Q100" s="93" t="s">
        <v>147</v>
      </c>
      <c r="R100" s="93" t="s">
        <v>148</v>
      </c>
      <c r="S100" s="93" t="s">
        <v>149</v>
      </c>
      <c r="T100" s="94" t="s">
        <v>150</v>
      </c>
      <c r="U100" s="185"/>
      <c r="V100" s="185"/>
      <c r="W100" s="185"/>
      <c r="X100" s="185"/>
      <c r="Y100" s="185"/>
      <c r="Z100" s="185"/>
      <c r="AA100" s="185"/>
      <c r="AB100" s="185"/>
      <c r="AC100" s="185"/>
      <c r="AD100" s="185"/>
      <c r="AE100" s="185"/>
    </row>
    <row r="101" s="2" customFormat="1" ht="22.8" customHeight="1">
      <c r="A101" s="38"/>
      <c r="B101" s="39"/>
      <c r="C101" s="99" t="s">
        <v>151</v>
      </c>
      <c r="D101" s="40"/>
      <c r="E101" s="40"/>
      <c r="F101" s="40"/>
      <c r="G101" s="40"/>
      <c r="H101" s="40"/>
      <c r="I101" s="40"/>
      <c r="J101" s="191">
        <f>BK101</f>
        <v>0</v>
      </c>
      <c r="K101" s="40"/>
      <c r="L101" s="44"/>
      <c r="M101" s="95"/>
      <c r="N101" s="192"/>
      <c r="O101" s="96"/>
      <c r="P101" s="193">
        <f>P102+P289+P336</f>
        <v>0</v>
      </c>
      <c r="Q101" s="96"/>
      <c r="R101" s="193">
        <f>R102+R289+R336</f>
        <v>0</v>
      </c>
      <c r="S101" s="96"/>
      <c r="T101" s="194">
        <f>T102+T289+T336</f>
        <v>0</v>
      </c>
      <c r="U101" s="38"/>
      <c r="V101" s="38"/>
      <c r="W101" s="38"/>
      <c r="X101" s="38"/>
      <c r="Y101" s="38"/>
      <c r="Z101" s="38"/>
      <c r="AA101" s="38"/>
      <c r="AB101" s="38"/>
      <c r="AC101" s="38"/>
      <c r="AD101" s="38"/>
      <c r="AE101" s="38"/>
      <c r="AT101" s="17" t="s">
        <v>70</v>
      </c>
      <c r="AU101" s="17" t="s">
        <v>128</v>
      </c>
      <c r="BK101" s="195">
        <f>BK102+BK289+BK336</f>
        <v>0</v>
      </c>
    </row>
    <row r="102" s="12" customFormat="1" ht="25.92" customHeight="1">
      <c r="A102" s="12"/>
      <c r="B102" s="196"/>
      <c r="C102" s="197"/>
      <c r="D102" s="198" t="s">
        <v>70</v>
      </c>
      <c r="E102" s="199" t="s">
        <v>225</v>
      </c>
      <c r="F102" s="199" t="s">
        <v>226</v>
      </c>
      <c r="G102" s="197"/>
      <c r="H102" s="197"/>
      <c r="I102" s="200"/>
      <c r="J102" s="201">
        <f>BK102</f>
        <v>0</v>
      </c>
      <c r="K102" s="197"/>
      <c r="L102" s="202"/>
      <c r="M102" s="203"/>
      <c r="N102" s="204"/>
      <c r="O102" s="204"/>
      <c r="P102" s="205">
        <f>P103+P155+P166+P207+P225+P230+P239+P268+P279+P282</f>
        <v>0</v>
      </c>
      <c r="Q102" s="204"/>
      <c r="R102" s="205">
        <f>R103+R155+R166+R207+R225+R230+R239+R268+R279+R282</f>
        <v>0</v>
      </c>
      <c r="S102" s="204"/>
      <c r="T102" s="206">
        <f>T103+T155+T166+T207+T225+T230+T239+T268+T279+T282</f>
        <v>0</v>
      </c>
      <c r="U102" s="12"/>
      <c r="V102" s="12"/>
      <c r="W102" s="12"/>
      <c r="X102" s="12"/>
      <c r="Y102" s="12"/>
      <c r="Z102" s="12"/>
      <c r="AA102" s="12"/>
      <c r="AB102" s="12"/>
      <c r="AC102" s="12"/>
      <c r="AD102" s="12"/>
      <c r="AE102" s="12"/>
      <c r="AR102" s="207" t="s">
        <v>79</v>
      </c>
      <c r="AT102" s="208" t="s">
        <v>70</v>
      </c>
      <c r="AU102" s="208" t="s">
        <v>71</v>
      </c>
      <c r="AY102" s="207" t="s">
        <v>154</v>
      </c>
      <c r="BK102" s="209">
        <f>BK103+BK155+BK166+BK207+BK225+BK230+BK239+BK268+BK279+BK282</f>
        <v>0</v>
      </c>
    </row>
    <row r="103" s="12" customFormat="1" ht="22.8" customHeight="1">
      <c r="A103" s="12"/>
      <c r="B103" s="196"/>
      <c r="C103" s="197"/>
      <c r="D103" s="198" t="s">
        <v>70</v>
      </c>
      <c r="E103" s="210" t="s">
        <v>79</v>
      </c>
      <c r="F103" s="210" t="s">
        <v>1081</v>
      </c>
      <c r="G103" s="197"/>
      <c r="H103" s="197"/>
      <c r="I103" s="200"/>
      <c r="J103" s="211">
        <f>BK103</f>
        <v>0</v>
      </c>
      <c r="K103" s="197"/>
      <c r="L103" s="202"/>
      <c r="M103" s="203"/>
      <c r="N103" s="204"/>
      <c r="O103" s="204"/>
      <c r="P103" s="205">
        <f>SUM(P104:P154)</f>
        <v>0</v>
      </c>
      <c r="Q103" s="204"/>
      <c r="R103" s="205">
        <f>SUM(R104:R154)</f>
        <v>0</v>
      </c>
      <c r="S103" s="204"/>
      <c r="T103" s="206">
        <f>SUM(T104:T154)</f>
        <v>0</v>
      </c>
      <c r="U103" s="12"/>
      <c r="V103" s="12"/>
      <c r="W103" s="12"/>
      <c r="X103" s="12"/>
      <c r="Y103" s="12"/>
      <c r="Z103" s="12"/>
      <c r="AA103" s="12"/>
      <c r="AB103" s="12"/>
      <c r="AC103" s="12"/>
      <c r="AD103" s="12"/>
      <c r="AE103" s="12"/>
      <c r="AR103" s="207" t="s">
        <v>79</v>
      </c>
      <c r="AT103" s="208" t="s">
        <v>70</v>
      </c>
      <c r="AU103" s="208" t="s">
        <v>79</v>
      </c>
      <c r="AY103" s="207" t="s">
        <v>154</v>
      </c>
      <c r="BK103" s="209">
        <f>SUM(BK104:BK154)</f>
        <v>0</v>
      </c>
    </row>
    <row r="104" s="2" customFormat="1">
      <c r="A104" s="38"/>
      <c r="B104" s="39"/>
      <c r="C104" s="247" t="s">
        <v>79</v>
      </c>
      <c r="D104" s="247" t="s">
        <v>228</v>
      </c>
      <c r="E104" s="248" t="s">
        <v>1082</v>
      </c>
      <c r="F104" s="249" t="s">
        <v>1083</v>
      </c>
      <c r="G104" s="250" t="s">
        <v>231</v>
      </c>
      <c r="H104" s="251">
        <v>50</v>
      </c>
      <c r="I104" s="252"/>
      <c r="J104" s="253">
        <f>ROUND(I104*H104,2)</f>
        <v>0</v>
      </c>
      <c r="K104" s="249" t="s">
        <v>804</v>
      </c>
      <c r="L104" s="44"/>
      <c r="M104" s="254" t="s">
        <v>19</v>
      </c>
      <c r="N104" s="255" t="s">
        <v>42</v>
      </c>
      <c r="O104" s="84"/>
      <c r="P104" s="223">
        <f>O104*H104</f>
        <v>0</v>
      </c>
      <c r="Q104" s="223">
        <v>0</v>
      </c>
      <c r="R104" s="223">
        <f>Q104*H104</f>
        <v>0</v>
      </c>
      <c r="S104" s="223">
        <v>0</v>
      </c>
      <c r="T104" s="224">
        <f>S104*H104</f>
        <v>0</v>
      </c>
      <c r="U104" s="38"/>
      <c r="V104" s="38"/>
      <c r="W104" s="38"/>
      <c r="X104" s="38"/>
      <c r="Y104" s="38"/>
      <c r="Z104" s="38"/>
      <c r="AA104" s="38"/>
      <c r="AB104" s="38"/>
      <c r="AC104" s="38"/>
      <c r="AD104" s="38"/>
      <c r="AE104" s="38"/>
      <c r="AR104" s="225" t="s">
        <v>163</v>
      </c>
      <c r="AT104" s="225" t="s">
        <v>228</v>
      </c>
      <c r="AU104" s="225" t="s">
        <v>81</v>
      </c>
      <c r="AY104" s="17" t="s">
        <v>154</v>
      </c>
      <c r="BE104" s="226">
        <f>IF(N104="základní",J104,0)</f>
        <v>0</v>
      </c>
      <c r="BF104" s="226">
        <f>IF(N104="snížená",J104,0)</f>
        <v>0</v>
      </c>
      <c r="BG104" s="226">
        <f>IF(N104="zákl. přenesená",J104,0)</f>
        <v>0</v>
      </c>
      <c r="BH104" s="226">
        <f>IF(N104="sníž. přenesená",J104,0)</f>
        <v>0</v>
      </c>
      <c r="BI104" s="226">
        <f>IF(N104="nulová",J104,0)</f>
        <v>0</v>
      </c>
      <c r="BJ104" s="17" t="s">
        <v>79</v>
      </c>
      <c r="BK104" s="226">
        <f>ROUND(I104*H104,2)</f>
        <v>0</v>
      </c>
      <c r="BL104" s="17" t="s">
        <v>163</v>
      </c>
      <c r="BM104" s="225" t="s">
        <v>81</v>
      </c>
    </row>
    <row r="105" s="2" customFormat="1">
      <c r="A105" s="38"/>
      <c r="B105" s="39"/>
      <c r="C105" s="40"/>
      <c r="D105" s="227" t="s">
        <v>165</v>
      </c>
      <c r="E105" s="40"/>
      <c r="F105" s="228" t="s">
        <v>1083</v>
      </c>
      <c r="G105" s="40"/>
      <c r="H105" s="40"/>
      <c r="I105" s="229"/>
      <c r="J105" s="40"/>
      <c r="K105" s="40"/>
      <c r="L105" s="44"/>
      <c r="M105" s="230"/>
      <c r="N105" s="231"/>
      <c r="O105" s="84"/>
      <c r="P105" s="84"/>
      <c r="Q105" s="84"/>
      <c r="R105" s="84"/>
      <c r="S105" s="84"/>
      <c r="T105" s="85"/>
      <c r="U105" s="38"/>
      <c r="V105" s="38"/>
      <c r="W105" s="38"/>
      <c r="X105" s="38"/>
      <c r="Y105" s="38"/>
      <c r="Z105" s="38"/>
      <c r="AA105" s="38"/>
      <c r="AB105" s="38"/>
      <c r="AC105" s="38"/>
      <c r="AD105" s="38"/>
      <c r="AE105" s="38"/>
      <c r="AT105" s="17" t="s">
        <v>165</v>
      </c>
      <c r="AU105" s="17" t="s">
        <v>81</v>
      </c>
    </row>
    <row r="106" s="2" customFormat="1" ht="16.5" customHeight="1">
      <c r="A106" s="38"/>
      <c r="B106" s="39"/>
      <c r="C106" s="247" t="s">
        <v>81</v>
      </c>
      <c r="D106" s="247" t="s">
        <v>228</v>
      </c>
      <c r="E106" s="248" t="s">
        <v>1084</v>
      </c>
      <c r="F106" s="249" t="s">
        <v>1085</v>
      </c>
      <c r="G106" s="250" t="s">
        <v>231</v>
      </c>
      <c r="H106" s="251">
        <v>50</v>
      </c>
      <c r="I106" s="252"/>
      <c r="J106" s="253">
        <f>ROUND(I106*H106,2)</f>
        <v>0</v>
      </c>
      <c r="K106" s="249" t="s">
        <v>804</v>
      </c>
      <c r="L106" s="44"/>
      <c r="M106" s="254" t="s">
        <v>19</v>
      </c>
      <c r="N106" s="255" t="s">
        <v>42</v>
      </c>
      <c r="O106" s="84"/>
      <c r="P106" s="223">
        <f>O106*H106</f>
        <v>0</v>
      </c>
      <c r="Q106" s="223">
        <v>0</v>
      </c>
      <c r="R106" s="223">
        <f>Q106*H106</f>
        <v>0</v>
      </c>
      <c r="S106" s="223">
        <v>0</v>
      </c>
      <c r="T106" s="224">
        <f>S106*H106</f>
        <v>0</v>
      </c>
      <c r="U106" s="38"/>
      <c r="V106" s="38"/>
      <c r="W106" s="38"/>
      <c r="X106" s="38"/>
      <c r="Y106" s="38"/>
      <c r="Z106" s="38"/>
      <c r="AA106" s="38"/>
      <c r="AB106" s="38"/>
      <c r="AC106" s="38"/>
      <c r="AD106" s="38"/>
      <c r="AE106" s="38"/>
      <c r="AR106" s="225" t="s">
        <v>163</v>
      </c>
      <c r="AT106" s="225" t="s">
        <v>228</v>
      </c>
      <c r="AU106" s="225" t="s">
        <v>81</v>
      </c>
      <c r="AY106" s="17" t="s">
        <v>154</v>
      </c>
      <c r="BE106" s="226">
        <f>IF(N106="základní",J106,0)</f>
        <v>0</v>
      </c>
      <c r="BF106" s="226">
        <f>IF(N106="snížená",J106,0)</f>
        <v>0</v>
      </c>
      <c r="BG106" s="226">
        <f>IF(N106="zákl. přenesená",J106,0)</f>
        <v>0</v>
      </c>
      <c r="BH106" s="226">
        <f>IF(N106="sníž. přenesená",J106,0)</f>
        <v>0</v>
      </c>
      <c r="BI106" s="226">
        <f>IF(N106="nulová",J106,0)</f>
        <v>0</v>
      </c>
      <c r="BJ106" s="17" t="s">
        <v>79</v>
      </c>
      <c r="BK106" s="226">
        <f>ROUND(I106*H106,2)</f>
        <v>0</v>
      </c>
      <c r="BL106" s="17" t="s">
        <v>163</v>
      </c>
      <c r="BM106" s="225" t="s">
        <v>163</v>
      </c>
    </row>
    <row r="107" s="2" customFormat="1">
      <c r="A107" s="38"/>
      <c r="B107" s="39"/>
      <c r="C107" s="40"/>
      <c r="D107" s="227" t="s">
        <v>165</v>
      </c>
      <c r="E107" s="40"/>
      <c r="F107" s="228" t="s">
        <v>1085</v>
      </c>
      <c r="G107" s="40"/>
      <c r="H107" s="40"/>
      <c r="I107" s="229"/>
      <c r="J107" s="40"/>
      <c r="K107" s="40"/>
      <c r="L107" s="44"/>
      <c r="M107" s="230"/>
      <c r="N107" s="231"/>
      <c r="O107" s="84"/>
      <c r="P107" s="84"/>
      <c r="Q107" s="84"/>
      <c r="R107" s="84"/>
      <c r="S107" s="84"/>
      <c r="T107" s="85"/>
      <c r="U107" s="38"/>
      <c r="V107" s="38"/>
      <c r="W107" s="38"/>
      <c r="X107" s="38"/>
      <c r="Y107" s="38"/>
      <c r="Z107" s="38"/>
      <c r="AA107" s="38"/>
      <c r="AB107" s="38"/>
      <c r="AC107" s="38"/>
      <c r="AD107" s="38"/>
      <c r="AE107" s="38"/>
      <c r="AT107" s="17" t="s">
        <v>165</v>
      </c>
      <c r="AU107" s="17" t="s">
        <v>81</v>
      </c>
    </row>
    <row r="108" s="2" customFormat="1">
      <c r="A108" s="38"/>
      <c r="B108" s="39"/>
      <c r="C108" s="247" t="s">
        <v>175</v>
      </c>
      <c r="D108" s="247" t="s">
        <v>228</v>
      </c>
      <c r="E108" s="248" t="s">
        <v>1086</v>
      </c>
      <c r="F108" s="249" t="s">
        <v>1087</v>
      </c>
      <c r="G108" s="250" t="s">
        <v>238</v>
      </c>
      <c r="H108" s="251">
        <v>19.68</v>
      </c>
      <c r="I108" s="252"/>
      <c r="J108" s="253">
        <f>ROUND(I108*H108,2)</f>
        <v>0</v>
      </c>
      <c r="K108" s="249" t="s">
        <v>804</v>
      </c>
      <c r="L108" s="44"/>
      <c r="M108" s="254" t="s">
        <v>19</v>
      </c>
      <c r="N108" s="255" t="s">
        <v>42</v>
      </c>
      <c r="O108" s="84"/>
      <c r="P108" s="223">
        <f>O108*H108</f>
        <v>0</v>
      </c>
      <c r="Q108" s="223">
        <v>0</v>
      </c>
      <c r="R108" s="223">
        <f>Q108*H108</f>
        <v>0</v>
      </c>
      <c r="S108" s="223">
        <v>0</v>
      </c>
      <c r="T108" s="224">
        <f>S108*H108</f>
        <v>0</v>
      </c>
      <c r="U108" s="38"/>
      <c r="V108" s="38"/>
      <c r="W108" s="38"/>
      <c r="X108" s="38"/>
      <c r="Y108" s="38"/>
      <c r="Z108" s="38"/>
      <c r="AA108" s="38"/>
      <c r="AB108" s="38"/>
      <c r="AC108" s="38"/>
      <c r="AD108" s="38"/>
      <c r="AE108" s="38"/>
      <c r="AR108" s="225" t="s">
        <v>163</v>
      </c>
      <c r="AT108" s="225" t="s">
        <v>228</v>
      </c>
      <c r="AU108" s="225" t="s">
        <v>81</v>
      </c>
      <c r="AY108" s="17" t="s">
        <v>154</v>
      </c>
      <c r="BE108" s="226">
        <f>IF(N108="základní",J108,0)</f>
        <v>0</v>
      </c>
      <c r="BF108" s="226">
        <f>IF(N108="snížená",J108,0)</f>
        <v>0</v>
      </c>
      <c r="BG108" s="226">
        <f>IF(N108="zákl. přenesená",J108,0)</f>
        <v>0</v>
      </c>
      <c r="BH108" s="226">
        <f>IF(N108="sníž. přenesená",J108,0)</f>
        <v>0</v>
      </c>
      <c r="BI108" s="226">
        <f>IF(N108="nulová",J108,0)</f>
        <v>0</v>
      </c>
      <c r="BJ108" s="17" t="s">
        <v>79</v>
      </c>
      <c r="BK108" s="226">
        <f>ROUND(I108*H108,2)</f>
        <v>0</v>
      </c>
      <c r="BL108" s="17" t="s">
        <v>163</v>
      </c>
      <c r="BM108" s="225" t="s">
        <v>194</v>
      </c>
    </row>
    <row r="109" s="2" customFormat="1">
      <c r="A109" s="38"/>
      <c r="B109" s="39"/>
      <c r="C109" s="40"/>
      <c r="D109" s="227" t="s">
        <v>165</v>
      </c>
      <c r="E109" s="40"/>
      <c r="F109" s="228" t="s">
        <v>1087</v>
      </c>
      <c r="G109" s="40"/>
      <c r="H109" s="40"/>
      <c r="I109" s="229"/>
      <c r="J109" s="40"/>
      <c r="K109" s="40"/>
      <c r="L109" s="44"/>
      <c r="M109" s="230"/>
      <c r="N109" s="231"/>
      <c r="O109" s="84"/>
      <c r="P109" s="84"/>
      <c r="Q109" s="84"/>
      <c r="R109" s="84"/>
      <c r="S109" s="84"/>
      <c r="T109" s="85"/>
      <c r="U109" s="38"/>
      <c r="V109" s="38"/>
      <c r="W109" s="38"/>
      <c r="X109" s="38"/>
      <c r="Y109" s="38"/>
      <c r="Z109" s="38"/>
      <c r="AA109" s="38"/>
      <c r="AB109" s="38"/>
      <c r="AC109" s="38"/>
      <c r="AD109" s="38"/>
      <c r="AE109" s="38"/>
      <c r="AT109" s="17" t="s">
        <v>165</v>
      </c>
      <c r="AU109" s="17" t="s">
        <v>81</v>
      </c>
    </row>
    <row r="110" s="13" customFormat="1">
      <c r="A110" s="13"/>
      <c r="B110" s="232"/>
      <c r="C110" s="233"/>
      <c r="D110" s="227" t="s">
        <v>166</v>
      </c>
      <c r="E110" s="234" t="s">
        <v>19</v>
      </c>
      <c r="F110" s="235" t="s">
        <v>1264</v>
      </c>
      <c r="G110" s="233"/>
      <c r="H110" s="236">
        <v>7.6799999999999997</v>
      </c>
      <c r="I110" s="237"/>
      <c r="J110" s="233"/>
      <c r="K110" s="233"/>
      <c r="L110" s="238"/>
      <c r="M110" s="239"/>
      <c r="N110" s="240"/>
      <c r="O110" s="240"/>
      <c r="P110" s="240"/>
      <c r="Q110" s="240"/>
      <c r="R110" s="240"/>
      <c r="S110" s="240"/>
      <c r="T110" s="241"/>
      <c r="U110" s="13"/>
      <c r="V110" s="13"/>
      <c r="W110" s="13"/>
      <c r="X110" s="13"/>
      <c r="Y110" s="13"/>
      <c r="Z110" s="13"/>
      <c r="AA110" s="13"/>
      <c r="AB110" s="13"/>
      <c r="AC110" s="13"/>
      <c r="AD110" s="13"/>
      <c r="AE110" s="13"/>
      <c r="AT110" s="242" t="s">
        <v>166</v>
      </c>
      <c r="AU110" s="242" t="s">
        <v>81</v>
      </c>
      <c r="AV110" s="13" t="s">
        <v>81</v>
      </c>
      <c r="AW110" s="13" t="s">
        <v>33</v>
      </c>
      <c r="AX110" s="13" t="s">
        <v>71</v>
      </c>
      <c r="AY110" s="242" t="s">
        <v>154</v>
      </c>
    </row>
    <row r="111" s="13" customFormat="1">
      <c r="A111" s="13"/>
      <c r="B111" s="232"/>
      <c r="C111" s="233"/>
      <c r="D111" s="227" t="s">
        <v>166</v>
      </c>
      <c r="E111" s="234" t="s">
        <v>19</v>
      </c>
      <c r="F111" s="235" t="s">
        <v>1265</v>
      </c>
      <c r="G111" s="233"/>
      <c r="H111" s="236">
        <v>12</v>
      </c>
      <c r="I111" s="237"/>
      <c r="J111" s="233"/>
      <c r="K111" s="233"/>
      <c r="L111" s="238"/>
      <c r="M111" s="239"/>
      <c r="N111" s="240"/>
      <c r="O111" s="240"/>
      <c r="P111" s="240"/>
      <c r="Q111" s="240"/>
      <c r="R111" s="240"/>
      <c r="S111" s="240"/>
      <c r="T111" s="241"/>
      <c r="U111" s="13"/>
      <c r="V111" s="13"/>
      <c r="W111" s="13"/>
      <c r="X111" s="13"/>
      <c r="Y111" s="13"/>
      <c r="Z111" s="13"/>
      <c r="AA111" s="13"/>
      <c r="AB111" s="13"/>
      <c r="AC111" s="13"/>
      <c r="AD111" s="13"/>
      <c r="AE111" s="13"/>
      <c r="AT111" s="242" t="s">
        <v>166</v>
      </c>
      <c r="AU111" s="242" t="s">
        <v>81</v>
      </c>
      <c r="AV111" s="13" t="s">
        <v>81</v>
      </c>
      <c r="AW111" s="13" t="s">
        <v>33</v>
      </c>
      <c r="AX111" s="13" t="s">
        <v>71</v>
      </c>
      <c r="AY111" s="242" t="s">
        <v>154</v>
      </c>
    </row>
    <row r="112" s="15" customFormat="1">
      <c r="A112" s="15"/>
      <c r="B112" s="269"/>
      <c r="C112" s="270"/>
      <c r="D112" s="227" t="s">
        <v>166</v>
      </c>
      <c r="E112" s="271" t="s">
        <v>19</v>
      </c>
      <c r="F112" s="272" t="s">
        <v>1092</v>
      </c>
      <c r="G112" s="270"/>
      <c r="H112" s="273">
        <v>19.68</v>
      </c>
      <c r="I112" s="274"/>
      <c r="J112" s="270"/>
      <c r="K112" s="270"/>
      <c r="L112" s="275"/>
      <c r="M112" s="276"/>
      <c r="N112" s="277"/>
      <c r="O112" s="277"/>
      <c r="P112" s="277"/>
      <c r="Q112" s="277"/>
      <c r="R112" s="277"/>
      <c r="S112" s="277"/>
      <c r="T112" s="278"/>
      <c r="U112" s="15"/>
      <c r="V112" s="15"/>
      <c r="W112" s="15"/>
      <c r="X112" s="15"/>
      <c r="Y112" s="15"/>
      <c r="Z112" s="15"/>
      <c r="AA112" s="15"/>
      <c r="AB112" s="15"/>
      <c r="AC112" s="15"/>
      <c r="AD112" s="15"/>
      <c r="AE112" s="15"/>
      <c r="AT112" s="279" t="s">
        <v>166</v>
      </c>
      <c r="AU112" s="279" t="s">
        <v>81</v>
      </c>
      <c r="AV112" s="15" t="s">
        <v>163</v>
      </c>
      <c r="AW112" s="15" t="s">
        <v>33</v>
      </c>
      <c r="AX112" s="15" t="s">
        <v>79</v>
      </c>
      <c r="AY112" s="279" t="s">
        <v>154</v>
      </c>
    </row>
    <row r="113" s="2" customFormat="1" ht="33" customHeight="1">
      <c r="A113" s="38"/>
      <c r="B113" s="39"/>
      <c r="C113" s="247" t="s">
        <v>163</v>
      </c>
      <c r="D113" s="247" t="s">
        <v>228</v>
      </c>
      <c r="E113" s="248" t="s">
        <v>1266</v>
      </c>
      <c r="F113" s="249" t="s">
        <v>1267</v>
      </c>
      <c r="G113" s="250" t="s">
        <v>238</v>
      </c>
      <c r="H113" s="251">
        <v>19.68</v>
      </c>
      <c r="I113" s="252"/>
      <c r="J113" s="253">
        <f>ROUND(I113*H113,2)</f>
        <v>0</v>
      </c>
      <c r="K113" s="249" t="s">
        <v>804</v>
      </c>
      <c r="L113" s="44"/>
      <c r="M113" s="254" t="s">
        <v>19</v>
      </c>
      <c r="N113" s="255" t="s">
        <v>42</v>
      </c>
      <c r="O113" s="84"/>
      <c r="P113" s="223">
        <f>O113*H113</f>
        <v>0</v>
      </c>
      <c r="Q113" s="223">
        <v>0</v>
      </c>
      <c r="R113" s="223">
        <f>Q113*H113</f>
        <v>0</v>
      </c>
      <c r="S113" s="223">
        <v>0</v>
      </c>
      <c r="T113" s="224">
        <f>S113*H113</f>
        <v>0</v>
      </c>
      <c r="U113" s="38"/>
      <c r="V113" s="38"/>
      <c r="W113" s="38"/>
      <c r="X113" s="38"/>
      <c r="Y113" s="38"/>
      <c r="Z113" s="38"/>
      <c r="AA113" s="38"/>
      <c r="AB113" s="38"/>
      <c r="AC113" s="38"/>
      <c r="AD113" s="38"/>
      <c r="AE113" s="38"/>
      <c r="AR113" s="225" t="s">
        <v>163</v>
      </c>
      <c r="AT113" s="225" t="s">
        <v>228</v>
      </c>
      <c r="AU113" s="225" t="s">
        <v>81</v>
      </c>
      <c r="AY113" s="17" t="s">
        <v>154</v>
      </c>
      <c r="BE113" s="226">
        <f>IF(N113="základní",J113,0)</f>
        <v>0</v>
      </c>
      <c r="BF113" s="226">
        <f>IF(N113="snížená",J113,0)</f>
        <v>0</v>
      </c>
      <c r="BG113" s="226">
        <f>IF(N113="zákl. přenesená",J113,0)</f>
        <v>0</v>
      </c>
      <c r="BH113" s="226">
        <f>IF(N113="sníž. přenesená",J113,0)</f>
        <v>0</v>
      </c>
      <c r="BI113" s="226">
        <f>IF(N113="nulová",J113,0)</f>
        <v>0</v>
      </c>
      <c r="BJ113" s="17" t="s">
        <v>79</v>
      </c>
      <c r="BK113" s="226">
        <f>ROUND(I113*H113,2)</f>
        <v>0</v>
      </c>
      <c r="BL113" s="17" t="s">
        <v>163</v>
      </c>
      <c r="BM113" s="225" t="s">
        <v>162</v>
      </c>
    </row>
    <row r="114" s="2" customFormat="1">
      <c r="A114" s="38"/>
      <c r="B114" s="39"/>
      <c r="C114" s="40"/>
      <c r="D114" s="227" t="s">
        <v>165</v>
      </c>
      <c r="E114" s="40"/>
      <c r="F114" s="228" t="s">
        <v>1267</v>
      </c>
      <c r="G114" s="40"/>
      <c r="H114" s="40"/>
      <c r="I114" s="229"/>
      <c r="J114" s="40"/>
      <c r="K114" s="40"/>
      <c r="L114" s="44"/>
      <c r="M114" s="230"/>
      <c r="N114" s="231"/>
      <c r="O114" s="84"/>
      <c r="P114" s="84"/>
      <c r="Q114" s="84"/>
      <c r="R114" s="84"/>
      <c r="S114" s="84"/>
      <c r="T114" s="85"/>
      <c r="U114" s="38"/>
      <c r="V114" s="38"/>
      <c r="W114" s="38"/>
      <c r="X114" s="38"/>
      <c r="Y114" s="38"/>
      <c r="Z114" s="38"/>
      <c r="AA114" s="38"/>
      <c r="AB114" s="38"/>
      <c r="AC114" s="38"/>
      <c r="AD114" s="38"/>
      <c r="AE114" s="38"/>
      <c r="AT114" s="17" t="s">
        <v>165</v>
      </c>
      <c r="AU114" s="17" t="s">
        <v>81</v>
      </c>
    </row>
    <row r="115" s="2" customFormat="1">
      <c r="A115" s="38"/>
      <c r="B115" s="39"/>
      <c r="C115" s="247" t="s">
        <v>187</v>
      </c>
      <c r="D115" s="247" t="s">
        <v>228</v>
      </c>
      <c r="E115" s="248" t="s">
        <v>1093</v>
      </c>
      <c r="F115" s="249" t="s">
        <v>1094</v>
      </c>
      <c r="G115" s="250" t="s">
        <v>238</v>
      </c>
      <c r="H115" s="251">
        <v>22.5</v>
      </c>
      <c r="I115" s="252"/>
      <c r="J115" s="253">
        <f>ROUND(I115*H115,2)</f>
        <v>0</v>
      </c>
      <c r="K115" s="249" t="s">
        <v>804</v>
      </c>
      <c r="L115" s="44"/>
      <c r="M115" s="254" t="s">
        <v>19</v>
      </c>
      <c r="N115" s="255" t="s">
        <v>42</v>
      </c>
      <c r="O115" s="84"/>
      <c r="P115" s="223">
        <f>O115*H115</f>
        <v>0</v>
      </c>
      <c r="Q115" s="223">
        <v>0</v>
      </c>
      <c r="R115" s="223">
        <f>Q115*H115</f>
        <v>0</v>
      </c>
      <c r="S115" s="223">
        <v>0</v>
      </c>
      <c r="T115" s="224">
        <f>S115*H115</f>
        <v>0</v>
      </c>
      <c r="U115" s="38"/>
      <c r="V115" s="38"/>
      <c r="W115" s="38"/>
      <c r="X115" s="38"/>
      <c r="Y115" s="38"/>
      <c r="Z115" s="38"/>
      <c r="AA115" s="38"/>
      <c r="AB115" s="38"/>
      <c r="AC115" s="38"/>
      <c r="AD115" s="38"/>
      <c r="AE115" s="38"/>
      <c r="AR115" s="225" t="s">
        <v>163</v>
      </c>
      <c r="AT115" s="225" t="s">
        <v>228</v>
      </c>
      <c r="AU115" s="225" t="s">
        <v>81</v>
      </c>
      <c r="AY115" s="17" t="s">
        <v>154</v>
      </c>
      <c r="BE115" s="226">
        <f>IF(N115="základní",J115,0)</f>
        <v>0</v>
      </c>
      <c r="BF115" s="226">
        <f>IF(N115="snížená",J115,0)</f>
        <v>0</v>
      </c>
      <c r="BG115" s="226">
        <f>IF(N115="zákl. přenesená",J115,0)</f>
        <v>0</v>
      </c>
      <c r="BH115" s="226">
        <f>IF(N115="sníž. přenesená",J115,0)</f>
        <v>0</v>
      </c>
      <c r="BI115" s="226">
        <f>IF(N115="nulová",J115,0)</f>
        <v>0</v>
      </c>
      <c r="BJ115" s="17" t="s">
        <v>79</v>
      </c>
      <c r="BK115" s="226">
        <f>ROUND(I115*H115,2)</f>
        <v>0</v>
      </c>
      <c r="BL115" s="17" t="s">
        <v>163</v>
      </c>
      <c r="BM115" s="225" t="s">
        <v>213</v>
      </c>
    </row>
    <row r="116" s="2" customFormat="1">
      <c r="A116" s="38"/>
      <c r="B116" s="39"/>
      <c r="C116" s="40"/>
      <c r="D116" s="227" t="s">
        <v>165</v>
      </c>
      <c r="E116" s="40"/>
      <c r="F116" s="228" t="s">
        <v>1094</v>
      </c>
      <c r="G116" s="40"/>
      <c r="H116" s="40"/>
      <c r="I116" s="229"/>
      <c r="J116" s="40"/>
      <c r="K116" s="40"/>
      <c r="L116" s="44"/>
      <c r="M116" s="230"/>
      <c r="N116" s="231"/>
      <c r="O116" s="84"/>
      <c r="P116" s="84"/>
      <c r="Q116" s="84"/>
      <c r="R116" s="84"/>
      <c r="S116" s="84"/>
      <c r="T116" s="85"/>
      <c r="U116" s="38"/>
      <c r="V116" s="38"/>
      <c r="W116" s="38"/>
      <c r="X116" s="38"/>
      <c r="Y116" s="38"/>
      <c r="Z116" s="38"/>
      <c r="AA116" s="38"/>
      <c r="AB116" s="38"/>
      <c r="AC116" s="38"/>
      <c r="AD116" s="38"/>
      <c r="AE116" s="38"/>
      <c r="AT116" s="17" t="s">
        <v>165</v>
      </c>
      <c r="AU116" s="17" t="s">
        <v>81</v>
      </c>
    </row>
    <row r="117" s="2" customFormat="1">
      <c r="A117" s="38"/>
      <c r="B117" s="39"/>
      <c r="C117" s="247" t="s">
        <v>194</v>
      </c>
      <c r="D117" s="247" t="s">
        <v>228</v>
      </c>
      <c r="E117" s="248" t="s">
        <v>1268</v>
      </c>
      <c r="F117" s="249" t="s">
        <v>1269</v>
      </c>
      <c r="G117" s="250" t="s">
        <v>238</v>
      </c>
      <c r="H117" s="251">
        <v>1.8400000000000001</v>
      </c>
      <c r="I117" s="252"/>
      <c r="J117" s="253">
        <f>ROUND(I117*H117,2)</f>
        <v>0</v>
      </c>
      <c r="K117" s="249" t="s">
        <v>804</v>
      </c>
      <c r="L117" s="44"/>
      <c r="M117" s="254" t="s">
        <v>19</v>
      </c>
      <c r="N117" s="255" t="s">
        <v>42</v>
      </c>
      <c r="O117" s="84"/>
      <c r="P117" s="223">
        <f>O117*H117</f>
        <v>0</v>
      </c>
      <c r="Q117" s="223">
        <v>0</v>
      </c>
      <c r="R117" s="223">
        <f>Q117*H117</f>
        <v>0</v>
      </c>
      <c r="S117" s="223">
        <v>0</v>
      </c>
      <c r="T117" s="224">
        <f>S117*H117</f>
        <v>0</v>
      </c>
      <c r="U117" s="38"/>
      <c r="V117" s="38"/>
      <c r="W117" s="38"/>
      <c r="X117" s="38"/>
      <c r="Y117" s="38"/>
      <c r="Z117" s="38"/>
      <c r="AA117" s="38"/>
      <c r="AB117" s="38"/>
      <c r="AC117" s="38"/>
      <c r="AD117" s="38"/>
      <c r="AE117" s="38"/>
      <c r="AR117" s="225" t="s">
        <v>163</v>
      </c>
      <c r="AT117" s="225" t="s">
        <v>228</v>
      </c>
      <c r="AU117" s="225" t="s">
        <v>81</v>
      </c>
      <c r="AY117" s="17" t="s">
        <v>154</v>
      </c>
      <c r="BE117" s="226">
        <f>IF(N117="základní",J117,0)</f>
        <v>0</v>
      </c>
      <c r="BF117" s="226">
        <f>IF(N117="snížená",J117,0)</f>
        <v>0</v>
      </c>
      <c r="BG117" s="226">
        <f>IF(N117="zákl. přenesená",J117,0)</f>
        <v>0</v>
      </c>
      <c r="BH117" s="226">
        <f>IF(N117="sníž. přenesená",J117,0)</f>
        <v>0</v>
      </c>
      <c r="BI117" s="226">
        <f>IF(N117="nulová",J117,0)</f>
        <v>0</v>
      </c>
      <c r="BJ117" s="17" t="s">
        <v>79</v>
      </c>
      <c r="BK117" s="226">
        <f>ROUND(I117*H117,2)</f>
        <v>0</v>
      </c>
      <c r="BL117" s="17" t="s">
        <v>163</v>
      </c>
      <c r="BM117" s="225" t="s">
        <v>293</v>
      </c>
    </row>
    <row r="118" s="2" customFormat="1">
      <c r="A118" s="38"/>
      <c r="B118" s="39"/>
      <c r="C118" s="40"/>
      <c r="D118" s="227" t="s">
        <v>165</v>
      </c>
      <c r="E118" s="40"/>
      <c r="F118" s="228" t="s">
        <v>1269</v>
      </c>
      <c r="G118" s="40"/>
      <c r="H118" s="40"/>
      <c r="I118" s="229"/>
      <c r="J118" s="40"/>
      <c r="K118" s="40"/>
      <c r="L118" s="44"/>
      <c r="M118" s="230"/>
      <c r="N118" s="231"/>
      <c r="O118" s="84"/>
      <c r="P118" s="84"/>
      <c r="Q118" s="84"/>
      <c r="R118" s="84"/>
      <c r="S118" s="84"/>
      <c r="T118" s="85"/>
      <c r="U118" s="38"/>
      <c r="V118" s="38"/>
      <c r="W118" s="38"/>
      <c r="X118" s="38"/>
      <c r="Y118" s="38"/>
      <c r="Z118" s="38"/>
      <c r="AA118" s="38"/>
      <c r="AB118" s="38"/>
      <c r="AC118" s="38"/>
      <c r="AD118" s="38"/>
      <c r="AE118" s="38"/>
      <c r="AT118" s="17" t="s">
        <v>165</v>
      </c>
      <c r="AU118" s="17" t="s">
        <v>81</v>
      </c>
    </row>
    <row r="119" s="13" customFormat="1">
      <c r="A119" s="13"/>
      <c r="B119" s="232"/>
      <c r="C119" s="233"/>
      <c r="D119" s="227" t="s">
        <v>166</v>
      </c>
      <c r="E119" s="234" t="s">
        <v>19</v>
      </c>
      <c r="F119" s="235" t="s">
        <v>1270</v>
      </c>
      <c r="G119" s="233"/>
      <c r="H119" s="236">
        <v>1.8400000000000001</v>
      </c>
      <c r="I119" s="237"/>
      <c r="J119" s="233"/>
      <c r="K119" s="233"/>
      <c r="L119" s="238"/>
      <c r="M119" s="239"/>
      <c r="N119" s="240"/>
      <c r="O119" s="240"/>
      <c r="P119" s="240"/>
      <c r="Q119" s="240"/>
      <c r="R119" s="240"/>
      <c r="S119" s="240"/>
      <c r="T119" s="241"/>
      <c r="U119" s="13"/>
      <c r="V119" s="13"/>
      <c r="W119" s="13"/>
      <c r="X119" s="13"/>
      <c r="Y119" s="13"/>
      <c r="Z119" s="13"/>
      <c r="AA119" s="13"/>
      <c r="AB119" s="13"/>
      <c r="AC119" s="13"/>
      <c r="AD119" s="13"/>
      <c r="AE119" s="13"/>
      <c r="AT119" s="242" t="s">
        <v>166</v>
      </c>
      <c r="AU119" s="242" t="s">
        <v>81</v>
      </c>
      <c r="AV119" s="13" t="s">
        <v>81</v>
      </c>
      <c r="AW119" s="13" t="s">
        <v>33</v>
      </c>
      <c r="AX119" s="13" t="s">
        <v>71</v>
      </c>
      <c r="AY119" s="242" t="s">
        <v>154</v>
      </c>
    </row>
    <row r="120" s="15" customFormat="1">
      <c r="A120" s="15"/>
      <c r="B120" s="269"/>
      <c r="C120" s="270"/>
      <c r="D120" s="227" t="s">
        <v>166</v>
      </c>
      <c r="E120" s="271" t="s">
        <v>19</v>
      </c>
      <c r="F120" s="272" t="s">
        <v>1092</v>
      </c>
      <c r="G120" s="270"/>
      <c r="H120" s="273">
        <v>1.8400000000000001</v>
      </c>
      <c r="I120" s="274"/>
      <c r="J120" s="270"/>
      <c r="K120" s="270"/>
      <c r="L120" s="275"/>
      <c r="M120" s="276"/>
      <c r="N120" s="277"/>
      <c r="O120" s="277"/>
      <c r="P120" s="277"/>
      <c r="Q120" s="277"/>
      <c r="R120" s="277"/>
      <c r="S120" s="277"/>
      <c r="T120" s="278"/>
      <c r="U120" s="15"/>
      <c r="V120" s="15"/>
      <c r="W120" s="15"/>
      <c r="X120" s="15"/>
      <c r="Y120" s="15"/>
      <c r="Z120" s="15"/>
      <c r="AA120" s="15"/>
      <c r="AB120" s="15"/>
      <c r="AC120" s="15"/>
      <c r="AD120" s="15"/>
      <c r="AE120" s="15"/>
      <c r="AT120" s="279" t="s">
        <v>166</v>
      </c>
      <c r="AU120" s="279" t="s">
        <v>81</v>
      </c>
      <c r="AV120" s="15" t="s">
        <v>163</v>
      </c>
      <c r="AW120" s="15" t="s">
        <v>33</v>
      </c>
      <c r="AX120" s="15" t="s">
        <v>79</v>
      </c>
      <c r="AY120" s="279" t="s">
        <v>154</v>
      </c>
    </row>
    <row r="121" s="2" customFormat="1">
      <c r="A121" s="38"/>
      <c r="B121" s="39"/>
      <c r="C121" s="247" t="s">
        <v>196</v>
      </c>
      <c r="D121" s="247" t="s">
        <v>228</v>
      </c>
      <c r="E121" s="248" t="s">
        <v>1271</v>
      </c>
      <c r="F121" s="249" t="s">
        <v>1272</v>
      </c>
      <c r="G121" s="250" t="s">
        <v>238</v>
      </c>
      <c r="H121" s="251">
        <v>21.640000000000001</v>
      </c>
      <c r="I121" s="252"/>
      <c r="J121" s="253">
        <f>ROUND(I121*H121,2)</f>
        <v>0</v>
      </c>
      <c r="K121" s="249" t="s">
        <v>804</v>
      </c>
      <c r="L121" s="44"/>
      <c r="M121" s="254" t="s">
        <v>19</v>
      </c>
      <c r="N121" s="255" t="s">
        <v>42</v>
      </c>
      <c r="O121" s="84"/>
      <c r="P121" s="223">
        <f>O121*H121</f>
        <v>0</v>
      </c>
      <c r="Q121" s="223">
        <v>0</v>
      </c>
      <c r="R121" s="223">
        <f>Q121*H121</f>
        <v>0</v>
      </c>
      <c r="S121" s="223">
        <v>0</v>
      </c>
      <c r="T121" s="224">
        <f>S121*H121</f>
        <v>0</v>
      </c>
      <c r="U121" s="38"/>
      <c r="V121" s="38"/>
      <c r="W121" s="38"/>
      <c r="X121" s="38"/>
      <c r="Y121" s="38"/>
      <c r="Z121" s="38"/>
      <c r="AA121" s="38"/>
      <c r="AB121" s="38"/>
      <c r="AC121" s="38"/>
      <c r="AD121" s="38"/>
      <c r="AE121" s="38"/>
      <c r="AR121" s="225" t="s">
        <v>163</v>
      </c>
      <c r="AT121" s="225" t="s">
        <v>228</v>
      </c>
      <c r="AU121" s="225" t="s">
        <v>81</v>
      </c>
      <c r="AY121" s="17" t="s">
        <v>154</v>
      </c>
      <c r="BE121" s="226">
        <f>IF(N121="základní",J121,0)</f>
        <v>0</v>
      </c>
      <c r="BF121" s="226">
        <f>IF(N121="snížená",J121,0)</f>
        <v>0</v>
      </c>
      <c r="BG121" s="226">
        <f>IF(N121="zákl. přenesená",J121,0)</f>
        <v>0</v>
      </c>
      <c r="BH121" s="226">
        <f>IF(N121="sníž. přenesená",J121,0)</f>
        <v>0</v>
      </c>
      <c r="BI121" s="226">
        <f>IF(N121="nulová",J121,0)</f>
        <v>0</v>
      </c>
      <c r="BJ121" s="17" t="s">
        <v>79</v>
      </c>
      <c r="BK121" s="226">
        <f>ROUND(I121*H121,2)</f>
        <v>0</v>
      </c>
      <c r="BL121" s="17" t="s">
        <v>163</v>
      </c>
      <c r="BM121" s="225" t="s">
        <v>305</v>
      </c>
    </row>
    <row r="122" s="2" customFormat="1">
      <c r="A122" s="38"/>
      <c r="B122" s="39"/>
      <c r="C122" s="40"/>
      <c r="D122" s="227" t="s">
        <v>165</v>
      </c>
      <c r="E122" s="40"/>
      <c r="F122" s="228" t="s">
        <v>1272</v>
      </c>
      <c r="G122" s="40"/>
      <c r="H122" s="40"/>
      <c r="I122" s="229"/>
      <c r="J122" s="40"/>
      <c r="K122" s="40"/>
      <c r="L122" s="44"/>
      <c r="M122" s="230"/>
      <c r="N122" s="231"/>
      <c r="O122" s="84"/>
      <c r="P122" s="84"/>
      <c r="Q122" s="84"/>
      <c r="R122" s="84"/>
      <c r="S122" s="84"/>
      <c r="T122" s="85"/>
      <c r="U122" s="38"/>
      <c r="V122" s="38"/>
      <c r="W122" s="38"/>
      <c r="X122" s="38"/>
      <c r="Y122" s="38"/>
      <c r="Z122" s="38"/>
      <c r="AA122" s="38"/>
      <c r="AB122" s="38"/>
      <c r="AC122" s="38"/>
      <c r="AD122" s="38"/>
      <c r="AE122" s="38"/>
      <c r="AT122" s="17" t="s">
        <v>165</v>
      </c>
      <c r="AU122" s="17" t="s">
        <v>81</v>
      </c>
    </row>
    <row r="123" s="13" customFormat="1">
      <c r="A123" s="13"/>
      <c r="B123" s="232"/>
      <c r="C123" s="233"/>
      <c r="D123" s="227" t="s">
        <v>166</v>
      </c>
      <c r="E123" s="234" t="s">
        <v>19</v>
      </c>
      <c r="F123" s="235" t="s">
        <v>1273</v>
      </c>
      <c r="G123" s="233"/>
      <c r="H123" s="236">
        <v>21.640000000000001</v>
      </c>
      <c r="I123" s="237"/>
      <c r="J123" s="233"/>
      <c r="K123" s="233"/>
      <c r="L123" s="238"/>
      <c r="M123" s="239"/>
      <c r="N123" s="240"/>
      <c r="O123" s="240"/>
      <c r="P123" s="240"/>
      <c r="Q123" s="240"/>
      <c r="R123" s="240"/>
      <c r="S123" s="240"/>
      <c r="T123" s="241"/>
      <c r="U123" s="13"/>
      <c r="V123" s="13"/>
      <c r="W123" s="13"/>
      <c r="X123" s="13"/>
      <c r="Y123" s="13"/>
      <c r="Z123" s="13"/>
      <c r="AA123" s="13"/>
      <c r="AB123" s="13"/>
      <c r="AC123" s="13"/>
      <c r="AD123" s="13"/>
      <c r="AE123" s="13"/>
      <c r="AT123" s="242" t="s">
        <v>166</v>
      </c>
      <c r="AU123" s="242" t="s">
        <v>81</v>
      </c>
      <c r="AV123" s="13" t="s">
        <v>81</v>
      </c>
      <c r="AW123" s="13" t="s">
        <v>33</v>
      </c>
      <c r="AX123" s="13" t="s">
        <v>71</v>
      </c>
      <c r="AY123" s="242" t="s">
        <v>154</v>
      </c>
    </row>
    <row r="124" s="15" customFormat="1">
      <c r="A124" s="15"/>
      <c r="B124" s="269"/>
      <c r="C124" s="270"/>
      <c r="D124" s="227" t="s">
        <v>166</v>
      </c>
      <c r="E124" s="271" t="s">
        <v>19</v>
      </c>
      <c r="F124" s="272" t="s">
        <v>1092</v>
      </c>
      <c r="G124" s="270"/>
      <c r="H124" s="273">
        <v>21.640000000000001</v>
      </c>
      <c r="I124" s="274"/>
      <c r="J124" s="270"/>
      <c r="K124" s="270"/>
      <c r="L124" s="275"/>
      <c r="M124" s="276"/>
      <c r="N124" s="277"/>
      <c r="O124" s="277"/>
      <c r="P124" s="277"/>
      <c r="Q124" s="277"/>
      <c r="R124" s="277"/>
      <c r="S124" s="277"/>
      <c r="T124" s="278"/>
      <c r="U124" s="15"/>
      <c r="V124" s="15"/>
      <c r="W124" s="15"/>
      <c r="X124" s="15"/>
      <c r="Y124" s="15"/>
      <c r="Z124" s="15"/>
      <c r="AA124" s="15"/>
      <c r="AB124" s="15"/>
      <c r="AC124" s="15"/>
      <c r="AD124" s="15"/>
      <c r="AE124" s="15"/>
      <c r="AT124" s="279" t="s">
        <v>166</v>
      </c>
      <c r="AU124" s="279" t="s">
        <v>81</v>
      </c>
      <c r="AV124" s="15" t="s">
        <v>163</v>
      </c>
      <c r="AW124" s="15" t="s">
        <v>33</v>
      </c>
      <c r="AX124" s="15" t="s">
        <v>79</v>
      </c>
      <c r="AY124" s="279" t="s">
        <v>154</v>
      </c>
    </row>
    <row r="125" s="2" customFormat="1">
      <c r="A125" s="38"/>
      <c r="B125" s="39"/>
      <c r="C125" s="247" t="s">
        <v>162</v>
      </c>
      <c r="D125" s="247" t="s">
        <v>228</v>
      </c>
      <c r="E125" s="248" t="s">
        <v>1098</v>
      </c>
      <c r="F125" s="249" t="s">
        <v>1099</v>
      </c>
      <c r="G125" s="250" t="s">
        <v>238</v>
      </c>
      <c r="H125" s="251">
        <v>541</v>
      </c>
      <c r="I125" s="252"/>
      <c r="J125" s="253">
        <f>ROUND(I125*H125,2)</f>
        <v>0</v>
      </c>
      <c r="K125" s="249" t="s">
        <v>804</v>
      </c>
      <c r="L125" s="44"/>
      <c r="M125" s="254" t="s">
        <v>19</v>
      </c>
      <c r="N125" s="255" t="s">
        <v>42</v>
      </c>
      <c r="O125" s="84"/>
      <c r="P125" s="223">
        <f>O125*H125</f>
        <v>0</v>
      </c>
      <c r="Q125" s="223">
        <v>0</v>
      </c>
      <c r="R125" s="223">
        <f>Q125*H125</f>
        <v>0</v>
      </c>
      <c r="S125" s="223">
        <v>0</v>
      </c>
      <c r="T125" s="224">
        <f>S125*H125</f>
        <v>0</v>
      </c>
      <c r="U125" s="38"/>
      <c r="V125" s="38"/>
      <c r="W125" s="38"/>
      <c r="X125" s="38"/>
      <c r="Y125" s="38"/>
      <c r="Z125" s="38"/>
      <c r="AA125" s="38"/>
      <c r="AB125" s="38"/>
      <c r="AC125" s="38"/>
      <c r="AD125" s="38"/>
      <c r="AE125" s="38"/>
      <c r="AR125" s="225" t="s">
        <v>163</v>
      </c>
      <c r="AT125" s="225" t="s">
        <v>228</v>
      </c>
      <c r="AU125" s="225" t="s">
        <v>81</v>
      </c>
      <c r="AY125" s="17" t="s">
        <v>154</v>
      </c>
      <c r="BE125" s="226">
        <f>IF(N125="základní",J125,0)</f>
        <v>0</v>
      </c>
      <c r="BF125" s="226">
        <f>IF(N125="snížená",J125,0)</f>
        <v>0</v>
      </c>
      <c r="BG125" s="226">
        <f>IF(N125="zákl. přenesená",J125,0)</f>
        <v>0</v>
      </c>
      <c r="BH125" s="226">
        <f>IF(N125="sníž. přenesená",J125,0)</f>
        <v>0</v>
      </c>
      <c r="BI125" s="226">
        <f>IF(N125="nulová",J125,0)</f>
        <v>0</v>
      </c>
      <c r="BJ125" s="17" t="s">
        <v>79</v>
      </c>
      <c r="BK125" s="226">
        <f>ROUND(I125*H125,2)</f>
        <v>0</v>
      </c>
      <c r="BL125" s="17" t="s">
        <v>163</v>
      </c>
      <c r="BM125" s="225" t="s">
        <v>315</v>
      </c>
    </row>
    <row r="126" s="2" customFormat="1">
      <c r="A126" s="38"/>
      <c r="B126" s="39"/>
      <c r="C126" s="40"/>
      <c r="D126" s="227" t="s">
        <v>165</v>
      </c>
      <c r="E126" s="40"/>
      <c r="F126" s="228" t="s">
        <v>1099</v>
      </c>
      <c r="G126" s="40"/>
      <c r="H126" s="40"/>
      <c r="I126" s="229"/>
      <c r="J126" s="40"/>
      <c r="K126" s="40"/>
      <c r="L126" s="44"/>
      <c r="M126" s="230"/>
      <c r="N126" s="231"/>
      <c r="O126" s="84"/>
      <c r="P126" s="84"/>
      <c r="Q126" s="84"/>
      <c r="R126" s="84"/>
      <c r="S126" s="84"/>
      <c r="T126" s="85"/>
      <c r="U126" s="38"/>
      <c r="V126" s="38"/>
      <c r="W126" s="38"/>
      <c r="X126" s="38"/>
      <c r="Y126" s="38"/>
      <c r="Z126" s="38"/>
      <c r="AA126" s="38"/>
      <c r="AB126" s="38"/>
      <c r="AC126" s="38"/>
      <c r="AD126" s="38"/>
      <c r="AE126" s="38"/>
      <c r="AT126" s="17" t="s">
        <v>165</v>
      </c>
      <c r="AU126" s="17" t="s">
        <v>81</v>
      </c>
    </row>
    <row r="127" s="13" customFormat="1">
      <c r="A127" s="13"/>
      <c r="B127" s="232"/>
      <c r="C127" s="233"/>
      <c r="D127" s="227" t="s">
        <v>166</v>
      </c>
      <c r="E127" s="234" t="s">
        <v>19</v>
      </c>
      <c r="F127" s="235" t="s">
        <v>1274</v>
      </c>
      <c r="G127" s="233"/>
      <c r="H127" s="236">
        <v>541</v>
      </c>
      <c r="I127" s="237"/>
      <c r="J127" s="233"/>
      <c r="K127" s="233"/>
      <c r="L127" s="238"/>
      <c r="M127" s="239"/>
      <c r="N127" s="240"/>
      <c r="O127" s="240"/>
      <c r="P127" s="240"/>
      <c r="Q127" s="240"/>
      <c r="R127" s="240"/>
      <c r="S127" s="240"/>
      <c r="T127" s="241"/>
      <c r="U127" s="13"/>
      <c r="V127" s="13"/>
      <c r="W127" s="13"/>
      <c r="X127" s="13"/>
      <c r="Y127" s="13"/>
      <c r="Z127" s="13"/>
      <c r="AA127" s="13"/>
      <c r="AB127" s="13"/>
      <c r="AC127" s="13"/>
      <c r="AD127" s="13"/>
      <c r="AE127" s="13"/>
      <c r="AT127" s="242" t="s">
        <v>166</v>
      </c>
      <c r="AU127" s="242" t="s">
        <v>81</v>
      </c>
      <c r="AV127" s="13" t="s">
        <v>81</v>
      </c>
      <c r="AW127" s="13" t="s">
        <v>33</v>
      </c>
      <c r="AX127" s="13" t="s">
        <v>71</v>
      </c>
      <c r="AY127" s="242" t="s">
        <v>154</v>
      </c>
    </row>
    <row r="128" s="15" customFormat="1">
      <c r="A128" s="15"/>
      <c r="B128" s="269"/>
      <c r="C128" s="270"/>
      <c r="D128" s="227" t="s">
        <v>166</v>
      </c>
      <c r="E128" s="271" t="s">
        <v>19</v>
      </c>
      <c r="F128" s="272" t="s">
        <v>1092</v>
      </c>
      <c r="G128" s="270"/>
      <c r="H128" s="273">
        <v>541</v>
      </c>
      <c r="I128" s="274"/>
      <c r="J128" s="270"/>
      <c r="K128" s="270"/>
      <c r="L128" s="275"/>
      <c r="M128" s="276"/>
      <c r="N128" s="277"/>
      <c r="O128" s="277"/>
      <c r="P128" s="277"/>
      <c r="Q128" s="277"/>
      <c r="R128" s="277"/>
      <c r="S128" s="277"/>
      <c r="T128" s="278"/>
      <c r="U128" s="15"/>
      <c r="V128" s="15"/>
      <c r="W128" s="15"/>
      <c r="X128" s="15"/>
      <c r="Y128" s="15"/>
      <c r="Z128" s="15"/>
      <c r="AA128" s="15"/>
      <c r="AB128" s="15"/>
      <c r="AC128" s="15"/>
      <c r="AD128" s="15"/>
      <c r="AE128" s="15"/>
      <c r="AT128" s="279" t="s">
        <v>166</v>
      </c>
      <c r="AU128" s="279" t="s">
        <v>81</v>
      </c>
      <c r="AV128" s="15" t="s">
        <v>163</v>
      </c>
      <c r="AW128" s="15" t="s">
        <v>33</v>
      </c>
      <c r="AX128" s="15" t="s">
        <v>79</v>
      </c>
      <c r="AY128" s="279" t="s">
        <v>154</v>
      </c>
    </row>
    <row r="129" s="2" customFormat="1" ht="21.75" customHeight="1">
      <c r="A129" s="38"/>
      <c r="B129" s="39"/>
      <c r="C129" s="247" t="s">
        <v>205</v>
      </c>
      <c r="D129" s="247" t="s">
        <v>228</v>
      </c>
      <c r="E129" s="248" t="s">
        <v>1275</v>
      </c>
      <c r="F129" s="249" t="s">
        <v>1276</v>
      </c>
      <c r="G129" s="250" t="s">
        <v>238</v>
      </c>
      <c r="H129" s="251">
        <v>21.640000000000001</v>
      </c>
      <c r="I129" s="252"/>
      <c r="J129" s="253">
        <f>ROUND(I129*H129,2)</f>
        <v>0</v>
      </c>
      <c r="K129" s="249" t="s">
        <v>804</v>
      </c>
      <c r="L129" s="44"/>
      <c r="M129" s="254" t="s">
        <v>19</v>
      </c>
      <c r="N129" s="255" t="s">
        <v>42</v>
      </c>
      <c r="O129" s="84"/>
      <c r="P129" s="223">
        <f>O129*H129</f>
        <v>0</v>
      </c>
      <c r="Q129" s="223">
        <v>0</v>
      </c>
      <c r="R129" s="223">
        <f>Q129*H129</f>
        <v>0</v>
      </c>
      <c r="S129" s="223">
        <v>0</v>
      </c>
      <c r="T129" s="224">
        <f>S129*H129</f>
        <v>0</v>
      </c>
      <c r="U129" s="38"/>
      <c r="V129" s="38"/>
      <c r="W129" s="38"/>
      <c r="X129" s="38"/>
      <c r="Y129" s="38"/>
      <c r="Z129" s="38"/>
      <c r="AA129" s="38"/>
      <c r="AB129" s="38"/>
      <c r="AC129" s="38"/>
      <c r="AD129" s="38"/>
      <c r="AE129" s="38"/>
      <c r="AR129" s="225" t="s">
        <v>163</v>
      </c>
      <c r="AT129" s="225" t="s">
        <v>228</v>
      </c>
      <c r="AU129" s="225" t="s">
        <v>81</v>
      </c>
      <c r="AY129" s="17" t="s">
        <v>154</v>
      </c>
      <c r="BE129" s="226">
        <f>IF(N129="základní",J129,0)</f>
        <v>0</v>
      </c>
      <c r="BF129" s="226">
        <f>IF(N129="snížená",J129,0)</f>
        <v>0</v>
      </c>
      <c r="BG129" s="226">
        <f>IF(N129="zákl. přenesená",J129,0)</f>
        <v>0</v>
      </c>
      <c r="BH129" s="226">
        <f>IF(N129="sníž. přenesená",J129,0)</f>
        <v>0</v>
      </c>
      <c r="BI129" s="226">
        <f>IF(N129="nulová",J129,0)</f>
        <v>0</v>
      </c>
      <c r="BJ129" s="17" t="s">
        <v>79</v>
      </c>
      <c r="BK129" s="226">
        <f>ROUND(I129*H129,2)</f>
        <v>0</v>
      </c>
      <c r="BL129" s="17" t="s">
        <v>163</v>
      </c>
      <c r="BM129" s="225" t="s">
        <v>326</v>
      </c>
    </row>
    <row r="130" s="2" customFormat="1">
      <c r="A130" s="38"/>
      <c r="B130" s="39"/>
      <c r="C130" s="40"/>
      <c r="D130" s="227" t="s">
        <v>165</v>
      </c>
      <c r="E130" s="40"/>
      <c r="F130" s="228" t="s">
        <v>1276</v>
      </c>
      <c r="G130" s="40"/>
      <c r="H130" s="40"/>
      <c r="I130" s="229"/>
      <c r="J130" s="40"/>
      <c r="K130" s="40"/>
      <c r="L130" s="44"/>
      <c r="M130" s="230"/>
      <c r="N130" s="231"/>
      <c r="O130" s="84"/>
      <c r="P130" s="84"/>
      <c r="Q130" s="84"/>
      <c r="R130" s="84"/>
      <c r="S130" s="84"/>
      <c r="T130" s="85"/>
      <c r="U130" s="38"/>
      <c r="V130" s="38"/>
      <c r="W130" s="38"/>
      <c r="X130" s="38"/>
      <c r="Y130" s="38"/>
      <c r="Z130" s="38"/>
      <c r="AA130" s="38"/>
      <c r="AB130" s="38"/>
      <c r="AC130" s="38"/>
      <c r="AD130" s="38"/>
      <c r="AE130" s="38"/>
      <c r="AT130" s="17" t="s">
        <v>165</v>
      </c>
      <c r="AU130" s="17" t="s">
        <v>81</v>
      </c>
    </row>
    <row r="131" s="2" customFormat="1">
      <c r="A131" s="38"/>
      <c r="B131" s="39"/>
      <c r="C131" s="247" t="s">
        <v>213</v>
      </c>
      <c r="D131" s="247" t="s">
        <v>228</v>
      </c>
      <c r="E131" s="248" t="s">
        <v>1101</v>
      </c>
      <c r="F131" s="249" t="s">
        <v>1102</v>
      </c>
      <c r="G131" s="250" t="s">
        <v>238</v>
      </c>
      <c r="H131" s="251">
        <v>21.640000000000001</v>
      </c>
      <c r="I131" s="252"/>
      <c r="J131" s="253">
        <f>ROUND(I131*H131,2)</f>
        <v>0</v>
      </c>
      <c r="K131" s="249" t="s">
        <v>804</v>
      </c>
      <c r="L131" s="44"/>
      <c r="M131" s="254" t="s">
        <v>19</v>
      </c>
      <c r="N131" s="255" t="s">
        <v>42</v>
      </c>
      <c r="O131" s="84"/>
      <c r="P131" s="223">
        <f>O131*H131</f>
        <v>0</v>
      </c>
      <c r="Q131" s="223">
        <v>0</v>
      </c>
      <c r="R131" s="223">
        <f>Q131*H131</f>
        <v>0</v>
      </c>
      <c r="S131" s="223">
        <v>0</v>
      </c>
      <c r="T131" s="224">
        <f>S131*H131</f>
        <v>0</v>
      </c>
      <c r="U131" s="38"/>
      <c r="V131" s="38"/>
      <c r="W131" s="38"/>
      <c r="X131" s="38"/>
      <c r="Y131" s="38"/>
      <c r="Z131" s="38"/>
      <c r="AA131" s="38"/>
      <c r="AB131" s="38"/>
      <c r="AC131" s="38"/>
      <c r="AD131" s="38"/>
      <c r="AE131" s="38"/>
      <c r="AR131" s="225" t="s">
        <v>163</v>
      </c>
      <c r="AT131" s="225" t="s">
        <v>228</v>
      </c>
      <c r="AU131" s="225" t="s">
        <v>81</v>
      </c>
      <c r="AY131" s="17" t="s">
        <v>154</v>
      </c>
      <c r="BE131" s="226">
        <f>IF(N131="základní",J131,0)</f>
        <v>0</v>
      </c>
      <c r="BF131" s="226">
        <f>IF(N131="snížená",J131,0)</f>
        <v>0</v>
      </c>
      <c r="BG131" s="226">
        <f>IF(N131="zákl. přenesená",J131,0)</f>
        <v>0</v>
      </c>
      <c r="BH131" s="226">
        <f>IF(N131="sníž. přenesená",J131,0)</f>
        <v>0</v>
      </c>
      <c r="BI131" s="226">
        <f>IF(N131="nulová",J131,0)</f>
        <v>0</v>
      </c>
      <c r="BJ131" s="17" t="s">
        <v>79</v>
      </c>
      <c r="BK131" s="226">
        <f>ROUND(I131*H131,2)</f>
        <v>0</v>
      </c>
      <c r="BL131" s="17" t="s">
        <v>163</v>
      </c>
      <c r="BM131" s="225" t="s">
        <v>337</v>
      </c>
    </row>
    <row r="132" s="2" customFormat="1">
      <c r="A132" s="38"/>
      <c r="B132" s="39"/>
      <c r="C132" s="40"/>
      <c r="D132" s="227" t="s">
        <v>165</v>
      </c>
      <c r="E132" s="40"/>
      <c r="F132" s="228" t="s">
        <v>1102</v>
      </c>
      <c r="G132" s="40"/>
      <c r="H132" s="40"/>
      <c r="I132" s="229"/>
      <c r="J132" s="40"/>
      <c r="K132" s="40"/>
      <c r="L132" s="44"/>
      <c r="M132" s="230"/>
      <c r="N132" s="231"/>
      <c r="O132" s="84"/>
      <c r="P132" s="84"/>
      <c r="Q132" s="84"/>
      <c r="R132" s="84"/>
      <c r="S132" s="84"/>
      <c r="T132" s="85"/>
      <c r="U132" s="38"/>
      <c r="V132" s="38"/>
      <c r="W132" s="38"/>
      <c r="X132" s="38"/>
      <c r="Y132" s="38"/>
      <c r="Z132" s="38"/>
      <c r="AA132" s="38"/>
      <c r="AB132" s="38"/>
      <c r="AC132" s="38"/>
      <c r="AD132" s="38"/>
      <c r="AE132" s="38"/>
      <c r="AT132" s="17" t="s">
        <v>165</v>
      </c>
      <c r="AU132" s="17" t="s">
        <v>81</v>
      </c>
    </row>
    <row r="133" s="2" customFormat="1">
      <c r="A133" s="38"/>
      <c r="B133" s="39"/>
      <c r="C133" s="247" t="s">
        <v>217</v>
      </c>
      <c r="D133" s="247" t="s">
        <v>228</v>
      </c>
      <c r="E133" s="248" t="s">
        <v>1103</v>
      </c>
      <c r="F133" s="249" t="s">
        <v>1104</v>
      </c>
      <c r="G133" s="250" t="s">
        <v>238</v>
      </c>
      <c r="H133" s="251">
        <v>21.640000000000001</v>
      </c>
      <c r="I133" s="252"/>
      <c r="J133" s="253">
        <f>ROUND(I133*H133,2)</f>
        <v>0</v>
      </c>
      <c r="K133" s="249" t="s">
        <v>804</v>
      </c>
      <c r="L133" s="44"/>
      <c r="M133" s="254" t="s">
        <v>19</v>
      </c>
      <c r="N133" s="255" t="s">
        <v>42</v>
      </c>
      <c r="O133" s="84"/>
      <c r="P133" s="223">
        <f>O133*H133</f>
        <v>0</v>
      </c>
      <c r="Q133" s="223">
        <v>0</v>
      </c>
      <c r="R133" s="223">
        <f>Q133*H133</f>
        <v>0</v>
      </c>
      <c r="S133" s="223">
        <v>0</v>
      </c>
      <c r="T133" s="224">
        <f>S133*H133</f>
        <v>0</v>
      </c>
      <c r="U133" s="38"/>
      <c r="V133" s="38"/>
      <c r="W133" s="38"/>
      <c r="X133" s="38"/>
      <c r="Y133" s="38"/>
      <c r="Z133" s="38"/>
      <c r="AA133" s="38"/>
      <c r="AB133" s="38"/>
      <c r="AC133" s="38"/>
      <c r="AD133" s="38"/>
      <c r="AE133" s="38"/>
      <c r="AR133" s="225" t="s">
        <v>163</v>
      </c>
      <c r="AT133" s="225" t="s">
        <v>228</v>
      </c>
      <c r="AU133" s="225" t="s">
        <v>81</v>
      </c>
      <c r="AY133" s="17" t="s">
        <v>154</v>
      </c>
      <c r="BE133" s="226">
        <f>IF(N133="základní",J133,0)</f>
        <v>0</v>
      </c>
      <c r="BF133" s="226">
        <f>IF(N133="snížená",J133,0)</f>
        <v>0</v>
      </c>
      <c r="BG133" s="226">
        <f>IF(N133="zákl. přenesená",J133,0)</f>
        <v>0</v>
      </c>
      <c r="BH133" s="226">
        <f>IF(N133="sníž. přenesená",J133,0)</f>
        <v>0</v>
      </c>
      <c r="BI133" s="226">
        <f>IF(N133="nulová",J133,0)</f>
        <v>0</v>
      </c>
      <c r="BJ133" s="17" t="s">
        <v>79</v>
      </c>
      <c r="BK133" s="226">
        <f>ROUND(I133*H133,2)</f>
        <v>0</v>
      </c>
      <c r="BL133" s="17" t="s">
        <v>163</v>
      </c>
      <c r="BM133" s="225" t="s">
        <v>345</v>
      </c>
    </row>
    <row r="134" s="2" customFormat="1">
      <c r="A134" s="38"/>
      <c r="B134" s="39"/>
      <c r="C134" s="40"/>
      <c r="D134" s="227" t="s">
        <v>165</v>
      </c>
      <c r="E134" s="40"/>
      <c r="F134" s="228" t="s">
        <v>1104</v>
      </c>
      <c r="G134" s="40"/>
      <c r="H134" s="40"/>
      <c r="I134" s="229"/>
      <c r="J134" s="40"/>
      <c r="K134" s="40"/>
      <c r="L134" s="44"/>
      <c r="M134" s="230"/>
      <c r="N134" s="231"/>
      <c r="O134" s="84"/>
      <c r="P134" s="84"/>
      <c r="Q134" s="84"/>
      <c r="R134" s="84"/>
      <c r="S134" s="84"/>
      <c r="T134" s="85"/>
      <c r="U134" s="38"/>
      <c r="V134" s="38"/>
      <c r="W134" s="38"/>
      <c r="X134" s="38"/>
      <c r="Y134" s="38"/>
      <c r="Z134" s="38"/>
      <c r="AA134" s="38"/>
      <c r="AB134" s="38"/>
      <c r="AC134" s="38"/>
      <c r="AD134" s="38"/>
      <c r="AE134" s="38"/>
      <c r="AT134" s="17" t="s">
        <v>165</v>
      </c>
      <c r="AU134" s="17" t="s">
        <v>81</v>
      </c>
    </row>
    <row r="135" s="13" customFormat="1">
      <c r="A135" s="13"/>
      <c r="B135" s="232"/>
      <c r="C135" s="233"/>
      <c r="D135" s="227" t="s">
        <v>166</v>
      </c>
      <c r="E135" s="234" t="s">
        <v>19</v>
      </c>
      <c r="F135" s="235" t="s">
        <v>1277</v>
      </c>
      <c r="G135" s="233"/>
      <c r="H135" s="236">
        <v>21.640000000000001</v>
      </c>
      <c r="I135" s="237"/>
      <c r="J135" s="233"/>
      <c r="K135" s="233"/>
      <c r="L135" s="238"/>
      <c r="M135" s="239"/>
      <c r="N135" s="240"/>
      <c r="O135" s="240"/>
      <c r="P135" s="240"/>
      <c r="Q135" s="240"/>
      <c r="R135" s="240"/>
      <c r="S135" s="240"/>
      <c r="T135" s="241"/>
      <c r="U135" s="13"/>
      <c r="V135" s="13"/>
      <c r="W135" s="13"/>
      <c r="X135" s="13"/>
      <c r="Y135" s="13"/>
      <c r="Z135" s="13"/>
      <c r="AA135" s="13"/>
      <c r="AB135" s="13"/>
      <c r="AC135" s="13"/>
      <c r="AD135" s="13"/>
      <c r="AE135" s="13"/>
      <c r="AT135" s="242" t="s">
        <v>166</v>
      </c>
      <c r="AU135" s="242" t="s">
        <v>81</v>
      </c>
      <c r="AV135" s="13" t="s">
        <v>81</v>
      </c>
      <c r="AW135" s="13" t="s">
        <v>33</v>
      </c>
      <c r="AX135" s="13" t="s">
        <v>71</v>
      </c>
      <c r="AY135" s="242" t="s">
        <v>154</v>
      </c>
    </row>
    <row r="136" s="15" customFormat="1">
      <c r="A136" s="15"/>
      <c r="B136" s="269"/>
      <c r="C136" s="270"/>
      <c r="D136" s="227" t="s">
        <v>166</v>
      </c>
      <c r="E136" s="271" t="s">
        <v>19</v>
      </c>
      <c r="F136" s="272" t="s">
        <v>1092</v>
      </c>
      <c r="G136" s="270"/>
      <c r="H136" s="273">
        <v>21.640000000000001</v>
      </c>
      <c r="I136" s="274"/>
      <c r="J136" s="270"/>
      <c r="K136" s="270"/>
      <c r="L136" s="275"/>
      <c r="M136" s="276"/>
      <c r="N136" s="277"/>
      <c r="O136" s="277"/>
      <c r="P136" s="277"/>
      <c r="Q136" s="277"/>
      <c r="R136" s="277"/>
      <c r="S136" s="277"/>
      <c r="T136" s="278"/>
      <c r="U136" s="15"/>
      <c r="V136" s="15"/>
      <c r="W136" s="15"/>
      <c r="X136" s="15"/>
      <c r="Y136" s="15"/>
      <c r="Z136" s="15"/>
      <c r="AA136" s="15"/>
      <c r="AB136" s="15"/>
      <c r="AC136" s="15"/>
      <c r="AD136" s="15"/>
      <c r="AE136" s="15"/>
      <c r="AT136" s="279" t="s">
        <v>166</v>
      </c>
      <c r="AU136" s="279" t="s">
        <v>81</v>
      </c>
      <c r="AV136" s="15" t="s">
        <v>163</v>
      </c>
      <c r="AW136" s="15" t="s">
        <v>33</v>
      </c>
      <c r="AX136" s="15" t="s">
        <v>79</v>
      </c>
      <c r="AY136" s="279" t="s">
        <v>154</v>
      </c>
    </row>
    <row r="137" s="2" customFormat="1" ht="33" customHeight="1">
      <c r="A137" s="38"/>
      <c r="B137" s="39"/>
      <c r="C137" s="247" t="s">
        <v>293</v>
      </c>
      <c r="D137" s="247" t="s">
        <v>228</v>
      </c>
      <c r="E137" s="248" t="s">
        <v>1106</v>
      </c>
      <c r="F137" s="249" t="s">
        <v>1107</v>
      </c>
      <c r="G137" s="250" t="s">
        <v>253</v>
      </c>
      <c r="H137" s="251">
        <v>38.951999999999998</v>
      </c>
      <c r="I137" s="252"/>
      <c r="J137" s="253">
        <f>ROUND(I137*H137,2)</f>
        <v>0</v>
      </c>
      <c r="K137" s="249" t="s">
        <v>804</v>
      </c>
      <c r="L137" s="44"/>
      <c r="M137" s="254" t="s">
        <v>19</v>
      </c>
      <c r="N137" s="255" t="s">
        <v>42</v>
      </c>
      <c r="O137" s="84"/>
      <c r="P137" s="223">
        <f>O137*H137</f>
        <v>0</v>
      </c>
      <c r="Q137" s="223">
        <v>0</v>
      </c>
      <c r="R137" s="223">
        <f>Q137*H137</f>
        <v>0</v>
      </c>
      <c r="S137" s="223">
        <v>0</v>
      </c>
      <c r="T137" s="224">
        <f>S137*H137</f>
        <v>0</v>
      </c>
      <c r="U137" s="38"/>
      <c r="V137" s="38"/>
      <c r="W137" s="38"/>
      <c r="X137" s="38"/>
      <c r="Y137" s="38"/>
      <c r="Z137" s="38"/>
      <c r="AA137" s="38"/>
      <c r="AB137" s="38"/>
      <c r="AC137" s="38"/>
      <c r="AD137" s="38"/>
      <c r="AE137" s="38"/>
      <c r="AR137" s="225" t="s">
        <v>163</v>
      </c>
      <c r="AT137" s="225" t="s">
        <v>228</v>
      </c>
      <c r="AU137" s="225" t="s">
        <v>81</v>
      </c>
      <c r="AY137" s="17" t="s">
        <v>154</v>
      </c>
      <c r="BE137" s="226">
        <f>IF(N137="základní",J137,0)</f>
        <v>0</v>
      </c>
      <c r="BF137" s="226">
        <f>IF(N137="snížená",J137,0)</f>
        <v>0</v>
      </c>
      <c r="BG137" s="226">
        <f>IF(N137="zákl. přenesená",J137,0)</f>
        <v>0</v>
      </c>
      <c r="BH137" s="226">
        <f>IF(N137="sníž. přenesená",J137,0)</f>
        <v>0</v>
      </c>
      <c r="BI137" s="226">
        <f>IF(N137="nulová",J137,0)</f>
        <v>0</v>
      </c>
      <c r="BJ137" s="17" t="s">
        <v>79</v>
      </c>
      <c r="BK137" s="226">
        <f>ROUND(I137*H137,2)</f>
        <v>0</v>
      </c>
      <c r="BL137" s="17" t="s">
        <v>163</v>
      </c>
      <c r="BM137" s="225" t="s">
        <v>355</v>
      </c>
    </row>
    <row r="138" s="2" customFormat="1">
      <c r="A138" s="38"/>
      <c r="B138" s="39"/>
      <c r="C138" s="40"/>
      <c r="D138" s="227" t="s">
        <v>165</v>
      </c>
      <c r="E138" s="40"/>
      <c r="F138" s="228" t="s">
        <v>1107</v>
      </c>
      <c r="G138" s="40"/>
      <c r="H138" s="40"/>
      <c r="I138" s="229"/>
      <c r="J138" s="40"/>
      <c r="K138" s="40"/>
      <c r="L138" s="44"/>
      <c r="M138" s="230"/>
      <c r="N138" s="231"/>
      <c r="O138" s="84"/>
      <c r="P138" s="84"/>
      <c r="Q138" s="84"/>
      <c r="R138" s="84"/>
      <c r="S138" s="84"/>
      <c r="T138" s="85"/>
      <c r="U138" s="38"/>
      <c r="V138" s="38"/>
      <c r="W138" s="38"/>
      <c r="X138" s="38"/>
      <c r="Y138" s="38"/>
      <c r="Z138" s="38"/>
      <c r="AA138" s="38"/>
      <c r="AB138" s="38"/>
      <c r="AC138" s="38"/>
      <c r="AD138" s="38"/>
      <c r="AE138" s="38"/>
      <c r="AT138" s="17" t="s">
        <v>165</v>
      </c>
      <c r="AU138" s="17" t="s">
        <v>81</v>
      </c>
    </row>
    <row r="139" s="13" customFormat="1">
      <c r="A139" s="13"/>
      <c r="B139" s="232"/>
      <c r="C139" s="233"/>
      <c r="D139" s="227" t="s">
        <v>166</v>
      </c>
      <c r="E139" s="234" t="s">
        <v>19</v>
      </c>
      <c r="F139" s="235" t="s">
        <v>1278</v>
      </c>
      <c r="G139" s="233"/>
      <c r="H139" s="236">
        <v>38.951999999999998</v>
      </c>
      <c r="I139" s="237"/>
      <c r="J139" s="233"/>
      <c r="K139" s="233"/>
      <c r="L139" s="238"/>
      <c r="M139" s="239"/>
      <c r="N139" s="240"/>
      <c r="O139" s="240"/>
      <c r="P139" s="240"/>
      <c r="Q139" s="240"/>
      <c r="R139" s="240"/>
      <c r="S139" s="240"/>
      <c r="T139" s="241"/>
      <c r="U139" s="13"/>
      <c r="V139" s="13"/>
      <c r="W139" s="13"/>
      <c r="X139" s="13"/>
      <c r="Y139" s="13"/>
      <c r="Z139" s="13"/>
      <c r="AA139" s="13"/>
      <c r="AB139" s="13"/>
      <c r="AC139" s="13"/>
      <c r="AD139" s="13"/>
      <c r="AE139" s="13"/>
      <c r="AT139" s="242" t="s">
        <v>166</v>
      </c>
      <c r="AU139" s="242" t="s">
        <v>81</v>
      </c>
      <c r="AV139" s="13" t="s">
        <v>81</v>
      </c>
      <c r="AW139" s="13" t="s">
        <v>33</v>
      </c>
      <c r="AX139" s="13" t="s">
        <v>71</v>
      </c>
      <c r="AY139" s="242" t="s">
        <v>154</v>
      </c>
    </row>
    <row r="140" s="15" customFormat="1">
      <c r="A140" s="15"/>
      <c r="B140" s="269"/>
      <c r="C140" s="270"/>
      <c r="D140" s="227" t="s">
        <v>166</v>
      </c>
      <c r="E140" s="271" t="s">
        <v>19</v>
      </c>
      <c r="F140" s="272" t="s">
        <v>1092</v>
      </c>
      <c r="G140" s="270"/>
      <c r="H140" s="273">
        <v>38.951999999999998</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166</v>
      </c>
      <c r="AU140" s="279" t="s">
        <v>81</v>
      </c>
      <c r="AV140" s="15" t="s">
        <v>163</v>
      </c>
      <c r="AW140" s="15" t="s">
        <v>33</v>
      </c>
      <c r="AX140" s="15" t="s">
        <v>79</v>
      </c>
      <c r="AY140" s="279" t="s">
        <v>154</v>
      </c>
    </row>
    <row r="141" s="2" customFormat="1" ht="16.5" customHeight="1">
      <c r="A141" s="38"/>
      <c r="B141" s="39"/>
      <c r="C141" s="247" t="s">
        <v>300</v>
      </c>
      <c r="D141" s="247" t="s">
        <v>228</v>
      </c>
      <c r="E141" s="248" t="s">
        <v>1109</v>
      </c>
      <c r="F141" s="249" t="s">
        <v>1110</v>
      </c>
      <c r="G141" s="250" t="s">
        <v>238</v>
      </c>
      <c r="H141" s="251">
        <v>21.640000000000001</v>
      </c>
      <c r="I141" s="252"/>
      <c r="J141" s="253">
        <f>ROUND(I141*H141,2)</f>
        <v>0</v>
      </c>
      <c r="K141" s="249" t="s">
        <v>804</v>
      </c>
      <c r="L141" s="44"/>
      <c r="M141" s="254" t="s">
        <v>19</v>
      </c>
      <c r="N141" s="255" t="s">
        <v>42</v>
      </c>
      <c r="O141" s="84"/>
      <c r="P141" s="223">
        <f>O141*H141</f>
        <v>0</v>
      </c>
      <c r="Q141" s="223">
        <v>0</v>
      </c>
      <c r="R141" s="223">
        <f>Q141*H141</f>
        <v>0</v>
      </c>
      <c r="S141" s="223">
        <v>0</v>
      </c>
      <c r="T141" s="224">
        <f>S141*H141</f>
        <v>0</v>
      </c>
      <c r="U141" s="38"/>
      <c r="V141" s="38"/>
      <c r="W141" s="38"/>
      <c r="X141" s="38"/>
      <c r="Y141" s="38"/>
      <c r="Z141" s="38"/>
      <c r="AA141" s="38"/>
      <c r="AB141" s="38"/>
      <c r="AC141" s="38"/>
      <c r="AD141" s="38"/>
      <c r="AE141" s="38"/>
      <c r="AR141" s="225" t="s">
        <v>163</v>
      </c>
      <c r="AT141" s="225" t="s">
        <v>228</v>
      </c>
      <c r="AU141" s="225" t="s">
        <v>81</v>
      </c>
      <c r="AY141" s="17" t="s">
        <v>154</v>
      </c>
      <c r="BE141" s="226">
        <f>IF(N141="základní",J141,0)</f>
        <v>0</v>
      </c>
      <c r="BF141" s="226">
        <f>IF(N141="snížená",J141,0)</f>
        <v>0</v>
      </c>
      <c r="BG141" s="226">
        <f>IF(N141="zákl. přenesená",J141,0)</f>
        <v>0</v>
      </c>
      <c r="BH141" s="226">
        <f>IF(N141="sníž. přenesená",J141,0)</f>
        <v>0</v>
      </c>
      <c r="BI141" s="226">
        <f>IF(N141="nulová",J141,0)</f>
        <v>0</v>
      </c>
      <c r="BJ141" s="17" t="s">
        <v>79</v>
      </c>
      <c r="BK141" s="226">
        <f>ROUND(I141*H141,2)</f>
        <v>0</v>
      </c>
      <c r="BL141" s="17" t="s">
        <v>163</v>
      </c>
      <c r="BM141" s="225" t="s">
        <v>363</v>
      </c>
    </row>
    <row r="142" s="2" customFormat="1">
      <c r="A142" s="38"/>
      <c r="B142" s="39"/>
      <c r="C142" s="40"/>
      <c r="D142" s="227" t="s">
        <v>165</v>
      </c>
      <c r="E142" s="40"/>
      <c r="F142" s="228" t="s">
        <v>1110</v>
      </c>
      <c r="G142" s="40"/>
      <c r="H142" s="40"/>
      <c r="I142" s="229"/>
      <c r="J142" s="40"/>
      <c r="K142" s="40"/>
      <c r="L142" s="44"/>
      <c r="M142" s="230"/>
      <c r="N142" s="231"/>
      <c r="O142" s="84"/>
      <c r="P142" s="84"/>
      <c r="Q142" s="84"/>
      <c r="R142" s="84"/>
      <c r="S142" s="84"/>
      <c r="T142" s="85"/>
      <c r="U142" s="38"/>
      <c r="V142" s="38"/>
      <c r="W142" s="38"/>
      <c r="X142" s="38"/>
      <c r="Y142" s="38"/>
      <c r="Z142" s="38"/>
      <c r="AA142" s="38"/>
      <c r="AB142" s="38"/>
      <c r="AC142" s="38"/>
      <c r="AD142" s="38"/>
      <c r="AE142" s="38"/>
      <c r="AT142" s="17" t="s">
        <v>165</v>
      </c>
      <c r="AU142" s="17" t="s">
        <v>81</v>
      </c>
    </row>
    <row r="143" s="2" customFormat="1">
      <c r="A143" s="38"/>
      <c r="B143" s="39"/>
      <c r="C143" s="247" t="s">
        <v>305</v>
      </c>
      <c r="D143" s="247" t="s">
        <v>228</v>
      </c>
      <c r="E143" s="248" t="s">
        <v>1111</v>
      </c>
      <c r="F143" s="249" t="s">
        <v>1112</v>
      </c>
      <c r="G143" s="250" t="s">
        <v>231</v>
      </c>
      <c r="H143" s="251">
        <v>19.199999999999999</v>
      </c>
      <c r="I143" s="252"/>
      <c r="J143" s="253">
        <f>ROUND(I143*H143,2)</f>
        <v>0</v>
      </c>
      <c r="K143" s="249" t="s">
        <v>804</v>
      </c>
      <c r="L143" s="44"/>
      <c r="M143" s="254" t="s">
        <v>19</v>
      </c>
      <c r="N143" s="255" t="s">
        <v>42</v>
      </c>
      <c r="O143" s="84"/>
      <c r="P143" s="223">
        <f>O143*H143</f>
        <v>0</v>
      </c>
      <c r="Q143" s="223">
        <v>0</v>
      </c>
      <c r="R143" s="223">
        <f>Q143*H143</f>
        <v>0</v>
      </c>
      <c r="S143" s="223">
        <v>0</v>
      </c>
      <c r="T143" s="224">
        <f>S143*H143</f>
        <v>0</v>
      </c>
      <c r="U143" s="38"/>
      <c r="V143" s="38"/>
      <c r="W143" s="38"/>
      <c r="X143" s="38"/>
      <c r="Y143" s="38"/>
      <c r="Z143" s="38"/>
      <c r="AA143" s="38"/>
      <c r="AB143" s="38"/>
      <c r="AC143" s="38"/>
      <c r="AD143" s="38"/>
      <c r="AE143" s="38"/>
      <c r="AR143" s="225" t="s">
        <v>163</v>
      </c>
      <c r="AT143" s="225" t="s">
        <v>228</v>
      </c>
      <c r="AU143" s="225" t="s">
        <v>81</v>
      </c>
      <c r="AY143" s="17" t="s">
        <v>154</v>
      </c>
      <c r="BE143" s="226">
        <f>IF(N143="základní",J143,0)</f>
        <v>0</v>
      </c>
      <c r="BF143" s="226">
        <f>IF(N143="snížená",J143,0)</f>
        <v>0</v>
      </c>
      <c r="BG143" s="226">
        <f>IF(N143="zákl. přenesená",J143,0)</f>
        <v>0</v>
      </c>
      <c r="BH143" s="226">
        <f>IF(N143="sníž. přenesená",J143,0)</f>
        <v>0</v>
      </c>
      <c r="BI143" s="226">
        <f>IF(N143="nulová",J143,0)</f>
        <v>0</v>
      </c>
      <c r="BJ143" s="17" t="s">
        <v>79</v>
      </c>
      <c r="BK143" s="226">
        <f>ROUND(I143*H143,2)</f>
        <v>0</v>
      </c>
      <c r="BL143" s="17" t="s">
        <v>163</v>
      </c>
      <c r="BM143" s="225" t="s">
        <v>373</v>
      </c>
    </row>
    <row r="144" s="2" customFormat="1">
      <c r="A144" s="38"/>
      <c r="B144" s="39"/>
      <c r="C144" s="40"/>
      <c r="D144" s="227" t="s">
        <v>165</v>
      </c>
      <c r="E144" s="40"/>
      <c r="F144" s="228" t="s">
        <v>1112</v>
      </c>
      <c r="G144" s="40"/>
      <c r="H144" s="40"/>
      <c r="I144" s="229"/>
      <c r="J144" s="40"/>
      <c r="K144" s="40"/>
      <c r="L144" s="44"/>
      <c r="M144" s="230"/>
      <c r="N144" s="231"/>
      <c r="O144" s="84"/>
      <c r="P144" s="84"/>
      <c r="Q144" s="84"/>
      <c r="R144" s="84"/>
      <c r="S144" s="84"/>
      <c r="T144" s="85"/>
      <c r="U144" s="38"/>
      <c r="V144" s="38"/>
      <c r="W144" s="38"/>
      <c r="X144" s="38"/>
      <c r="Y144" s="38"/>
      <c r="Z144" s="38"/>
      <c r="AA144" s="38"/>
      <c r="AB144" s="38"/>
      <c r="AC144" s="38"/>
      <c r="AD144" s="38"/>
      <c r="AE144" s="38"/>
      <c r="AT144" s="17" t="s">
        <v>165</v>
      </c>
      <c r="AU144" s="17" t="s">
        <v>81</v>
      </c>
    </row>
    <row r="145" s="13" customFormat="1">
      <c r="A145" s="13"/>
      <c r="B145" s="232"/>
      <c r="C145" s="233"/>
      <c r="D145" s="227" t="s">
        <v>166</v>
      </c>
      <c r="E145" s="234" t="s">
        <v>19</v>
      </c>
      <c r="F145" s="235" t="s">
        <v>1279</v>
      </c>
      <c r="G145" s="233"/>
      <c r="H145" s="236">
        <v>19.199999999999999</v>
      </c>
      <c r="I145" s="237"/>
      <c r="J145" s="233"/>
      <c r="K145" s="233"/>
      <c r="L145" s="238"/>
      <c r="M145" s="239"/>
      <c r="N145" s="240"/>
      <c r="O145" s="240"/>
      <c r="P145" s="240"/>
      <c r="Q145" s="240"/>
      <c r="R145" s="240"/>
      <c r="S145" s="240"/>
      <c r="T145" s="241"/>
      <c r="U145" s="13"/>
      <c r="V145" s="13"/>
      <c r="W145" s="13"/>
      <c r="X145" s="13"/>
      <c r="Y145" s="13"/>
      <c r="Z145" s="13"/>
      <c r="AA145" s="13"/>
      <c r="AB145" s="13"/>
      <c r="AC145" s="13"/>
      <c r="AD145" s="13"/>
      <c r="AE145" s="13"/>
      <c r="AT145" s="242" t="s">
        <v>166</v>
      </c>
      <c r="AU145" s="242" t="s">
        <v>81</v>
      </c>
      <c r="AV145" s="13" t="s">
        <v>81</v>
      </c>
      <c r="AW145" s="13" t="s">
        <v>33</v>
      </c>
      <c r="AX145" s="13" t="s">
        <v>71</v>
      </c>
      <c r="AY145" s="242" t="s">
        <v>154</v>
      </c>
    </row>
    <row r="146" s="15" customFormat="1">
      <c r="A146" s="15"/>
      <c r="B146" s="269"/>
      <c r="C146" s="270"/>
      <c r="D146" s="227" t="s">
        <v>166</v>
      </c>
      <c r="E146" s="271" t="s">
        <v>19</v>
      </c>
      <c r="F146" s="272" t="s">
        <v>1092</v>
      </c>
      <c r="G146" s="270"/>
      <c r="H146" s="273">
        <v>19.199999999999999</v>
      </c>
      <c r="I146" s="274"/>
      <c r="J146" s="270"/>
      <c r="K146" s="270"/>
      <c r="L146" s="275"/>
      <c r="M146" s="276"/>
      <c r="N146" s="277"/>
      <c r="O146" s="277"/>
      <c r="P146" s="277"/>
      <c r="Q146" s="277"/>
      <c r="R146" s="277"/>
      <c r="S146" s="277"/>
      <c r="T146" s="278"/>
      <c r="U146" s="15"/>
      <c r="V146" s="15"/>
      <c r="W146" s="15"/>
      <c r="X146" s="15"/>
      <c r="Y146" s="15"/>
      <c r="Z146" s="15"/>
      <c r="AA146" s="15"/>
      <c r="AB146" s="15"/>
      <c r="AC146" s="15"/>
      <c r="AD146" s="15"/>
      <c r="AE146" s="15"/>
      <c r="AT146" s="279" t="s">
        <v>166</v>
      </c>
      <c r="AU146" s="279" t="s">
        <v>81</v>
      </c>
      <c r="AV146" s="15" t="s">
        <v>163</v>
      </c>
      <c r="AW146" s="15" t="s">
        <v>33</v>
      </c>
      <c r="AX146" s="15" t="s">
        <v>79</v>
      </c>
      <c r="AY146" s="279" t="s">
        <v>154</v>
      </c>
    </row>
    <row r="147" s="2" customFormat="1" ht="16.5" customHeight="1">
      <c r="A147" s="38"/>
      <c r="B147" s="39"/>
      <c r="C147" s="247" t="s">
        <v>8</v>
      </c>
      <c r="D147" s="247" t="s">
        <v>228</v>
      </c>
      <c r="E147" s="248" t="s">
        <v>1114</v>
      </c>
      <c r="F147" s="249" t="s">
        <v>1115</v>
      </c>
      <c r="G147" s="250" t="s">
        <v>231</v>
      </c>
      <c r="H147" s="251">
        <v>16</v>
      </c>
      <c r="I147" s="252"/>
      <c r="J147" s="253">
        <f>ROUND(I147*H147,2)</f>
        <v>0</v>
      </c>
      <c r="K147" s="249" t="s">
        <v>804</v>
      </c>
      <c r="L147" s="44"/>
      <c r="M147" s="254" t="s">
        <v>19</v>
      </c>
      <c r="N147" s="255" t="s">
        <v>42</v>
      </c>
      <c r="O147" s="84"/>
      <c r="P147" s="223">
        <f>O147*H147</f>
        <v>0</v>
      </c>
      <c r="Q147" s="223">
        <v>0</v>
      </c>
      <c r="R147" s="223">
        <f>Q147*H147</f>
        <v>0</v>
      </c>
      <c r="S147" s="223">
        <v>0</v>
      </c>
      <c r="T147" s="224">
        <f>S147*H147</f>
        <v>0</v>
      </c>
      <c r="U147" s="38"/>
      <c r="V147" s="38"/>
      <c r="W147" s="38"/>
      <c r="X147" s="38"/>
      <c r="Y147" s="38"/>
      <c r="Z147" s="38"/>
      <c r="AA147" s="38"/>
      <c r="AB147" s="38"/>
      <c r="AC147" s="38"/>
      <c r="AD147" s="38"/>
      <c r="AE147" s="38"/>
      <c r="AR147" s="225" t="s">
        <v>163</v>
      </c>
      <c r="AT147" s="225" t="s">
        <v>228</v>
      </c>
      <c r="AU147" s="225" t="s">
        <v>81</v>
      </c>
      <c r="AY147" s="17" t="s">
        <v>154</v>
      </c>
      <c r="BE147" s="226">
        <f>IF(N147="základní",J147,0)</f>
        <v>0</v>
      </c>
      <c r="BF147" s="226">
        <f>IF(N147="snížená",J147,0)</f>
        <v>0</v>
      </c>
      <c r="BG147" s="226">
        <f>IF(N147="zákl. přenesená",J147,0)</f>
        <v>0</v>
      </c>
      <c r="BH147" s="226">
        <f>IF(N147="sníž. přenesená",J147,0)</f>
        <v>0</v>
      </c>
      <c r="BI147" s="226">
        <f>IF(N147="nulová",J147,0)</f>
        <v>0</v>
      </c>
      <c r="BJ147" s="17" t="s">
        <v>79</v>
      </c>
      <c r="BK147" s="226">
        <f>ROUND(I147*H147,2)</f>
        <v>0</v>
      </c>
      <c r="BL147" s="17" t="s">
        <v>163</v>
      </c>
      <c r="BM147" s="225" t="s">
        <v>381</v>
      </c>
    </row>
    <row r="148" s="2" customFormat="1">
      <c r="A148" s="38"/>
      <c r="B148" s="39"/>
      <c r="C148" s="40"/>
      <c r="D148" s="227" t="s">
        <v>165</v>
      </c>
      <c r="E148" s="40"/>
      <c r="F148" s="228" t="s">
        <v>1115</v>
      </c>
      <c r="G148" s="40"/>
      <c r="H148" s="40"/>
      <c r="I148" s="229"/>
      <c r="J148" s="40"/>
      <c r="K148" s="40"/>
      <c r="L148" s="44"/>
      <c r="M148" s="230"/>
      <c r="N148" s="231"/>
      <c r="O148" s="84"/>
      <c r="P148" s="84"/>
      <c r="Q148" s="84"/>
      <c r="R148" s="84"/>
      <c r="S148" s="84"/>
      <c r="T148" s="85"/>
      <c r="U148" s="38"/>
      <c r="V148" s="38"/>
      <c r="W148" s="38"/>
      <c r="X148" s="38"/>
      <c r="Y148" s="38"/>
      <c r="Z148" s="38"/>
      <c r="AA148" s="38"/>
      <c r="AB148" s="38"/>
      <c r="AC148" s="38"/>
      <c r="AD148" s="38"/>
      <c r="AE148" s="38"/>
      <c r="AT148" s="17" t="s">
        <v>165</v>
      </c>
      <c r="AU148" s="17" t="s">
        <v>81</v>
      </c>
    </row>
    <row r="149" s="13" customFormat="1">
      <c r="A149" s="13"/>
      <c r="B149" s="232"/>
      <c r="C149" s="233"/>
      <c r="D149" s="227" t="s">
        <v>166</v>
      </c>
      <c r="E149" s="234" t="s">
        <v>19</v>
      </c>
      <c r="F149" s="235" t="s">
        <v>1280</v>
      </c>
      <c r="G149" s="233"/>
      <c r="H149" s="236">
        <v>16</v>
      </c>
      <c r="I149" s="237"/>
      <c r="J149" s="233"/>
      <c r="K149" s="233"/>
      <c r="L149" s="238"/>
      <c r="M149" s="239"/>
      <c r="N149" s="240"/>
      <c r="O149" s="240"/>
      <c r="P149" s="240"/>
      <c r="Q149" s="240"/>
      <c r="R149" s="240"/>
      <c r="S149" s="240"/>
      <c r="T149" s="241"/>
      <c r="U149" s="13"/>
      <c r="V149" s="13"/>
      <c r="W149" s="13"/>
      <c r="X149" s="13"/>
      <c r="Y149" s="13"/>
      <c r="Z149" s="13"/>
      <c r="AA149" s="13"/>
      <c r="AB149" s="13"/>
      <c r="AC149" s="13"/>
      <c r="AD149" s="13"/>
      <c r="AE149" s="13"/>
      <c r="AT149" s="242" t="s">
        <v>166</v>
      </c>
      <c r="AU149" s="242" t="s">
        <v>81</v>
      </c>
      <c r="AV149" s="13" t="s">
        <v>81</v>
      </c>
      <c r="AW149" s="13" t="s">
        <v>33</v>
      </c>
      <c r="AX149" s="13" t="s">
        <v>71</v>
      </c>
      <c r="AY149" s="242" t="s">
        <v>154</v>
      </c>
    </row>
    <row r="150" s="15" customFormat="1">
      <c r="A150" s="15"/>
      <c r="B150" s="269"/>
      <c r="C150" s="270"/>
      <c r="D150" s="227" t="s">
        <v>166</v>
      </c>
      <c r="E150" s="271" t="s">
        <v>19</v>
      </c>
      <c r="F150" s="272" t="s">
        <v>1092</v>
      </c>
      <c r="G150" s="270"/>
      <c r="H150" s="273">
        <v>16</v>
      </c>
      <c r="I150" s="274"/>
      <c r="J150" s="270"/>
      <c r="K150" s="270"/>
      <c r="L150" s="275"/>
      <c r="M150" s="276"/>
      <c r="N150" s="277"/>
      <c r="O150" s="277"/>
      <c r="P150" s="277"/>
      <c r="Q150" s="277"/>
      <c r="R150" s="277"/>
      <c r="S150" s="277"/>
      <c r="T150" s="278"/>
      <c r="U150" s="15"/>
      <c r="V150" s="15"/>
      <c r="W150" s="15"/>
      <c r="X150" s="15"/>
      <c r="Y150" s="15"/>
      <c r="Z150" s="15"/>
      <c r="AA150" s="15"/>
      <c r="AB150" s="15"/>
      <c r="AC150" s="15"/>
      <c r="AD150" s="15"/>
      <c r="AE150" s="15"/>
      <c r="AT150" s="279" t="s">
        <v>166</v>
      </c>
      <c r="AU150" s="279" t="s">
        <v>81</v>
      </c>
      <c r="AV150" s="15" t="s">
        <v>163</v>
      </c>
      <c r="AW150" s="15" t="s">
        <v>33</v>
      </c>
      <c r="AX150" s="15" t="s">
        <v>79</v>
      </c>
      <c r="AY150" s="279" t="s">
        <v>154</v>
      </c>
    </row>
    <row r="151" s="2" customFormat="1">
      <c r="A151" s="38"/>
      <c r="B151" s="39"/>
      <c r="C151" s="247" t="s">
        <v>315</v>
      </c>
      <c r="D151" s="247" t="s">
        <v>228</v>
      </c>
      <c r="E151" s="248" t="s">
        <v>1117</v>
      </c>
      <c r="F151" s="249" t="s">
        <v>1281</v>
      </c>
      <c r="G151" s="250" t="s">
        <v>170</v>
      </c>
      <c r="H151" s="251">
        <v>15</v>
      </c>
      <c r="I151" s="252"/>
      <c r="J151" s="253">
        <f>ROUND(I151*H151,2)</f>
        <v>0</v>
      </c>
      <c r="K151" s="249" t="s">
        <v>804</v>
      </c>
      <c r="L151" s="44"/>
      <c r="M151" s="254" t="s">
        <v>19</v>
      </c>
      <c r="N151" s="255" t="s">
        <v>42</v>
      </c>
      <c r="O151" s="84"/>
      <c r="P151" s="223">
        <f>O151*H151</f>
        <v>0</v>
      </c>
      <c r="Q151" s="223">
        <v>0</v>
      </c>
      <c r="R151" s="223">
        <f>Q151*H151</f>
        <v>0</v>
      </c>
      <c r="S151" s="223">
        <v>0</v>
      </c>
      <c r="T151" s="224">
        <f>S151*H151</f>
        <v>0</v>
      </c>
      <c r="U151" s="38"/>
      <c r="V151" s="38"/>
      <c r="W151" s="38"/>
      <c r="X151" s="38"/>
      <c r="Y151" s="38"/>
      <c r="Z151" s="38"/>
      <c r="AA151" s="38"/>
      <c r="AB151" s="38"/>
      <c r="AC151" s="38"/>
      <c r="AD151" s="38"/>
      <c r="AE151" s="38"/>
      <c r="AR151" s="225" t="s">
        <v>163</v>
      </c>
      <c r="AT151" s="225" t="s">
        <v>228</v>
      </c>
      <c r="AU151" s="225" t="s">
        <v>81</v>
      </c>
      <c r="AY151" s="17" t="s">
        <v>154</v>
      </c>
      <c r="BE151" s="226">
        <f>IF(N151="základní",J151,0)</f>
        <v>0</v>
      </c>
      <c r="BF151" s="226">
        <f>IF(N151="snížená",J151,0)</f>
        <v>0</v>
      </c>
      <c r="BG151" s="226">
        <f>IF(N151="zákl. přenesená",J151,0)</f>
        <v>0</v>
      </c>
      <c r="BH151" s="226">
        <f>IF(N151="sníž. přenesená",J151,0)</f>
        <v>0</v>
      </c>
      <c r="BI151" s="226">
        <f>IF(N151="nulová",J151,0)</f>
        <v>0</v>
      </c>
      <c r="BJ151" s="17" t="s">
        <v>79</v>
      </c>
      <c r="BK151" s="226">
        <f>ROUND(I151*H151,2)</f>
        <v>0</v>
      </c>
      <c r="BL151" s="17" t="s">
        <v>163</v>
      </c>
      <c r="BM151" s="225" t="s">
        <v>400</v>
      </c>
    </row>
    <row r="152" s="2" customFormat="1">
      <c r="A152" s="38"/>
      <c r="B152" s="39"/>
      <c r="C152" s="40"/>
      <c r="D152" s="227" t="s">
        <v>165</v>
      </c>
      <c r="E152" s="40"/>
      <c r="F152" s="228" t="s">
        <v>1281</v>
      </c>
      <c r="G152" s="40"/>
      <c r="H152" s="40"/>
      <c r="I152" s="229"/>
      <c r="J152" s="40"/>
      <c r="K152" s="40"/>
      <c r="L152" s="44"/>
      <c r="M152" s="230"/>
      <c r="N152" s="231"/>
      <c r="O152" s="84"/>
      <c r="P152" s="84"/>
      <c r="Q152" s="84"/>
      <c r="R152" s="84"/>
      <c r="S152" s="84"/>
      <c r="T152" s="85"/>
      <c r="U152" s="38"/>
      <c r="V152" s="38"/>
      <c r="W152" s="38"/>
      <c r="X152" s="38"/>
      <c r="Y152" s="38"/>
      <c r="Z152" s="38"/>
      <c r="AA152" s="38"/>
      <c r="AB152" s="38"/>
      <c r="AC152" s="38"/>
      <c r="AD152" s="38"/>
      <c r="AE152" s="38"/>
      <c r="AT152" s="17" t="s">
        <v>165</v>
      </c>
      <c r="AU152" s="17" t="s">
        <v>81</v>
      </c>
    </row>
    <row r="153" s="13" customFormat="1">
      <c r="A153" s="13"/>
      <c r="B153" s="232"/>
      <c r="C153" s="233"/>
      <c r="D153" s="227" t="s">
        <v>166</v>
      </c>
      <c r="E153" s="234" t="s">
        <v>19</v>
      </c>
      <c r="F153" s="235" t="s">
        <v>8</v>
      </c>
      <c r="G153" s="233"/>
      <c r="H153" s="236">
        <v>15</v>
      </c>
      <c r="I153" s="237"/>
      <c r="J153" s="233"/>
      <c r="K153" s="233"/>
      <c r="L153" s="238"/>
      <c r="M153" s="239"/>
      <c r="N153" s="240"/>
      <c r="O153" s="240"/>
      <c r="P153" s="240"/>
      <c r="Q153" s="240"/>
      <c r="R153" s="240"/>
      <c r="S153" s="240"/>
      <c r="T153" s="241"/>
      <c r="U153" s="13"/>
      <c r="V153" s="13"/>
      <c r="W153" s="13"/>
      <c r="X153" s="13"/>
      <c r="Y153" s="13"/>
      <c r="Z153" s="13"/>
      <c r="AA153" s="13"/>
      <c r="AB153" s="13"/>
      <c r="AC153" s="13"/>
      <c r="AD153" s="13"/>
      <c r="AE153" s="13"/>
      <c r="AT153" s="242" t="s">
        <v>166</v>
      </c>
      <c r="AU153" s="242" t="s">
        <v>81</v>
      </c>
      <c r="AV153" s="13" t="s">
        <v>81</v>
      </c>
      <c r="AW153" s="13" t="s">
        <v>33</v>
      </c>
      <c r="AX153" s="13" t="s">
        <v>71</v>
      </c>
      <c r="AY153" s="242" t="s">
        <v>154</v>
      </c>
    </row>
    <row r="154" s="15" customFormat="1">
      <c r="A154" s="15"/>
      <c r="B154" s="269"/>
      <c r="C154" s="270"/>
      <c r="D154" s="227" t="s">
        <v>166</v>
      </c>
      <c r="E154" s="271" t="s">
        <v>19</v>
      </c>
      <c r="F154" s="272" t="s">
        <v>1092</v>
      </c>
      <c r="G154" s="270"/>
      <c r="H154" s="273">
        <v>15</v>
      </c>
      <c r="I154" s="274"/>
      <c r="J154" s="270"/>
      <c r="K154" s="270"/>
      <c r="L154" s="275"/>
      <c r="M154" s="276"/>
      <c r="N154" s="277"/>
      <c r="O154" s="277"/>
      <c r="P154" s="277"/>
      <c r="Q154" s="277"/>
      <c r="R154" s="277"/>
      <c r="S154" s="277"/>
      <c r="T154" s="278"/>
      <c r="U154" s="15"/>
      <c r="V154" s="15"/>
      <c r="W154" s="15"/>
      <c r="X154" s="15"/>
      <c r="Y154" s="15"/>
      <c r="Z154" s="15"/>
      <c r="AA154" s="15"/>
      <c r="AB154" s="15"/>
      <c r="AC154" s="15"/>
      <c r="AD154" s="15"/>
      <c r="AE154" s="15"/>
      <c r="AT154" s="279" t="s">
        <v>166</v>
      </c>
      <c r="AU154" s="279" t="s">
        <v>81</v>
      </c>
      <c r="AV154" s="15" t="s">
        <v>163</v>
      </c>
      <c r="AW154" s="15" t="s">
        <v>33</v>
      </c>
      <c r="AX154" s="15" t="s">
        <v>79</v>
      </c>
      <c r="AY154" s="279" t="s">
        <v>154</v>
      </c>
    </row>
    <row r="155" s="12" customFormat="1" ht="22.8" customHeight="1">
      <c r="A155" s="12"/>
      <c r="B155" s="196"/>
      <c r="C155" s="197"/>
      <c r="D155" s="198" t="s">
        <v>70</v>
      </c>
      <c r="E155" s="210" t="s">
        <v>81</v>
      </c>
      <c r="F155" s="210" t="s">
        <v>1119</v>
      </c>
      <c r="G155" s="197"/>
      <c r="H155" s="197"/>
      <c r="I155" s="200"/>
      <c r="J155" s="211">
        <f>BK155</f>
        <v>0</v>
      </c>
      <c r="K155" s="197"/>
      <c r="L155" s="202"/>
      <c r="M155" s="203"/>
      <c r="N155" s="204"/>
      <c r="O155" s="204"/>
      <c r="P155" s="205">
        <f>SUM(P156:P165)</f>
        <v>0</v>
      </c>
      <c r="Q155" s="204"/>
      <c r="R155" s="205">
        <f>SUM(R156:R165)</f>
        <v>0</v>
      </c>
      <c r="S155" s="204"/>
      <c r="T155" s="206">
        <f>SUM(T156:T165)</f>
        <v>0</v>
      </c>
      <c r="U155" s="12"/>
      <c r="V155" s="12"/>
      <c r="W155" s="12"/>
      <c r="X155" s="12"/>
      <c r="Y155" s="12"/>
      <c r="Z155" s="12"/>
      <c r="AA155" s="12"/>
      <c r="AB155" s="12"/>
      <c r="AC155" s="12"/>
      <c r="AD155" s="12"/>
      <c r="AE155" s="12"/>
      <c r="AR155" s="207" t="s">
        <v>79</v>
      </c>
      <c r="AT155" s="208" t="s">
        <v>70</v>
      </c>
      <c r="AU155" s="208" t="s">
        <v>79</v>
      </c>
      <c r="AY155" s="207" t="s">
        <v>154</v>
      </c>
      <c r="BK155" s="209">
        <f>SUM(BK156:BK165)</f>
        <v>0</v>
      </c>
    </row>
    <row r="156" s="2" customFormat="1">
      <c r="A156" s="38"/>
      <c r="B156" s="39"/>
      <c r="C156" s="247" t="s">
        <v>320</v>
      </c>
      <c r="D156" s="247" t="s">
        <v>228</v>
      </c>
      <c r="E156" s="248" t="s">
        <v>1120</v>
      </c>
      <c r="F156" s="249" t="s">
        <v>1121</v>
      </c>
      <c r="G156" s="250" t="s">
        <v>238</v>
      </c>
      <c r="H156" s="251">
        <v>1.8</v>
      </c>
      <c r="I156" s="252"/>
      <c r="J156" s="253">
        <f>ROUND(I156*H156,2)</f>
        <v>0</v>
      </c>
      <c r="K156" s="249" t="s">
        <v>804</v>
      </c>
      <c r="L156" s="44"/>
      <c r="M156" s="254" t="s">
        <v>19</v>
      </c>
      <c r="N156" s="255" t="s">
        <v>42</v>
      </c>
      <c r="O156" s="84"/>
      <c r="P156" s="223">
        <f>O156*H156</f>
        <v>0</v>
      </c>
      <c r="Q156" s="223">
        <v>0</v>
      </c>
      <c r="R156" s="223">
        <f>Q156*H156</f>
        <v>0</v>
      </c>
      <c r="S156" s="223">
        <v>0</v>
      </c>
      <c r="T156" s="224">
        <f>S156*H156</f>
        <v>0</v>
      </c>
      <c r="U156" s="38"/>
      <c r="V156" s="38"/>
      <c r="W156" s="38"/>
      <c r="X156" s="38"/>
      <c r="Y156" s="38"/>
      <c r="Z156" s="38"/>
      <c r="AA156" s="38"/>
      <c r="AB156" s="38"/>
      <c r="AC156" s="38"/>
      <c r="AD156" s="38"/>
      <c r="AE156" s="38"/>
      <c r="AR156" s="225" t="s">
        <v>163</v>
      </c>
      <c r="AT156" s="225" t="s">
        <v>228</v>
      </c>
      <c r="AU156" s="225" t="s">
        <v>81</v>
      </c>
      <c r="AY156" s="17" t="s">
        <v>154</v>
      </c>
      <c r="BE156" s="226">
        <f>IF(N156="základní",J156,0)</f>
        <v>0</v>
      </c>
      <c r="BF156" s="226">
        <f>IF(N156="snížená",J156,0)</f>
        <v>0</v>
      </c>
      <c r="BG156" s="226">
        <f>IF(N156="zákl. přenesená",J156,0)</f>
        <v>0</v>
      </c>
      <c r="BH156" s="226">
        <f>IF(N156="sníž. přenesená",J156,0)</f>
        <v>0</v>
      </c>
      <c r="BI156" s="226">
        <f>IF(N156="nulová",J156,0)</f>
        <v>0</v>
      </c>
      <c r="BJ156" s="17" t="s">
        <v>79</v>
      </c>
      <c r="BK156" s="226">
        <f>ROUND(I156*H156,2)</f>
        <v>0</v>
      </c>
      <c r="BL156" s="17" t="s">
        <v>163</v>
      </c>
      <c r="BM156" s="225" t="s">
        <v>414</v>
      </c>
    </row>
    <row r="157" s="2" customFormat="1">
      <c r="A157" s="38"/>
      <c r="B157" s="39"/>
      <c r="C157" s="40"/>
      <c r="D157" s="227" t="s">
        <v>165</v>
      </c>
      <c r="E157" s="40"/>
      <c r="F157" s="228" t="s">
        <v>1121</v>
      </c>
      <c r="G157" s="40"/>
      <c r="H157" s="40"/>
      <c r="I157" s="229"/>
      <c r="J157" s="40"/>
      <c r="K157" s="40"/>
      <c r="L157" s="44"/>
      <c r="M157" s="230"/>
      <c r="N157" s="231"/>
      <c r="O157" s="84"/>
      <c r="P157" s="84"/>
      <c r="Q157" s="84"/>
      <c r="R157" s="84"/>
      <c r="S157" s="84"/>
      <c r="T157" s="85"/>
      <c r="U157" s="38"/>
      <c r="V157" s="38"/>
      <c r="W157" s="38"/>
      <c r="X157" s="38"/>
      <c r="Y157" s="38"/>
      <c r="Z157" s="38"/>
      <c r="AA157" s="38"/>
      <c r="AB157" s="38"/>
      <c r="AC157" s="38"/>
      <c r="AD157" s="38"/>
      <c r="AE157" s="38"/>
      <c r="AT157" s="17" t="s">
        <v>165</v>
      </c>
      <c r="AU157" s="17" t="s">
        <v>81</v>
      </c>
    </row>
    <row r="158" s="13" customFormat="1">
      <c r="A158" s="13"/>
      <c r="B158" s="232"/>
      <c r="C158" s="233"/>
      <c r="D158" s="227" t="s">
        <v>166</v>
      </c>
      <c r="E158" s="234" t="s">
        <v>19</v>
      </c>
      <c r="F158" s="235" t="s">
        <v>1282</v>
      </c>
      <c r="G158" s="233"/>
      <c r="H158" s="236">
        <v>1.8</v>
      </c>
      <c r="I158" s="237"/>
      <c r="J158" s="233"/>
      <c r="K158" s="233"/>
      <c r="L158" s="238"/>
      <c r="M158" s="239"/>
      <c r="N158" s="240"/>
      <c r="O158" s="240"/>
      <c r="P158" s="240"/>
      <c r="Q158" s="240"/>
      <c r="R158" s="240"/>
      <c r="S158" s="240"/>
      <c r="T158" s="241"/>
      <c r="U158" s="13"/>
      <c r="V158" s="13"/>
      <c r="W158" s="13"/>
      <c r="X158" s="13"/>
      <c r="Y158" s="13"/>
      <c r="Z158" s="13"/>
      <c r="AA158" s="13"/>
      <c r="AB158" s="13"/>
      <c r="AC158" s="13"/>
      <c r="AD158" s="13"/>
      <c r="AE158" s="13"/>
      <c r="AT158" s="242" t="s">
        <v>166</v>
      </c>
      <c r="AU158" s="242" t="s">
        <v>81</v>
      </c>
      <c r="AV158" s="13" t="s">
        <v>81</v>
      </c>
      <c r="AW158" s="13" t="s">
        <v>33</v>
      </c>
      <c r="AX158" s="13" t="s">
        <v>71</v>
      </c>
      <c r="AY158" s="242" t="s">
        <v>154</v>
      </c>
    </row>
    <row r="159" s="15" customFormat="1">
      <c r="A159" s="15"/>
      <c r="B159" s="269"/>
      <c r="C159" s="270"/>
      <c r="D159" s="227" t="s">
        <v>166</v>
      </c>
      <c r="E159" s="271" t="s">
        <v>19</v>
      </c>
      <c r="F159" s="272" t="s">
        <v>1092</v>
      </c>
      <c r="G159" s="270"/>
      <c r="H159" s="273">
        <v>1.8</v>
      </c>
      <c r="I159" s="274"/>
      <c r="J159" s="270"/>
      <c r="K159" s="270"/>
      <c r="L159" s="275"/>
      <c r="M159" s="276"/>
      <c r="N159" s="277"/>
      <c r="O159" s="277"/>
      <c r="P159" s="277"/>
      <c r="Q159" s="277"/>
      <c r="R159" s="277"/>
      <c r="S159" s="277"/>
      <c r="T159" s="278"/>
      <c r="U159" s="15"/>
      <c r="V159" s="15"/>
      <c r="W159" s="15"/>
      <c r="X159" s="15"/>
      <c r="Y159" s="15"/>
      <c r="Z159" s="15"/>
      <c r="AA159" s="15"/>
      <c r="AB159" s="15"/>
      <c r="AC159" s="15"/>
      <c r="AD159" s="15"/>
      <c r="AE159" s="15"/>
      <c r="AT159" s="279" t="s">
        <v>166</v>
      </c>
      <c r="AU159" s="279" t="s">
        <v>81</v>
      </c>
      <c r="AV159" s="15" t="s">
        <v>163</v>
      </c>
      <c r="AW159" s="15" t="s">
        <v>33</v>
      </c>
      <c r="AX159" s="15" t="s">
        <v>79</v>
      </c>
      <c r="AY159" s="279" t="s">
        <v>154</v>
      </c>
    </row>
    <row r="160" s="2" customFormat="1" ht="16.5" customHeight="1">
      <c r="A160" s="38"/>
      <c r="B160" s="39"/>
      <c r="C160" s="247" t="s">
        <v>326</v>
      </c>
      <c r="D160" s="247" t="s">
        <v>228</v>
      </c>
      <c r="E160" s="248" t="s">
        <v>1123</v>
      </c>
      <c r="F160" s="249" t="s">
        <v>1124</v>
      </c>
      <c r="G160" s="250" t="s">
        <v>231</v>
      </c>
      <c r="H160" s="251">
        <v>3</v>
      </c>
      <c r="I160" s="252"/>
      <c r="J160" s="253">
        <f>ROUND(I160*H160,2)</f>
        <v>0</v>
      </c>
      <c r="K160" s="249" t="s">
        <v>804</v>
      </c>
      <c r="L160" s="44"/>
      <c r="M160" s="254" t="s">
        <v>19</v>
      </c>
      <c r="N160" s="255" t="s">
        <v>42</v>
      </c>
      <c r="O160" s="84"/>
      <c r="P160" s="223">
        <f>O160*H160</f>
        <v>0</v>
      </c>
      <c r="Q160" s="223">
        <v>0</v>
      </c>
      <c r="R160" s="223">
        <f>Q160*H160</f>
        <v>0</v>
      </c>
      <c r="S160" s="223">
        <v>0</v>
      </c>
      <c r="T160" s="224">
        <f>S160*H160</f>
        <v>0</v>
      </c>
      <c r="U160" s="38"/>
      <c r="V160" s="38"/>
      <c r="W160" s="38"/>
      <c r="X160" s="38"/>
      <c r="Y160" s="38"/>
      <c r="Z160" s="38"/>
      <c r="AA160" s="38"/>
      <c r="AB160" s="38"/>
      <c r="AC160" s="38"/>
      <c r="AD160" s="38"/>
      <c r="AE160" s="38"/>
      <c r="AR160" s="225" t="s">
        <v>163</v>
      </c>
      <c r="AT160" s="225" t="s">
        <v>228</v>
      </c>
      <c r="AU160" s="225" t="s">
        <v>81</v>
      </c>
      <c r="AY160" s="17" t="s">
        <v>154</v>
      </c>
      <c r="BE160" s="226">
        <f>IF(N160="základní",J160,0)</f>
        <v>0</v>
      </c>
      <c r="BF160" s="226">
        <f>IF(N160="snížená",J160,0)</f>
        <v>0</v>
      </c>
      <c r="BG160" s="226">
        <f>IF(N160="zákl. přenesená",J160,0)</f>
        <v>0</v>
      </c>
      <c r="BH160" s="226">
        <f>IF(N160="sníž. přenesená",J160,0)</f>
        <v>0</v>
      </c>
      <c r="BI160" s="226">
        <f>IF(N160="nulová",J160,0)</f>
        <v>0</v>
      </c>
      <c r="BJ160" s="17" t="s">
        <v>79</v>
      </c>
      <c r="BK160" s="226">
        <f>ROUND(I160*H160,2)</f>
        <v>0</v>
      </c>
      <c r="BL160" s="17" t="s">
        <v>163</v>
      </c>
      <c r="BM160" s="225" t="s">
        <v>433</v>
      </c>
    </row>
    <row r="161" s="2" customFormat="1">
      <c r="A161" s="38"/>
      <c r="B161" s="39"/>
      <c r="C161" s="40"/>
      <c r="D161" s="227" t="s">
        <v>165</v>
      </c>
      <c r="E161" s="40"/>
      <c r="F161" s="228" t="s">
        <v>1124</v>
      </c>
      <c r="G161" s="40"/>
      <c r="H161" s="40"/>
      <c r="I161" s="229"/>
      <c r="J161" s="40"/>
      <c r="K161" s="40"/>
      <c r="L161" s="44"/>
      <c r="M161" s="230"/>
      <c r="N161" s="231"/>
      <c r="O161" s="84"/>
      <c r="P161" s="84"/>
      <c r="Q161" s="84"/>
      <c r="R161" s="84"/>
      <c r="S161" s="84"/>
      <c r="T161" s="85"/>
      <c r="U161" s="38"/>
      <c r="V161" s="38"/>
      <c r="W161" s="38"/>
      <c r="X161" s="38"/>
      <c r="Y161" s="38"/>
      <c r="Z161" s="38"/>
      <c r="AA161" s="38"/>
      <c r="AB161" s="38"/>
      <c r="AC161" s="38"/>
      <c r="AD161" s="38"/>
      <c r="AE161" s="38"/>
      <c r="AT161" s="17" t="s">
        <v>165</v>
      </c>
      <c r="AU161" s="17" t="s">
        <v>81</v>
      </c>
    </row>
    <row r="162" s="13" customFormat="1">
      <c r="A162" s="13"/>
      <c r="B162" s="232"/>
      <c r="C162" s="233"/>
      <c r="D162" s="227" t="s">
        <v>166</v>
      </c>
      <c r="E162" s="234" t="s">
        <v>19</v>
      </c>
      <c r="F162" s="235" t="s">
        <v>1283</v>
      </c>
      <c r="G162" s="233"/>
      <c r="H162" s="236">
        <v>3</v>
      </c>
      <c r="I162" s="237"/>
      <c r="J162" s="233"/>
      <c r="K162" s="233"/>
      <c r="L162" s="238"/>
      <c r="M162" s="239"/>
      <c r="N162" s="240"/>
      <c r="O162" s="240"/>
      <c r="P162" s="240"/>
      <c r="Q162" s="240"/>
      <c r="R162" s="240"/>
      <c r="S162" s="240"/>
      <c r="T162" s="241"/>
      <c r="U162" s="13"/>
      <c r="V162" s="13"/>
      <c r="W162" s="13"/>
      <c r="X162" s="13"/>
      <c r="Y162" s="13"/>
      <c r="Z162" s="13"/>
      <c r="AA162" s="13"/>
      <c r="AB162" s="13"/>
      <c r="AC162" s="13"/>
      <c r="AD162" s="13"/>
      <c r="AE162" s="13"/>
      <c r="AT162" s="242" t="s">
        <v>166</v>
      </c>
      <c r="AU162" s="242" t="s">
        <v>81</v>
      </c>
      <c r="AV162" s="13" t="s">
        <v>81</v>
      </c>
      <c r="AW162" s="13" t="s">
        <v>33</v>
      </c>
      <c r="AX162" s="13" t="s">
        <v>71</v>
      </c>
      <c r="AY162" s="242" t="s">
        <v>154</v>
      </c>
    </row>
    <row r="163" s="15" customFormat="1">
      <c r="A163" s="15"/>
      <c r="B163" s="269"/>
      <c r="C163" s="270"/>
      <c r="D163" s="227" t="s">
        <v>166</v>
      </c>
      <c r="E163" s="271" t="s">
        <v>19</v>
      </c>
      <c r="F163" s="272" t="s">
        <v>1092</v>
      </c>
      <c r="G163" s="270"/>
      <c r="H163" s="273">
        <v>3</v>
      </c>
      <c r="I163" s="274"/>
      <c r="J163" s="270"/>
      <c r="K163" s="270"/>
      <c r="L163" s="275"/>
      <c r="M163" s="276"/>
      <c r="N163" s="277"/>
      <c r="O163" s="277"/>
      <c r="P163" s="277"/>
      <c r="Q163" s="277"/>
      <c r="R163" s="277"/>
      <c r="S163" s="277"/>
      <c r="T163" s="278"/>
      <c r="U163" s="15"/>
      <c r="V163" s="15"/>
      <c r="W163" s="15"/>
      <c r="X163" s="15"/>
      <c r="Y163" s="15"/>
      <c r="Z163" s="15"/>
      <c r="AA163" s="15"/>
      <c r="AB163" s="15"/>
      <c r="AC163" s="15"/>
      <c r="AD163" s="15"/>
      <c r="AE163" s="15"/>
      <c r="AT163" s="279" t="s">
        <v>166</v>
      </c>
      <c r="AU163" s="279" t="s">
        <v>81</v>
      </c>
      <c r="AV163" s="15" t="s">
        <v>163</v>
      </c>
      <c r="AW163" s="15" t="s">
        <v>33</v>
      </c>
      <c r="AX163" s="15" t="s">
        <v>79</v>
      </c>
      <c r="AY163" s="279" t="s">
        <v>154</v>
      </c>
    </row>
    <row r="164" s="2" customFormat="1" ht="16.5" customHeight="1">
      <c r="A164" s="38"/>
      <c r="B164" s="39"/>
      <c r="C164" s="247" t="s">
        <v>332</v>
      </c>
      <c r="D164" s="247" t="s">
        <v>228</v>
      </c>
      <c r="E164" s="248" t="s">
        <v>1126</v>
      </c>
      <c r="F164" s="249" t="s">
        <v>1127</v>
      </c>
      <c r="G164" s="250" t="s">
        <v>231</v>
      </c>
      <c r="H164" s="251">
        <v>3</v>
      </c>
      <c r="I164" s="252"/>
      <c r="J164" s="253">
        <f>ROUND(I164*H164,2)</f>
        <v>0</v>
      </c>
      <c r="K164" s="249" t="s">
        <v>804</v>
      </c>
      <c r="L164" s="44"/>
      <c r="M164" s="254" t="s">
        <v>19</v>
      </c>
      <c r="N164" s="255" t="s">
        <v>42</v>
      </c>
      <c r="O164" s="84"/>
      <c r="P164" s="223">
        <f>O164*H164</f>
        <v>0</v>
      </c>
      <c r="Q164" s="223">
        <v>0</v>
      </c>
      <c r="R164" s="223">
        <f>Q164*H164</f>
        <v>0</v>
      </c>
      <c r="S164" s="223">
        <v>0</v>
      </c>
      <c r="T164" s="224">
        <f>S164*H164</f>
        <v>0</v>
      </c>
      <c r="U164" s="38"/>
      <c r="V164" s="38"/>
      <c r="W164" s="38"/>
      <c r="X164" s="38"/>
      <c r="Y164" s="38"/>
      <c r="Z164" s="38"/>
      <c r="AA164" s="38"/>
      <c r="AB164" s="38"/>
      <c r="AC164" s="38"/>
      <c r="AD164" s="38"/>
      <c r="AE164" s="38"/>
      <c r="AR164" s="225" t="s">
        <v>163</v>
      </c>
      <c r="AT164" s="225" t="s">
        <v>228</v>
      </c>
      <c r="AU164" s="225" t="s">
        <v>81</v>
      </c>
      <c r="AY164" s="17" t="s">
        <v>154</v>
      </c>
      <c r="BE164" s="226">
        <f>IF(N164="základní",J164,0)</f>
        <v>0</v>
      </c>
      <c r="BF164" s="226">
        <f>IF(N164="snížená",J164,0)</f>
        <v>0</v>
      </c>
      <c r="BG164" s="226">
        <f>IF(N164="zákl. přenesená",J164,0)</f>
        <v>0</v>
      </c>
      <c r="BH164" s="226">
        <f>IF(N164="sníž. přenesená",J164,0)</f>
        <v>0</v>
      </c>
      <c r="BI164" s="226">
        <f>IF(N164="nulová",J164,0)</f>
        <v>0</v>
      </c>
      <c r="BJ164" s="17" t="s">
        <v>79</v>
      </c>
      <c r="BK164" s="226">
        <f>ROUND(I164*H164,2)</f>
        <v>0</v>
      </c>
      <c r="BL164" s="17" t="s">
        <v>163</v>
      </c>
      <c r="BM164" s="225" t="s">
        <v>445</v>
      </c>
    </row>
    <row r="165" s="2" customFormat="1">
      <c r="A165" s="38"/>
      <c r="B165" s="39"/>
      <c r="C165" s="40"/>
      <c r="D165" s="227" t="s">
        <v>165</v>
      </c>
      <c r="E165" s="40"/>
      <c r="F165" s="228" t="s">
        <v>1127</v>
      </c>
      <c r="G165" s="40"/>
      <c r="H165" s="40"/>
      <c r="I165" s="229"/>
      <c r="J165" s="40"/>
      <c r="K165" s="40"/>
      <c r="L165" s="44"/>
      <c r="M165" s="230"/>
      <c r="N165" s="231"/>
      <c r="O165" s="84"/>
      <c r="P165" s="84"/>
      <c r="Q165" s="84"/>
      <c r="R165" s="84"/>
      <c r="S165" s="84"/>
      <c r="T165" s="85"/>
      <c r="U165" s="38"/>
      <c r="V165" s="38"/>
      <c r="W165" s="38"/>
      <c r="X165" s="38"/>
      <c r="Y165" s="38"/>
      <c r="Z165" s="38"/>
      <c r="AA165" s="38"/>
      <c r="AB165" s="38"/>
      <c r="AC165" s="38"/>
      <c r="AD165" s="38"/>
      <c r="AE165" s="38"/>
      <c r="AT165" s="17" t="s">
        <v>165</v>
      </c>
      <c r="AU165" s="17" t="s">
        <v>81</v>
      </c>
    </row>
    <row r="166" s="12" customFormat="1" ht="22.8" customHeight="1">
      <c r="A166" s="12"/>
      <c r="B166" s="196"/>
      <c r="C166" s="197"/>
      <c r="D166" s="198" t="s">
        <v>70</v>
      </c>
      <c r="E166" s="210" t="s">
        <v>175</v>
      </c>
      <c r="F166" s="210" t="s">
        <v>1213</v>
      </c>
      <c r="G166" s="197"/>
      <c r="H166" s="197"/>
      <c r="I166" s="200"/>
      <c r="J166" s="211">
        <f>BK166</f>
        <v>0</v>
      </c>
      <c r="K166" s="197"/>
      <c r="L166" s="202"/>
      <c r="M166" s="203"/>
      <c r="N166" s="204"/>
      <c r="O166" s="204"/>
      <c r="P166" s="205">
        <f>SUM(P167:P206)</f>
        <v>0</v>
      </c>
      <c r="Q166" s="204"/>
      <c r="R166" s="205">
        <f>SUM(R167:R206)</f>
        <v>0</v>
      </c>
      <c r="S166" s="204"/>
      <c r="T166" s="206">
        <f>SUM(T167:T206)</f>
        <v>0</v>
      </c>
      <c r="U166" s="12"/>
      <c r="V166" s="12"/>
      <c r="W166" s="12"/>
      <c r="X166" s="12"/>
      <c r="Y166" s="12"/>
      <c r="Z166" s="12"/>
      <c r="AA166" s="12"/>
      <c r="AB166" s="12"/>
      <c r="AC166" s="12"/>
      <c r="AD166" s="12"/>
      <c r="AE166" s="12"/>
      <c r="AR166" s="207" t="s">
        <v>79</v>
      </c>
      <c r="AT166" s="208" t="s">
        <v>70</v>
      </c>
      <c r="AU166" s="208" t="s">
        <v>79</v>
      </c>
      <c r="AY166" s="207" t="s">
        <v>154</v>
      </c>
      <c r="BK166" s="209">
        <f>SUM(BK167:BK206)</f>
        <v>0</v>
      </c>
    </row>
    <row r="167" s="2" customFormat="1" ht="16.5" customHeight="1">
      <c r="A167" s="38"/>
      <c r="B167" s="39"/>
      <c r="C167" s="247" t="s">
        <v>337</v>
      </c>
      <c r="D167" s="247" t="s">
        <v>228</v>
      </c>
      <c r="E167" s="248" t="s">
        <v>1214</v>
      </c>
      <c r="F167" s="249" t="s">
        <v>1215</v>
      </c>
      <c r="G167" s="250" t="s">
        <v>238</v>
      </c>
      <c r="H167" s="251">
        <v>1.2</v>
      </c>
      <c r="I167" s="252"/>
      <c r="J167" s="253">
        <f>ROUND(I167*H167,2)</f>
        <v>0</v>
      </c>
      <c r="K167" s="249" t="s">
        <v>804</v>
      </c>
      <c r="L167" s="44"/>
      <c r="M167" s="254" t="s">
        <v>19</v>
      </c>
      <c r="N167" s="255" t="s">
        <v>42</v>
      </c>
      <c r="O167" s="84"/>
      <c r="P167" s="223">
        <f>O167*H167</f>
        <v>0</v>
      </c>
      <c r="Q167" s="223">
        <v>0</v>
      </c>
      <c r="R167" s="223">
        <f>Q167*H167</f>
        <v>0</v>
      </c>
      <c r="S167" s="223">
        <v>0</v>
      </c>
      <c r="T167" s="224">
        <f>S167*H167</f>
        <v>0</v>
      </c>
      <c r="U167" s="38"/>
      <c r="V167" s="38"/>
      <c r="W167" s="38"/>
      <c r="X167" s="38"/>
      <c r="Y167" s="38"/>
      <c r="Z167" s="38"/>
      <c r="AA167" s="38"/>
      <c r="AB167" s="38"/>
      <c r="AC167" s="38"/>
      <c r="AD167" s="38"/>
      <c r="AE167" s="38"/>
      <c r="AR167" s="225" t="s">
        <v>163</v>
      </c>
      <c r="AT167" s="225" t="s">
        <v>228</v>
      </c>
      <c r="AU167" s="225" t="s">
        <v>81</v>
      </c>
      <c r="AY167" s="17" t="s">
        <v>154</v>
      </c>
      <c r="BE167" s="226">
        <f>IF(N167="základní",J167,0)</f>
        <v>0</v>
      </c>
      <c r="BF167" s="226">
        <f>IF(N167="snížená",J167,0)</f>
        <v>0</v>
      </c>
      <c r="BG167" s="226">
        <f>IF(N167="zákl. přenesená",J167,0)</f>
        <v>0</v>
      </c>
      <c r="BH167" s="226">
        <f>IF(N167="sníž. přenesená",J167,0)</f>
        <v>0</v>
      </c>
      <c r="BI167" s="226">
        <f>IF(N167="nulová",J167,0)</f>
        <v>0</v>
      </c>
      <c r="BJ167" s="17" t="s">
        <v>79</v>
      </c>
      <c r="BK167" s="226">
        <f>ROUND(I167*H167,2)</f>
        <v>0</v>
      </c>
      <c r="BL167" s="17" t="s">
        <v>163</v>
      </c>
      <c r="BM167" s="225" t="s">
        <v>458</v>
      </c>
    </row>
    <row r="168" s="2" customFormat="1">
      <c r="A168" s="38"/>
      <c r="B168" s="39"/>
      <c r="C168" s="40"/>
      <c r="D168" s="227" t="s">
        <v>165</v>
      </c>
      <c r="E168" s="40"/>
      <c r="F168" s="228" t="s">
        <v>1215</v>
      </c>
      <c r="G168" s="40"/>
      <c r="H168" s="40"/>
      <c r="I168" s="229"/>
      <c r="J168" s="40"/>
      <c r="K168" s="40"/>
      <c r="L168" s="44"/>
      <c r="M168" s="230"/>
      <c r="N168" s="231"/>
      <c r="O168" s="84"/>
      <c r="P168" s="84"/>
      <c r="Q168" s="84"/>
      <c r="R168" s="84"/>
      <c r="S168" s="84"/>
      <c r="T168" s="85"/>
      <c r="U168" s="38"/>
      <c r="V168" s="38"/>
      <c r="W168" s="38"/>
      <c r="X168" s="38"/>
      <c r="Y168" s="38"/>
      <c r="Z168" s="38"/>
      <c r="AA168" s="38"/>
      <c r="AB168" s="38"/>
      <c r="AC168" s="38"/>
      <c r="AD168" s="38"/>
      <c r="AE168" s="38"/>
      <c r="AT168" s="17" t="s">
        <v>165</v>
      </c>
      <c r="AU168" s="17" t="s">
        <v>81</v>
      </c>
    </row>
    <row r="169" s="13" customFormat="1">
      <c r="A169" s="13"/>
      <c r="B169" s="232"/>
      <c r="C169" s="233"/>
      <c r="D169" s="227" t="s">
        <v>166</v>
      </c>
      <c r="E169" s="234" t="s">
        <v>19</v>
      </c>
      <c r="F169" s="235" t="s">
        <v>1284</v>
      </c>
      <c r="G169" s="233"/>
      <c r="H169" s="236">
        <v>1.2</v>
      </c>
      <c r="I169" s="237"/>
      <c r="J169" s="233"/>
      <c r="K169" s="233"/>
      <c r="L169" s="238"/>
      <c r="M169" s="239"/>
      <c r="N169" s="240"/>
      <c r="O169" s="240"/>
      <c r="P169" s="240"/>
      <c r="Q169" s="240"/>
      <c r="R169" s="240"/>
      <c r="S169" s="240"/>
      <c r="T169" s="241"/>
      <c r="U169" s="13"/>
      <c r="V169" s="13"/>
      <c r="W169" s="13"/>
      <c r="X169" s="13"/>
      <c r="Y169" s="13"/>
      <c r="Z169" s="13"/>
      <c r="AA169" s="13"/>
      <c r="AB169" s="13"/>
      <c r="AC169" s="13"/>
      <c r="AD169" s="13"/>
      <c r="AE169" s="13"/>
      <c r="AT169" s="242" t="s">
        <v>166</v>
      </c>
      <c r="AU169" s="242" t="s">
        <v>81</v>
      </c>
      <c r="AV169" s="13" t="s">
        <v>81</v>
      </c>
      <c r="AW169" s="13" t="s">
        <v>33</v>
      </c>
      <c r="AX169" s="13" t="s">
        <v>71</v>
      </c>
      <c r="AY169" s="242" t="s">
        <v>154</v>
      </c>
    </row>
    <row r="170" s="15" customFormat="1">
      <c r="A170" s="15"/>
      <c r="B170" s="269"/>
      <c r="C170" s="270"/>
      <c r="D170" s="227" t="s">
        <v>166</v>
      </c>
      <c r="E170" s="271" t="s">
        <v>19</v>
      </c>
      <c r="F170" s="272" t="s">
        <v>1092</v>
      </c>
      <c r="G170" s="270"/>
      <c r="H170" s="273">
        <v>1.2</v>
      </c>
      <c r="I170" s="274"/>
      <c r="J170" s="270"/>
      <c r="K170" s="270"/>
      <c r="L170" s="275"/>
      <c r="M170" s="276"/>
      <c r="N170" s="277"/>
      <c r="O170" s="277"/>
      <c r="P170" s="277"/>
      <c r="Q170" s="277"/>
      <c r="R170" s="277"/>
      <c r="S170" s="277"/>
      <c r="T170" s="278"/>
      <c r="U170" s="15"/>
      <c r="V170" s="15"/>
      <c r="W170" s="15"/>
      <c r="X170" s="15"/>
      <c r="Y170" s="15"/>
      <c r="Z170" s="15"/>
      <c r="AA170" s="15"/>
      <c r="AB170" s="15"/>
      <c r="AC170" s="15"/>
      <c r="AD170" s="15"/>
      <c r="AE170" s="15"/>
      <c r="AT170" s="279" t="s">
        <v>166</v>
      </c>
      <c r="AU170" s="279" t="s">
        <v>81</v>
      </c>
      <c r="AV170" s="15" t="s">
        <v>163</v>
      </c>
      <c r="AW170" s="15" t="s">
        <v>33</v>
      </c>
      <c r="AX170" s="15" t="s">
        <v>79</v>
      </c>
      <c r="AY170" s="279" t="s">
        <v>154</v>
      </c>
    </row>
    <row r="171" s="2" customFormat="1">
      <c r="A171" s="38"/>
      <c r="B171" s="39"/>
      <c r="C171" s="247" t="s">
        <v>7</v>
      </c>
      <c r="D171" s="247" t="s">
        <v>228</v>
      </c>
      <c r="E171" s="248" t="s">
        <v>1225</v>
      </c>
      <c r="F171" s="249" t="s">
        <v>1226</v>
      </c>
      <c r="G171" s="250" t="s">
        <v>160</v>
      </c>
      <c r="H171" s="251">
        <v>12</v>
      </c>
      <c r="I171" s="252"/>
      <c r="J171" s="253">
        <f>ROUND(I171*H171,2)</f>
        <v>0</v>
      </c>
      <c r="K171" s="249" t="s">
        <v>804</v>
      </c>
      <c r="L171" s="44"/>
      <c r="M171" s="254" t="s">
        <v>19</v>
      </c>
      <c r="N171" s="255" t="s">
        <v>42</v>
      </c>
      <c r="O171" s="84"/>
      <c r="P171" s="223">
        <f>O171*H171</f>
        <v>0</v>
      </c>
      <c r="Q171" s="223">
        <v>0</v>
      </c>
      <c r="R171" s="223">
        <f>Q171*H171</f>
        <v>0</v>
      </c>
      <c r="S171" s="223">
        <v>0</v>
      </c>
      <c r="T171" s="224">
        <f>S171*H171</f>
        <v>0</v>
      </c>
      <c r="U171" s="38"/>
      <c r="V171" s="38"/>
      <c r="W171" s="38"/>
      <c r="X171" s="38"/>
      <c r="Y171" s="38"/>
      <c r="Z171" s="38"/>
      <c r="AA171" s="38"/>
      <c r="AB171" s="38"/>
      <c r="AC171" s="38"/>
      <c r="AD171" s="38"/>
      <c r="AE171" s="38"/>
      <c r="AR171" s="225" t="s">
        <v>163</v>
      </c>
      <c r="AT171" s="225" t="s">
        <v>228</v>
      </c>
      <c r="AU171" s="225" t="s">
        <v>81</v>
      </c>
      <c r="AY171" s="17" t="s">
        <v>154</v>
      </c>
      <c r="BE171" s="226">
        <f>IF(N171="základní",J171,0)</f>
        <v>0</v>
      </c>
      <c r="BF171" s="226">
        <f>IF(N171="snížená",J171,0)</f>
        <v>0</v>
      </c>
      <c r="BG171" s="226">
        <f>IF(N171="zákl. přenesená",J171,0)</f>
        <v>0</v>
      </c>
      <c r="BH171" s="226">
        <f>IF(N171="sníž. přenesená",J171,0)</f>
        <v>0</v>
      </c>
      <c r="BI171" s="226">
        <f>IF(N171="nulová",J171,0)</f>
        <v>0</v>
      </c>
      <c r="BJ171" s="17" t="s">
        <v>79</v>
      </c>
      <c r="BK171" s="226">
        <f>ROUND(I171*H171,2)</f>
        <v>0</v>
      </c>
      <c r="BL171" s="17" t="s">
        <v>163</v>
      </c>
      <c r="BM171" s="225" t="s">
        <v>470</v>
      </c>
    </row>
    <row r="172" s="2" customFormat="1">
      <c r="A172" s="38"/>
      <c r="B172" s="39"/>
      <c r="C172" s="40"/>
      <c r="D172" s="227" t="s">
        <v>165</v>
      </c>
      <c r="E172" s="40"/>
      <c r="F172" s="228" t="s">
        <v>1226</v>
      </c>
      <c r="G172" s="40"/>
      <c r="H172" s="40"/>
      <c r="I172" s="229"/>
      <c r="J172" s="40"/>
      <c r="K172" s="40"/>
      <c r="L172" s="44"/>
      <c r="M172" s="230"/>
      <c r="N172" s="231"/>
      <c r="O172" s="84"/>
      <c r="P172" s="84"/>
      <c r="Q172" s="84"/>
      <c r="R172" s="84"/>
      <c r="S172" s="84"/>
      <c r="T172" s="85"/>
      <c r="U172" s="38"/>
      <c r="V172" s="38"/>
      <c r="W172" s="38"/>
      <c r="X172" s="38"/>
      <c r="Y172" s="38"/>
      <c r="Z172" s="38"/>
      <c r="AA172" s="38"/>
      <c r="AB172" s="38"/>
      <c r="AC172" s="38"/>
      <c r="AD172" s="38"/>
      <c r="AE172" s="38"/>
      <c r="AT172" s="17" t="s">
        <v>165</v>
      </c>
      <c r="AU172" s="17" t="s">
        <v>81</v>
      </c>
    </row>
    <row r="173" s="13" customFormat="1">
      <c r="A173" s="13"/>
      <c r="B173" s="232"/>
      <c r="C173" s="233"/>
      <c r="D173" s="227" t="s">
        <v>166</v>
      </c>
      <c r="E173" s="234" t="s">
        <v>19</v>
      </c>
      <c r="F173" s="235" t="s">
        <v>1023</v>
      </c>
      <c r="G173" s="233"/>
      <c r="H173" s="236">
        <v>12</v>
      </c>
      <c r="I173" s="237"/>
      <c r="J173" s="233"/>
      <c r="K173" s="233"/>
      <c r="L173" s="238"/>
      <c r="M173" s="239"/>
      <c r="N173" s="240"/>
      <c r="O173" s="240"/>
      <c r="P173" s="240"/>
      <c r="Q173" s="240"/>
      <c r="R173" s="240"/>
      <c r="S173" s="240"/>
      <c r="T173" s="241"/>
      <c r="U173" s="13"/>
      <c r="V173" s="13"/>
      <c r="W173" s="13"/>
      <c r="X173" s="13"/>
      <c r="Y173" s="13"/>
      <c r="Z173" s="13"/>
      <c r="AA173" s="13"/>
      <c r="AB173" s="13"/>
      <c r="AC173" s="13"/>
      <c r="AD173" s="13"/>
      <c r="AE173" s="13"/>
      <c r="AT173" s="242" t="s">
        <v>166</v>
      </c>
      <c r="AU173" s="242" t="s">
        <v>81</v>
      </c>
      <c r="AV173" s="13" t="s">
        <v>81</v>
      </c>
      <c r="AW173" s="13" t="s">
        <v>33</v>
      </c>
      <c r="AX173" s="13" t="s">
        <v>71</v>
      </c>
      <c r="AY173" s="242" t="s">
        <v>154</v>
      </c>
    </row>
    <row r="174" s="15" customFormat="1">
      <c r="A174" s="15"/>
      <c r="B174" s="269"/>
      <c r="C174" s="270"/>
      <c r="D174" s="227" t="s">
        <v>166</v>
      </c>
      <c r="E174" s="271" t="s">
        <v>19</v>
      </c>
      <c r="F174" s="272" t="s">
        <v>1092</v>
      </c>
      <c r="G174" s="270"/>
      <c r="H174" s="273">
        <v>12</v>
      </c>
      <c r="I174" s="274"/>
      <c r="J174" s="270"/>
      <c r="K174" s="270"/>
      <c r="L174" s="275"/>
      <c r="M174" s="276"/>
      <c r="N174" s="277"/>
      <c r="O174" s="277"/>
      <c r="P174" s="277"/>
      <c r="Q174" s="277"/>
      <c r="R174" s="277"/>
      <c r="S174" s="277"/>
      <c r="T174" s="278"/>
      <c r="U174" s="15"/>
      <c r="V174" s="15"/>
      <c r="W174" s="15"/>
      <c r="X174" s="15"/>
      <c r="Y174" s="15"/>
      <c r="Z174" s="15"/>
      <c r="AA174" s="15"/>
      <c r="AB174" s="15"/>
      <c r="AC174" s="15"/>
      <c r="AD174" s="15"/>
      <c r="AE174" s="15"/>
      <c r="AT174" s="279" t="s">
        <v>166</v>
      </c>
      <c r="AU174" s="279" t="s">
        <v>81</v>
      </c>
      <c r="AV174" s="15" t="s">
        <v>163</v>
      </c>
      <c r="AW174" s="15" t="s">
        <v>33</v>
      </c>
      <c r="AX174" s="15" t="s">
        <v>79</v>
      </c>
      <c r="AY174" s="279" t="s">
        <v>154</v>
      </c>
    </row>
    <row r="175" s="2" customFormat="1" ht="16.5" customHeight="1">
      <c r="A175" s="38"/>
      <c r="B175" s="39"/>
      <c r="C175" s="247" t="s">
        <v>345</v>
      </c>
      <c r="D175" s="247" t="s">
        <v>228</v>
      </c>
      <c r="E175" s="248" t="s">
        <v>1217</v>
      </c>
      <c r="F175" s="249" t="s">
        <v>1218</v>
      </c>
      <c r="G175" s="250" t="s">
        <v>231</v>
      </c>
      <c r="H175" s="251">
        <v>4.2400000000000002</v>
      </c>
      <c r="I175" s="252"/>
      <c r="J175" s="253">
        <f>ROUND(I175*H175,2)</f>
        <v>0</v>
      </c>
      <c r="K175" s="249" t="s">
        <v>804</v>
      </c>
      <c r="L175" s="44"/>
      <c r="M175" s="254" t="s">
        <v>19</v>
      </c>
      <c r="N175" s="255" t="s">
        <v>42</v>
      </c>
      <c r="O175" s="84"/>
      <c r="P175" s="223">
        <f>O175*H175</f>
        <v>0</v>
      </c>
      <c r="Q175" s="223">
        <v>0</v>
      </c>
      <c r="R175" s="223">
        <f>Q175*H175</f>
        <v>0</v>
      </c>
      <c r="S175" s="223">
        <v>0</v>
      </c>
      <c r="T175" s="224">
        <f>S175*H175</f>
        <v>0</v>
      </c>
      <c r="U175" s="38"/>
      <c r="V175" s="38"/>
      <c r="W175" s="38"/>
      <c r="X175" s="38"/>
      <c r="Y175" s="38"/>
      <c r="Z175" s="38"/>
      <c r="AA175" s="38"/>
      <c r="AB175" s="38"/>
      <c r="AC175" s="38"/>
      <c r="AD175" s="38"/>
      <c r="AE175" s="38"/>
      <c r="AR175" s="225" t="s">
        <v>163</v>
      </c>
      <c r="AT175" s="225" t="s">
        <v>228</v>
      </c>
      <c r="AU175" s="225" t="s">
        <v>81</v>
      </c>
      <c r="AY175" s="17" t="s">
        <v>154</v>
      </c>
      <c r="BE175" s="226">
        <f>IF(N175="základní",J175,0)</f>
        <v>0</v>
      </c>
      <c r="BF175" s="226">
        <f>IF(N175="snížená",J175,0)</f>
        <v>0</v>
      </c>
      <c r="BG175" s="226">
        <f>IF(N175="zákl. přenesená",J175,0)</f>
        <v>0</v>
      </c>
      <c r="BH175" s="226">
        <f>IF(N175="sníž. přenesená",J175,0)</f>
        <v>0</v>
      </c>
      <c r="BI175" s="226">
        <f>IF(N175="nulová",J175,0)</f>
        <v>0</v>
      </c>
      <c r="BJ175" s="17" t="s">
        <v>79</v>
      </c>
      <c r="BK175" s="226">
        <f>ROUND(I175*H175,2)</f>
        <v>0</v>
      </c>
      <c r="BL175" s="17" t="s">
        <v>163</v>
      </c>
      <c r="BM175" s="225" t="s">
        <v>481</v>
      </c>
    </row>
    <row r="176" s="2" customFormat="1">
      <c r="A176" s="38"/>
      <c r="B176" s="39"/>
      <c r="C176" s="40"/>
      <c r="D176" s="227" t="s">
        <v>165</v>
      </c>
      <c r="E176" s="40"/>
      <c r="F176" s="228" t="s">
        <v>1218</v>
      </c>
      <c r="G176" s="40"/>
      <c r="H176" s="40"/>
      <c r="I176" s="229"/>
      <c r="J176" s="40"/>
      <c r="K176" s="40"/>
      <c r="L176" s="44"/>
      <c r="M176" s="230"/>
      <c r="N176" s="231"/>
      <c r="O176" s="84"/>
      <c r="P176" s="84"/>
      <c r="Q176" s="84"/>
      <c r="R176" s="84"/>
      <c r="S176" s="84"/>
      <c r="T176" s="85"/>
      <c r="U176" s="38"/>
      <c r="V176" s="38"/>
      <c r="W176" s="38"/>
      <c r="X176" s="38"/>
      <c r="Y176" s="38"/>
      <c r="Z176" s="38"/>
      <c r="AA176" s="38"/>
      <c r="AB176" s="38"/>
      <c r="AC176" s="38"/>
      <c r="AD176" s="38"/>
      <c r="AE176" s="38"/>
      <c r="AT176" s="17" t="s">
        <v>165</v>
      </c>
      <c r="AU176" s="17" t="s">
        <v>81</v>
      </c>
    </row>
    <row r="177" s="13" customFormat="1">
      <c r="A177" s="13"/>
      <c r="B177" s="232"/>
      <c r="C177" s="233"/>
      <c r="D177" s="227" t="s">
        <v>166</v>
      </c>
      <c r="E177" s="234" t="s">
        <v>19</v>
      </c>
      <c r="F177" s="235" t="s">
        <v>1285</v>
      </c>
      <c r="G177" s="233"/>
      <c r="H177" s="236">
        <v>4.2400000000000002</v>
      </c>
      <c r="I177" s="237"/>
      <c r="J177" s="233"/>
      <c r="K177" s="233"/>
      <c r="L177" s="238"/>
      <c r="M177" s="239"/>
      <c r="N177" s="240"/>
      <c r="O177" s="240"/>
      <c r="P177" s="240"/>
      <c r="Q177" s="240"/>
      <c r="R177" s="240"/>
      <c r="S177" s="240"/>
      <c r="T177" s="241"/>
      <c r="U177" s="13"/>
      <c r="V177" s="13"/>
      <c r="W177" s="13"/>
      <c r="X177" s="13"/>
      <c r="Y177" s="13"/>
      <c r="Z177" s="13"/>
      <c r="AA177" s="13"/>
      <c r="AB177" s="13"/>
      <c r="AC177" s="13"/>
      <c r="AD177" s="13"/>
      <c r="AE177" s="13"/>
      <c r="AT177" s="242" t="s">
        <v>166</v>
      </c>
      <c r="AU177" s="242" t="s">
        <v>81</v>
      </c>
      <c r="AV177" s="13" t="s">
        <v>81</v>
      </c>
      <c r="AW177" s="13" t="s">
        <v>33</v>
      </c>
      <c r="AX177" s="13" t="s">
        <v>71</v>
      </c>
      <c r="AY177" s="242" t="s">
        <v>154</v>
      </c>
    </row>
    <row r="178" s="15" customFormat="1">
      <c r="A178" s="15"/>
      <c r="B178" s="269"/>
      <c r="C178" s="270"/>
      <c r="D178" s="227" t="s">
        <v>166</v>
      </c>
      <c r="E178" s="271" t="s">
        <v>19</v>
      </c>
      <c r="F178" s="272" t="s">
        <v>1092</v>
      </c>
      <c r="G178" s="270"/>
      <c r="H178" s="273">
        <v>4.2400000000000002</v>
      </c>
      <c r="I178" s="274"/>
      <c r="J178" s="270"/>
      <c r="K178" s="270"/>
      <c r="L178" s="275"/>
      <c r="M178" s="276"/>
      <c r="N178" s="277"/>
      <c r="O178" s="277"/>
      <c r="P178" s="277"/>
      <c r="Q178" s="277"/>
      <c r="R178" s="277"/>
      <c r="S178" s="277"/>
      <c r="T178" s="278"/>
      <c r="U178" s="15"/>
      <c r="V178" s="15"/>
      <c r="W178" s="15"/>
      <c r="X178" s="15"/>
      <c r="Y178" s="15"/>
      <c r="Z178" s="15"/>
      <c r="AA178" s="15"/>
      <c r="AB178" s="15"/>
      <c r="AC178" s="15"/>
      <c r="AD178" s="15"/>
      <c r="AE178" s="15"/>
      <c r="AT178" s="279" t="s">
        <v>166</v>
      </c>
      <c r="AU178" s="279" t="s">
        <v>81</v>
      </c>
      <c r="AV178" s="15" t="s">
        <v>163</v>
      </c>
      <c r="AW178" s="15" t="s">
        <v>33</v>
      </c>
      <c r="AX178" s="15" t="s">
        <v>79</v>
      </c>
      <c r="AY178" s="279" t="s">
        <v>154</v>
      </c>
    </row>
    <row r="179" s="2" customFormat="1" ht="16.5" customHeight="1">
      <c r="A179" s="38"/>
      <c r="B179" s="39"/>
      <c r="C179" s="247" t="s">
        <v>351</v>
      </c>
      <c r="D179" s="247" t="s">
        <v>228</v>
      </c>
      <c r="E179" s="248" t="s">
        <v>1220</v>
      </c>
      <c r="F179" s="249" t="s">
        <v>1221</v>
      </c>
      <c r="G179" s="250" t="s">
        <v>231</v>
      </c>
      <c r="H179" s="251">
        <v>4.2400000000000002</v>
      </c>
      <c r="I179" s="252"/>
      <c r="J179" s="253">
        <f>ROUND(I179*H179,2)</f>
        <v>0</v>
      </c>
      <c r="K179" s="249" t="s">
        <v>804</v>
      </c>
      <c r="L179" s="44"/>
      <c r="M179" s="254" t="s">
        <v>19</v>
      </c>
      <c r="N179" s="255" t="s">
        <v>42</v>
      </c>
      <c r="O179" s="84"/>
      <c r="P179" s="223">
        <f>O179*H179</f>
        <v>0</v>
      </c>
      <c r="Q179" s="223">
        <v>0</v>
      </c>
      <c r="R179" s="223">
        <f>Q179*H179</f>
        <v>0</v>
      </c>
      <c r="S179" s="223">
        <v>0</v>
      </c>
      <c r="T179" s="224">
        <f>S179*H179</f>
        <v>0</v>
      </c>
      <c r="U179" s="38"/>
      <c r="V179" s="38"/>
      <c r="W179" s="38"/>
      <c r="X179" s="38"/>
      <c r="Y179" s="38"/>
      <c r="Z179" s="38"/>
      <c r="AA179" s="38"/>
      <c r="AB179" s="38"/>
      <c r="AC179" s="38"/>
      <c r="AD179" s="38"/>
      <c r="AE179" s="38"/>
      <c r="AR179" s="225" t="s">
        <v>163</v>
      </c>
      <c r="AT179" s="225" t="s">
        <v>228</v>
      </c>
      <c r="AU179" s="225" t="s">
        <v>81</v>
      </c>
      <c r="AY179" s="17" t="s">
        <v>154</v>
      </c>
      <c r="BE179" s="226">
        <f>IF(N179="základní",J179,0)</f>
        <v>0</v>
      </c>
      <c r="BF179" s="226">
        <f>IF(N179="snížená",J179,0)</f>
        <v>0</v>
      </c>
      <c r="BG179" s="226">
        <f>IF(N179="zákl. přenesená",J179,0)</f>
        <v>0</v>
      </c>
      <c r="BH179" s="226">
        <f>IF(N179="sníž. přenesená",J179,0)</f>
        <v>0</v>
      </c>
      <c r="BI179" s="226">
        <f>IF(N179="nulová",J179,0)</f>
        <v>0</v>
      </c>
      <c r="BJ179" s="17" t="s">
        <v>79</v>
      </c>
      <c r="BK179" s="226">
        <f>ROUND(I179*H179,2)</f>
        <v>0</v>
      </c>
      <c r="BL179" s="17" t="s">
        <v>163</v>
      </c>
      <c r="BM179" s="225" t="s">
        <v>623</v>
      </c>
    </row>
    <row r="180" s="2" customFormat="1">
      <c r="A180" s="38"/>
      <c r="B180" s="39"/>
      <c r="C180" s="40"/>
      <c r="D180" s="227" t="s">
        <v>165</v>
      </c>
      <c r="E180" s="40"/>
      <c r="F180" s="228" t="s">
        <v>1221</v>
      </c>
      <c r="G180" s="40"/>
      <c r="H180" s="40"/>
      <c r="I180" s="229"/>
      <c r="J180" s="40"/>
      <c r="K180" s="40"/>
      <c r="L180" s="44"/>
      <c r="M180" s="230"/>
      <c r="N180" s="231"/>
      <c r="O180" s="84"/>
      <c r="P180" s="84"/>
      <c r="Q180" s="84"/>
      <c r="R180" s="84"/>
      <c r="S180" s="84"/>
      <c r="T180" s="85"/>
      <c r="U180" s="38"/>
      <c r="V180" s="38"/>
      <c r="W180" s="38"/>
      <c r="X180" s="38"/>
      <c r="Y180" s="38"/>
      <c r="Z180" s="38"/>
      <c r="AA180" s="38"/>
      <c r="AB180" s="38"/>
      <c r="AC180" s="38"/>
      <c r="AD180" s="38"/>
      <c r="AE180" s="38"/>
      <c r="AT180" s="17" t="s">
        <v>165</v>
      </c>
      <c r="AU180" s="17" t="s">
        <v>81</v>
      </c>
    </row>
    <row r="181" s="2" customFormat="1" ht="16.5" customHeight="1">
      <c r="A181" s="38"/>
      <c r="B181" s="39"/>
      <c r="C181" s="247" t="s">
        <v>355</v>
      </c>
      <c r="D181" s="247" t="s">
        <v>228</v>
      </c>
      <c r="E181" s="248" t="s">
        <v>1222</v>
      </c>
      <c r="F181" s="249" t="s">
        <v>1223</v>
      </c>
      <c r="G181" s="250" t="s">
        <v>253</v>
      </c>
      <c r="H181" s="251">
        <v>0.12</v>
      </c>
      <c r="I181" s="252"/>
      <c r="J181" s="253">
        <f>ROUND(I181*H181,2)</f>
        <v>0</v>
      </c>
      <c r="K181" s="249" t="s">
        <v>804</v>
      </c>
      <c r="L181" s="44"/>
      <c r="M181" s="254" t="s">
        <v>19</v>
      </c>
      <c r="N181" s="255" t="s">
        <v>42</v>
      </c>
      <c r="O181" s="84"/>
      <c r="P181" s="223">
        <f>O181*H181</f>
        <v>0</v>
      </c>
      <c r="Q181" s="223">
        <v>0</v>
      </c>
      <c r="R181" s="223">
        <f>Q181*H181</f>
        <v>0</v>
      </c>
      <c r="S181" s="223">
        <v>0</v>
      </c>
      <c r="T181" s="224">
        <f>S181*H181</f>
        <v>0</v>
      </c>
      <c r="U181" s="38"/>
      <c r="V181" s="38"/>
      <c r="W181" s="38"/>
      <c r="X181" s="38"/>
      <c r="Y181" s="38"/>
      <c r="Z181" s="38"/>
      <c r="AA181" s="38"/>
      <c r="AB181" s="38"/>
      <c r="AC181" s="38"/>
      <c r="AD181" s="38"/>
      <c r="AE181" s="38"/>
      <c r="AR181" s="225" t="s">
        <v>163</v>
      </c>
      <c r="AT181" s="225" t="s">
        <v>228</v>
      </c>
      <c r="AU181" s="225" t="s">
        <v>81</v>
      </c>
      <c r="AY181" s="17" t="s">
        <v>154</v>
      </c>
      <c r="BE181" s="226">
        <f>IF(N181="základní",J181,0)</f>
        <v>0</v>
      </c>
      <c r="BF181" s="226">
        <f>IF(N181="snížená",J181,0)</f>
        <v>0</v>
      </c>
      <c r="BG181" s="226">
        <f>IF(N181="zákl. přenesená",J181,0)</f>
        <v>0</v>
      </c>
      <c r="BH181" s="226">
        <f>IF(N181="sníž. přenesená",J181,0)</f>
        <v>0</v>
      </c>
      <c r="BI181" s="226">
        <f>IF(N181="nulová",J181,0)</f>
        <v>0</v>
      </c>
      <c r="BJ181" s="17" t="s">
        <v>79</v>
      </c>
      <c r="BK181" s="226">
        <f>ROUND(I181*H181,2)</f>
        <v>0</v>
      </c>
      <c r="BL181" s="17" t="s">
        <v>163</v>
      </c>
      <c r="BM181" s="225" t="s">
        <v>632</v>
      </c>
    </row>
    <row r="182" s="2" customFormat="1">
      <c r="A182" s="38"/>
      <c r="B182" s="39"/>
      <c r="C182" s="40"/>
      <c r="D182" s="227" t="s">
        <v>165</v>
      </c>
      <c r="E182" s="40"/>
      <c r="F182" s="228" t="s">
        <v>1223</v>
      </c>
      <c r="G182" s="40"/>
      <c r="H182" s="40"/>
      <c r="I182" s="229"/>
      <c r="J182" s="40"/>
      <c r="K182" s="40"/>
      <c r="L182" s="44"/>
      <c r="M182" s="230"/>
      <c r="N182" s="231"/>
      <c r="O182" s="84"/>
      <c r="P182" s="84"/>
      <c r="Q182" s="84"/>
      <c r="R182" s="84"/>
      <c r="S182" s="84"/>
      <c r="T182" s="85"/>
      <c r="U182" s="38"/>
      <c r="V182" s="38"/>
      <c r="W182" s="38"/>
      <c r="X182" s="38"/>
      <c r="Y182" s="38"/>
      <c r="Z182" s="38"/>
      <c r="AA182" s="38"/>
      <c r="AB182" s="38"/>
      <c r="AC182" s="38"/>
      <c r="AD182" s="38"/>
      <c r="AE182" s="38"/>
      <c r="AT182" s="17" t="s">
        <v>165</v>
      </c>
      <c r="AU182" s="17" t="s">
        <v>81</v>
      </c>
    </row>
    <row r="183" s="13" customFormat="1">
      <c r="A183" s="13"/>
      <c r="B183" s="232"/>
      <c r="C183" s="233"/>
      <c r="D183" s="227" t="s">
        <v>166</v>
      </c>
      <c r="E183" s="234" t="s">
        <v>19</v>
      </c>
      <c r="F183" s="235" t="s">
        <v>1286</v>
      </c>
      <c r="G183" s="233"/>
      <c r="H183" s="236">
        <v>0.12</v>
      </c>
      <c r="I183" s="237"/>
      <c r="J183" s="233"/>
      <c r="K183" s="233"/>
      <c r="L183" s="238"/>
      <c r="M183" s="239"/>
      <c r="N183" s="240"/>
      <c r="O183" s="240"/>
      <c r="P183" s="240"/>
      <c r="Q183" s="240"/>
      <c r="R183" s="240"/>
      <c r="S183" s="240"/>
      <c r="T183" s="241"/>
      <c r="U183" s="13"/>
      <c r="V183" s="13"/>
      <c r="W183" s="13"/>
      <c r="X183" s="13"/>
      <c r="Y183" s="13"/>
      <c r="Z183" s="13"/>
      <c r="AA183" s="13"/>
      <c r="AB183" s="13"/>
      <c r="AC183" s="13"/>
      <c r="AD183" s="13"/>
      <c r="AE183" s="13"/>
      <c r="AT183" s="242" t="s">
        <v>166</v>
      </c>
      <c r="AU183" s="242" t="s">
        <v>81</v>
      </c>
      <c r="AV183" s="13" t="s">
        <v>81</v>
      </c>
      <c r="AW183" s="13" t="s">
        <v>33</v>
      </c>
      <c r="AX183" s="13" t="s">
        <v>71</v>
      </c>
      <c r="AY183" s="242" t="s">
        <v>154</v>
      </c>
    </row>
    <row r="184" s="15" customFormat="1">
      <c r="A184" s="15"/>
      <c r="B184" s="269"/>
      <c r="C184" s="270"/>
      <c r="D184" s="227" t="s">
        <v>166</v>
      </c>
      <c r="E184" s="271" t="s">
        <v>19</v>
      </c>
      <c r="F184" s="272" t="s">
        <v>1092</v>
      </c>
      <c r="G184" s="270"/>
      <c r="H184" s="273">
        <v>0.12</v>
      </c>
      <c r="I184" s="274"/>
      <c r="J184" s="270"/>
      <c r="K184" s="270"/>
      <c r="L184" s="275"/>
      <c r="M184" s="276"/>
      <c r="N184" s="277"/>
      <c r="O184" s="277"/>
      <c r="P184" s="277"/>
      <c r="Q184" s="277"/>
      <c r="R184" s="277"/>
      <c r="S184" s="277"/>
      <c r="T184" s="278"/>
      <c r="U184" s="15"/>
      <c r="V184" s="15"/>
      <c r="W184" s="15"/>
      <c r="X184" s="15"/>
      <c r="Y184" s="15"/>
      <c r="Z184" s="15"/>
      <c r="AA184" s="15"/>
      <c r="AB184" s="15"/>
      <c r="AC184" s="15"/>
      <c r="AD184" s="15"/>
      <c r="AE184" s="15"/>
      <c r="AT184" s="279" t="s">
        <v>166</v>
      </c>
      <c r="AU184" s="279" t="s">
        <v>81</v>
      </c>
      <c r="AV184" s="15" t="s">
        <v>163</v>
      </c>
      <c r="AW184" s="15" t="s">
        <v>33</v>
      </c>
      <c r="AX184" s="15" t="s">
        <v>79</v>
      </c>
      <c r="AY184" s="279" t="s">
        <v>154</v>
      </c>
    </row>
    <row r="185" s="2" customFormat="1" ht="16.5" customHeight="1">
      <c r="A185" s="38"/>
      <c r="B185" s="39"/>
      <c r="C185" s="247" t="s">
        <v>359</v>
      </c>
      <c r="D185" s="247" t="s">
        <v>228</v>
      </c>
      <c r="E185" s="248" t="s">
        <v>1287</v>
      </c>
      <c r="F185" s="249" t="s">
        <v>1288</v>
      </c>
      <c r="G185" s="250" t="s">
        <v>238</v>
      </c>
      <c r="H185" s="251">
        <v>2.2000000000000002</v>
      </c>
      <c r="I185" s="252"/>
      <c r="J185" s="253">
        <f>ROUND(I185*H185,2)</f>
        <v>0</v>
      </c>
      <c r="K185" s="249" t="s">
        <v>804</v>
      </c>
      <c r="L185" s="44"/>
      <c r="M185" s="254" t="s">
        <v>19</v>
      </c>
      <c r="N185" s="255" t="s">
        <v>42</v>
      </c>
      <c r="O185" s="84"/>
      <c r="P185" s="223">
        <f>O185*H185</f>
        <v>0</v>
      </c>
      <c r="Q185" s="223">
        <v>0</v>
      </c>
      <c r="R185" s="223">
        <f>Q185*H185</f>
        <v>0</v>
      </c>
      <c r="S185" s="223">
        <v>0</v>
      </c>
      <c r="T185" s="224">
        <f>S185*H185</f>
        <v>0</v>
      </c>
      <c r="U185" s="38"/>
      <c r="V185" s="38"/>
      <c r="W185" s="38"/>
      <c r="X185" s="38"/>
      <c r="Y185" s="38"/>
      <c r="Z185" s="38"/>
      <c r="AA185" s="38"/>
      <c r="AB185" s="38"/>
      <c r="AC185" s="38"/>
      <c r="AD185" s="38"/>
      <c r="AE185" s="38"/>
      <c r="AR185" s="225" t="s">
        <v>163</v>
      </c>
      <c r="AT185" s="225" t="s">
        <v>228</v>
      </c>
      <c r="AU185" s="225" t="s">
        <v>81</v>
      </c>
      <c r="AY185" s="17" t="s">
        <v>154</v>
      </c>
      <c r="BE185" s="226">
        <f>IF(N185="základní",J185,0)</f>
        <v>0</v>
      </c>
      <c r="BF185" s="226">
        <f>IF(N185="snížená",J185,0)</f>
        <v>0</v>
      </c>
      <c r="BG185" s="226">
        <f>IF(N185="zákl. přenesená",J185,0)</f>
        <v>0</v>
      </c>
      <c r="BH185" s="226">
        <f>IF(N185="sníž. přenesená",J185,0)</f>
        <v>0</v>
      </c>
      <c r="BI185" s="226">
        <f>IF(N185="nulová",J185,0)</f>
        <v>0</v>
      </c>
      <c r="BJ185" s="17" t="s">
        <v>79</v>
      </c>
      <c r="BK185" s="226">
        <f>ROUND(I185*H185,2)</f>
        <v>0</v>
      </c>
      <c r="BL185" s="17" t="s">
        <v>163</v>
      </c>
      <c r="BM185" s="225" t="s">
        <v>639</v>
      </c>
    </row>
    <row r="186" s="2" customFormat="1">
      <c r="A186" s="38"/>
      <c r="B186" s="39"/>
      <c r="C186" s="40"/>
      <c r="D186" s="227" t="s">
        <v>165</v>
      </c>
      <c r="E186" s="40"/>
      <c r="F186" s="228" t="s">
        <v>1288</v>
      </c>
      <c r="G186" s="40"/>
      <c r="H186" s="40"/>
      <c r="I186" s="229"/>
      <c r="J186" s="40"/>
      <c r="K186" s="40"/>
      <c r="L186" s="44"/>
      <c r="M186" s="230"/>
      <c r="N186" s="231"/>
      <c r="O186" s="84"/>
      <c r="P186" s="84"/>
      <c r="Q186" s="84"/>
      <c r="R186" s="84"/>
      <c r="S186" s="84"/>
      <c r="T186" s="85"/>
      <c r="U186" s="38"/>
      <c r="V186" s="38"/>
      <c r="W186" s="38"/>
      <c r="X186" s="38"/>
      <c r="Y186" s="38"/>
      <c r="Z186" s="38"/>
      <c r="AA186" s="38"/>
      <c r="AB186" s="38"/>
      <c r="AC186" s="38"/>
      <c r="AD186" s="38"/>
      <c r="AE186" s="38"/>
      <c r="AT186" s="17" t="s">
        <v>165</v>
      </c>
      <c r="AU186" s="17" t="s">
        <v>81</v>
      </c>
    </row>
    <row r="187" s="13" customFormat="1">
      <c r="A187" s="13"/>
      <c r="B187" s="232"/>
      <c r="C187" s="233"/>
      <c r="D187" s="227" t="s">
        <v>166</v>
      </c>
      <c r="E187" s="234" t="s">
        <v>19</v>
      </c>
      <c r="F187" s="235" t="s">
        <v>1289</v>
      </c>
      <c r="G187" s="233"/>
      <c r="H187" s="236">
        <v>2.2000000000000002</v>
      </c>
      <c r="I187" s="237"/>
      <c r="J187" s="233"/>
      <c r="K187" s="233"/>
      <c r="L187" s="238"/>
      <c r="M187" s="239"/>
      <c r="N187" s="240"/>
      <c r="O187" s="240"/>
      <c r="P187" s="240"/>
      <c r="Q187" s="240"/>
      <c r="R187" s="240"/>
      <c r="S187" s="240"/>
      <c r="T187" s="241"/>
      <c r="U187" s="13"/>
      <c r="V187" s="13"/>
      <c r="W187" s="13"/>
      <c r="X187" s="13"/>
      <c r="Y187" s="13"/>
      <c r="Z187" s="13"/>
      <c r="AA187" s="13"/>
      <c r="AB187" s="13"/>
      <c r="AC187" s="13"/>
      <c r="AD187" s="13"/>
      <c r="AE187" s="13"/>
      <c r="AT187" s="242" t="s">
        <v>166</v>
      </c>
      <c r="AU187" s="242" t="s">
        <v>81</v>
      </c>
      <c r="AV187" s="13" t="s">
        <v>81</v>
      </c>
      <c r="AW187" s="13" t="s">
        <v>33</v>
      </c>
      <c r="AX187" s="13" t="s">
        <v>71</v>
      </c>
      <c r="AY187" s="242" t="s">
        <v>154</v>
      </c>
    </row>
    <row r="188" s="15" customFormat="1">
      <c r="A188" s="15"/>
      <c r="B188" s="269"/>
      <c r="C188" s="270"/>
      <c r="D188" s="227" t="s">
        <v>166</v>
      </c>
      <c r="E188" s="271" t="s">
        <v>19</v>
      </c>
      <c r="F188" s="272" t="s">
        <v>1092</v>
      </c>
      <c r="G188" s="270"/>
      <c r="H188" s="273">
        <v>2.2000000000000002</v>
      </c>
      <c r="I188" s="274"/>
      <c r="J188" s="270"/>
      <c r="K188" s="270"/>
      <c r="L188" s="275"/>
      <c r="M188" s="276"/>
      <c r="N188" s="277"/>
      <c r="O188" s="277"/>
      <c r="P188" s="277"/>
      <c r="Q188" s="277"/>
      <c r="R188" s="277"/>
      <c r="S188" s="277"/>
      <c r="T188" s="278"/>
      <c r="U188" s="15"/>
      <c r="V188" s="15"/>
      <c r="W188" s="15"/>
      <c r="X188" s="15"/>
      <c r="Y188" s="15"/>
      <c r="Z188" s="15"/>
      <c r="AA188" s="15"/>
      <c r="AB188" s="15"/>
      <c r="AC188" s="15"/>
      <c r="AD188" s="15"/>
      <c r="AE188" s="15"/>
      <c r="AT188" s="279" t="s">
        <v>166</v>
      </c>
      <c r="AU188" s="279" t="s">
        <v>81</v>
      </c>
      <c r="AV188" s="15" t="s">
        <v>163</v>
      </c>
      <c r="AW188" s="15" t="s">
        <v>33</v>
      </c>
      <c r="AX188" s="15" t="s">
        <v>79</v>
      </c>
      <c r="AY188" s="279" t="s">
        <v>154</v>
      </c>
    </row>
    <row r="189" s="2" customFormat="1">
      <c r="A189" s="38"/>
      <c r="B189" s="39"/>
      <c r="C189" s="247" t="s">
        <v>363</v>
      </c>
      <c r="D189" s="247" t="s">
        <v>228</v>
      </c>
      <c r="E189" s="248" t="s">
        <v>1290</v>
      </c>
      <c r="F189" s="249" t="s">
        <v>1291</v>
      </c>
      <c r="G189" s="250" t="s">
        <v>238</v>
      </c>
      <c r="H189" s="251">
        <v>2.2000000000000002</v>
      </c>
      <c r="I189" s="252"/>
      <c r="J189" s="253">
        <f>ROUND(I189*H189,2)</f>
        <v>0</v>
      </c>
      <c r="K189" s="249" t="s">
        <v>804</v>
      </c>
      <c r="L189" s="44"/>
      <c r="M189" s="254" t="s">
        <v>19</v>
      </c>
      <c r="N189" s="255" t="s">
        <v>42</v>
      </c>
      <c r="O189" s="84"/>
      <c r="P189" s="223">
        <f>O189*H189</f>
        <v>0</v>
      </c>
      <c r="Q189" s="223">
        <v>0</v>
      </c>
      <c r="R189" s="223">
        <f>Q189*H189</f>
        <v>0</v>
      </c>
      <c r="S189" s="223">
        <v>0</v>
      </c>
      <c r="T189" s="224">
        <f>S189*H189</f>
        <v>0</v>
      </c>
      <c r="U189" s="38"/>
      <c r="V189" s="38"/>
      <c r="W189" s="38"/>
      <c r="X189" s="38"/>
      <c r="Y189" s="38"/>
      <c r="Z189" s="38"/>
      <c r="AA189" s="38"/>
      <c r="AB189" s="38"/>
      <c r="AC189" s="38"/>
      <c r="AD189" s="38"/>
      <c r="AE189" s="38"/>
      <c r="AR189" s="225" t="s">
        <v>163</v>
      </c>
      <c r="AT189" s="225" t="s">
        <v>228</v>
      </c>
      <c r="AU189" s="225" t="s">
        <v>81</v>
      </c>
      <c r="AY189" s="17" t="s">
        <v>154</v>
      </c>
      <c r="BE189" s="226">
        <f>IF(N189="základní",J189,0)</f>
        <v>0</v>
      </c>
      <c r="BF189" s="226">
        <f>IF(N189="snížená",J189,0)</f>
        <v>0</v>
      </c>
      <c r="BG189" s="226">
        <f>IF(N189="zákl. přenesená",J189,0)</f>
        <v>0</v>
      </c>
      <c r="BH189" s="226">
        <f>IF(N189="sníž. přenesená",J189,0)</f>
        <v>0</v>
      </c>
      <c r="BI189" s="226">
        <f>IF(N189="nulová",J189,0)</f>
        <v>0</v>
      </c>
      <c r="BJ189" s="17" t="s">
        <v>79</v>
      </c>
      <c r="BK189" s="226">
        <f>ROUND(I189*H189,2)</f>
        <v>0</v>
      </c>
      <c r="BL189" s="17" t="s">
        <v>163</v>
      </c>
      <c r="BM189" s="225" t="s">
        <v>1157</v>
      </c>
    </row>
    <row r="190" s="2" customFormat="1">
      <c r="A190" s="38"/>
      <c r="B190" s="39"/>
      <c r="C190" s="40"/>
      <c r="D190" s="227" t="s">
        <v>165</v>
      </c>
      <c r="E190" s="40"/>
      <c r="F190" s="228" t="s">
        <v>1291</v>
      </c>
      <c r="G190" s="40"/>
      <c r="H190" s="40"/>
      <c r="I190" s="229"/>
      <c r="J190" s="40"/>
      <c r="K190" s="40"/>
      <c r="L190" s="44"/>
      <c r="M190" s="230"/>
      <c r="N190" s="231"/>
      <c r="O190" s="84"/>
      <c r="P190" s="84"/>
      <c r="Q190" s="84"/>
      <c r="R190" s="84"/>
      <c r="S190" s="84"/>
      <c r="T190" s="85"/>
      <c r="U190" s="38"/>
      <c r="V190" s="38"/>
      <c r="W190" s="38"/>
      <c r="X190" s="38"/>
      <c r="Y190" s="38"/>
      <c r="Z190" s="38"/>
      <c r="AA190" s="38"/>
      <c r="AB190" s="38"/>
      <c r="AC190" s="38"/>
      <c r="AD190" s="38"/>
      <c r="AE190" s="38"/>
      <c r="AT190" s="17" t="s">
        <v>165</v>
      </c>
      <c r="AU190" s="17" t="s">
        <v>81</v>
      </c>
    </row>
    <row r="191" s="2" customFormat="1">
      <c r="A191" s="38"/>
      <c r="B191" s="39"/>
      <c r="C191" s="247" t="s">
        <v>368</v>
      </c>
      <c r="D191" s="247" t="s">
        <v>228</v>
      </c>
      <c r="E191" s="248" t="s">
        <v>1292</v>
      </c>
      <c r="F191" s="249" t="s">
        <v>1293</v>
      </c>
      <c r="G191" s="250" t="s">
        <v>231</v>
      </c>
      <c r="H191" s="251">
        <v>11</v>
      </c>
      <c r="I191" s="252"/>
      <c r="J191" s="253">
        <f>ROUND(I191*H191,2)</f>
        <v>0</v>
      </c>
      <c r="K191" s="249" t="s">
        <v>804</v>
      </c>
      <c r="L191" s="44"/>
      <c r="M191" s="254" t="s">
        <v>19</v>
      </c>
      <c r="N191" s="255" t="s">
        <v>42</v>
      </c>
      <c r="O191" s="84"/>
      <c r="P191" s="223">
        <f>O191*H191</f>
        <v>0</v>
      </c>
      <c r="Q191" s="223">
        <v>0</v>
      </c>
      <c r="R191" s="223">
        <f>Q191*H191</f>
        <v>0</v>
      </c>
      <c r="S191" s="223">
        <v>0</v>
      </c>
      <c r="T191" s="224">
        <f>S191*H191</f>
        <v>0</v>
      </c>
      <c r="U191" s="38"/>
      <c r="V191" s="38"/>
      <c r="W191" s="38"/>
      <c r="X191" s="38"/>
      <c r="Y191" s="38"/>
      <c r="Z191" s="38"/>
      <c r="AA191" s="38"/>
      <c r="AB191" s="38"/>
      <c r="AC191" s="38"/>
      <c r="AD191" s="38"/>
      <c r="AE191" s="38"/>
      <c r="AR191" s="225" t="s">
        <v>163</v>
      </c>
      <c r="AT191" s="225" t="s">
        <v>228</v>
      </c>
      <c r="AU191" s="225" t="s">
        <v>81</v>
      </c>
      <c r="AY191" s="17" t="s">
        <v>154</v>
      </c>
      <c r="BE191" s="226">
        <f>IF(N191="základní",J191,0)</f>
        <v>0</v>
      </c>
      <c r="BF191" s="226">
        <f>IF(N191="snížená",J191,0)</f>
        <v>0</v>
      </c>
      <c r="BG191" s="226">
        <f>IF(N191="zákl. přenesená",J191,0)</f>
        <v>0</v>
      </c>
      <c r="BH191" s="226">
        <f>IF(N191="sníž. přenesená",J191,0)</f>
        <v>0</v>
      </c>
      <c r="BI191" s="226">
        <f>IF(N191="nulová",J191,0)</f>
        <v>0</v>
      </c>
      <c r="BJ191" s="17" t="s">
        <v>79</v>
      </c>
      <c r="BK191" s="226">
        <f>ROUND(I191*H191,2)</f>
        <v>0</v>
      </c>
      <c r="BL191" s="17" t="s">
        <v>163</v>
      </c>
      <c r="BM191" s="225" t="s">
        <v>1164</v>
      </c>
    </row>
    <row r="192" s="2" customFormat="1">
      <c r="A192" s="38"/>
      <c r="B192" s="39"/>
      <c r="C192" s="40"/>
      <c r="D192" s="227" t="s">
        <v>165</v>
      </c>
      <c r="E192" s="40"/>
      <c r="F192" s="228" t="s">
        <v>1293</v>
      </c>
      <c r="G192" s="40"/>
      <c r="H192" s="40"/>
      <c r="I192" s="229"/>
      <c r="J192" s="40"/>
      <c r="K192" s="40"/>
      <c r="L192" s="44"/>
      <c r="M192" s="230"/>
      <c r="N192" s="231"/>
      <c r="O192" s="84"/>
      <c r="P192" s="84"/>
      <c r="Q192" s="84"/>
      <c r="R192" s="84"/>
      <c r="S192" s="84"/>
      <c r="T192" s="85"/>
      <c r="U192" s="38"/>
      <c r="V192" s="38"/>
      <c r="W192" s="38"/>
      <c r="X192" s="38"/>
      <c r="Y192" s="38"/>
      <c r="Z192" s="38"/>
      <c r="AA192" s="38"/>
      <c r="AB192" s="38"/>
      <c r="AC192" s="38"/>
      <c r="AD192" s="38"/>
      <c r="AE192" s="38"/>
      <c r="AT192" s="17" t="s">
        <v>165</v>
      </c>
      <c r="AU192" s="17" t="s">
        <v>81</v>
      </c>
    </row>
    <row r="193" s="2" customFormat="1" ht="33" customHeight="1">
      <c r="A193" s="38"/>
      <c r="B193" s="39"/>
      <c r="C193" s="247" t="s">
        <v>373</v>
      </c>
      <c r="D193" s="247" t="s">
        <v>228</v>
      </c>
      <c r="E193" s="248" t="s">
        <v>1294</v>
      </c>
      <c r="F193" s="249" t="s">
        <v>1295</v>
      </c>
      <c r="G193" s="250" t="s">
        <v>170</v>
      </c>
      <c r="H193" s="251">
        <v>6</v>
      </c>
      <c r="I193" s="252"/>
      <c r="J193" s="253">
        <f>ROUND(I193*H193,2)</f>
        <v>0</v>
      </c>
      <c r="K193" s="249" t="s">
        <v>804</v>
      </c>
      <c r="L193" s="44"/>
      <c r="M193" s="254" t="s">
        <v>19</v>
      </c>
      <c r="N193" s="255" t="s">
        <v>42</v>
      </c>
      <c r="O193" s="84"/>
      <c r="P193" s="223">
        <f>O193*H193</f>
        <v>0</v>
      </c>
      <c r="Q193" s="223">
        <v>0</v>
      </c>
      <c r="R193" s="223">
        <f>Q193*H193</f>
        <v>0</v>
      </c>
      <c r="S193" s="223">
        <v>0</v>
      </c>
      <c r="T193" s="224">
        <f>S193*H193</f>
        <v>0</v>
      </c>
      <c r="U193" s="38"/>
      <c r="V193" s="38"/>
      <c r="W193" s="38"/>
      <c r="X193" s="38"/>
      <c r="Y193" s="38"/>
      <c r="Z193" s="38"/>
      <c r="AA193" s="38"/>
      <c r="AB193" s="38"/>
      <c r="AC193" s="38"/>
      <c r="AD193" s="38"/>
      <c r="AE193" s="38"/>
      <c r="AR193" s="225" t="s">
        <v>163</v>
      </c>
      <c r="AT193" s="225" t="s">
        <v>228</v>
      </c>
      <c r="AU193" s="225" t="s">
        <v>81</v>
      </c>
      <c r="AY193" s="17" t="s">
        <v>154</v>
      </c>
      <c r="BE193" s="226">
        <f>IF(N193="základní",J193,0)</f>
        <v>0</v>
      </c>
      <c r="BF193" s="226">
        <f>IF(N193="snížená",J193,0)</f>
        <v>0</v>
      </c>
      <c r="BG193" s="226">
        <f>IF(N193="zákl. přenesená",J193,0)</f>
        <v>0</v>
      </c>
      <c r="BH193" s="226">
        <f>IF(N193="sníž. přenesená",J193,0)</f>
        <v>0</v>
      </c>
      <c r="BI193" s="226">
        <f>IF(N193="nulová",J193,0)</f>
        <v>0</v>
      </c>
      <c r="BJ193" s="17" t="s">
        <v>79</v>
      </c>
      <c r="BK193" s="226">
        <f>ROUND(I193*H193,2)</f>
        <v>0</v>
      </c>
      <c r="BL193" s="17" t="s">
        <v>163</v>
      </c>
      <c r="BM193" s="225" t="s">
        <v>1168</v>
      </c>
    </row>
    <row r="194" s="2" customFormat="1">
      <c r="A194" s="38"/>
      <c r="B194" s="39"/>
      <c r="C194" s="40"/>
      <c r="D194" s="227" t="s">
        <v>165</v>
      </c>
      <c r="E194" s="40"/>
      <c r="F194" s="228" t="s">
        <v>1295</v>
      </c>
      <c r="G194" s="40"/>
      <c r="H194" s="40"/>
      <c r="I194" s="229"/>
      <c r="J194" s="40"/>
      <c r="K194" s="40"/>
      <c r="L194" s="44"/>
      <c r="M194" s="230"/>
      <c r="N194" s="231"/>
      <c r="O194" s="84"/>
      <c r="P194" s="84"/>
      <c r="Q194" s="84"/>
      <c r="R194" s="84"/>
      <c r="S194" s="84"/>
      <c r="T194" s="85"/>
      <c r="U194" s="38"/>
      <c r="V194" s="38"/>
      <c r="W194" s="38"/>
      <c r="X194" s="38"/>
      <c r="Y194" s="38"/>
      <c r="Z194" s="38"/>
      <c r="AA194" s="38"/>
      <c r="AB194" s="38"/>
      <c r="AC194" s="38"/>
      <c r="AD194" s="38"/>
      <c r="AE194" s="38"/>
      <c r="AT194" s="17" t="s">
        <v>165</v>
      </c>
      <c r="AU194" s="17" t="s">
        <v>81</v>
      </c>
    </row>
    <row r="195" s="13" customFormat="1">
      <c r="A195" s="13"/>
      <c r="B195" s="232"/>
      <c r="C195" s="233"/>
      <c r="D195" s="227" t="s">
        <v>166</v>
      </c>
      <c r="E195" s="234" t="s">
        <v>19</v>
      </c>
      <c r="F195" s="235" t="s">
        <v>1296</v>
      </c>
      <c r="G195" s="233"/>
      <c r="H195" s="236">
        <v>6</v>
      </c>
      <c r="I195" s="237"/>
      <c r="J195" s="233"/>
      <c r="K195" s="233"/>
      <c r="L195" s="238"/>
      <c r="M195" s="239"/>
      <c r="N195" s="240"/>
      <c r="O195" s="240"/>
      <c r="P195" s="240"/>
      <c r="Q195" s="240"/>
      <c r="R195" s="240"/>
      <c r="S195" s="240"/>
      <c r="T195" s="241"/>
      <c r="U195" s="13"/>
      <c r="V195" s="13"/>
      <c r="W195" s="13"/>
      <c r="X195" s="13"/>
      <c r="Y195" s="13"/>
      <c r="Z195" s="13"/>
      <c r="AA195" s="13"/>
      <c r="AB195" s="13"/>
      <c r="AC195" s="13"/>
      <c r="AD195" s="13"/>
      <c r="AE195" s="13"/>
      <c r="AT195" s="242" t="s">
        <v>166</v>
      </c>
      <c r="AU195" s="242" t="s">
        <v>81</v>
      </c>
      <c r="AV195" s="13" t="s">
        <v>81</v>
      </c>
      <c r="AW195" s="13" t="s">
        <v>33</v>
      </c>
      <c r="AX195" s="13" t="s">
        <v>71</v>
      </c>
      <c r="AY195" s="242" t="s">
        <v>154</v>
      </c>
    </row>
    <row r="196" s="15" customFormat="1">
      <c r="A196" s="15"/>
      <c r="B196" s="269"/>
      <c r="C196" s="270"/>
      <c r="D196" s="227" t="s">
        <v>166</v>
      </c>
      <c r="E196" s="271" t="s">
        <v>19</v>
      </c>
      <c r="F196" s="272" t="s">
        <v>1092</v>
      </c>
      <c r="G196" s="270"/>
      <c r="H196" s="273">
        <v>6</v>
      </c>
      <c r="I196" s="274"/>
      <c r="J196" s="270"/>
      <c r="K196" s="270"/>
      <c r="L196" s="275"/>
      <c r="M196" s="276"/>
      <c r="N196" s="277"/>
      <c r="O196" s="277"/>
      <c r="P196" s="277"/>
      <c r="Q196" s="277"/>
      <c r="R196" s="277"/>
      <c r="S196" s="277"/>
      <c r="T196" s="278"/>
      <c r="U196" s="15"/>
      <c r="V196" s="15"/>
      <c r="W196" s="15"/>
      <c r="X196" s="15"/>
      <c r="Y196" s="15"/>
      <c r="Z196" s="15"/>
      <c r="AA196" s="15"/>
      <c r="AB196" s="15"/>
      <c r="AC196" s="15"/>
      <c r="AD196" s="15"/>
      <c r="AE196" s="15"/>
      <c r="AT196" s="279" t="s">
        <v>166</v>
      </c>
      <c r="AU196" s="279" t="s">
        <v>81</v>
      </c>
      <c r="AV196" s="15" t="s">
        <v>163</v>
      </c>
      <c r="AW196" s="15" t="s">
        <v>33</v>
      </c>
      <c r="AX196" s="15" t="s">
        <v>79</v>
      </c>
      <c r="AY196" s="279" t="s">
        <v>154</v>
      </c>
    </row>
    <row r="197" s="2" customFormat="1">
      <c r="A197" s="38"/>
      <c r="B197" s="39"/>
      <c r="C197" s="247" t="s">
        <v>377</v>
      </c>
      <c r="D197" s="247" t="s">
        <v>228</v>
      </c>
      <c r="E197" s="248" t="s">
        <v>1297</v>
      </c>
      <c r="F197" s="249" t="s">
        <v>1298</v>
      </c>
      <c r="G197" s="250" t="s">
        <v>231</v>
      </c>
      <c r="H197" s="251">
        <v>11</v>
      </c>
      <c r="I197" s="252"/>
      <c r="J197" s="253">
        <f>ROUND(I197*H197,2)</f>
        <v>0</v>
      </c>
      <c r="K197" s="249" t="s">
        <v>804</v>
      </c>
      <c r="L197" s="44"/>
      <c r="M197" s="254" t="s">
        <v>19</v>
      </c>
      <c r="N197" s="255" t="s">
        <v>42</v>
      </c>
      <c r="O197" s="84"/>
      <c r="P197" s="223">
        <f>O197*H197</f>
        <v>0</v>
      </c>
      <c r="Q197" s="223">
        <v>0</v>
      </c>
      <c r="R197" s="223">
        <f>Q197*H197</f>
        <v>0</v>
      </c>
      <c r="S197" s="223">
        <v>0</v>
      </c>
      <c r="T197" s="224">
        <f>S197*H197</f>
        <v>0</v>
      </c>
      <c r="U197" s="38"/>
      <c r="V197" s="38"/>
      <c r="W197" s="38"/>
      <c r="X197" s="38"/>
      <c r="Y197" s="38"/>
      <c r="Z197" s="38"/>
      <c r="AA197" s="38"/>
      <c r="AB197" s="38"/>
      <c r="AC197" s="38"/>
      <c r="AD197" s="38"/>
      <c r="AE197" s="38"/>
      <c r="AR197" s="225" t="s">
        <v>163</v>
      </c>
      <c r="AT197" s="225" t="s">
        <v>228</v>
      </c>
      <c r="AU197" s="225" t="s">
        <v>81</v>
      </c>
      <c r="AY197" s="17" t="s">
        <v>154</v>
      </c>
      <c r="BE197" s="226">
        <f>IF(N197="základní",J197,0)</f>
        <v>0</v>
      </c>
      <c r="BF197" s="226">
        <f>IF(N197="snížená",J197,0)</f>
        <v>0</v>
      </c>
      <c r="BG197" s="226">
        <f>IF(N197="zákl. přenesená",J197,0)</f>
        <v>0</v>
      </c>
      <c r="BH197" s="226">
        <f>IF(N197="sníž. přenesená",J197,0)</f>
        <v>0</v>
      </c>
      <c r="BI197" s="226">
        <f>IF(N197="nulová",J197,0)</f>
        <v>0</v>
      </c>
      <c r="BJ197" s="17" t="s">
        <v>79</v>
      </c>
      <c r="BK197" s="226">
        <f>ROUND(I197*H197,2)</f>
        <v>0</v>
      </c>
      <c r="BL197" s="17" t="s">
        <v>163</v>
      </c>
      <c r="BM197" s="225" t="s">
        <v>1172</v>
      </c>
    </row>
    <row r="198" s="2" customFormat="1">
      <c r="A198" s="38"/>
      <c r="B198" s="39"/>
      <c r="C198" s="40"/>
      <c r="D198" s="227" t="s">
        <v>165</v>
      </c>
      <c r="E198" s="40"/>
      <c r="F198" s="228" t="s">
        <v>1298</v>
      </c>
      <c r="G198" s="40"/>
      <c r="H198" s="40"/>
      <c r="I198" s="229"/>
      <c r="J198" s="40"/>
      <c r="K198" s="40"/>
      <c r="L198" s="44"/>
      <c r="M198" s="230"/>
      <c r="N198" s="231"/>
      <c r="O198" s="84"/>
      <c r="P198" s="84"/>
      <c r="Q198" s="84"/>
      <c r="R198" s="84"/>
      <c r="S198" s="84"/>
      <c r="T198" s="85"/>
      <c r="U198" s="38"/>
      <c r="V198" s="38"/>
      <c r="W198" s="38"/>
      <c r="X198" s="38"/>
      <c r="Y198" s="38"/>
      <c r="Z198" s="38"/>
      <c r="AA198" s="38"/>
      <c r="AB198" s="38"/>
      <c r="AC198" s="38"/>
      <c r="AD198" s="38"/>
      <c r="AE198" s="38"/>
      <c r="AT198" s="17" t="s">
        <v>165</v>
      </c>
      <c r="AU198" s="17" t="s">
        <v>81</v>
      </c>
    </row>
    <row r="199" s="2" customFormat="1">
      <c r="A199" s="38"/>
      <c r="B199" s="39"/>
      <c r="C199" s="247" t="s">
        <v>381</v>
      </c>
      <c r="D199" s="247" t="s">
        <v>228</v>
      </c>
      <c r="E199" s="248" t="s">
        <v>1299</v>
      </c>
      <c r="F199" s="249" t="s">
        <v>1300</v>
      </c>
      <c r="G199" s="250" t="s">
        <v>253</v>
      </c>
      <c r="H199" s="251">
        <v>0.13200000000000001</v>
      </c>
      <c r="I199" s="252"/>
      <c r="J199" s="253">
        <f>ROUND(I199*H199,2)</f>
        <v>0</v>
      </c>
      <c r="K199" s="249" t="s">
        <v>804</v>
      </c>
      <c r="L199" s="44"/>
      <c r="M199" s="254" t="s">
        <v>19</v>
      </c>
      <c r="N199" s="255" t="s">
        <v>42</v>
      </c>
      <c r="O199" s="84"/>
      <c r="P199" s="223">
        <f>O199*H199</f>
        <v>0</v>
      </c>
      <c r="Q199" s="223">
        <v>0</v>
      </c>
      <c r="R199" s="223">
        <f>Q199*H199</f>
        <v>0</v>
      </c>
      <c r="S199" s="223">
        <v>0</v>
      </c>
      <c r="T199" s="224">
        <f>S199*H199</f>
        <v>0</v>
      </c>
      <c r="U199" s="38"/>
      <c r="V199" s="38"/>
      <c r="W199" s="38"/>
      <c r="X199" s="38"/>
      <c r="Y199" s="38"/>
      <c r="Z199" s="38"/>
      <c r="AA199" s="38"/>
      <c r="AB199" s="38"/>
      <c r="AC199" s="38"/>
      <c r="AD199" s="38"/>
      <c r="AE199" s="38"/>
      <c r="AR199" s="225" t="s">
        <v>163</v>
      </c>
      <c r="AT199" s="225" t="s">
        <v>228</v>
      </c>
      <c r="AU199" s="225" t="s">
        <v>81</v>
      </c>
      <c r="AY199" s="17" t="s">
        <v>154</v>
      </c>
      <c r="BE199" s="226">
        <f>IF(N199="základní",J199,0)</f>
        <v>0</v>
      </c>
      <c r="BF199" s="226">
        <f>IF(N199="snížená",J199,0)</f>
        <v>0</v>
      </c>
      <c r="BG199" s="226">
        <f>IF(N199="zákl. přenesená",J199,0)</f>
        <v>0</v>
      </c>
      <c r="BH199" s="226">
        <f>IF(N199="sníž. přenesená",J199,0)</f>
        <v>0</v>
      </c>
      <c r="BI199" s="226">
        <f>IF(N199="nulová",J199,0)</f>
        <v>0</v>
      </c>
      <c r="BJ199" s="17" t="s">
        <v>79</v>
      </c>
      <c r="BK199" s="226">
        <f>ROUND(I199*H199,2)</f>
        <v>0</v>
      </c>
      <c r="BL199" s="17" t="s">
        <v>163</v>
      </c>
      <c r="BM199" s="225" t="s">
        <v>1177</v>
      </c>
    </row>
    <row r="200" s="2" customFormat="1">
      <c r="A200" s="38"/>
      <c r="B200" s="39"/>
      <c r="C200" s="40"/>
      <c r="D200" s="227" t="s">
        <v>165</v>
      </c>
      <c r="E200" s="40"/>
      <c r="F200" s="228" t="s">
        <v>1300</v>
      </c>
      <c r="G200" s="40"/>
      <c r="H200" s="40"/>
      <c r="I200" s="229"/>
      <c r="J200" s="40"/>
      <c r="K200" s="40"/>
      <c r="L200" s="44"/>
      <c r="M200" s="230"/>
      <c r="N200" s="231"/>
      <c r="O200" s="84"/>
      <c r="P200" s="84"/>
      <c r="Q200" s="84"/>
      <c r="R200" s="84"/>
      <c r="S200" s="84"/>
      <c r="T200" s="85"/>
      <c r="U200" s="38"/>
      <c r="V200" s="38"/>
      <c r="W200" s="38"/>
      <c r="X200" s="38"/>
      <c r="Y200" s="38"/>
      <c r="Z200" s="38"/>
      <c r="AA200" s="38"/>
      <c r="AB200" s="38"/>
      <c r="AC200" s="38"/>
      <c r="AD200" s="38"/>
      <c r="AE200" s="38"/>
      <c r="AT200" s="17" t="s">
        <v>165</v>
      </c>
      <c r="AU200" s="17" t="s">
        <v>81</v>
      </c>
    </row>
    <row r="201" s="13" customFormat="1">
      <c r="A201" s="13"/>
      <c r="B201" s="232"/>
      <c r="C201" s="233"/>
      <c r="D201" s="227" t="s">
        <v>166</v>
      </c>
      <c r="E201" s="234" t="s">
        <v>19</v>
      </c>
      <c r="F201" s="235" t="s">
        <v>1301</v>
      </c>
      <c r="G201" s="233"/>
      <c r="H201" s="236">
        <v>0.13200000000000001</v>
      </c>
      <c r="I201" s="237"/>
      <c r="J201" s="233"/>
      <c r="K201" s="233"/>
      <c r="L201" s="238"/>
      <c r="M201" s="239"/>
      <c r="N201" s="240"/>
      <c r="O201" s="240"/>
      <c r="P201" s="240"/>
      <c r="Q201" s="240"/>
      <c r="R201" s="240"/>
      <c r="S201" s="240"/>
      <c r="T201" s="241"/>
      <c r="U201" s="13"/>
      <c r="V201" s="13"/>
      <c r="W201" s="13"/>
      <c r="X201" s="13"/>
      <c r="Y201" s="13"/>
      <c r="Z201" s="13"/>
      <c r="AA201" s="13"/>
      <c r="AB201" s="13"/>
      <c r="AC201" s="13"/>
      <c r="AD201" s="13"/>
      <c r="AE201" s="13"/>
      <c r="AT201" s="242" t="s">
        <v>166</v>
      </c>
      <c r="AU201" s="242" t="s">
        <v>81</v>
      </c>
      <c r="AV201" s="13" t="s">
        <v>81</v>
      </c>
      <c r="AW201" s="13" t="s">
        <v>33</v>
      </c>
      <c r="AX201" s="13" t="s">
        <v>71</v>
      </c>
      <c r="AY201" s="242" t="s">
        <v>154</v>
      </c>
    </row>
    <row r="202" s="15" customFormat="1">
      <c r="A202" s="15"/>
      <c r="B202" s="269"/>
      <c r="C202" s="270"/>
      <c r="D202" s="227" t="s">
        <v>166</v>
      </c>
      <c r="E202" s="271" t="s">
        <v>19</v>
      </c>
      <c r="F202" s="272" t="s">
        <v>1092</v>
      </c>
      <c r="G202" s="270"/>
      <c r="H202" s="273">
        <v>0.13200000000000001</v>
      </c>
      <c r="I202" s="274"/>
      <c r="J202" s="270"/>
      <c r="K202" s="270"/>
      <c r="L202" s="275"/>
      <c r="M202" s="276"/>
      <c r="N202" s="277"/>
      <c r="O202" s="277"/>
      <c r="P202" s="277"/>
      <c r="Q202" s="277"/>
      <c r="R202" s="277"/>
      <c r="S202" s="277"/>
      <c r="T202" s="278"/>
      <c r="U202" s="15"/>
      <c r="V202" s="15"/>
      <c r="W202" s="15"/>
      <c r="X202" s="15"/>
      <c r="Y202" s="15"/>
      <c r="Z202" s="15"/>
      <c r="AA202" s="15"/>
      <c r="AB202" s="15"/>
      <c r="AC202" s="15"/>
      <c r="AD202" s="15"/>
      <c r="AE202" s="15"/>
      <c r="AT202" s="279" t="s">
        <v>166</v>
      </c>
      <c r="AU202" s="279" t="s">
        <v>81</v>
      </c>
      <c r="AV202" s="15" t="s">
        <v>163</v>
      </c>
      <c r="AW202" s="15" t="s">
        <v>33</v>
      </c>
      <c r="AX202" s="15" t="s">
        <v>79</v>
      </c>
      <c r="AY202" s="279" t="s">
        <v>154</v>
      </c>
    </row>
    <row r="203" s="2" customFormat="1">
      <c r="A203" s="38"/>
      <c r="B203" s="39"/>
      <c r="C203" s="247" t="s">
        <v>387</v>
      </c>
      <c r="D203" s="247" t="s">
        <v>228</v>
      </c>
      <c r="E203" s="248" t="s">
        <v>1302</v>
      </c>
      <c r="F203" s="249" t="s">
        <v>1303</v>
      </c>
      <c r="G203" s="250" t="s">
        <v>160</v>
      </c>
      <c r="H203" s="251">
        <v>22</v>
      </c>
      <c r="I203" s="252"/>
      <c r="J203" s="253">
        <f>ROUND(I203*H203,2)</f>
        <v>0</v>
      </c>
      <c r="K203" s="249" t="s">
        <v>804</v>
      </c>
      <c r="L203" s="44"/>
      <c r="M203" s="254" t="s">
        <v>19</v>
      </c>
      <c r="N203" s="255" t="s">
        <v>42</v>
      </c>
      <c r="O203" s="84"/>
      <c r="P203" s="223">
        <f>O203*H203</f>
        <v>0</v>
      </c>
      <c r="Q203" s="223">
        <v>0</v>
      </c>
      <c r="R203" s="223">
        <f>Q203*H203</f>
        <v>0</v>
      </c>
      <c r="S203" s="223">
        <v>0</v>
      </c>
      <c r="T203" s="224">
        <f>S203*H203</f>
        <v>0</v>
      </c>
      <c r="U203" s="38"/>
      <c r="V203" s="38"/>
      <c r="W203" s="38"/>
      <c r="X203" s="38"/>
      <c r="Y203" s="38"/>
      <c r="Z203" s="38"/>
      <c r="AA203" s="38"/>
      <c r="AB203" s="38"/>
      <c r="AC203" s="38"/>
      <c r="AD203" s="38"/>
      <c r="AE203" s="38"/>
      <c r="AR203" s="225" t="s">
        <v>163</v>
      </c>
      <c r="AT203" s="225" t="s">
        <v>228</v>
      </c>
      <c r="AU203" s="225" t="s">
        <v>81</v>
      </c>
      <c r="AY203" s="17" t="s">
        <v>154</v>
      </c>
      <c r="BE203" s="226">
        <f>IF(N203="základní",J203,0)</f>
        <v>0</v>
      </c>
      <c r="BF203" s="226">
        <f>IF(N203="snížená",J203,0)</f>
        <v>0</v>
      </c>
      <c r="BG203" s="226">
        <f>IF(N203="zákl. přenesená",J203,0)</f>
        <v>0</v>
      </c>
      <c r="BH203" s="226">
        <f>IF(N203="sníž. přenesená",J203,0)</f>
        <v>0</v>
      </c>
      <c r="BI203" s="226">
        <f>IF(N203="nulová",J203,0)</f>
        <v>0</v>
      </c>
      <c r="BJ203" s="17" t="s">
        <v>79</v>
      </c>
      <c r="BK203" s="226">
        <f>ROUND(I203*H203,2)</f>
        <v>0</v>
      </c>
      <c r="BL203" s="17" t="s">
        <v>163</v>
      </c>
      <c r="BM203" s="225" t="s">
        <v>1183</v>
      </c>
    </row>
    <row r="204" s="2" customFormat="1">
      <c r="A204" s="38"/>
      <c r="B204" s="39"/>
      <c r="C204" s="40"/>
      <c r="D204" s="227" t="s">
        <v>165</v>
      </c>
      <c r="E204" s="40"/>
      <c r="F204" s="228" t="s">
        <v>1303</v>
      </c>
      <c r="G204" s="40"/>
      <c r="H204" s="40"/>
      <c r="I204" s="229"/>
      <c r="J204" s="40"/>
      <c r="K204" s="40"/>
      <c r="L204" s="44"/>
      <c r="M204" s="230"/>
      <c r="N204" s="231"/>
      <c r="O204" s="84"/>
      <c r="P204" s="84"/>
      <c r="Q204" s="84"/>
      <c r="R204" s="84"/>
      <c r="S204" s="84"/>
      <c r="T204" s="85"/>
      <c r="U204" s="38"/>
      <c r="V204" s="38"/>
      <c r="W204" s="38"/>
      <c r="X204" s="38"/>
      <c r="Y204" s="38"/>
      <c r="Z204" s="38"/>
      <c r="AA204" s="38"/>
      <c r="AB204" s="38"/>
      <c r="AC204" s="38"/>
      <c r="AD204" s="38"/>
      <c r="AE204" s="38"/>
      <c r="AT204" s="17" t="s">
        <v>165</v>
      </c>
      <c r="AU204" s="17" t="s">
        <v>81</v>
      </c>
    </row>
    <row r="205" s="13" customFormat="1">
      <c r="A205" s="13"/>
      <c r="B205" s="232"/>
      <c r="C205" s="233"/>
      <c r="D205" s="227" t="s">
        <v>166</v>
      </c>
      <c r="E205" s="234" t="s">
        <v>19</v>
      </c>
      <c r="F205" s="235" t="s">
        <v>1304</v>
      </c>
      <c r="G205" s="233"/>
      <c r="H205" s="236">
        <v>22</v>
      </c>
      <c r="I205" s="237"/>
      <c r="J205" s="233"/>
      <c r="K205" s="233"/>
      <c r="L205" s="238"/>
      <c r="M205" s="239"/>
      <c r="N205" s="240"/>
      <c r="O205" s="240"/>
      <c r="P205" s="240"/>
      <c r="Q205" s="240"/>
      <c r="R205" s="240"/>
      <c r="S205" s="240"/>
      <c r="T205" s="241"/>
      <c r="U205" s="13"/>
      <c r="V205" s="13"/>
      <c r="W205" s="13"/>
      <c r="X205" s="13"/>
      <c r="Y205" s="13"/>
      <c r="Z205" s="13"/>
      <c r="AA205" s="13"/>
      <c r="AB205" s="13"/>
      <c r="AC205" s="13"/>
      <c r="AD205" s="13"/>
      <c r="AE205" s="13"/>
      <c r="AT205" s="242" t="s">
        <v>166</v>
      </c>
      <c r="AU205" s="242" t="s">
        <v>81</v>
      </c>
      <c r="AV205" s="13" t="s">
        <v>81</v>
      </c>
      <c r="AW205" s="13" t="s">
        <v>33</v>
      </c>
      <c r="AX205" s="13" t="s">
        <v>71</v>
      </c>
      <c r="AY205" s="242" t="s">
        <v>154</v>
      </c>
    </row>
    <row r="206" s="15" customFormat="1">
      <c r="A206" s="15"/>
      <c r="B206" s="269"/>
      <c r="C206" s="270"/>
      <c r="D206" s="227" t="s">
        <v>166</v>
      </c>
      <c r="E206" s="271" t="s">
        <v>19</v>
      </c>
      <c r="F206" s="272" t="s">
        <v>1092</v>
      </c>
      <c r="G206" s="270"/>
      <c r="H206" s="273">
        <v>22</v>
      </c>
      <c r="I206" s="274"/>
      <c r="J206" s="270"/>
      <c r="K206" s="270"/>
      <c r="L206" s="275"/>
      <c r="M206" s="276"/>
      <c r="N206" s="277"/>
      <c r="O206" s="277"/>
      <c r="P206" s="277"/>
      <c r="Q206" s="277"/>
      <c r="R206" s="277"/>
      <c r="S206" s="277"/>
      <c r="T206" s="278"/>
      <c r="U206" s="15"/>
      <c r="V206" s="15"/>
      <c r="W206" s="15"/>
      <c r="X206" s="15"/>
      <c r="Y206" s="15"/>
      <c r="Z206" s="15"/>
      <c r="AA206" s="15"/>
      <c r="AB206" s="15"/>
      <c r="AC206" s="15"/>
      <c r="AD206" s="15"/>
      <c r="AE206" s="15"/>
      <c r="AT206" s="279" t="s">
        <v>166</v>
      </c>
      <c r="AU206" s="279" t="s">
        <v>81</v>
      </c>
      <c r="AV206" s="15" t="s">
        <v>163</v>
      </c>
      <c r="AW206" s="15" t="s">
        <v>33</v>
      </c>
      <c r="AX206" s="15" t="s">
        <v>79</v>
      </c>
      <c r="AY206" s="279" t="s">
        <v>154</v>
      </c>
    </row>
    <row r="207" s="12" customFormat="1" ht="22.8" customHeight="1">
      <c r="A207" s="12"/>
      <c r="B207" s="196"/>
      <c r="C207" s="197"/>
      <c r="D207" s="198" t="s">
        <v>70</v>
      </c>
      <c r="E207" s="210" t="s">
        <v>163</v>
      </c>
      <c r="F207" s="210" t="s">
        <v>1128</v>
      </c>
      <c r="G207" s="197"/>
      <c r="H207" s="197"/>
      <c r="I207" s="200"/>
      <c r="J207" s="211">
        <f>BK207</f>
        <v>0</v>
      </c>
      <c r="K207" s="197"/>
      <c r="L207" s="202"/>
      <c r="M207" s="203"/>
      <c r="N207" s="204"/>
      <c r="O207" s="204"/>
      <c r="P207" s="205">
        <f>SUM(P208:P224)</f>
        <v>0</v>
      </c>
      <c r="Q207" s="204"/>
      <c r="R207" s="205">
        <f>SUM(R208:R224)</f>
        <v>0</v>
      </c>
      <c r="S207" s="204"/>
      <c r="T207" s="206">
        <f>SUM(T208:T224)</f>
        <v>0</v>
      </c>
      <c r="U207" s="12"/>
      <c r="V207" s="12"/>
      <c r="W207" s="12"/>
      <c r="X207" s="12"/>
      <c r="Y207" s="12"/>
      <c r="Z207" s="12"/>
      <c r="AA207" s="12"/>
      <c r="AB207" s="12"/>
      <c r="AC207" s="12"/>
      <c r="AD207" s="12"/>
      <c r="AE207" s="12"/>
      <c r="AR207" s="207" t="s">
        <v>79</v>
      </c>
      <c r="AT207" s="208" t="s">
        <v>70</v>
      </c>
      <c r="AU207" s="208" t="s">
        <v>79</v>
      </c>
      <c r="AY207" s="207" t="s">
        <v>154</v>
      </c>
      <c r="BK207" s="209">
        <f>SUM(BK208:BK224)</f>
        <v>0</v>
      </c>
    </row>
    <row r="208" s="2" customFormat="1">
      <c r="A208" s="38"/>
      <c r="B208" s="39"/>
      <c r="C208" s="247" t="s">
        <v>400</v>
      </c>
      <c r="D208" s="247" t="s">
        <v>228</v>
      </c>
      <c r="E208" s="248" t="s">
        <v>1305</v>
      </c>
      <c r="F208" s="249" t="s">
        <v>1306</v>
      </c>
      <c r="G208" s="250" t="s">
        <v>238</v>
      </c>
      <c r="H208" s="251">
        <v>1.94</v>
      </c>
      <c r="I208" s="252"/>
      <c r="J208" s="253">
        <f>ROUND(I208*H208,2)</f>
        <v>0</v>
      </c>
      <c r="K208" s="249" t="s">
        <v>804</v>
      </c>
      <c r="L208" s="44"/>
      <c r="M208" s="254" t="s">
        <v>19</v>
      </c>
      <c r="N208" s="255" t="s">
        <v>42</v>
      </c>
      <c r="O208" s="84"/>
      <c r="P208" s="223">
        <f>O208*H208</f>
        <v>0</v>
      </c>
      <c r="Q208" s="223">
        <v>0</v>
      </c>
      <c r="R208" s="223">
        <f>Q208*H208</f>
        <v>0</v>
      </c>
      <c r="S208" s="223">
        <v>0</v>
      </c>
      <c r="T208" s="224">
        <f>S208*H208</f>
        <v>0</v>
      </c>
      <c r="U208" s="38"/>
      <c r="V208" s="38"/>
      <c r="W208" s="38"/>
      <c r="X208" s="38"/>
      <c r="Y208" s="38"/>
      <c r="Z208" s="38"/>
      <c r="AA208" s="38"/>
      <c r="AB208" s="38"/>
      <c r="AC208" s="38"/>
      <c r="AD208" s="38"/>
      <c r="AE208" s="38"/>
      <c r="AR208" s="225" t="s">
        <v>163</v>
      </c>
      <c r="AT208" s="225" t="s">
        <v>228</v>
      </c>
      <c r="AU208" s="225" t="s">
        <v>81</v>
      </c>
      <c r="AY208" s="17" t="s">
        <v>154</v>
      </c>
      <c r="BE208" s="226">
        <f>IF(N208="základní",J208,0)</f>
        <v>0</v>
      </c>
      <c r="BF208" s="226">
        <f>IF(N208="snížená",J208,0)</f>
        <v>0</v>
      </c>
      <c r="BG208" s="226">
        <f>IF(N208="zákl. přenesená",J208,0)</f>
        <v>0</v>
      </c>
      <c r="BH208" s="226">
        <f>IF(N208="sníž. přenesená",J208,0)</f>
        <v>0</v>
      </c>
      <c r="BI208" s="226">
        <f>IF(N208="nulová",J208,0)</f>
        <v>0</v>
      </c>
      <c r="BJ208" s="17" t="s">
        <v>79</v>
      </c>
      <c r="BK208" s="226">
        <f>ROUND(I208*H208,2)</f>
        <v>0</v>
      </c>
      <c r="BL208" s="17" t="s">
        <v>163</v>
      </c>
      <c r="BM208" s="225" t="s">
        <v>1186</v>
      </c>
    </row>
    <row r="209" s="2" customFormat="1">
      <c r="A209" s="38"/>
      <c r="B209" s="39"/>
      <c r="C209" s="40"/>
      <c r="D209" s="227" t="s">
        <v>165</v>
      </c>
      <c r="E209" s="40"/>
      <c r="F209" s="228" t="s">
        <v>1306</v>
      </c>
      <c r="G209" s="40"/>
      <c r="H209" s="40"/>
      <c r="I209" s="229"/>
      <c r="J209" s="40"/>
      <c r="K209" s="40"/>
      <c r="L209" s="44"/>
      <c r="M209" s="230"/>
      <c r="N209" s="231"/>
      <c r="O209" s="84"/>
      <c r="P209" s="84"/>
      <c r="Q209" s="84"/>
      <c r="R209" s="84"/>
      <c r="S209" s="84"/>
      <c r="T209" s="85"/>
      <c r="U209" s="38"/>
      <c r="V209" s="38"/>
      <c r="W209" s="38"/>
      <c r="X209" s="38"/>
      <c r="Y209" s="38"/>
      <c r="Z209" s="38"/>
      <c r="AA209" s="38"/>
      <c r="AB209" s="38"/>
      <c r="AC209" s="38"/>
      <c r="AD209" s="38"/>
      <c r="AE209" s="38"/>
      <c r="AT209" s="17" t="s">
        <v>165</v>
      </c>
      <c r="AU209" s="17" t="s">
        <v>81</v>
      </c>
    </row>
    <row r="210" s="13" customFormat="1">
      <c r="A210" s="13"/>
      <c r="B210" s="232"/>
      <c r="C210" s="233"/>
      <c r="D210" s="227" t="s">
        <v>166</v>
      </c>
      <c r="E210" s="234" t="s">
        <v>19</v>
      </c>
      <c r="F210" s="235" t="s">
        <v>1307</v>
      </c>
      <c r="G210" s="233"/>
      <c r="H210" s="236">
        <v>1.25</v>
      </c>
      <c r="I210" s="237"/>
      <c r="J210" s="233"/>
      <c r="K210" s="233"/>
      <c r="L210" s="238"/>
      <c r="M210" s="239"/>
      <c r="N210" s="240"/>
      <c r="O210" s="240"/>
      <c r="P210" s="240"/>
      <c r="Q210" s="240"/>
      <c r="R210" s="240"/>
      <c r="S210" s="240"/>
      <c r="T210" s="241"/>
      <c r="U210" s="13"/>
      <c r="V210" s="13"/>
      <c r="W210" s="13"/>
      <c r="X210" s="13"/>
      <c r="Y210" s="13"/>
      <c r="Z210" s="13"/>
      <c r="AA210" s="13"/>
      <c r="AB210" s="13"/>
      <c r="AC210" s="13"/>
      <c r="AD210" s="13"/>
      <c r="AE210" s="13"/>
      <c r="AT210" s="242" t="s">
        <v>166</v>
      </c>
      <c r="AU210" s="242" t="s">
        <v>81</v>
      </c>
      <c r="AV210" s="13" t="s">
        <v>81</v>
      </c>
      <c r="AW210" s="13" t="s">
        <v>33</v>
      </c>
      <c r="AX210" s="13" t="s">
        <v>71</v>
      </c>
      <c r="AY210" s="242" t="s">
        <v>154</v>
      </c>
    </row>
    <row r="211" s="13" customFormat="1">
      <c r="A211" s="13"/>
      <c r="B211" s="232"/>
      <c r="C211" s="233"/>
      <c r="D211" s="227" t="s">
        <v>166</v>
      </c>
      <c r="E211" s="234" t="s">
        <v>19</v>
      </c>
      <c r="F211" s="235" t="s">
        <v>1308</v>
      </c>
      <c r="G211" s="233"/>
      <c r="H211" s="236">
        <v>0.68999999999999995</v>
      </c>
      <c r="I211" s="237"/>
      <c r="J211" s="233"/>
      <c r="K211" s="233"/>
      <c r="L211" s="238"/>
      <c r="M211" s="239"/>
      <c r="N211" s="240"/>
      <c r="O211" s="240"/>
      <c r="P211" s="240"/>
      <c r="Q211" s="240"/>
      <c r="R211" s="240"/>
      <c r="S211" s="240"/>
      <c r="T211" s="241"/>
      <c r="U211" s="13"/>
      <c r="V211" s="13"/>
      <c r="W211" s="13"/>
      <c r="X211" s="13"/>
      <c r="Y211" s="13"/>
      <c r="Z211" s="13"/>
      <c r="AA211" s="13"/>
      <c r="AB211" s="13"/>
      <c r="AC211" s="13"/>
      <c r="AD211" s="13"/>
      <c r="AE211" s="13"/>
      <c r="AT211" s="242" t="s">
        <v>166</v>
      </c>
      <c r="AU211" s="242" t="s">
        <v>81</v>
      </c>
      <c r="AV211" s="13" t="s">
        <v>81</v>
      </c>
      <c r="AW211" s="13" t="s">
        <v>33</v>
      </c>
      <c r="AX211" s="13" t="s">
        <v>71</v>
      </c>
      <c r="AY211" s="242" t="s">
        <v>154</v>
      </c>
    </row>
    <row r="212" s="15" customFormat="1">
      <c r="A212" s="15"/>
      <c r="B212" s="269"/>
      <c r="C212" s="270"/>
      <c r="D212" s="227" t="s">
        <v>166</v>
      </c>
      <c r="E212" s="271" t="s">
        <v>19</v>
      </c>
      <c r="F212" s="272" t="s">
        <v>1092</v>
      </c>
      <c r="G212" s="270"/>
      <c r="H212" s="273">
        <v>1.94</v>
      </c>
      <c r="I212" s="274"/>
      <c r="J212" s="270"/>
      <c r="K212" s="270"/>
      <c r="L212" s="275"/>
      <c r="M212" s="276"/>
      <c r="N212" s="277"/>
      <c r="O212" s="277"/>
      <c r="P212" s="277"/>
      <c r="Q212" s="277"/>
      <c r="R212" s="277"/>
      <c r="S212" s="277"/>
      <c r="T212" s="278"/>
      <c r="U212" s="15"/>
      <c r="V212" s="15"/>
      <c r="W212" s="15"/>
      <c r="X212" s="15"/>
      <c r="Y212" s="15"/>
      <c r="Z212" s="15"/>
      <c r="AA212" s="15"/>
      <c r="AB212" s="15"/>
      <c r="AC212" s="15"/>
      <c r="AD212" s="15"/>
      <c r="AE212" s="15"/>
      <c r="AT212" s="279" t="s">
        <v>166</v>
      </c>
      <c r="AU212" s="279" t="s">
        <v>81</v>
      </c>
      <c r="AV212" s="15" t="s">
        <v>163</v>
      </c>
      <c r="AW212" s="15" t="s">
        <v>33</v>
      </c>
      <c r="AX212" s="15" t="s">
        <v>79</v>
      </c>
      <c r="AY212" s="279" t="s">
        <v>154</v>
      </c>
    </row>
    <row r="213" s="2" customFormat="1">
      <c r="A213" s="38"/>
      <c r="B213" s="39"/>
      <c r="C213" s="247" t="s">
        <v>407</v>
      </c>
      <c r="D213" s="247" t="s">
        <v>228</v>
      </c>
      <c r="E213" s="248" t="s">
        <v>1309</v>
      </c>
      <c r="F213" s="249" t="s">
        <v>1310</v>
      </c>
      <c r="G213" s="250" t="s">
        <v>231</v>
      </c>
      <c r="H213" s="251">
        <v>36.799999999999997</v>
      </c>
      <c r="I213" s="252"/>
      <c r="J213" s="253">
        <f>ROUND(I213*H213,2)</f>
        <v>0</v>
      </c>
      <c r="K213" s="249" t="s">
        <v>804</v>
      </c>
      <c r="L213" s="44"/>
      <c r="M213" s="254" t="s">
        <v>19</v>
      </c>
      <c r="N213" s="255" t="s">
        <v>42</v>
      </c>
      <c r="O213" s="84"/>
      <c r="P213" s="223">
        <f>O213*H213</f>
        <v>0</v>
      </c>
      <c r="Q213" s="223">
        <v>0</v>
      </c>
      <c r="R213" s="223">
        <f>Q213*H213</f>
        <v>0</v>
      </c>
      <c r="S213" s="223">
        <v>0</v>
      </c>
      <c r="T213" s="224">
        <f>S213*H213</f>
        <v>0</v>
      </c>
      <c r="U213" s="38"/>
      <c r="V213" s="38"/>
      <c r="W213" s="38"/>
      <c r="X213" s="38"/>
      <c r="Y213" s="38"/>
      <c r="Z213" s="38"/>
      <c r="AA213" s="38"/>
      <c r="AB213" s="38"/>
      <c r="AC213" s="38"/>
      <c r="AD213" s="38"/>
      <c r="AE213" s="38"/>
      <c r="AR213" s="225" t="s">
        <v>163</v>
      </c>
      <c r="AT213" s="225" t="s">
        <v>228</v>
      </c>
      <c r="AU213" s="225" t="s">
        <v>81</v>
      </c>
      <c r="AY213" s="17" t="s">
        <v>154</v>
      </c>
      <c r="BE213" s="226">
        <f>IF(N213="základní",J213,0)</f>
        <v>0</v>
      </c>
      <c r="BF213" s="226">
        <f>IF(N213="snížená",J213,0)</f>
        <v>0</v>
      </c>
      <c r="BG213" s="226">
        <f>IF(N213="zákl. přenesená",J213,0)</f>
        <v>0</v>
      </c>
      <c r="BH213" s="226">
        <f>IF(N213="sníž. přenesená",J213,0)</f>
        <v>0</v>
      </c>
      <c r="BI213" s="226">
        <f>IF(N213="nulová",J213,0)</f>
        <v>0</v>
      </c>
      <c r="BJ213" s="17" t="s">
        <v>79</v>
      </c>
      <c r="BK213" s="226">
        <f>ROUND(I213*H213,2)</f>
        <v>0</v>
      </c>
      <c r="BL213" s="17" t="s">
        <v>163</v>
      </c>
      <c r="BM213" s="225" t="s">
        <v>1194</v>
      </c>
    </row>
    <row r="214" s="2" customFormat="1">
      <c r="A214" s="38"/>
      <c r="B214" s="39"/>
      <c r="C214" s="40"/>
      <c r="D214" s="227" t="s">
        <v>165</v>
      </c>
      <c r="E214" s="40"/>
      <c r="F214" s="228" t="s">
        <v>1310</v>
      </c>
      <c r="G214" s="40"/>
      <c r="H214" s="40"/>
      <c r="I214" s="229"/>
      <c r="J214" s="40"/>
      <c r="K214" s="40"/>
      <c r="L214" s="44"/>
      <c r="M214" s="230"/>
      <c r="N214" s="231"/>
      <c r="O214" s="84"/>
      <c r="P214" s="84"/>
      <c r="Q214" s="84"/>
      <c r="R214" s="84"/>
      <c r="S214" s="84"/>
      <c r="T214" s="85"/>
      <c r="U214" s="38"/>
      <c r="V214" s="38"/>
      <c r="W214" s="38"/>
      <c r="X214" s="38"/>
      <c r="Y214" s="38"/>
      <c r="Z214" s="38"/>
      <c r="AA214" s="38"/>
      <c r="AB214" s="38"/>
      <c r="AC214" s="38"/>
      <c r="AD214" s="38"/>
      <c r="AE214" s="38"/>
      <c r="AT214" s="17" t="s">
        <v>165</v>
      </c>
      <c r="AU214" s="17" t="s">
        <v>81</v>
      </c>
    </row>
    <row r="215" s="13" customFormat="1">
      <c r="A215" s="13"/>
      <c r="B215" s="232"/>
      <c r="C215" s="233"/>
      <c r="D215" s="227" t="s">
        <v>166</v>
      </c>
      <c r="E215" s="234" t="s">
        <v>19</v>
      </c>
      <c r="F215" s="235" t="s">
        <v>1311</v>
      </c>
      <c r="G215" s="233"/>
      <c r="H215" s="236">
        <v>36.799999999999997</v>
      </c>
      <c r="I215" s="237"/>
      <c r="J215" s="233"/>
      <c r="K215" s="233"/>
      <c r="L215" s="238"/>
      <c r="M215" s="239"/>
      <c r="N215" s="240"/>
      <c r="O215" s="240"/>
      <c r="P215" s="240"/>
      <c r="Q215" s="240"/>
      <c r="R215" s="240"/>
      <c r="S215" s="240"/>
      <c r="T215" s="241"/>
      <c r="U215" s="13"/>
      <c r="V215" s="13"/>
      <c r="W215" s="13"/>
      <c r="X215" s="13"/>
      <c r="Y215" s="13"/>
      <c r="Z215" s="13"/>
      <c r="AA215" s="13"/>
      <c r="AB215" s="13"/>
      <c r="AC215" s="13"/>
      <c r="AD215" s="13"/>
      <c r="AE215" s="13"/>
      <c r="AT215" s="242" t="s">
        <v>166</v>
      </c>
      <c r="AU215" s="242" t="s">
        <v>81</v>
      </c>
      <c r="AV215" s="13" t="s">
        <v>81</v>
      </c>
      <c r="AW215" s="13" t="s">
        <v>33</v>
      </c>
      <c r="AX215" s="13" t="s">
        <v>71</v>
      </c>
      <c r="AY215" s="242" t="s">
        <v>154</v>
      </c>
    </row>
    <row r="216" s="15" customFormat="1">
      <c r="A216" s="15"/>
      <c r="B216" s="269"/>
      <c r="C216" s="270"/>
      <c r="D216" s="227" t="s">
        <v>166</v>
      </c>
      <c r="E216" s="271" t="s">
        <v>19</v>
      </c>
      <c r="F216" s="272" t="s">
        <v>1092</v>
      </c>
      <c r="G216" s="270"/>
      <c r="H216" s="273">
        <v>36.799999999999997</v>
      </c>
      <c r="I216" s="274"/>
      <c r="J216" s="270"/>
      <c r="K216" s="270"/>
      <c r="L216" s="275"/>
      <c r="M216" s="276"/>
      <c r="N216" s="277"/>
      <c r="O216" s="277"/>
      <c r="P216" s="277"/>
      <c r="Q216" s="277"/>
      <c r="R216" s="277"/>
      <c r="S216" s="277"/>
      <c r="T216" s="278"/>
      <c r="U216" s="15"/>
      <c r="V216" s="15"/>
      <c r="W216" s="15"/>
      <c r="X216" s="15"/>
      <c r="Y216" s="15"/>
      <c r="Z216" s="15"/>
      <c r="AA216" s="15"/>
      <c r="AB216" s="15"/>
      <c r="AC216" s="15"/>
      <c r="AD216" s="15"/>
      <c r="AE216" s="15"/>
      <c r="AT216" s="279" t="s">
        <v>166</v>
      </c>
      <c r="AU216" s="279" t="s">
        <v>81</v>
      </c>
      <c r="AV216" s="15" t="s">
        <v>163</v>
      </c>
      <c r="AW216" s="15" t="s">
        <v>33</v>
      </c>
      <c r="AX216" s="15" t="s">
        <v>79</v>
      </c>
      <c r="AY216" s="279" t="s">
        <v>154</v>
      </c>
    </row>
    <row r="217" s="2" customFormat="1" ht="33" customHeight="1">
      <c r="A217" s="38"/>
      <c r="B217" s="39"/>
      <c r="C217" s="247" t="s">
        <v>414</v>
      </c>
      <c r="D217" s="247" t="s">
        <v>228</v>
      </c>
      <c r="E217" s="248" t="s">
        <v>1312</v>
      </c>
      <c r="F217" s="249" t="s">
        <v>1313</v>
      </c>
      <c r="G217" s="250" t="s">
        <v>231</v>
      </c>
      <c r="H217" s="251">
        <v>20.600000000000001</v>
      </c>
      <c r="I217" s="252"/>
      <c r="J217" s="253">
        <f>ROUND(I217*H217,2)</f>
        <v>0</v>
      </c>
      <c r="K217" s="249" t="s">
        <v>804</v>
      </c>
      <c r="L217" s="44"/>
      <c r="M217" s="254" t="s">
        <v>19</v>
      </c>
      <c r="N217" s="255" t="s">
        <v>42</v>
      </c>
      <c r="O217" s="84"/>
      <c r="P217" s="223">
        <f>O217*H217</f>
        <v>0</v>
      </c>
      <c r="Q217" s="223">
        <v>0</v>
      </c>
      <c r="R217" s="223">
        <f>Q217*H217</f>
        <v>0</v>
      </c>
      <c r="S217" s="223">
        <v>0</v>
      </c>
      <c r="T217" s="224">
        <f>S217*H217</f>
        <v>0</v>
      </c>
      <c r="U217" s="38"/>
      <c r="V217" s="38"/>
      <c r="W217" s="38"/>
      <c r="X217" s="38"/>
      <c r="Y217" s="38"/>
      <c r="Z217" s="38"/>
      <c r="AA217" s="38"/>
      <c r="AB217" s="38"/>
      <c r="AC217" s="38"/>
      <c r="AD217" s="38"/>
      <c r="AE217" s="38"/>
      <c r="AR217" s="225" t="s">
        <v>163</v>
      </c>
      <c r="AT217" s="225" t="s">
        <v>228</v>
      </c>
      <c r="AU217" s="225" t="s">
        <v>81</v>
      </c>
      <c r="AY217" s="17" t="s">
        <v>154</v>
      </c>
      <c r="BE217" s="226">
        <f>IF(N217="základní",J217,0)</f>
        <v>0</v>
      </c>
      <c r="BF217" s="226">
        <f>IF(N217="snížená",J217,0)</f>
        <v>0</v>
      </c>
      <c r="BG217" s="226">
        <f>IF(N217="zákl. přenesená",J217,0)</f>
        <v>0</v>
      </c>
      <c r="BH217" s="226">
        <f>IF(N217="sníž. přenesená",J217,0)</f>
        <v>0</v>
      </c>
      <c r="BI217" s="226">
        <f>IF(N217="nulová",J217,0)</f>
        <v>0</v>
      </c>
      <c r="BJ217" s="17" t="s">
        <v>79</v>
      </c>
      <c r="BK217" s="226">
        <f>ROUND(I217*H217,2)</f>
        <v>0</v>
      </c>
      <c r="BL217" s="17" t="s">
        <v>163</v>
      </c>
      <c r="BM217" s="225" t="s">
        <v>1198</v>
      </c>
    </row>
    <row r="218" s="2" customFormat="1">
      <c r="A218" s="38"/>
      <c r="B218" s="39"/>
      <c r="C218" s="40"/>
      <c r="D218" s="227" t="s">
        <v>165</v>
      </c>
      <c r="E218" s="40"/>
      <c r="F218" s="228" t="s">
        <v>1313</v>
      </c>
      <c r="G218" s="40"/>
      <c r="H218" s="40"/>
      <c r="I218" s="229"/>
      <c r="J218" s="40"/>
      <c r="K218" s="40"/>
      <c r="L218" s="44"/>
      <c r="M218" s="230"/>
      <c r="N218" s="231"/>
      <c r="O218" s="84"/>
      <c r="P218" s="84"/>
      <c r="Q218" s="84"/>
      <c r="R218" s="84"/>
      <c r="S218" s="84"/>
      <c r="T218" s="85"/>
      <c r="U218" s="38"/>
      <c r="V218" s="38"/>
      <c r="W218" s="38"/>
      <c r="X218" s="38"/>
      <c r="Y218" s="38"/>
      <c r="Z218" s="38"/>
      <c r="AA218" s="38"/>
      <c r="AB218" s="38"/>
      <c r="AC218" s="38"/>
      <c r="AD218" s="38"/>
      <c r="AE218" s="38"/>
      <c r="AT218" s="17" t="s">
        <v>165</v>
      </c>
      <c r="AU218" s="17" t="s">
        <v>81</v>
      </c>
    </row>
    <row r="219" s="13" customFormat="1">
      <c r="A219" s="13"/>
      <c r="B219" s="232"/>
      <c r="C219" s="233"/>
      <c r="D219" s="227" t="s">
        <v>166</v>
      </c>
      <c r="E219" s="234" t="s">
        <v>19</v>
      </c>
      <c r="F219" s="235" t="s">
        <v>1314</v>
      </c>
      <c r="G219" s="233"/>
      <c r="H219" s="236">
        <v>8</v>
      </c>
      <c r="I219" s="237"/>
      <c r="J219" s="233"/>
      <c r="K219" s="233"/>
      <c r="L219" s="238"/>
      <c r="M219" s="239"/>
      <c r="N219" s="240"/>
      <c r="O219" s="240"/>
      <c r="P219" s="240"/>
      <c r="Q219" s="240"/>
      <c r="R219" s="240"/>
      <c r="S219" s="240"/>
      <c r="T219" s="241"/>
      <c r="U219" s="13"/>
      <c r="V219" s="13"/>
      <c r="W219" s="13"/>
      <c r="X219" s="13"/>
      <c r="Y219" s="13"/>
      <c r="Z219" s="13"/>
      <c r="AA219" s="13"/>
      <c r="AB219" s="13"/>
      <c r="AC219" s="13"/>
      <c r="AD219" s="13"/>
      <c r="AE219" s="13"/>
      <c r="AT219" s="242" t="s">
        <v>166</v>
      </c>
      <c r="AU219" s="242" t="s">
        <v>81</v>
      </c>
      <c r="AV219" s="13" t="s">
        <v>81</v>
      </c>
      <c r="AW219" s="13" t="s">
        <v>33</v>
      </c>
      <c r="AX219" s="13" t="s">
        <v>71</v>
      </c>
      <c r="AY219" s="242" t="s">
        <v>154</v>
      </c>
    </row>
    <row r="220" s="13" customFormat="1">
      <c r="A220" s="13"/>
      <c r="B220" s="232"/>
      <c r="C220" s="233"/>
      <c r="D220" s="227" t="s">
        <v>166</v>
      </c>
      <c r="E220" s="234" t="s">
        <v>19</v>
      </c>
      <c r="F220" s="235" t="s">
        <v>1315</v>
      </c>
      <c r="G220" s="233"/>
      <c r="H220" s="236">
        <v>8</v>
      </c>
      <c r="I220" s="237"/>
      <c r="J220" s="233"/>
      <c r="K220" s="233"/>
      <c r="L220" s="238"/>
      <c r="M220" s="239"/>
      <c r="N220" s="240"/>
      <c r="O220" s="240"/>
      <c r="P220" s="240"/>
      <c r="Q220" s="240"/>
      <c r="R220" s="240"/>
      <c r="S220" s="240"/>
      <c r="T220" s="241"/>
      <c r="U220" s="13"/>
      <c r="V220" s="13"/>
      <c r="W220" s="13"/>
      <c r="X220" s="13"/>
      <c r="Y220" s="13"/>
      <c r="Z220" s="13"/>
      <c r="AA220" s="13"/>
      <c r="AB220" s="13"/>
      <c r="AC220" s="13"/>
      <c r="AD220" s="13"/>
      <c r="AE220" s="13"/>
      <c r="AT220" s="242" t="s">
        <v>166</v>
      </c>
      <c r="AU220" s="242" t="s">
        <v>81</v>
      </c>
      <c r="AV220" s="13" t="s">
        <v>81</v>
      </c>
      <c r="AW220" s="13" t="s">
        <v>33</v>
      </c>
      <c r="AX220" s="13" t="s">
        <v>71</v>
      </c>
      <c r="AY220" s="242" t="s">
        <v>154</v>
      </c>
    </row>
    <row r="221" s="13" customFormat="1">
      <c r="A221" s="13"/>
      <c r="B221" s="232"/>
      <c r="C221" s="233"/>
      <c r="D221" s="227" t="s">
        <v>166</v>
      </c>
      <c r="E221" s="234" t="s">
        <v>19</v>
      </c>
      <c r="F221" s="235" t="s">
        <v>1316</v>
      </c>
      <c r="G221" s="233"/>
      <c r="H221" s="236">
        <v>4.5999999999999996</v>
      </c>
      <c r="I221" s="237"/>
      <c r="J221" s="233"/>
      <c r="K221" s="233"/>
      <c r="L221" s="238"/>
      <c r="M221" s="239"/>
      <c r="N221" s="240"/>
      <c r="O221" s="240"/>
      <c r="P221" s="240"/>
      <c r="Q221" s="240"/>
      <c r="R221" s="240"/>
      <c r="S221" s="240"/>
      <c r="T221" s="241"/>
      <c r="U221" s="13"/>
      <c r="V221" s="13"/>
      <c r="W221" s="13"/>
      <c r="X221" s="13"/>
      <c r="Y221" s="13"/>
      <c r="Z221" s="13"/>
      <c r="AA221" s="13"/>
      <c r="AB221" s="13"/>
      <c r="AC221" s="13"/>
      <c r="AD221" s="13"/>
      <c r="AE221" s="13"/>
      <c r="AT221" s="242" t="s">
        <v>166</v>
      </c>
      <c r="AU221" s="242" t="s">
        <v>81</v>
      </c>
      <c r="AV221" s="13" t="s">
        <v>81</v>
      </c>
      <c r="AW221" s="13" t="s">
        <v>33</v>
      </c>
      <c r="AX221" s="13" t="s">
        <v>71</v>
      </c>
      <c r="AY221" s="242" t="s">
        <v>154</v>
      </c>
    </row>
    <row r="222" s="15" customFormat="1">
      <c r="A222" s="15"/>
      <c r="B222" s="269"/>
      <c r="C222" s="270"/>
      <c r="D222" s="227" t="s">
        <v>166</v>
      </c>
      <c r="E222" s="271" t="s">
        <v>19</v>
      </c>
      <c r="F222" s="272" t="s">
        <v>1092</v>
      </c>
      <c r="G222" s="270"/>
      <c r="H222" s="273">
        <v>20.600000000000001</v>
      </c>
      <c r="I222" s="274"/>
      <c r="J222" s="270"/>
      <c r="K222" s="270"/>
      <c r="L222" s="275"/>
      <c r="M222" s="276"/>
      <c r="N222" s="277"/>
      <c r="O222" s="277"/>
      <c r="P222" s="277"/>
      <c r="Q222" s="277"/>
      <c r="R222" s="277"/>
      <c r="S222" s="277"/>
      <c r="T222" s="278"/>
      <c r="U222" s="15"/>
      <c r="V222" s="15"/>
      <c r="W222" s="15"/>
      <c r="X222" s="15"/>
      <c r="Y222" s="15"/>
      <c r="Z222" s="15"/>
      <c r="AA222" s="15"/>
      <c r="AB222" s="15"/>
      <c r="AC222" s="15"/>
      <c r="AD222" s="15"/>
      <c r="AE222" s="15"/>
      <c r="AT222" s="279" t="s">
        <v>166</v>
      </c>
      <c r="AU222" s="279" t="s">
        <v>81</v>
      </c>
      <c r="AV222" s="15" t="s">
        <v>163</v>
      </c>
      <c r="AW222" s="15" t="s">
        <v>33</v>
      </c>
      <c r="AX222" s="15" t="s">
        <v>79</v>
      </c>
      <c r="AY222" s="279" t="s">
        <v>154</v>
      </c>
    </row>
    <row r="223" s="2" customFormat="1">
      <c r="A223" s="38"/>
      <c r="B223" s="39"/>
      <c r="C223" s="247" t="s">
        <v>421</v>
      </c>
      <c r="D223" s="247" t="s">
        <v>228</v>
      </c>
      <c r="E223" s="248" t="s">
        <v>1317</v>
      </c>
      <c r="F223" s="249" t="s">
        <v>1318</v>
      </c>
      <c r="G223" s="250" t="s">
        <v>231</v>
      </c>
      <c r="H223" s="251">
        <v>20.600000000000001</v>
      </c>
      <c r="I223" s="252"/>
      <c r="J223" s="253">
        <f>ROUND(I223*H223,2)</f>
        <v>0</v>
      </c>
      <c r="K223" s="249" t="s">
        <v>804</v>
      </c>
      <c r="L223" s="44"/>
      <c r="M223" s="254" t="s">
        <v>19</v>
      </c>
      <c r="N223" s="255" t="s">
        <v>42</v>
      </c>
      <c r="O223" s="84"/>
      <c r="P223" s="223">
        <f>O223*H223</f>
        <v>0</v>
      </c>
      <c r="Q223" s="223">
        <v>0</v>
      </c>
      <c r="R223" s="223">
        <f>Q223*H223</f>
        <v>0</v>
      </c>
      <c r="S223" s="223">
        <v>0</v>
      </c>
      <c r="T223" s="224">
        <f>S223*H223</f>
        <v>0</v>
      </c>
      <c r="U223" s="38"/>
      <c r="V223" s="38"/>
      <c r="W223" s="38"/>
      <c r="X223" s="38"/>
      <c r="Y223" s="38"/>
      <c r="Z223" s="38"/>
      <c r="AA223" s="38"/>
      <c r="AB223" s="38"/>
      <c r="AC223" s="38"/>
      <c r="AD223" s="38"/>
      <c r="AE223" s="38"/>
      <c r="AR223" s="225" t="s">
        <v>163</v>
      </c>
      <c r="AT223" s="225" t="s">
        <v>228</v>
      </c>
      <c r="AU223" s="225" t="s">
        <v>81</v>
      </c>
      <c r="AY223" s="17" t="s">
        <v>154</v>
      </c>
      <c r="BE223" s="226">
        <f>IF(N223="základní",J223,0)</f>
        <v>0</v>
      </c>
      <c r="BF223" s="226">
        <f>IF(N223="snížená",J223,0)</f>
        <v>0</v>
      </c>
      <c r="BG223" s="226">
        <f>IF(N223="zákl. přenesená",J223,0)</f>
        <v>0</v>
      </c>
      <c r="BH223" s="226">
        <f>IF(N223="sníž. přenesená",J223,0)</f>
        <v>0</v>
      </c>
      <c r="BI223" s="226">
        <f>IF(N223="nulová",J223,0)</f>
        <v>0</v>
      </c>
      <c r="BJ223" s="17" t="s">
        <v>79</v>
      </c>
      <c r="BK223" s="226">
        <f>ROUND(I223*H223,2)</f>
        <v>0</v>
      </c>
      <c r="BL223" s="17" t="s">
        <v>163</v>
      </c>
      <c r="BM223" s="225" t="s">
        <v>1201</v>
      </c>
    </row>
    <row r="224" s="2" customFormat="1">
      <c r="A224" s="38"/>
      <c r="B224" s="39"/>
      <c r="C224" s="40"/>
      <c r="D224" s="227" t="s">
        <v>165</v>
      </c>
      <c r="E224" s="40"/>
      <c r="F224" s="228" t="s">
        <v>1318</v>
      </c>
      <c r="G224" s="40"/>
      <c r="H224" s="40"/>
      <c r="I224" s="229"/>
      <c r="J224" s="40"/>
      <c r="K224" s="40"/>
      <c r="L224" s="44"/>
      <c r="M224" s="230"/>
      <c r="N224" s="231"/>
      <c r="O224" s="84"/>
      <c r="P224" s="84"/>
      <c r="Q224" s="84"/>
      <c r="R224" s="84"/>
      <c r="S224" s="84"/>
      <c r="T224" s="85"/>
      <c r="U224" s="38"/>
      <c r="V224" s="38"/>
      <c r="W224" s="38"/>
      <c r="X224" s="38"/>
      <c r="Y224" s="38"/>
      <c r="Z224" s="38"/>
      <c r="AA224" s="38"/>
      <c r="AB224" s="38"/>
      <c r="AC224" s="38"/>
      <c r="AD224" s="38"/>
      <c r="AE224" s="38"/>
      <c r="AT224" s="17" t="s">
        <v>165</v>
      </c>
      <c r="AU224" s="17" t="s">
        <v>81</v>
      </c>
    </row>
    <row r="225" s="12" customFormat="1" ht="22.8" customHeight="1">
      <c r="A225" s="12"/>
      <c r="B225" s="196"/>
      <c r="C225" s="197"/>
      <c r="D225" s="198" t="s">
        <v>70</v>
      </c>
      <c r="E225" s="210" t="s">
        <v>194</v>
      </c>
      <c r="F225" s="210" t="s">
        <v>1145</v>
      </c>
      <c r="G225" s="197"/>
      <c r="H225" s="197"/>
      <c r="I225" s="200"/>
      <c r="J225" s="211">
        <f>BK225</f>
        <v>0</v>
      </c>
      <c r="K225" s="197"/>
      <c r="L225" s="202"/>
      <c r="M225" s="203"/>
      <c r="N225" s="204"/>
      <c r="O225" s="204"/>
      <c r="P225" s="205">
        <f>SUM(P226:P229)</f>
        <v>0</v>
      </c>
      <c r="Q225" s="204"/>
      <c r="R225" s="205">
        <f>SUM(R226:R229)</f>
        <v>0</v>
      </c>
      <c r="S225" s="204"/>
      <c r="T225" s="206">
        <f>SUM(T226:T229)</f>
        <v>0</v>
      </c>
      <c r="U225" s="12"/>
      <c r="V225" s="12"/>
      <c r="W225" s="12"/>
      <c r="X225" s="12"/>
      <c r="Y225" s="12"/>
      <c r="Z225" s="12"/>
      <c r="AA225" s="12"/>
      <c r="AB225" s="12"/>
      <c r="AC225" s="12"/>
      <c r="AD225" s="12"/>
      <c r="AE225" s="12"/>
      <c r="AR225" s="207" t="s">
        <v>79</v>
      </c>
      <c r="AT225" s="208" t="s">
        <v>70</v>
      </c>
      <c r="AU225" s="208" t="s">
        <v>79</v>
      </c>
      <c r="AY225" s="207" t="s">
        <v>154</v>
      </c>
      <c r="BK225" s="209">
        <f>SUM(BK226:BK229)</f>
        <v>0</v>
      </c>
    </row>
    <row r="226" s="2" customFormat="1">
      <c r="A226" s="38"/>
      <c r="B226" s="39"/>
      <c r="C226" s="247" t="s">
        <v>433</v>
      </c>
      <c r="D226" s="247" t="s">
        <v>228</v>
      </c>
      <c r="E226" s="248" t="s">
        <v>1319</v>
      </c>
      <c r="F226" s="249" t="s">
        <v>1320</v>
      </c>
      <c r="G226" s="250" t="s">
        <v>231</v>
      </c>
      <c r="H226" s="251">
        <v>25.600000000000001</v>
      </c>
      <c r="I226" s="252"/>
      <c r="J226" s="253">
        <f>ROUND(I226*H226,2)</f>
        <v>0</v>
      </c>
      <c r="K226" s="249" t="s">
        <v>804</v>
      </c>
      <c r="L226" s="44"/>
      <c r="M226" s="254" t="s">
        <v>19</v>
      </c>
      <c r="N226" s="255" t="s">
        <v>42</v>
      </c>
      <c r="O226" s="84"/>
      <c r="P226" s="223">
        <f>O226*H226</f>
        <v>0</v>
      </c>
      <c r="Q226" s="223">
        <v>0</v>
      </c>
      <c r="R226" s="223">
        <f>Q226*H226</f>
        <v>0</v>
      </c>
      <c r="S226" s="223">
        <v>0</v>
      </c>
      <c r="T226" s="224">
        <f>S226*H226</f>
        <v>0</v>
      </c>
      <c r="U226" s="38"/>
      <c r="V226" s="38"/>
      <c r="W226" s="38"/>
      <c r="X226" s="38"/>
      <c r="Y226" s="38"/>
      <c r="Z226" s="38"/>
      <c r="AA226" s="38"/>
      <c r="AB226" s="38"/>
      <c r="AC226" s="38"/>
      <c r="AD226" s="38"/>
      <c r="AE226" s="38"/>
      <c r="AR226" s="225" t="s">
        <v>163</v>
      </c>
      <c r="AT226" s="225" t="s">
        <v>228</v>
      </c>
      <c r="AU226" s="225" t="s">
        <v>81</v>
      </c>
      <c r="AY226" s="17" t="s">
        <v>154</v>
      </c>
      <c r="BE226" s="226">
        <f>IF(N226="základní",J226,0)</f>
        <v>0</v>
      </c>
      <c r="BF226" s="226">
        <f>IF(N226="snížená",J226,0)</f>
        <v>0</v>
      </c>
      <c r="BG226" s="226">
        <f>IF(N226="zákl. přenesená",J226,0)</f>
        <v>0</v>
      </c>
      <c r="BH226" s="226">
        <f>IF(N226="sníž. přenesená",J226,0)</f>
        <v>0</v>
      </c>
      <c r="BI226" s="226">
        <f>IF(N226="nulová",J226,0)</f>
        <v>0</v>
      </c>
      <c r="BJ226" s="17" t="s">
        <v>79</v>
      </c>
      <c r="BK226" s="226">
        <f>ROUND(I226*H226,2)</f>
        <v>0</v>
      </c>
      <c r="BL226" s="17" t="s">
        <v>163</v>
      </c>
      <c r="BM226" s="225" t="s">
        <v>1204</v>
      </c>
    </row>
    <row r="227" s="2" customFormat="1">
      <c r="A227" s="38"/>
      <c r="B227" s="39"/>
      <c r="C227" s="40"/>
      <c r="D227" s="227" t="s">
        <v>165</v>
      </c>
      <c r="E227" s="40"/>
      <c r="F227" s="228" t="s">
        <v>1320</v>
      </c>
      <c r="G227" s="40"/>
      <c r="H227" s="40"/>
      <c r="I227" s="229"/>
      <c r="J227" s="40"/>
      <c r="K227" s="40"/>
      <c r="L227" s="44"/>
      <c r="M227" s="230"/>
      <c r="N227" s="231"/>
      <c r="O227" s="84"/>
      <c r="P227" s="84"/>
      <c r="Q227" s="84"/>
      <c r="R227" s="84"/>
      <c r="S227" s="84"/>
      <c r="T227" s="85"/>
      <c r="U227" s="38"/>
      <c r="V227" s="38"/>
      <c r="W227" s="38"/>
      <c r="X227" s="38"/>
      <c r="Y227" s="38"/>
      <c r="Z227" s="38"/>
      <c r="AA227" s="38"/>
      <c r="AB227" s="38"/>
      <c r="AC227" s="38"/>
      <c r="AD227" s="38"/>
      <c r="AE227" s="38"/>
      <c r="AT227" s="17" t="s">
        <v>165</v>
      </c>
      <c r="AU227" s="17" t="s">
        <v>81</v>
      </c>
    </row>
    <row r="228" s="13" customFormat="1">
      <c r="A228" s="13"/>
      <c r="B228" s="232"/>
      <c r="C228" s="233"/>
      <c r="D228" s="227" t="s">
        <v>166</v>
      </c>
      <c r="E228" s="234" t="s">
        <v>19</v>
      </c>
      <c r="F228" s="235" t="s">
        <v>1321</v>
      </c>
      <c r="G228" s="233"/>
      <c r="H228" s="236">
        <v>25.600000000000001</v>
      </c>
      <c r="I228" s="237"/>
      <c r="J228" s="233"/>
      <c r="K228" s="233"/>
      <c r="L228" s="238"/>
      <c r="M228" s="239"/>
      <c r="N228" s="240"/>
      <c r="O228" s="240"/>
      <c r="P228" s="240"/>
      <c r="Q228" s="240"/>
      <c r="R228" s="240"/>
      <c r="S228" s="240"/>
      <c r="T228" s="241"/>
      <c r="U228" s="13"/>
      <c r="V228" s="13"/>
      <c r="W228" s="13"/>
      <c r="X228" s="13"/>
      <c r="Y228" s="13"/>
      <c r="Z228" s="13"/>
      <c r="AA228" s="13"/>
      <c r="AB228" s="13"/>
      <c r="AC228" s="13"/>
      <c r="AD228" s="13"/>
      <c r="AE228" s="13"/>
      <c r="AT228" s="242" t="s">
        <v>166</v>
      </c>
      <c r="AU228" s="242" t="s">
        <v>81</v>
      </c>
      <c r="AV228" s="13" t="s">
        <v>81</v>
      </c>
      <c r="AW228" s="13" t="s">
        <v>33</v>
      </c>
      <c r="AX228" s="13" t="s">
        <v>71</v>
      </c>
      <c r="AY228" s="242" t="s">
        <v>154</v>
      </c>
    </row>
    <row r="229" s="15" customFormat="1">
      <c r="A229" s="15"/>
      <c r="B229" s="269"/>
      <c r="C229" s="270"/>
      <c r="D229" s="227" t="s">
        <v>166</v>
      </c>
      <c r="E229" s="271" t="s">
        <v>19</v>
      </c>
      <c r="F229" s="272" t="s">
        <v>1092</v>
      </c>
      <c r="G229" s="270"/>
      <c r="H229" s="273">
        <v>25.600000000000001</v>
      </c>
      <c r="I229" s="274"/>
      <c r="J229" s="270"/>
      <c r="K229" s="270"/>
      <c r="L229" s="275"/>
      <c r="M229" s="276"/>
      <c r="N229" s="277"/>
      <c r="O229" s="277"/>
      <c r="P229" s="277"/>
      <c r="Q229" s="277"/>
      <c r="R229" s="277"/>
      <c r="S229" s="277"/>
      <c r="T229" s="278"/>
      <c r="U229" s="15"/>
      <c r="V229" s="15"/>
      <c r="W229" s="15"/>
      <c r="X229" s="15"/>
      <c r="Y229" s="15"/>
      <c r="Z229" s="15"/>
      <c r="AA229" s="15"/>
      <c r="AB229" s="15"/>
      <c r="AC229" s="15"/>
      <c r="AD229" s="15"/>
      <c r="AE229" s="15"/>
      <c r="AT229" s="279" t="s">
        <v>166</v>
      </c>
      <c r="AU229" s="279" t="s">
        <v>81</v>
      </c>
      <c r="AV229" s="15" t="s">
        <v>163</v>
      </c>
      <c r="AW229" s="15" t="s">
        <v>33</v>
      </c>
      <c r="AX229" s="15" t="s">
        <v>79</v>
      </c>
      <c r="AY229" s="279" t="s">
        <v>154</v>
      </c>
    </row>
    <row r="230" s="12" customFormat="1" ht="22.8" customHeight="1">
      <c r="A230" s="12"/>
      <c r="B230" s="196"/>
      <c r="C230" s="197"/>
      <c r="D230" s="198" t="s">
        <v>70</v>
      </c>
      <c r="E230" s="210" t="s">
        <v>162</v>
      </c>
      <c r="F230" s="210" t="s">
        <v>1322</v>
      </c>
      <c r="G230" s="197"/>
      <c r="H230" s="197"/>
      <c r="I230" s="200"/>
      <c r="J230" s="211">
        <f>BK230</f>
        <v>0</v>
      </c>
      <c r="K230" s="197"/>
      <c r="L230" s="202"/>
      <c r="M230" s="203"/>
      <c r="N230" s="204"/>
      <c r="O230" s="204"/>
      <c r="P230" s="205">
        <f>SUM(P231:P238)</f>
        <v>0</v>
      </c>
      <c r="Q230" s="204"/>
      <c r="R230" s="205">
        <f>SUM(R231:R238)</f>
        <v>0</v>
      </c>
      <c r="S230" s="204"/>
      <c r="T230" s="206">
        <f>SUM(T231:T238)</f>
        <v>0</v>
      </c>
      <c r="U230" s="12"/>
      <c r="V230" s="12"/>
      <c r="W230" s="12"/>
      <c r="X230" s="12"/>
      <c r="Y230" s="12"/>
      <c r="Z230" s="12"/>
      <c r="AA230" s="12"/>
      <c r="AB230" s="12"/>
      <c r="AC230" s="12"/>
      <c r="AD230" s="12"/>
      <c r="AE230" s="12"/>
      <c r="AR230" s="207" t="s">
        <v>79</v>
      </c>
      <c r="AT230" s="208" t="s">
        <v>70</v>
      </c>
      <c r="AU230" s="208" t="s">
        <v>79</v>
      </c>
      <c r="AY230" s="207" t="s">
        <v>154</v>
      </c>
      <c r="BK230" s="209">
        <f>SUM(BK231:BK238)</f>
        <v>0</v>
      </c>
    </row>
    <row r="231" s="2" customFormat="1">
      <c r="A231" s="38"/>
      <c r="B231" s="39"/>
      <c r="C231" s="247" t="s">
        <v>439</v>
      </c>
      <c r="D231" s="247" t="s">
        <v>228</v>
      </c>
      <c r="E231" s="248" t="s">
        <v>1323</v>
      </c>
      <c r="F231" s="249" t="s">
        <v>1324</v>
      </c>
      <c r="G231" s="250" t="s">
        <v>170</v>
      </c>
      <c r="H231" s="251">
        <v>16</v>
      </c>
      <c r="I231" s="252"/>
      <c r="J231" s="253">
        <f>ROUND(I231*H231,2)</f>
        <v>0</v>
      </c>
      <c r="K231" s="249" t="s">
        <v>804</v>
      </c>
      <c r="L231" s="44"/>
      <c r="M231" s="254" t="s">
        <v>19</v>
      </c>
      <c r="N231" s="255" t="s">
        <v>42</v>
      </c>
      <c r="O231" s="84"/>
      <c r="P231" s="223">
        <f>O231*H231</f>
        <v>0</v>
      </c>
      <c r="Q231" s="223">
        <v>0</v>
      </c>
      <c r="R231" s="223">
        <f>Q231*H231</f>
        <v>0</v>
      </c>
      <c r="S231" s="223">
        <v>0</v>
      </c>
      <c r="T231" s="224">
        <f>S231*H231</f>
        <v>0</v>
      </c>
      <c r="U231" s="38"/>
      <c r="V231" s="38"/>
      <c r="W231" s="38"/>
      <c r="X231" s="38"/>
      <c r="Y231" s="38"/>
      <c r="Z231" s="38"/>
      <c r="AA231" s="38"/>
      <c r="AB231" s="38"/>
      <c r="AC231" s="38"/>
      <c r="AD231" s="38"/>
      <c r="AE231" s="38"/>
      <c r="AR231" s="225" t="s">
        <v>163</v>
      </c>
      <c r="AT231" s="225" t="s">
        <v>228</v>
      </c>
      <c r="AU231" s="225" t="s">
        <v>81</v>
      </c>
      <c r="AY231" s="17" t="s">
        <v>154</v>
      </c>
      <c r="BE231" s="226">
        <f>IF(N231="základní",J231,0)</f>
        <v>0</v>
      </c>
      <c r="BF231" s="226">
        <f>IF(N231="snížená",J231,0)</f>
        <v>0</v>
      </c>
      <c r="BG231" s="226">
        <f>IF(N231="zákl. přenesená",J231,0)</f>
        <v>0</v>
      </c>
      <c r="BH231" s="226">
        <f>IF(N231="sníž. přenesená",J231,0)</f>
        <v>0</v>
      </c>
      <c r="BI231" s="226">
        <f>IF(N231="nulová",J231,0)</f>
        <v>0</v>
      </c>
      <c r="BJ231" s="17" t="s">
        <v>79</v>
      </c>
      <c r="BK231" s="226">
        <f>ROUND(I231*H231,2)</f>
        <v>0</v>
      </c>
      <c r="BL231" s="17" t="s">
        <v>163</v>
      </c>
      <c r="BM231" s="225" t="s">
        <v>1256</v>
      </c>
    </row>
    <row r="232" s="2" customFormat="1">
      <c r="A232" s="38"/>
      <c r="B232" s="39"/>
      <c r="C232" s="40"/>
      <c r="D232" s="227" t="s">
        <v>165</v>
      </c>
      <c r="E232" s="40"/>
      <c r="F232" s="228" t="s">
        <v>1324</v>
      </c>
      <c r="G232" s="40"/>
      <c r="H232" s="40"/>
      <c r="I232" s="229"/>
      <c r="J232" s="40"/>
      <c r="K232" s="40"/>
      <c r="L232" s="44"/>
      <c r="M232" s="230"/>
      <c r="N232" s="231"/>
      <c r="O232" s="84"/>
      <c r="P232" s="84"/>
      <c r="Q232" s="84"/>
      <c r="R232" s="84"/>
      <c r="S232" s="84"/>
      <c r="T232" s="85"/>
      <c r="U232" s="38"/>
      <c r="V232" s="38"/>
      <c r="W232" s="38"/>
      <c r="X232" s="38"/>
      <c r="Y232" s="38"/>
      <c r="Z232" s="38"/>
      <c r="AA232" s="38"/>
      <c r="AB232" s="38"/>
      <c r="AC232" s="38"/>
      <c r="AD232" s="38"/>
      <c r="AE232" s="38"/>
      <c r="AT232" s="17" t="s">
        <v>165</v>
      </c>
      <c r="AU232" s="17" t="s">
        <v>81</v>
      </c>
    </row>
    <row r="233" s="13" customFormat="1">
      <c r="A233" s="13"/>
      <c r="B233" s="232"/>
      <c r="C233" s="233"/>
      <c r="D233" s="227" t="s">
        <v>166</v>
      </c>
      <c r="E233" s="234" t="s">
        <v>19</v>
      </c>
      <c r="F233" s="235" t="s">
        <v>1325</v>
      </c>
      <c r="G233" s="233"/>
      <c r="H233" s="236">
        <v>16</v>
      </c>
      <c r="I233" s="237"/>
      <c r="J233" s="233"/>
      <c r="K233" s="233"/>
      <c r="L233" s="238"/>
      <c r="M233" s="239"/>
      <c r="N233" s="240"/>
      <c r="O233" s="240"/>
      <c r="P233" s="240"/>
      <c r="Q233" s="240"/>
      <c r="R233" s="240"/>
      <c r="S233" s="240"/>
      <c r="T233" s="241"/>
      <c r="U233" s="13"/>
      <c r="V233" s="13"/>
      <c r="W233" s="13"/>
      <c r="X233" s="13"/>
      <c r="Y233" s="13"/>
      <c r="Z233" s="13"/>
      <c r="AA233" s="13"/>
      <c r="AB233" s="13"/>
      <c r="AC233" s="13"/>
      <c r="AD233" s="13"/>
      <c r="AE233" s="13"/>
      <c r="AT233" s="242" t="s">
        <v>166</v>
      </c>
      <c r="AU233" s="242" t="s">
        <v>81</v>
      </c>
      <c r="AV233" s="13" t="s">
        <v>81</v>
      </c>
      <c r="AW233" s="13" t="s">
        <v>33</v>
      </c>
      <c r="AX233" s="13" t="s">
        <v>71</v>
      </c>
      <c r="AY233" s="242" t="s">
        <v>154</v>
      </c>
    </row>
    <row r="234" s="15" customFormat="1">
      <c r="A234" s="15"/>
      <c r="B234" s="269"/>
      <c r="C234" s="270"/>
      <c r="D234" s="227" t="s">
        <v>166</v>
      </c>
      <c r="E234" s="271" t="s">
        <v>19</v>
      </c>
      <c r="F234" s="272" t="s">
        <v>1092</v>
      </c>
      <c r="G234" s="270"/>
      <c r="H234" s="273">
        <v>16</v>
      </c>
      <c r="I234" s="274"/>
      <c r="J234" s="270"/>
      <c r="K234" s="270"/>
      <c r="L234" s="275"/>
      <c r="M234" s="276"/>
      <c r="N234" s="277"/>
      <c r="O234" s="277"/>
      <c r="P234" s="277"/>
      <c r="Q234" s="277"/>
      <c r="R234" s="277"/>
      <c r="S234" s="277"/>
      <c r="T234" s="278"/>
      <c r="U234" s="15"/>
      <c r="V234" s="15"/>
      <c r="W234" s="15"/>
      <c r="X234" s="15"/>
      <c r="Y234" s="15"/>
      <c r="Z234" s="15"/>
      <c r="AA234" s="15"/>
      <c r="AB234" s="15"/>
      <c r="AC234" s="15"/>
      <c r="AD234" s="15"/>
      <c r="AE234" s="15"/>
      <c r="AT234" s="279" t="s">
        <v>166</v>
      </c>
      <c r="AU234" s="279" t="s">
        <v>81</v>
      </c>
      <c r="AV234" s="15" t="s">
        <v>163</v>
      </c>
      <c r="AW234" s="15" t="s">
        <v>33</v>
      </c>
      <c r="AX234" s="15" t="s">
        <v>79</v>
      </c>
      <c r="AY234" s="279" t="s">
        <v>154</v>
      </c>
    </row>
    <row r="235" s="2" customFormat="1" ht="16.5" customHeight="1">
      <c r="A235" s="38"/>
      <c r="B235" s="39"/>
      <c r="C235" s="247" t="s">
        <v>445</v>
      </c>
      <c r="D235" s="247" t="s">
        <v>228</v>
      </c>
      <c r="E235" s="248" t="s">
        <v>1326</v>
      </c>
      <c r="F235" s="249" t="s">
        <v>1327</v>
      </c>
      <c r="G235" s="250" t="s">
        <v>160</v>
      </c>
      <c r="H235" s="251">
        <v>2</v>
      </c>
      <c r="I235" s="252"/>
      <c r="J235" s="253">
        <f>ROUND(I235*H235,2)</f>
        <v>0</v>
      </c>
      <c r="K235" s="249" t="s">
        <v>804</v>
      </c>
      <c r="L235" s="44"/>
      <c r="M235" s="254" t="s">
        <v>19</v>
      </c>
      <c r="N235" s="255" t="s">
        <v>42</v>
      </c>
      <c r="O235" s="84"/>
      <c r="P235" s="223">
        <f>O235*H235</f>
        <v>0</v>
      </c>
      <c r="Q235" s="223">
        <v>0</v>
      </c>
      <c r="R235" s="223">
        <f>Q235*H235</f>
        <v>0</v>
      </c>
      <c r="S235" s="223">
        <v>0</v>
      </c>
      <c r="T235" s="224">
        <f>S235*H235</f>
        <v>0</v>
      </c>
      <c r="U235" s="38"/>
      <c r="V235" s="38"/>
      <c r="W235" s="38"/>
      <c r="X235" s="38"/>
      <c r="Y235" s="38"/>
      <c r="Z235" s="38"/>
      <c r="AA235" s="38"/>
      <c r="AB235" s="38"/>
      <c r="AC235" s="38"/>
      <c r="AD235" s="38"/>
      <c r="AE235" s="38"/>
      <c r="AR235" s="225" t="s">
        <v>163</v>
      </c>
      <c r="AT235" s="225" t="s">
        <v>228</v>
      </c>
      <c r="AU235" s="225" t="s">
        <v>81</v>
      </c>
      <c r="AY235" s="17" t="s">
        <v>154</v>
      </c>
      <c r="BE235" s="226">
        <f>IF(N235="základní",J235,0)</f>
        <v>0</v>
      </c>
      <c r="BF235" s="226">
        <f>IF(N235="snížená",J235,0)</f>
        <v>0</v>
      </c>
      <c r="BG235" s="226">
        <f>IF(N235="zákl. přenesená",J235,0)</f>
        <v>0</v>
      </c>
      <c r="BH235" s="226">
        <f>IF(N235="sníž. přenesená",J235,0)</f>
        <v>0</v>
      </c>
      <c r="BI235" s="226">
        <f>IF(N235="nulová",J235,0)</f>
        <v>0</v>
      </c>
      <c r="BJ235" s="17" t="s">
        <v>79</v>
      </c>
      <c r="BK235" s="226">
        <f>ROUND(I235*H235,2)</f>
        <v>0</v>
      </c>
      <c r="BL235" s="17" t="s">
        <v>163</v>
      </c>
      <c r="BM235" s="225" t="s">
        <v>1257</v>
      </c>
    </row>
    <row r="236" s="2" customFormat="1">
      <c r="A236" s="38"/>
      <c r="B236" s="39"/>
      <c r="C236" s="40"/>
      <c r="D236" s="227" t="s">
        <v>165</v>
      </c>
      <c r="E236" s="40"/>
      <c r="F236" s="228" t="s">
        <v>1327</v>
      </c>
      <c r="G236" s="40"/>
      <c r="H236" s="40"/>
      <c r="I236" s="229"/>
      <c r="J236" s="40"/>
      <c r="K236" s="40"/>
      <c r="L236" s="44"/>
      <c r="M236" s="230"/>
      <c r="N236" s="231"/>
      <c r="O236" s="84"/>
      <c r="P236" s="84"/>
      <c r="Q236" s="84"/>
      <c r="R236" s="84"/>
      <c r="S236" s="84"/>
      <c r="T236" s="85"/>
      <c r="U236" s="38"/>
      <c r="V236" s="38"/>
      <c r="W236" s="38"/>
      <c r="X236" s="38"/>
      <c r="Y236" s="38"/>
      <c r="Z236" s="38"/>
      <c r="AA236" s="38"/>
      <c r="AB236" s="38"/>
      <c r="AC236" s="38"/>
      <c r="AD236" s="38"/>
      <c r="AE236" s="38"/>
      <c r="AT236" s="17" t="s">
        <v>165</v>
      </c>
      <c r="AU236" s="17" t="s">
        <v>81</v>
      </c>
    </row>
    <row r="237" s="2" customFormat="1" ht="16.5" customHeight="1">
      <c r="A237" s="38"/>
      <c r="B237" s="39"/>
      <c r="C237" s="212" t="s">
        <v>451</v>
      </c>
      <c r="D237" s="212" t="s">
        <v>157</v>
      </c>
      <c r="E237" s="214" t="s">
        <v>1328</v>
      </c>
      <c r="F237" s="215" t="s">
        <v>1329</v>
      </c>
      <c r="G237" s="216" t="s">
        <v>160</v>
      </c>
      <c r="H237" s="217">
        <v>2</v>
      </c>
      <c r="I237" s="218"/>
      <c r="J237" s="219">
        <f>ROUND(I237*H237,2)</f>
        <v>0</v>
      </c>
      <c r="K237" s="215" t="s">
        <v>804</v>
      </c>
      <c r="L237" s="220"/>
      <c r="M237" s="221" t="s">
        <v>19</v>
      </c>
      <c r="N237" s="222" t="s">
        <v>42</v>
      </c>
      <c r="O237" s="84"/>
      <c r="P237" s="223">
        <f>O237*H237</f>
        <v>0</v>
      </c>
      <c r="Q237" s="223">
        <v>0</v>
      </c>
      <c r="R237" s="223">
        <f>Q237*H237</f>
        <v>0</v>
      </c>
      <c r="S237" s="223">
        <v>0</v>
      </c>
      <c r="T237" s="224">
        <f>S237*H237</f>
        <v>0</v>
      </c>
      <c r="U237" s="38"/>
      <c r="V237" s="38"/>
      <c r="W237" s="38"/>
      <c r="X237" s="38"/>
      <c r="Y237" s="38"/>
      <c r="Z237" s="38"/>
      <c r="AA237" s="38"/>
      <c r="AB237" s="38"/>
      <c r="AC237" s="38"/>
      <c r="AD237" s="38"/>
      <c r="AE237" s="38"/>
      <c r="AR237" s="225" t="s">
        <v>162</v>
      </c>
      <c r="AT237" s="225" t="s">
        <v>157</v>
      </c>
      <c r="AU237" s="225" t="s">
        <v>81</v>
      </c>
      <c r="AY237" s="17" t="s">
        <v>154</v>
      </c>
      <c r="BE237" s="226">
        <f>IF(N237="základní",J237,0)</f>
        <v>0</v>
      </c>
      <c r="BF237" s="226">
        <f>IF(N237="snížená",J237,0)</f>
        <v>0</v>
      </c>
      <c r="BG237" s="226">
        <f>IF(N237="zákl. přenesená",J237,0)</f>
        <v>0</v>
      </c>
      <c r="BH237" s="226">
        <f>IF(N237="sníž. přenesená",J237,0)</f>
        <v>0</v>
      </c>
      <c r="BI237" s="226">
        <f>IF(N237="nulová",J237,0)</f>
        <v>0</v>
      </c>
      <c r="BJ237" s="17" t="s">
        <v>79</v>
      </c>
      <c r="BK237" s="226">
        <f>ROUND(I237*H237,2)</f>
        <v>0</v>
      </c>
      <c r="BL237" s="17" t="s">
        <v>163</v>
      </c>
      <c r="BM237" s="225" t="s">
        <v>1258</v>
      </c>
    </row>
    <row r="238" s="2" customFormat="1">
      <c r="A238" s="38"/>
      <c r="B238" s="39"/>
      <c r="C238" s="40"/>
      <c r="D238" s="227" t="s">
        <v>165</v>
      </c>
      <c r="E238" s="40"/>
      <c r="F238" s="228" t="s">
        <v>1329</v>
      </c>
      <c r="G238" s="40"/>
      <c r="H238" s="40"/>
      <c r="I238" s="229"/>
      <c r="J238" s="40"/>
      <c r="K238" s="40"/>
      <c r="L238" s="44"/>
      <c r="M238" s="230"/>
      <c r="N238" s="231"/>
      <c r="O238" s="84"/>
      <c r="P238" s="84"/>
      <c r="Q238" s="84"/>
      <c r="R238" s="84"/>
      <c r="S238" s="84"/>
      <c r="T238" s="85"/>
      <c r="U238" s="38"/>
      <c r="V238" s="38"/>
      <c r="W238" s="38"/>
      <c r="X238" s="38"/>
      <c r="Y238" s="38"/>
      <c r="Z238" s="38"/>
      <c r="AA238" s="38"/>
      <c r="AB238" s="38"/>
      <c r="AC238" s="38"/>
      <c r="AD238" s="38"/>
      <c r="AE238" s="38"/>
      <c r="AT238" s="17" t="s">
        <v>165</v>
      </c>
      <c r="AU238" s="17" t="s">
        <v>81</v>
      </c>
    </row>
    <row r="239" s="12" customFormat="1" ht="22.8" customHeight="1">
      <c r="A239" s="12"/>
      <c r="B239" s="196"/>
      <c r="C239" s="197"/>
      <c r="D239" s="198" t="s">
        <v>70</v>
      </c>
      <c r="E239" s="210" t="s">
        <v>205</v>
      </c>
      <c r="F239" s="210" t="s">
        <v>1149</v>
      </c>
      <c r="G239" s="197"/>
      <c r="H239" s="197"/>
      <c r="I239" s="200"/>
      <c r="J239" s="211">
        <f>BK239</f>
        <v>0</v>
      </c>
      <c r="K239" s="197"/>
      <c r="L239" s="202"/>
      <c r="M239" s="203"/>
      <c r="N239" s="204"/>
      <c r="O239" s="204"/>
      <c r="P239" s="205">
        <f>SUM(P240:P267)</f>
        <v>0</v>
      </c>
      <c r="Q239" s="204"/>
      <c r="R239" s="205">
        <f>SUM(R240:R267)</f>
        <v>0</v>
      </c>
      <c r="S239" s="204"/>
      <c r="T239" s="206">
        <f>SUM(T240:T267)</f>
        <v>0</v>
      </c>
      <c r="U239" s="12"/>
      <c r="V239" s="12"/>
      <c r="W239" s="12"/>
      <c r="X239" s="12"/>
      <c r="Y239" s="12"/>
      <c r="Z239" s="12"/>
      <c r="AA239" s="12"/>
      <c r="AB239" s="12"/>
      <c r="AC239" s="12"/>
      <c r="AD239" s="12"/>
      <c r="AE239" s="12"/>
      <c r="AR239" s="207" t="s">
        <v>79</v>
      </c>
      <c r="AT239" s="208" t="s">
        <v>70</v>
      </c>
      <c r="AU239" s="208" t="s">
        <v>79</v>
      </c>
      <c r="AY239" s="207" t="s">
        <v>154</v>
      </c>
      <c r="BK239" s="209">
        <f>SUM(BK240:BK267)</f>
        <v>0</v>
      </c>
    </row>
    <row r="240" s="2" customFormat="1">
      <c r="A240" s="38"/>
      <c r="B240" s="39"/>
      <c r="C240" s="247" t="s">
        <v>458</v>
      </c>
      <c r="D240" s="247" t="s">
        <v>228</v>
      </c>
      <c r="E240" s="248" t="s">
        <v>1330</v>
      </c>
      <c r="F240" s="249" t="s">
        <v>1331</v>
      </c>
      <c r="G240" s="250" t="s">
        <v>231</v>
      </c>
      <c r="H240" s="251">
        <v>18.399999999999999</v>
      </c>
      <c r="I240" s="252"/>
      <c r="J240" s="253">
        <f>ROUND(I240*H240,2)</f>
        <v>0</v>
      </c>
      <c r="K240" s="249" t="s">
        <v>804</v>
      </c>
      <c r="L240" s="44"/>
      <c r="M240" s="254" t="s">
        <v>19</v>
      </c>
      <c r="N240" s="255" t="s">
        <v>42</v>
      </c>
      <c r="O240" s="84"/>
      <c r="P240" s="223">
        <f>O240*H240</f>
        <v>0</v>
      </c>
      <c r="Q240" s="223">
        <v>0</v>
      </c>
      <c r="R240" s="223">
        <f>Q240*H240</f>
        <v>0</v>
      </c>
      <c r="S240" s="223">
        <v>0</v>
      </c>
      <c r="T240" s="224">
        <f>S240*H240</f>
        <v>0</v>
      </c>
      <c r="U240" s="38"/>
      <c r="V240" s="38"/>
      <c r="W240" s="38"/>
      <c r="X240" s="38"/>
      <c r="Y240" s="38"/>
      <c r="Z240" s="38"/>
      <c r="AA240" s="38"/>
      <c r="AB240" s="38"/>
      <c r="AC240" s="38"/>
      <c r="AD240" s="38"/>
      <c r="AE240" s="38"/>
      <c r="AR240" s="225" t="s">
        <v>163</v>
      </c>
      <c r="AT240" s="225" t="s">
        <v>228</v>
      </c>
      <c r="AU240" s="225" t="s">
        <v>81</v>
      </c>
      <c r="AY240" s="17" t="s">
        <v>154</v>
      </c>
      <c r="BE240" s="226">
        <f>IF(N240="základní",J240,0)</f>
        <v>0</v>
      </c>
      <c r="BF240" s="226">
        <f>IF(N240="snížená",J240,0)</f>
        <v>0</v>
      </c>
      <c r="BG240" s="226">
        <f>IF(N240="zákl. přenesená",J240,0)</f>
        <v>0</v>
      </c>
      <c r="BH240" s="226">
        <f>IF(N240="sníž. přenesená",J240,0)</f>
        <v>0</v>
      </c>
      <c r="BI240" s="226">
        <f>IF(N240="nulová",J240,0)</f>
        <v>0</v>
      </c>
      <c r="BJ240" s="17" t="s">
        <v>79</v>
      </c>
      <c r="BK240" s="226">
        <f>ROUND(I240*H240,2)</f>
        <v>0</v>
      </c>
      <c r="BL240" s="17" t="s">
        <v>163</v>
      </c>
      <c r="BM240" s="225" t="s">
        <v>1259</v>
      </c>
    </row>
    <row r="241" s="2" customFormat="1">
      <c r="A241" s="38"/>
      <c r="B241" s="39"/>
      <c r="C241" s="40"/>
      <c r="D241" s="227" t="s">
        <v>165</v>
      </c>
      <c r="E241" s="40"/>
      <c r="F241" s="228" t="s">
        <v>1331</v>
      </c>
      <c r="G241" s="40"/>
      <c r="H241" s="40"/>
      <c r="I241" s="229"/>
      <c r="J241" s="40"/>
      <c r="K241" s="40"/>
      <c r="L241" s="44"/>
      <c r="M241" s="230"/>
      <c r="N241" s="231"/>
      <c r="O241" s="84"/>
      <c r="P241" s="84"/>
      <c r="Q241" s="84"/>
      <c r="R241" s="84"/>
      <c r="S241" s="84"/>
      <c r="T241" s="85"/>
      <c r="U241" s="38"/>
      <c r="V241" s="38"/>
      <c r="W241" s="38"/>
      <c r="X241" s="38"/>
      <c r="Y241" s="38"/>
      <c r="Z241" s="38"/>
      <c r="AA241" s="38"/>
      <c r="AB241" s="38"/>
      <c r="AC241" s="38"/>
      <c r="AD241" s="38"/>
      <c r="AE241" s="38"/>
      <c r="AT241" s="17" t="s">
        <v>165</v>
      </c>
      <c r="AU241" s="17" t="s">
        <v>81</v>
      </c>
    </row>
    <row r="242" s="13" customFormat="1">
      <c r="A242" s="13"/>
      <c r="B242" s="232"/>
      <c r="C242" s="233"/>
      <c r="D242" s="227" t="s">
        <v>166</v>
      </c>
      <c r="E242" s="234" t="s">
        <v>19</v>
      </c>
      <c r="F242" s="235" t="s">
        <v>1332</v>
      </c>
      <c r="G242" s="233"/>
      <c r="H242" s="236">
        <v>18.399999999999999</v>
      </c>
      <c r="I242" s="237"/>
      <c r="J242" s="233"/>
      <c r="K242" s="233"/>
      <c r="L242" s="238"/>
      <c r="M242" s="239"/>
      <c r="N242" s="240"/>
      <c r="O242" s="240"/>
      <c r="P242" s="240"/>
      <c r="Q242" s="240"/>
      <c r="R242" s="240"/>
      <c r="S242" s="240"/>
      <c r="T242" s="241"/>
      <c r="U242" s="13"/>
      <c r="V242" s="13"/>
      <c r="W242" s="13"/>
      <c r="X242" s="13"/>
      <c r="Y242" s="13"/>
      <c r="Z242" s="13"/>
      <c r="AA242" s="13"/>
      <c r="AB242" s="13"/>
      <c r="AC242" s="13"/>
      <c r="AD242" s="13"/>
      <c r="AE242" s="13"/>
      <c r="AT242" s="242" t="s">
        <v>166</v>
      </c>
      <c r="AU242" s="242" t="s">
        <v>81</v>
      </c>
      <c r="AV242" s="13" t="s">
        <v>81</v>
      </c>
      <c r="AW242" s="13" t="s">
        <v>33</v>
      </c>
      <c r="AX242" s="13" t="s">
        <v>71</v>
      </c>
      <c r="AY242" s="242" t="s">
        <v>154</v>
      </c>
    </row>
    <row r="243" s="15" customFormat="1">
      <c r="A243" s="15"/>
      <c r="B243" s="269"/>
      <c r="C243" s="270"/>
      <c r="D243" s="227" t="s">
        <v>166</v>
      </c>
      <c r="E243" s="271" t="s">
        <v>19</v>
      </c>
      <c r="F243" s="272" t="s">
        <v>1092</v>
      </c>
      <c r="G243" s="270"/>
      <c r="H243" s="273">
        <v>18.399999999999999</v>
      </c>
      <c r="I243" s="274"/>
      <c r="J243" s="270"/>
      <c r="K243" s="270"/>
      <c r="L243" s="275"/>
      <c r="M243" s="276"/>
      <c r="N243" s="277"/>
      <c r="O243" s="277"/>
      <c r="P243" s="277"/>
      <c r="Q243" s="277"/>
      <c r="R243" s="277"/>
      <c r="S243" s="277"/>
      <c r="T243" s="278"/>
      <c r="U243" s="15"/>
      <c r="V243" s="15"/>
      <c r="W243" s="15"/>
      <c r="X243" s="15"/>
      <c r="Y243" s="15"/>
      <c r="Z243" s="15"/>
      <c r="AA243" s="15"/>
      <c r="AB243" s="15"/>
      <c r="AC243" s="15"/>
      <c r="AD243" s="15"/>
      <c r="AE243" s="15"/>
      <c r="AT243" s="279" t="s">
        <v>166</v>
      </c>
      <c r="AU243" s="279" t="s">
        <v>81</v>
      </c>
      <c r="AV243" s="15" t="s">
        <v>163</v>
      </c>
      <c r="AW243" s="15" t="s">
        <v>33</v>
      </c>
      <c r="AX243" s="15" t="s">
        <v>79</v>
      </c>
      <c r="AY243" s="279" t="s">
        <v>154</v>
      </c>
    </row>
    <row r="244" s="2" customFormat="1">
      <c r="A244" s="38"/>
      <c r="B244" s="39"/>
      <c r="C244" s="247" t="s">
        <v>465</v>
      </c>
      <c r="D244" s="247" t="s">
        <v>228</v>
      </c>
      <c r="E244" s="248" t="s">
        <v>1333</v>
      </c>
      <c r="F244" s="249" t="s">
        <v>1334</v>
      </c>
      <c r="G244" s="250" t="s">
        <v>238</v>
      </c>
      <c r="H244" s="251">
        <v>1.2</v>
      </c>
      <c r="I244" s="252"/>
      <c r="J244" s="253">
        <f>ROUND(I244*H244,2)</f>
        <v>0</v>
      </c>
      <c r="K244" s="249" t="s">
        <v>804</v>
      </c>
      <c r="L244" s="44"/>
      <c r="M244" s="254" t="s">
        <v>19</v>
      </c>
      <c r="N244" s="255" t="s">
        <v>42</v>
      </c>
      <c r="O244" s="84"/>
      <c r="P244" s="223">
        <f>O244*H244</f>
        <v>0</v>
      </c>
      <c r="Q244" s="223">
        <v>0</v>
      </c>
      <c r="R244" s="223">
        <f>Q244*H244</f>
        <v>0</v>
      </c>
      <c r="S244" s="223">
        <v>0</v>
      </c>
      <c r="T244" s="224">
        <f>S244*H244</f>
        <v>0</v>
      </c>
      <c r="U244" s="38"/>
      <c r="V244" s="38"/>
      <c r="W244" s="38"/>
      <c r="X244" s="38"/>
      <c r="Y244" s="38"/>
      <c r="Z244" s="38"/>
      <c r="AA244" s="38"/>
      <c r="AB244" s="38"/>
      <c r="AC244" s="38"/>
      <c r="AD244" s="38"/>
      <c r="AE244" s="38"/>
      <c r="AR244" s="225" t="s">
        <v>163</v>
      </c>
      <c r="AT244" s="225" t="s">
        <v>228</v>
      </c>
      <c r="AU244" s="225" t="s">
        <v>81</v>
      </c>
      <c r="AY244" s="17" t="s">
        <v>154</v>
      </c>
      <c r="BE244" s="226">
        <f>IF(N244="základní",J244,0)</f>
        <v>0</v>
      </c>
      <c r="BF244" s="226">
        <f>IF(N244="snížená",J244,0)</f>
        <v>0</v>
      </c>
      <c r="BG244" s="226">
        <f>IF(N244="zákl. přenesená",J244,0)</f>
        <v>0</v>
      </c>
      <c r="BH244" s="226">
        <f>IF(N244="sníž. přenesená",J244,0)</f>
        <v>0</v>
      </c>
      <c r="BI244" s="226">
        <f>IF(N244="nulová",J244,0)</f>
        <v>0</v>
      </c>
      <c r="BJ244" s="17" t="s">
        <v>79</v>
      </c>
      <c r="BK244" s="226">
        <f>ROUND(I244*H244,2)</f>
        <v>0</v>
      </c>
      <c r="BL244" s="17" t="s">
        <v>163</v>
      </c>
      <c r="BM244" s="225" t="s">
        <v>1335</v>
      </c>
    </row>
    <row r="245" s="2" customFormat="1">
      <c r="A245" s="38"/>
      <c r="B245" s="39"/>
      <c r="C245" s="40"/>
      <c r="D245" s="227" t="s">
        <v>165</v>
      </c>
      <c r="E245" s="40"/>
      <c r="F245" s="228" t="s">
        <v>1334</v>
      </c>
      <c r="G245" s="40"/>
      <c r="H245" s="40"/>
      <c r="I245" s="229"/>
      <c r="J245" s="40"/>
      <c r="K245" s="40"/>
      <c r="L245" s="44"/>
      <c r="M245" s="230"/>
      <c r="N245" s="231"/>
      <c r="O245" s="84"/>
      <c r="P245" s="84"/>
      <c r="Q245" s="84"/>
      <c r="R245" s="84"/>
      <c r="S245" s="84"/>
      <c r="T245" s="85"/>
      <c r="U245" s="38"/>
      <c r="V245" s="38"/>
      <c r="W245" s="38"/>
      <c r="X245" s="38"/>
      <c r="Y245" s="38"/>
      <c r="Z245" s="38"/>
      <c r="AA245" s="38"/>
      <c r="AB245" s="38"/>
      <c r="AC245" s="38"/>
      <c r="AD245" s="38"/>
      <c r="AE245" s="38"/>
      <c r="AT245" s="17" t="s">
        <v>165</v>
      </c>
      <c r="AU245" s="17" t="s">
        <v>81</v>
      </c>
    </row>
    <row r="246" s="13" customFormat="1">
      <c r="A246" s="13"/>
      <c r="B246" s="232"/>
      <c r="C246" s="233"/>
      <c r="D246" s="227" t="s">
        <v>166</v>
      </c>
      <c r="E246" s="234" t="s">
        <v>19</v>
      </c>
      <c r="F246" s="235" t="s">
        <v>1336</v>
      </c>
      <c r="G246" s="233"/>
      <c r="H246" s="236">
        <v>1.2</v>
      </c>
      <c r="I246" s="237"/>
      <c r="J246" s="233"/>
      <c r="K246" s="233"/>
      <c r="L246" s="238"/>
      <c r="M246" s="239"/>
      <c r="N246" s="240"/>
      <c r="O246" s="240"/>
      <c r="P246" s="240"/>
      <c r="Q246" s="240"/>
      <c r="R246" s="240"/>
      <c r="S246" s="240"/>
      <c r="T246" s="241"/>
      <c r="U246" s="13"/>
      <c r="V246" s="13"/>
      <c r="W246" s="13"/>
      <c r="X246" s="13"/>
      <c r="Y246" s="13"/>
      <c r="Z246" s="13"/>
      <c r="AA246" s="13"/>
      <c r="AB246" s="13"/>
      <c r="AC246" s="13"/>
      <c r="AD246" s="13"/>
      <c r="AE246" s="13"/>
      <c r="AT246" s="242" t="s">
        <v>166</v>
      </c>
      <c r="AU246" s="242" t="s">
        <v>81</v>
      </c>
      <c r="AV246" s="13" t="s">
        <v>81</v>
      </c>
      <c r="AW246" s="13" t="s">
        <v>33</v>
      </c>
      <c r="AX246" s="13" t="s">
        <v>71</v>
      </c>
      <c r="AY246" s="242" t="s">
        <v>154</v>
      </c>
    </row>
    <row r="247" s="15" customFormat="1">
      <c r="A247" s="15"/>
      <c r="B247" s="269"/>
      <c r="C247" s="270"/>
      <c r="D247" s="227" t="s">
        <v>166</v>
      </c>
      <c r="E247" s="271" t="s">
        <v>19</v>
      </c>
      <c r="F247" s="272" t="s">
        <v>1092</v>
      </c>
      <c r="G247" s="270"/>
      <c r="H247" s="273">
        <v>1.2</v>
      </c>
      <c r="I247" s="274"/>
      <c r="J247" s="270"/>
      <c r="K247" s="270"/>
      <c r="L247" s="275"/>
      <c r="M247" s="276"/>
      <c r="N247" s="277"/>
      <c r="O247" s="277"/>
      <c r="P247" s="277"/>
      <c r="Q247" s="277"/>
      <c r="R247" s="277"/>
      <c r="S247" s="277"/>
      <c r="T247" s="278"/>
      <c r="U247" s="15"/>
      <c r="V247" s="15"/>
      <c r="W247" s="15"/>
      <c r="X247" s="15"/>
      <c r="Y247" s="15"/>
      <c r="Z247" s="15"/>
      <c r="AA247" s="15"/>
      <c r="AB247" s="15"/>
      <c r="AC247" s="15"/>
      <c r="AD247" s="15"/>
      <c r="AE247" s="15"/>
      <c r="AT247" s="279" t="s">
        <v>166</v>
      </c>
      <c r="AU247" s="279" t="s">
        <v>81</v>
      </c>
      <c r="AV247" s="15" t="s">
        <v>163</v>
      </c>
      <c r="AW247" s="15" t="s">
        <v>33</v>
      </c>
      <c r="AX247" s="15" t="s">
        <v>79</v>
      </c>
      <c r="AY247" s="279" t="s">
        <v>154</v>
      </c>
    </row>
    <row r="248" s="2" customFormat="1" ht="16.5" customHeight="1">
      <c r="A248" s="38"/>
      <c r="B248" s="39"/>
      <c r="C248" s="247" t="s">
        <v>470</v>
      </c>
      <c r="D248" s="247" t="s">
        <v>228</v>
      </c>
      <c r="E248" s="248" t="s">
        <v>1337</v>
      </c>
      <c r="F248" s="249" t="s">
        <v>1338</v>
      </c>
      <c r="G248" s="250" t="s">
        <v>231</v>
      </c>
      <c r="H248" s="251">
        <v>11</v>
      </c>
      <c r="I248" s="252"/>
      <c r="J248" s="253">
        <f>ROUND(I248*H248,2)</f>
        <v>0</v>
      </c>
      <c r="K248" s="249" t="s">
        <v>804</v>
      </c>
      <c r="L248" s="44"/>
      <c r="M248" s="254" t="s">
        <v>19</v>
      </c>
      <c r="N248" s="255" t="s">
        <v>42</v>
      </c>
      <c r="O248" s="84"/>
      <c r="P248" s="223">
        <f>O248*H248</f>
        <v>0</v>
      </c>
      <c r="Q248" s="223">
        <v>0</v>
      </c>
      <c r="R248" s="223">
        <f>Q248*H248</f>
        <v>0</v>
      </c>
      <c r="S248" s="223">
        <v>0</v>
      </c>
      <c r="T248" s="224">
        <f>S248*H248</f>
        <v>0</v>
      </c>
      <c r="U248" s="38"/>
      <c r="V248" s="38"/>
      <c r="W248" s="38"/>
      <c r="X248" s="38"/>
      <c r="Y248" s="38"/>
      <c r="Z248" s="38"/>
      <c r="AA248" s="38"/>
      <c r="AB248" s="38"/>
      <c r="AC248" s="38"/>
      <c r="AD248" s="38"/>
      <c r="AE248" s="38"/>
      <c r="AR248" s="225" t="s">
        <v>163</v>
      </c>
      <c r="AT248" s="225" t="s">
        <v>228</v>
      </c>
      <c r="AU248" s="225" t="s">
        <v>81</v>
      </c>
      <c r="AY248" s="17" t="s">
        <v>154</v>
      </c>
      <c r="BE248" s="226">
        <f>IF(N248="základní",J248,0)</f>
        <v>0</v>
      </c>
      <c r="BF248" s="226">
        <f>IF(N248="snížená",J248,0)</f>
        <v>0</v>
      </c>
      <c r="BG248" s="226">
        <f>IF(N248="zákl. přenesená",J248,0)</f>
        <v>0</v>
      </c>
      <c r="BH248" s="226">
        <f>IF(N248="sníž. přenesená",J248,0)</f>
        <v>0</v>
      </c>
      <c r="BI248" s="226">
        <f>IF(N248="nulová",J248,0)</f>
        <v>0</v>
      </c>
      <c r="BJ248" s="17" t="s">
        <v>79</v>
      </c>
      <c r="BK248" s="226">
        <f>ROUND(I248*H248,2)</f>
        <v>0</v>
      </c>
      <c r="BL248" s="17" t="s">
        <v>163</v>
      </c>
      <c r="BM248" s="225" t="s">
        <v>1339</v>
      </c>
    </row>
    <row r="249" s="2" customFormat="1">
      <c r="A249" s="38"/>
      <c r="B249" s="39"/>
      <c r="C249" s="40"/>
      <c r="D249" s="227" t="s">
        <v>165</v>
      </c>
      <c r="E249" s="40"/>
      <c r="F249" s="228" t="s">
        <v>1338</v>
      </c>
      <c r="G249" s="40"/>
      <c r="H249" s="40"/>
      <c r="I249" s="229"/>
      <c r="J249" s="40"/>
      <c r="K249" s="40"/>
      <c r="L249" s="44"/>
      <c r="M249" s="230"/>
      <c r="N249" s="231"/>
      <c r="O249" s="84"/>
      <c r="P249" s="84"/>
      <c r="Q249" s="84"/>
      <c r="R249" s="84"/>
      <c r="S249" s="84"/>
      <c r="T249" s="85"/>
      <c r="U249" s="38"/>
      <c r="V249" s="38"/>
      <c r="W249" s="38"/>
      <c r="X249" s="38"/>
      <c r="Y249" s="38"/>
      <c r="Z249" s="38"/>
      <c r="AA249" s="38"/>
      <c r="AB249" s="38"/>
      <c r="AC249" s="38"/>
      <c r="AD249" s="38"/>
      <c r="AE249" s="38"/>
      <c r="AT249" s="17" t="s">
        <v>165</v>
      </c>
      <c r="AU249" s="17" t="s">
        <v>81</v>
      </c>
    </row>
    <row r="250" s="13" customFormat="1">
      <c r="A250" s="13"/>
      <c r="B250" s="232"/>
      <c r="C250" s="233"/>
      <c r="D250" s="227" t="s">
        <v>166</v>
      </c>
      <c r="E250" s="234" t="s">
        <v>19</v>
      </c>
      <c r="F250" s="235" t="s">
        <v>1340</v>
      </c>
      <c r="G250" s="233"/>
      <c r="H250" s="236">
        <v>11</v>
      </c>
      <c r="I250" s="237"/>
      <c r="J250" s="233"/>
      <c r="K250" s="233"/>
      <c r="L250" s="238"/>
      <c r="M250" s="239"/>
      <c r="N250" s="240"/>
      <c r="O250" s="240"/>
      <c r="P250" s="240"/>
      <c r="Q250" s="240"/>
      <c r="R250" s="240"/>
      <c r="S250" s="240"/>
      <c r="T250" s="241"/>
      <c r="U250" s="13"/>
      <c r="V250" s="13"/>
      <c r="W250" s="13"/>
      <c r="X250" s="13"/>
      <c r="Y250" s="13"/>
      <c r="Z250" s="13"/>
      <c r="AA250" s="13"/>
      <c r="AB250" s="13"/>
      <c r="AC250" s="13"/>
      <c r="AD250" s="13"/>
      <c r="AE250" s="13"/>
      <c r="AT250" s="242" t="s">
        <v>166</v>
      </c>
      <c r="AU250" s="242" t="s">
        <v>81</v>
      </c>
      <c r="AV250" s="13" t="s">
        <v>81</v>
      </c>
      <c r="AW250" s="13" t="s">
        <v>33</v>
      </c>
      <c r="AX250" s="13" t="s">
        <v>71</v>
      </c>
      <c r="AY250" s="242" t="s">
        <v>154</v>
      </c>
    </row>
    <row r="251" s="15" customFormat="1">
      <c r="A251" s="15"/>
      <c r="B251" s="269"/>
      <c r="C251" s="270"/>
      <c r="D251" s="227" t="s">
        <v>166</v>
      </c>
      <c r="E251" s="271" t="s">
        <v>19</v>
      </c>
      <c r="F251" s="272" t="s">
        <v>1092</v>
      </c>
      <c r="G251" s="270"/>
      <c r="H251" s="273">
        <v>11</v>
      </c>
      <c r="I251" s="274"/>
      <c r="J251" s="270"/>
      <c r="K251" s="270"/>
      <c r="L251" s="275"/>
      <c r="M251" s="276"/>
      <c r="N251" s="277"/>
      <c r="O251" s="277"/>
      <c r="P251" s="277"/>
      <c r="Q251" s="277"/>
      <c r="R251" s="277"/>
      <c r="S251" s="277"/>
      <c r="T251" s="278"/>
      <c r="U251" s="15"/>
      <c r="V251" s="15"/>
      <c r="W251" s="15"/>
      <c r="X251" s="15"/>
      <c r="Y251" s="15"/>
      <c r="Z251" s="15"/>
      <c r="AA251" s="15"/>
      <c r="AB251" s="15"/>
      <c r="AC251" s="15"/>
      <c r="AD251" s="15"/>
      <c r="AE251" s="15"/>
      <c r="AT251" s="279" t="s">
        <v>166</v>
      </c>
      <c r="AU251" s="279" t="s">
        <v>81</v>
      </c>
      <c r="AV251" s="15" t="s">
        <v>163</v>
      </c>
      <c r="AW251" s="15" t="s">
        <v>33</v>
      </c>
      <c r="AX251" s="15" t="s">
        <v>79</v>
      </c>
      <c r="AY251" s="279" t="s">
        <v>154</v>
      </c>
    </row>
    <row r="252" s="2" customFormat="1">
      <c r="A252" s="38"/>
      <c r="B252" s="39"/>
      <c r="C252" s="247" t="s">
        <v>475</v>
      </c>
      <c r="D252" s="247" t="s">
        <v>228</v>
      </c>
      <c r="E252" s="248" t="s">
        <v>1341</v>
      </c>
      <c r="F252" s="249" t="s">
        <v>1342</v>
      </c>
      <c r="G252" s="250" t="s">
        <v>231</v>
      </c>
      <c r="H252" s="251">
        <v>32</v>
      </c>
      <c r="I252" s="252"/>
      <c r="J252" s="253">
        <f>ROUND(I252*H252,2)</f>
        <v>0</v>
      </c>
      <c r="K252" s="249" t="s">
        <v>804</v>
      </c>
      <c r="L252" s="44"/>
      <c r="M252" s="254" t="s">
        <v>19</v>
      </c>
      <c r="N252" s="255" t="s">
        <v>42</v>
      </c>
      <c r="O252" s="84"/>
      <c r="P252" s="223">
        <f>O252*H252</f>
        <v>0</v>
      </c>
      <c r="Q252" s="223">
        <v>0</v>
      </c>
      <c r="R252" s="223">
        <f>Q252*H252</f>
        <v>0</v>
      </c>
      <c r="S252" s="223">
        <v>0</v>
      </c>
      <c r="T252" s="224">
        <f>S252*H252</f>
        <v>0</v>
      </c>
      <c r="U252" s="38"/>
      <c r="V252" s="38"/>
      <c r="W252" s="38"/>
      <c r="X252" s="38"/>
      <c r="Y252" s="38"/>
      <c r="Z252" s="38"/>
      <c r="AA252" s="38"/>
      <c r="AB252" s="38"/>
      <c r="AC252" s="38"/>
      <c r="AD252" s="38"/>
      <c r="AE252" s="38"/>
      <c r="AR252" s="225" t="s">
        <v>163</v>
      </c>
      <c r="AT252" s="225" t="s">
        <v>228</v>
      </c>
      <c r="AU252" s="225" t="s">
        <v>81</v>
      </c>
      <c r="AY252" s="17" t="s">
        <v>154</v>
      </c>
      <c r="BE252" s="226">
        <f>IF(N252="základní",J252,0)</f>
        <v>0</v>
      </c>
      <c r="BF252" s="226">
        <f>IF(N252="snížená",J252,0)</f>
        <v>0</v>
      </c>
      <c r="BG252" s="226">
        <f>IF(N252="zákl. přenesená",J252,0)</f>
        <v>0</v>
      </c>
      <c r="BH252" s="226">
        <f>IF(N252="sníž. přenesená",J252,0)</f>
        <v>0</v>
      </c>
      <c r="BI252" s="226">
        <f>IF(N252="nulová",J252,0)</f>
        <v>0</v>
      </c>
      <c r="BJ252" s="17" t="s">
        <v>79</v>
      </c>
      <c r="BK252" s="226">
        <f>ROUND(I252*H252,2)</f>
        <v>0</v>
      </c>
      <c r="BL252" s="17" t="s">
        <v>163</v>
      </c>
      <c r="BM252" s="225" t="s">
        <v>1343</v>
      </c>
    </row>
    <row r="253" s="2" customFormat="1">
      <c r="A253" s="38"/>
      <c r="B253" s="39"/>
      <c r="C253" s="40"/>
      <c r="D253" s="227" t="s">
        <v>165</v>
      </c>
      <c r="E253" s="40"/>
      <c r="F253" s="228" t="s">
        <v>1342</v>
      </c>
      <c r="G253" s="40"/>
      <c r="H253" s="40"/>
      <c r="I253" s="229"/>
      <c r="J253" s="40"/>
      <c r="K253" s="40"/>
      <c r="L253" s="44"/>
      <c r="M253" s="230"/>
      <c r="N253" s="231"/>
      <c r="O253" s="84"/>
      <c r="P253" s="84"/>
      <c r="Q253" s="84"/>
      <c r="R253" s="84"/>
      <c r="S253" s="84"/>
      <c r="T253" s="85"/>
      <c r="U253" s="38"/>
      <c r="V253" s="38"/>
      <c r="W253" s="38"/>
      <c r="X253" s="38"/>
      <c r="Y253" s="38"/>
      <c r="Z253" s="38"/>
      <c r="AA253" s="38"/>
      <c r="AB253" s="38"/>
      <c r="AC253" s="38"/>
      <c r="AD253" s="38"/>
      <c r="AE253" s="38"/>
      <c r="AT253" s="17" t="s">
        <v>165</v>
      </c>
      <c r="AU253" s="17" t="s">
        <v>81</v>
      </c>
    </row>
    <row r="254" s="13" customFormat="1">
      <c r="A254" s="13"/>
      <c r="B254" s="232"/>
      <c r="C254" s="233"/>
      <c r="D254" s="227" t="s">
        <v>166</v>
      </c>
      <c r="E254" s="234" t="s">
        <v>19</v>
      </c>
      <c r="F254" s="235" t="s">
        <v>1344</v>
      </c>
      <c r="G254" s="233"/>
      <c r="H254" s="236">
        <v>32</v>
      </c>
      <c r="I254" s="237"/>
      <c r="J254" s="233"/>
      <c r="K254" s="233"/>
      <c r="L254" s="238"/>
      <c r="M254" s="239"/>
      <c r="N254" s="240"/>
      <c r="O254" s="240"/>
      <c r="P254" s="240"/>
      <c r="Q254" s="240"/>
      <c r="R254" s="240"/>
      <c r="S254" s="240"/>
      <c r="T254" s="241"/>
      <c r="U254" s="13"/>
      <c r="V254" s="13"/>
      <c r="W254" s="13"/>
      <c r="X254" s="13"/>
      <c r="Y254" s="13"/>
      <c r="Z254" s="13"/>
      <c r="AA254" s="13"/>
      <c r="AB254" s="13"/>
      <c r="AC254" s="13"/>
      <c r="AD254" s="13"/>
      <c r="AE254" s="13"/>
      <c r="AT254" s="242" t="s">
        <v>166</v>
      </c>
      <c r="AU254" s="242" t="s">
        <v>81</v>
      </c>
      <c r="AV254" s="13" t="s">
        <v>81</v>
      </c>
      <c r="AW254" s="13" t="s">
        <v>33</v>
      </c>
      <c r="AX254" s="13" t="s">
        <v>71</v>
      </c>
      <c r="AY254" s="242" t="s">
        <v>154</v>
      </c>
    </row>
    <row r="255" s="15" customFormat="1">
      <c r="A255" s="15"/>
      <c r="B255" s="269"/>
      <c r="C255" s="270"/>
      <c r="D255" s="227" t="s">
        <v>166</v>
      </c>
      <c r="E255" s="271" t="s">
        <v>19</v>
      </c>
      <c r="F255" s="272" t="s">
        <v>1092</v>
      </c>
      <c r="G255" s="270"/>
      <c r="H255" s="273">
        <v>32</v>
      </c>
      <c r="I255" s="274"/>
      <c r="J255" s="270"/>
      <c r="K255" s="270"/>
      <c r="L255" s="275"/>
      <c r="M255" s="276"/>
      <c r="N255" s="277"/>
      <c r="O255" s="277"/>
      <c r="P255" s="277"/>
      <c r="Q255" s="277"/>
      <c r="R255" s="277"/>
      <c r="S255" s="277"/>
      <c r="T255" s="278"/>
      <c r="U255" s="15"/>
      <c r="V255" s="15"/>
      <c r="W255" s="15"/>
      <c r="X255" s="15"/>
      <c r="Y255" s="15"/>
      <c r="Z255" s="15"/>
      <c r="AA255" s="15"/>
      <c r="AB255" s="15"/>
      <c r="AC255" s="15"/>
      <c r="AD255" s="15"/>
      <c r="AE255" s="15"/>
      <c r="AT255" s="279" t="s">
        <v>166</v>
      </c>
      <c r="AU255" s="279" t="s">
        <v>81</v>
      </c>
      <c r="AV255" s="15" t="s">
        <v>163</v>
      </c>
      <c r="AW255" s="15" t="s">
        <v>33</v>
      </c>
      <c r="AX255" s="15" t="s">
        <v>79</v>
      </c>
      <c r="AY255" s="279" t="s">
        <v>154</v>
      </c>
    </row>
    <row r="256" s="2" customFormat="1">
      <c r="A256" s="38"/>
      <c r="B256" s="39"/>
      <c r="C256" s="247" t="s">
        <v>481</v>
      </c>
      <c r="D256" s="247" t="s">
        <v>228</v>
      </c>
      <c r="E256" s="248" t="s">
        <v>1150</v>
      </c>
      <c r="F256" s="249" t="s">
        <v>1151</v>
      </c>
      <c r="G256" s="250" t="s">
        <v>160</v>
      </c>
      <c r="H256" s="251">
        <v>1</v>
      </c>
      <c r="I256" s="252"/>
      <c r="J256" s="253">
        <f>ROUND(I256*H256,2)</f>
        <v>0</v>
      </c>
      <c r="K256" s="249" t="s">
        <v>804</v>
      </c>
      <c r="L256" s="44"/>
      <c r="M256" s="254" t="s">
        <v>19</v>
      </c>
      <c r="N256" s="255" t="s">
        <v>42</v>
      </c>
      <c r="O256" s="84"/>
      <c r="P256" s="223">
        <f>O256*H256</f>
        <v>0</v>
      </c>
      <c r="Q256" s="223">
        <v>0</v>
      </c>
      <c r="R256" s="223">
        <f>Q256*H256</f>
        <v>0</v>
      </c>
      <c r="S256" s="223">
        <v>0</v>
      </c>
      <c r="T256" s="224">
        <f>S256*H256</f>
        <v>0</v>
      </c>
      <c r="U256" s="38"/>
      <c r="V256" s="38"/>
      <c r="W256" s="38"/>
      <c r="X256" s="38"/>
      <c r="Y256" s="38"/>
      <c r="Z256" s="38"/>
      <c r="AA256" s="38"/>
      <c r="AB256" s="38"/>
      <c r="AC256" s="38"/>
      <c r="AD256" s="38"/>
      <c r="AE256" s="38"/>
      <c r="AR256" s="225" t="s">
        <v>163</v>
      </c>
      <c r="AT256" s="225" t="s">
        <v>228</v>
      </c>
      <c r="AU256" s="225" t="s">
        <v>81</v>
      </c>
      <c r="AY256" s="17" t="s">
        <v>154</v>
      </c>
      <c r="BE256" s="226">
        <f>IF(N256="základní",J256,0)</f>
        <v>0</v>
      </c>
      <c r="BF256" s="226">
        <f>IF(N256="snížená",J256,0)</f>
        <v>0</v>
      </c>
      <c r="BG256" s="226">
        <f>IF(N256="zákl. přenesená",J256,0)</f>
        <v>0</v>
      </c>
      <c r="BH256" s="226">
        <f>IF(N256="sníž. přenesená",J256,0)</f>
        <v>0</v>
      </c>
      <c r="BI256" s="226">
        <f>IF(N256="nulová",J256,0)</f>
        <v>0</v>
      </c>
      <c r="BJ256" s="17" t="s">
        <v>79</v>
      </c>
      <c r="BK256" s="226">
        <f>ROUND(I256*H256,2)</f>
        <v>0</v>
      </c>
      <c r="BL256" s="17" t="s">
        <v>163</v>
      </c>
      <c r="BM256" s="225" t="s">
        <v>1345</v>
      </c>
    </row>
    <row r="257" s="2" customFormat="1">
      <c r="A257" s="38"/>
      <c r="B257" s="39"/>
      <c r="C257" s="40"/>
      <c r="D257" s="227" t="s">
        <v>165</v>
      </c>
      <c r="E257" s="40"/>
      <c r="F257" s="228" t="s">
        <v>1151</v>
      </c>
      <c r="G257" s="40"/>
      <c r="H257" s="40"/>
      <c r="I257" s="229"/>
      <c r="J257" s="40"/>
      <c r="K257" s="40"/>
      <c r="L257" s="44"/>
      <c r="M257" s="230"/>
      <c r="N257" s="231"/>
      <c r="O257" s="84"/>
      <c r="P257" s="84"/>
      <c r="Q257" s="84"/>
      <c r="R257" s="84"/>
      <c r="S257" s="84"/>
      <c r="T257" s="85"/>
      <c r="U257" s="38"/>
      <c r="V257" s="38"/>
      <c r="W257" s="38"/>
      <c r="X257" s="38"/>
      <c r="Y257" s="38"/>
      <c r="Z257" s="38"/>
      <c r="AA257" s="38"/>
      <c r="AB257" s="38"/>
      <c r="AC257" s="38"/>
      <c r="AD257" s="38"/>
      <c r="AE257" s="38"/>
      <c r="AT257" s="17" t="s">
        <v>165</v>
      </c>
      <c r="AU257" s="17" t="s">
        <v>81</v>
      </c>
    </row>
    <row r="258" s="2" customFormat="1" ht="21.75" customHeight="1">
      <c r="A258" s="38"/>
      <c r="B258" s="39"/>
      <c r="C258" s="247" t="s">
        <v>619</v>
      </c>
      <c r="D258" s="247" t="s">
        <v>228</v>
      </c>
      <c r="E258" s="248" t="s">
        <v>1346</v>
      </c>
      <c r="F258" s="249" t="s">
        <v>1347</v>
      </c>
      <c r="G258" s="250" t="s">
        <v>231</v>
      </c>
      <c r="H258" s="251">
        <v>57.799999999999997</v>
      </c>
      <c r="I258" s="252"/>
      <c r="J258" s="253">
        <f>ROUND(I258*H258,2)</f>
        <v>0</v>
      </c>
      <c r="K258" s="249" t="s">
        <v>804</v>
      </c>
      <c r="L258" s="44"/>
      <c r="M258" s="254" t="s">
        <v>19</v>
      </c>
      <c r="N258" s="255" t="s">
        <v>42</v>
      </c>
      <c r="O258" s="84"/>
      <c r="P258" s="223">
        <f>O258*H258</f>
        <v>0</v>
      </c>
      <c r="Q258" s="223">
        <v>0</v>
      </c>
      <c r="R258" s="223">
        <f>Q258*H258</f>
        <v>0</v>
      </c>
      <c r="S258" s="223">
        <v>0</v>
      </c>
      <c r="T258" s="224">
        <f>S258*H258</f>
        <v>0</v>
      </c>
      <c r="U258" s="38"/>
      <c r="V258" s="38"/>
      <c r="W258" s="38"/>
      <c r="X258" s="38"/>
      <c r="Y258" s="38"/>
      <c r="Z258" s="38"/>
      <c r="AA258" s="38"/>
      <c r="AB258" s="38"/>
      <c r="AC258" s="38"/>
      <c r="AD258" s="38"/>
      <c r="AE258" s="38"/>
      <c r="AR258" s="225" t="s">
        <v>163</v>
      </c>
      <c r="AT258" s="225" t="s">
        <v>228</v>
      </c>
      <c r="AU258" s="225" t="s">
        <v>81</v>
      </c>
      <c r="AY258" s="17" t="s">
        <v>154</v>
      </c>
      <c r="BE258" s="226">
        <f>IF(N258="základní",J258,0)</f>
        <v>0</v>
      </c>
      <c r="BF258" s="226">
        <f>IF(N258="snížená",J258,0)</f>
        <v>0</v>
      </c>
      <c r="BG258" s="226">
        <f>IF(N258="zákl. přenesená",J258,0)</f>
        <v>0</v>
      </c>
      <c r="BH258" s="226">
        <f>IF(N258="sníž. přenesená",J258,0)</f>
        <v>0</v>
      </c>
      <c r="BI258" s="226">
        <f>IF(N258="nulová",J258,0)</f>
        <v>0</v>
      </c>
      <c r="BJ258" s="17" t="s">
        <v>79</v>
      </c>
      <c r="BK258" s="226">
        <f>ROUND(I258*H258,2)</f>
        <v>0</v>
      </c>
      <c r="BL258" s="17" t="s">
        <v>163</v>
      </c>
      <c r="BM258" s="225" t="s">
        <v>1348</v>
      </c>
    </row>
    <row r="259" s="2" customFormat="1">
      <c r="A259" s="38"/>
      <c r="B259" s="39"/>
      <c r="C259" s="40"/>
      <c r="D259" s="227" t="s">
        <v>165</v>
      </c>
      <c r="E259" s="40"/>
      <c r="F259" s="228" t="s">
        <v>1347</v>
      </c>
      <c r="G259" s="40"/>
      <c r="H259" s="40"/>
      <c r="I259" s="229"/>
      <c r="J259" s="40"/>
      <c r="K259" s="40"/>
      <c r="L259" s="44"/>
      <c r="M259" s="230"/>
      <c r="N259" s="231"/>
      <c r="O259" s="84"/>
      <c r="P259" s="84"/>
      <c r="Q259" s="84"/>
      <c r="R259" s="84"/>
      <c r="S259" s="84"/>
      <c r="T259" s="85"/>
      <c r="U259" s="38"/>
      <c r="V259" s="38"/>
      <c r="W259" s="38"/>
      <c r="X259" s="38"/>
      <c r="Y259" s="38"/>
      <c r="Z259" s="38"/>
      <c r="AA259" s="38"/>
      <c r="AB259" s="38"/>
      <c r="AC259" s="38"/>
      <c r="AD259" s="38"/>
      <c r="AE259" s="38"/>
      <c r="AT259" s="17" t="s">
        <v>165</v>
      </c>
      <c r="AU259" s="17" t="s">
        <v>81</v>
      </c>
    </row>
    <row r="260" s="13" customFormat="1">
      <c r="A260" s="13"/>
      <c r="B260" s="232"/>
      <c r="C260" s="233"/>
      <c r="D260" s="227" t="s">
        <v>166</v>
      </c>
      <c r="E260" s="234" t="s">
        <v>19</v>
      </c>
      <c r="F260" s="235" t="s">
        <v>1349</v>
      </c>
      <c r="G260" s="233"/>
      <c r="H260" s="236">
        <v>57.799999999999997</v>
      </c>
      <c r="I260" s="237"/>
      <c r="J260" s="233"/>
      <c r="K260" s="233"/>
      <c r="L260" s="238"/>
      <c r="M260" s="239"/>
      <c r="N260" s="240"/>
      <c r="O260" s="240"/>
      <c r="P260" s="240"/>
      <c r="Q260" s="240"/>
      <c r="R260" s="240"/>
      <c r="S260" s="240"/>
      <c r="T260" s="241"/>
      <c r="U260" s="13"/>
      <c r="V260" s="13"/>
      <c r="W260" s="13"/>
      <c r="X260" s="13"/>
      <c r="Y260" s="13"/>
      <c r="Z260" s="13"/>
      <c r="AA260" s="13"/>
      <c r="AB260" s="13"/>
      <c r="AC260" s="13"/>
      <c r="AD260" s="13"/>
      <c r="AE260" s="13"/>
      <c r="AT260" s="242" t="s">
        <v>166</v>
      </c>
      <c r="AU260" s="242" t="s">
        <v>81</v>
      </c>
      <c r="AV260" s="13" t="s">
        <v>81</v>
      </c>
      <c r="AW260" s="13" t="s">
        <v>33</v>
      </c>
      <c r="AX260" s="13" t="s">
        <v>71</v>
      </c>
      <c r="AY260" s="242" t="s">
        <v>154</v>
      </c>
    </row>
    <row r="261" s="15" customFormat="1">
      <c r="A261" s="15"/>
      <c r="B261" s="269"/>
      <c r="C261" s="270"/>
      <c r="D261" s="227" t="s">
        <v>166</v>
      </c>
      <c r="E261" s="271" t="s">
        <v>19</v>
      </c>
      <c r="F261" s="272" t="s">
        <v>1092</v>
      </c>
      <c r="G261" s="270"/>
      <c r="H261" s="273">
        <v>57.799999999999997</v>
      </c>
      <c r="I261" s="274"/>
      <c r="J261" s="270"/>
      <c r="K261" s="270"/>
      <c r="L261" s="275"/>
      <c r="M261" s="276"/>
      <c r="N261" s="277"/>
      <c r="O261" s="277"/>
      <c r="P261" s="277"/>
      <c r="Q261" s="277"/>
      <c r="R261" s="277"/>
      <c r="S261" s="277"/>
      <c r="T261" s="278"/>
      <c r="U261" s="15"/>
      <c r="V261" s="15"/>
      <c r="W261" s="15"/>
      <c r="X261" s="15"/>
      <c r="Y261" s="15"/>
      <c r="Z261" s="15"/>
      <c r="AA261" s="15"/>
      <c r="AB261" s="15"/>
      <c r="AC261" s="15"/>
      <c r="AD261" s="15"/>
      <c r="AE261" s="15"/>
      <c r="AT261" s="279" t="s">
        <v>166</v>
      </c>
      <c r="AU261" s="279" t="s">
        <v>81</v>
      </c>
      <c r="AV261" s="15" t="s">
        <v>163</v>
      </c>
      <c r="AW261" s="15" t="s">
        <v>33</v>
      </c>
      <c r="AX261" s="15" t="s">
        <v>79</v>
      </c>
      <c r="AY261" s="279" t="s">
        <v>154</v>
      </c>
    </row>
    <row r="262" s="2" customFormat="1">
      <c r="A262" s="38"/>
      <c r="B262" s="39"/>
      <c r="C262" s="247" t="s">
        <v>623</v>
      </c>
      <c r="D262" s="247" t="s">
        <v>228</v>
      </c>
      <c r="E262" s="248" t="s">
        <v>1350</v>
      </c>
      <c r="F262" s="249" t="s">
        <v>1351</v>
      </c>
      <c r="G262" s="250" t="s">
        <v>231</v>
      </c>
      <c r="H262" s="251">
        <v>4.5999999999999996</v>
      </c>
      <c r="I262" s="252"/>
      <c r="J262" s="253">
        <f>ROUND(I262*H262,2)</f>
        <v>0</v>
      </c>
      <c r="K262" s="249" t="s">
        <v>804</v>
      </c>
      <c r="L262" s="44"/>
      <c r="M262" s="254" t="s">
        <v>19</v>
      </c>
      <c r="N262" s="255" t="s">
        <v>42</v>
      </c>
      <c r="O262" s="84"/>
      <c r="P262" s="223">
        <f>O262*H262</f>
        <v>0</v>
      </c>
      <c r="Q262" s="223">
        <v>0</v>
      </c>
      <c r="R262" s="223">
        <f>Q262*H262</f>
        <v>0</v>
      </c>
      <c r="S262" s="223">
        <v>0</v>
      </c>
      <c r="T262" s="224">
        <f>S262*H262</f>
        <v>0</v>
      </c>
      <c r="U262" s="38"/>
      <c r="V262" s="38"/>
      <c r="W262" s="38"/>
      <c r="X262" s="38"/>
      <c r="Y262" s="38"/>
      <c r="Z262" s="38"/>
      <c r="AA262" s="38"/>
      <c r="AB262" s="38"/>
      <c r="AC262" s="38"/>
      <c r="AD262" s="38"/>
      <c r="AE262" s="38"/>
      <c r="AR262" s="225" t="s">
        <v>163</v>
      </c>
      <c r="AT262" s="225" t="s">
        <v>228</v>
      </c>
      <c r="AU262" s="225" t="s">
        <v>81</v>
      </c>
      <c r="AY262" s="17" t="s">
        <v>154</v>
      </c>
      <c r="BE262" s="226">
        <f>IF(N262="základní",J262,0)</f>
        <v>0</v>
      </c>
      <c r="BF262" s="226">
        <f>IF(N262="snížená",J262,0)</f>
        <v>0</v>
      </c>
      <c r="BG262" s="226">
        <f>IF(N262="zákl. přenesená",J262,0)</f>
        <v>0</v>
      </c>
      <c r="BH262" s="226">
        <f>IF(N262="sníž. přenesená",J262,0)</f>
        <v>0</v>
      </c>
      <c r="BI262" s="226">
        <f>IF(N262="nulová",J262,0)</f>
        <v>0</v>
      </c>
      <c r="BJ262" s="17" t="s">
        <v>79</v>
      </c>
      <c r="BK262" s="226">
        <f>ROUND(I262*H262,2)</f>
        <v>0</v>
      </c>
      <c r="BL262" s="17" t="s">
        <v>163</v>
      </c>
      <c r="BM262" s="225" t="s">
        <v>1352</v>
      </c>
    </row>
    <row r="263" s="2" customFormat="1">
      <c r="A263" s="38"/>
      <c r="B263" s="39"/>
      <c r="C263" s="40"/>
      <c r="D263" s="227" t="s">
        <v>165</v>
      </c>
      <c r="E263" s="40"/>
      <c r="F263" s="228" t="s">
        <v>1351</v>
      </c>
      <c r="G263" s="40"/>
      <c r="H263" s="40"/>
      <c r="I263" s="229"/>
      <c r="J263" s="40"/>
      <c r="K263" s="40"/>
      <c r="L263" s="44"/>
      <c r="M263" s="230"/>
      <c r="N263" s="231"/>
      <c r="O263" s="84"/>
      <c r="P263" s="84"/>
      <c r="Q263" s="84"/>
      <c r="R263" s="84"/>
      <c r="S263" s="84"/>
      <c r="T263" s="85"/>
      <c r="U263" s="38"/>
      <c r="V263" s="38"/>
      <c r="W263" s="38"/>
      <c r="X263" s="38"/>
      <c r="Y263" s="38"/>
      <c r="Z263" s="38"/>
      <c r="AA263" s="38"/>
      <c r="AB263" s="38"/>
      <c r="AC263" s="38"/>
      <c r="AD263" s="38"/>
      <c r="AE263" s="38"/>
      <c r="AT263" s="17" t="s">
        <v>165</v>
      </c>
      <c r="AU263" s="17" t="s">
        <v>81</v>
      </c>
    </row>
    <row r="264" s="13" customFormat="1">
      <c r="A264" s="13"/>
      <c r="B264" s="232"/>
      <c r="C264" s="233"/>
      <c r="D264" s="227" t="s">
        <v>166</v>
      </c>
      <c r="E264" s="234" t="s">
        <v>19</v>
      </c>
      <c r="F264" s="235" t="s">
        <v>1353</v>
      </c>
      <c r="G264" s="233"/>
      <c r="H264" s="236">
        <v>4.5999999999999996</v>
      </c>
      <c r="I264" s="237"/>
      <c r="J264" s="233"/>
      <c r="K264" s="233"/>
      <c r="L264" s="238"/>
      <c r="M264" s="239"/>
      <c r="N264" s="240"/>
      <c r="O264" s="240"/>
      <c r="P264" s="240"/>
      <c r="Q264" s="240"/>
      <c r="R264" s="240"/>
      <c r="S264" s="240"/>
      <c r="T264" s="241"/>
      <c r="U264" s="13"/>
      <c r="V264" s="13"/>
      <c r="W264" s="13"/>
      <c r="X264" s="13"/>
      <c r="Y264" s="13"/>
      <c r="Z264" s="13"/>
      <c r="AA264" s="13"/>
      <c r="AB264" s="13"/>
      <c r="AC264" s="13"/>
      <c r="AD264" s="13"/>
      <c r="AE264" s="13"/>
      <c r="AT264" s="242" t="s">
        <v>166</v>
      </c>
      <c r="AU264" s="242" t="s">
        <v>81</v>
      </c>
      <c r="AV264" s="13" t="s">
        <v>81</v>
      </c>
      <c r="AW264" s="13" t="s">
        <v>33</v>
      </c>
      <c r="AX264" s="13" t="s">
        <v>71</v>
      </c>
      <c r="AY264" s="242" t="s">
        <v>154</v>
      </c>
    </row>
    <row r="265" s="15" customFormat="1">
      <c r="A265" s="15"/>
      <c r="B265" s="269"/>
      <c r="C265" s="270"/>
      <c r="D265" s="227" t="s">
        <v>166</v>
      </c>
      <c r="E265" s="271" t="s">
        <v>19</v>
      </c>
      <c r="F265" s="272" t="s">
        <v>1092</v>
      </c>
      <c r="G265" s="270"/>
      <c r="H265" s="273">
        <v>4.5999999999999996</v>
      </c>
      <c r="I265" s="274"/>
      <c r="J265" s="270"/>
      <c r="K265" s="270"/>
      <c r="L265" s="275"/>
      <c r="M265" s="276"/>
      <c r="N265" s="277"/>
      <c r="O265" s="277"/>
      <c r="P265" s="277"/>
      <c r="Q265" s="277"/>
      <c r="R265" s="277"/>
      <c r="S265" s="277"/>
      <c r="T265" s="278"/>
      <c r="U265" s="15"/>
      <c r="V265" s="15"/>
      <c r="W265" s="15"/>
      <c r="X265" s="15"/>
      <c r="Y265" s="15"/>
      <c r="Z265" s="15"/>
      <c r="AA265" s="15"/>
      <c r="AB265" s="15"/>
      <c r="AC265" s="15"/>
      <c r="AD265" s="15"/>
      <c r="AE265" s="15"/>
      <c r="AT265" s="279" t="s">
        <v>166</v>
      </c>
      <c r="AU265" s="279" t="s">
        <v>81</v>
      </c>
      <c r="AV265" s="15" t="s">
        <v>163</v>
      </c>
      <c r="AW265" s="15" t="s">
        <v>33</v>
      </c>
      <c r="AX265" s="15" t="s">
        <v>79</v>
      </c>
      <c r="AY265" s="279" t="s">
        <v>154</v>
      </c>
    </row>
    <row r="266" s="2" customFormat="1">
      <c r="A266" s="38"/>
      <c r="B266" s="39"/>
      <c r="C266" s="247" t="s">
        <v>629</v>
      </c>
      <c r="D266" s="247" t="s">
        <v>228</v>
      </c>
      <c r="E266" s="248" t="s">
        <v>1354</v>
      </c>
      <c r="F266" s="249" t="s">
        <v>1355</v>
      </c>
      <c r="G266" s="250" t="s">
        <v>231</v>
      </c>
      <c r="H266" s="251">
        <v>4.5999999999999996</v>
      </c>
      <c r="I266" s="252"/>
      <c r="J266" s="253">
        <f>ROUND(I266*H266,2)</f>
        <v>0</v>
      </c>
      <c r="K266" s="249" t="s">
        <v>804</v>
      </c>
      <c r="L266" s="44"/>
      <c r="M266" s="254" t="s">
        <v>19</v>
      </c>
      <c r="N266" s="255" t="s">
        <v>42</v>
      </c>
      <c r="O266" s="84"/>
      <c r="P266" s="223">
        <f>O266*H266</f>
        <v>0</v>
      </c>
      <c r="Q266" s="223">
        <v>0</v>
      </c>
      <c r="R266" s="223">
        <f>Q266*H266</f>
        <v>0</v>
      </c>
      <c r="S266" s="223">
        <v>0</v>
      </c>
      <c r="T266" s="224">
        <f>S266*H266</f>
        <v>0</v>
      </c>
      <c r="U266" s="38"/>
      <c r="V266" s="38"/>
      <c r="W266" s="38"/>
      <c r="X266" s="38"/>
      <c r="Y266" s="38"/>
      <c r="Z266" s="38"/>
      <c r="AA266" s="38"/>
      <c r="AB266" s="38"/>
      <c r="AC266" s="38"/>
      <c r="AD266" s="38"/>
      <c r="AE266" s="38"/>
      <c r="AR266" s="225" t="s">
        <v>163</v>
      </c>
      <c r="AT266" s="225" t="s">
        <v>228</v>
      </c>
      <c r="AU266" s="225" t="s">
        <v>81</v>
      </c>
      <c r="AY266" s="17" t="s">
        <v>154</v>
      </c>
      <c r="BE266" s="226">
        <f>IF(N266="základní",J266,0)</f>
        <v>0</v>
      </c>
      <c r="BF266" s="226">
        <f>IF(N266="snížená",J266,0)</f>
        <v>0</v>
      </c>
      <c r="BG266" s="226">
        <f>IF(N266="zákl. přenesená",J266,0)</f>
        <v>0</v>
      </c>
      <c r="BH266" s="226">
        <f>IF(N266="sníž. přenesená",J266,0)</f>
        <v>0</v>
      </c>
      <c r="BI266" s="226">
        <f>IF(N266="nulová",J266,0)</f>
        <v>0</v>
      </c>
      <c r="BJ266" s="17" t="s">
        <v>79</v>
      </c>
      <c r="BK266" s="226">
        <f>ROUND(I266*H266,2)</f>
        <v>0</v>
      </c>
      <c r="BL266" s="17" t="s">
        <v>163</v>
      </c>
      <c r="BM266" s="225" t="s">
        <v>1356</v>
      </c>
    </row>
    <row r="267" s="2" customFormat="1">
      <c r="A267" s="38"/>
      <c r="B267" s="39"/>
      <c r="C267" s="40"/>
      <c r="D267" s="227" t="s">
        <v>165</v>
      </c>
      <c r="E267" s="40"/>
      <c r="F267" s="228" t="s">
        <v>1355</v>
      </c>
      <c r="G267" s="40"/>
      <c r="H267" s="40"/>
      <c r="I267" s="229"/>
      <c r="J267" s="40"/>
      <c r="K267" s="40"/>
      <c r="L267" s="44"/>
      <c r="M267" s="230"/>
      <c r="N267" s="231"/>
      <c r="O267" s="84"/>
      <c r="P267" s="84"/>
      <c r="Q267" s="84"/>
      <c r="R267" s="84"/>
      <c r="S267" s="84"/>
      <c r="T267" s="85"/>
      <c r="U267" s="38"/>
      <c r="V267" s="38"/>
      <c r="W267" s="38"/>
      <c r="X267" s="38"/>
      <c r="Y267" s="38"/>
      <c r="Z267" s="38"/>
      <c r="AA267" s="38"/>
      <c r="AB267" s="38"/>
      <c r="AC267" s="38"/>
      <c r="AD267" s="38"/>
      <c r="AE267" s="38"/>
      <c r="AT267" s="17" t="s">
        <v>165</v>
      </c>
      <c r="AU267" s="17" t="s">
        <v>81</v>
      </c>
    </row>
    <row r="268" s="12" customFormat="1" ht="22.8" customHeight="1">
      <c r="A268" s="12"/>
      <c r="B268" s="196"/>
      <c r="C268" s="197"/>
      <c r="D268" s="198" t="s">
        <v>70</v>
      </c>
      <c r="E268" s="210" t="s">
        <v>1160</v>
      </c>
      <c r="F268" s="210" t="s">
        <v>1161</v>
      </c>
      <c r="G268" s="197"/>
      <c r="H268" s="197"/>
      <c r="I268" s="200"/>
      <c r="J268" s="211">
        <f>BK268</f>
        <v>0</v>
      </c>
      <c r="K268" s="197"/>
      <c r="L268" s="202"/>
      <c r="M268" s="203"/>
      <c r="N268" s="204"/>
      <c r="O268" s="204"/>
      <c r="P268" s="205">
        <f>SUM(P269:P278)</f>
        <v>0</v>
      </c>
      <c r="Q268" s="204"/>
      <c r="R268" s="205">
        <f>SUM(R269:R278)</f>
        <v>0</v>
      </c>
      <c r="S268" s="204"/>
      <c r="T268" s="206">
        <f>SUM(T269:T278)</f>
        <v>0</v>
      </c>
      <c r="U268" s="12"/>
      <c r="V268" s="12"/>
      <c r="W268" s="12"/>
      <c r="X268" s="12"/>
      <c r="Y268" s="12"/>
      <c r="Z268" s="12"/>
      <c r="AA268" s="12"/>
      <c r="AB268" s="12"/>
      <c r="AC268" s="12"/>
      <c r="AD268" s="12"/>
      <c r="AE268" s="12"/>
      <c r="AR268" s="207" t="s">
        <v>79</v>
      </c>
      <c r="AT268" s="208" t="s">
        <v>70</v>
      </c>
      <c r="AU268" s="208" t="s">
        <v>79</v>
      </c>
      <c r="AY268" s="207" t="s">
        <v>154</v>
      </c>
      <c r="BK268" s="209">
        <f>SUM(BK269:BK278)</f>
        <v>0</v>
      </c>
    </row>
    <row r="269" s="2" customFormat="1">
      <c r="A269" s="38"/>
      <c r="B269" s="39"/>
      <c r="C269" s="247" t="s">
        <v>632</v>
      </c>
      <c r="D269" s="247" t="s">
        <v>228</v>
      </c>
      <c r="E269" s="248" t="s">
        <v>1162</v>
      </c>
      <c r="F269" s="249" t="s">
        <v>1163</v>
      </c>
      <c r="G269" s="250" t="s">
        <v>253</v>
      </c>
      <c r="H269" s="251">
        <v>6.484</v>
      </c>
      <c r="I269" s="252"/>
      <c r="J269" s="253">
        <f>ROUND(I269*H269,2)</f>
        <v>0</v>
      </c>
      <c r="K269" s="249" t="s">
        <v>804</v>
      </c>
      <c r="L269" s="44"/>
      <c r="M269" s="254" t="s">
        <v>19</v>
      </c>
      <c r="N269" s="255" t="s">
        <v>42</v>
      </c>
      <c r="O269" s="84"/>
      <c r="P269" s="223">
        <f>O269*H269</f>
        <v>0</v>
      </c>
      <c r="Q269" s="223">
        <v>0</v>
      </c>
      <c r="R269" s="223">
        <f>Q269*H269</f>
        <v>0</v>
      </c>
      <c r="S269" s="223">
        <v>0</v>
      </c>
      <c r="T269" s="224">
        <f>S269*H269</f>
        <v>0</v>
      </c>
      <c r="U269" s="38"/>
      <c r="V269" s="38"/>
      <c r="W269" s="38"/>
      <c r="X269" s="38"/>
      <c r="Y269" s="38"/>
      <c r="Z269" s="38"/>
      <c r="AA269" s="38"/>
      <c r="AB269" s="38"/>
      <c r="AC269" s="38"/>
      <c r="AD269" s="38"/>
      <c r="AE269" s="38"/>
      <c r="AR269" s="225" t="s">
        <v>163</v>
      </c>
      <c r="AT269" s="225" t="s">
        <v>228</v>
      </c>
      <c r="AU269" s="225" t="s">
        <v>81</v>
      </c>
      <c r="AY269" s="17" t="s">
        <v>154</v>
      </c>
      <c r="BE269" s="226">
        <f>IF(N269="základní",J269,0)</f>
        <v>0</v>
      </c>
      <c r="BF269" s="226">
        <f>IF(N269="snížená",J269,0)</f>
        <v>0</v>
      </c>
      <c r="BG269" s="226">
        <f>IF(N269="zákl. přenesená",J269,0)</f>
        <v>0</v>
      </c>
      <c r="BH269" s="226">
        <f>IF(N269="sníž. přenesená",J269,0)</f>
        <v>0</v>
      </c>
      <c r="BI269" s="226">
        <f>IF(N269="nulová",J269,0)</f>
        <v>0</v>
      </c>
      <c r="BJ269" s="17" t="s">
        <v>79</v>
      </c>
      <c r="BK269" s="226">
        <f>ROUND(I269*H269,2)</f>
        <v>0</v>
      </c>
      <c r="BL269" s="17" t="s">
        <v>163</v>
      </c>
      <c r="BM269" s="225" t="s">
        <v>1357</v>
      </c>
    </row>
    <row r="270" s="2" customFormat="1">
      <c r="A270" s="38"/>
      <c r="B270" s="39"/>
      <c r="C270" s="40"/>
      <c r="D270" s="227" t="s">
        <v>165</v>
      </c>
      <c r="E270" s="40"/>
      <c r="F270" s="228" t="s">
        <v>1163</v>
      </c>
      <c r="G270" s="40"/>
      <c r="H270" s="40"/>
      <c r="I270" s="229"/>
      <c r="J270" s="40"/>
      <c r="K270" s="40"/>
      <c r="L270" s="44"/>
      <c r="M270" s="230"/>
      <c r="N270" s="231"/>
      <c r="O270" s="84"/>
      <c r="P270" s="84"/>
      <c r="Q270" s="84"/>
      <c r="R270" s="84"/>
      <c r="S270" s="84"/>
      <c r="T270" s="85"/>
      <c r="U270" s="38"/>
      <c r="V270" s="38"/>
      <c r="W270" s="38"/>
      <c r="X270" s="38"/>
      <c r="Y270" s="38"/>
      <c r="Z270" s="38"/>
      <c r="AA270" s="38"/>
      <c r="AB270" s="38"/>
      <c r="AC270" s="38"/>
      <c r="AD270" s="38"/>
      <c r="AE270" s="38"/>
      <c r="AT270" s="17" t="s">
        <v>165</v>
      </c>
      <c r="AU270" s="17" t="s">
        <v>81</v>
      </c>
    </row>
    <row r="271" s="13" customFormat="1">
      <c r="A271" s="13"/>
      <c r="B271" s="232"/>
      <c r="C271" s="233"/>
      <c r="D271" s="227" t="s">
        <v>166</v>
      </c>
      <c r="E271" s="234" t="s">
        <v>19</v>
      </c>
      <c r="F271" s="235" t="s">
        <v>1358</v>
      </c>
      <c r="G271" s="233"/>
      <c r="H271" s="236">
        <v>6.484</v>
      </c>
      <c r="I271" s="237"/>
      <c r="J271" s="233"/>
      <c r="K271" s="233"/>
      <c r="L271" s="238"/>
      <c r="M271" s="239"/>
      <c r="N271" s="240"/>
      <c r="O271" s="240"/>
      <c r="P271" s="240"/>
      <c r="Q271" s="240"/>
      <c r="R271" s="240"/>
      <c r="S271" s="240"/>
      <c r="T271" s="241"/>
      <c r="U271" s="13"/>
      <c r="V271" s="13"/>
      <c r="W271" s="13"/>
      <c r="X271" s="13"/>
      <c r="Y271" s="13"/>
      <c r="Z271" s="13"/>
      <c r="AA271" s="13"/>
      <c r="AB271" s="13"/>
      <c r="AC271" s="13"/>
      <c r="AD271" s="13"/>
      <c r="AE271" s="13"/>
      <c r="AT271" s="242" t="s">
        <v>166</v>
      </c>
      <c r="AU271" s="242" t="s">
        <v>81</v>
      </c>
      <c r="AV271" s="13" t="s">
        <v>81</v>
      </c>
      <c r="AW271" s="13" t="s">
        <v>33</v>
      </c>
      <c r="AX271" s="13" t="s">
        <v>71</v>
      </c>
      <c r="AY271" s="242" t="s">
        <v>154</v>
      </c>
    </row>
    <row r="272" s="15" customFormat="1">
      <c r="A272" s="15"/>
      <c r="B272" s="269"/>
      <c r="C272" s="270"/>
      <c r="D272" s="227" t="s">
        <v>166</v>
      </c>
      <c r="E272" s="271" t="s">
        <v>19</v>
      </c>
      <c r="F272" s="272" t="s">
        <v>1092</v>
      </c>
      <c r="G272" s="270"/>
      <c r="H272" s="273">
        <v>6.484</v>
      </c>
      <c r="I272" s="274"/>
      <c r="J272" s="270"/>
      <c r="K272" s="270"/>
      <c r="L272" s="275"/>
      <c r="M272" s="276"/>
      <c r="N272" s="277"/>
      <c r="O272" s="277"/>
      <c r="P272" s="277"/>
      <c r="Q272" s="277"/>
      <c r="R272" s="277"/>
      <c r="S272" s="277"/>
      <c r="T272" s="278"/>
      <c r="U272" s="15"/>
      <c r="V272" s="15"/>
      <c r="W272" s="15"/>
      <c r="X272" s="15"/>
      <c r="Y272" s="15"/>
      <c r="Z272" s="15"/>
      <c r="AA272" s="15"/>
      <c r="AB272" s="15"/>
      <c r="AC272" s="15"/>
      <c r="AD272" s="15"/>
      <c r="AE272" s="15"/>
      <c r="AT272" s="279" t="s">
        <v>166</v>
      </c>
      <c r="AU272" s="279" t="s">
        <v>81</v>
      </c>
      <c r="AV272" s="15" t="s">
        <v>163</v>
      </c>
      <c r="AW272" s="15" t="s">
        <v>33</v>
      </c>
      <c r="AX272" s="15" t="s">
        <v>79</v>
      </c>
      <c r="AY272" s="279" t="s">
        <v>154</v>
      </c>
    </row>
    <row r="273" s="2" customFormat="1" ht="16.5" customHeight="1">
      <c r="A273" s="38"/>
      <c r="B273" s="39"/>
      <c r="C273" s="247" t="s">
        <v>635</v>
      </c>
      <c r="D273" s="247" t="s">
        <v>228</v>
      </c>
      <c r="E273" s="248" t="s">
        <v>1166</v>
      </c>
      <c r="F273" s="249" t="s">
        <v>1167</v>
      </c>
      <c r="G273" s="250" t="s">
        <v>253</v>
      </c>
      <c r="H273" s="251">
        <v>194.52000000000001</v>
      </c>
      <c r="I273" s="252"/>
      <c r="J273" s="253">
        <f>ROUND(I273*H273,2)</f>
        <v>0</v>
      </c>
      <c r="K273" s="249" t="s">
        <v>804</v>
      </c>
      <c r="L273" s="44"/>
      <c r="M273" s="254" t="s">
        <v>19</v>
      </c>
      <c r="N273" s="255" t="s">
        <v>42</v>
      </c>
      <c r="O273" s="84"/>
      <c r="P273" s="223">
        <f>O273*H273</f>
        <v>0</v>
      </c>
      <c r="Q273" s="223">
        <v>0</v>
      </c>
      <c r="R273" s="223">
        <f>Q273*H273</f>
        <v>0</v>
      </c>
      <c r="S273" s="223">
        <v>0</v>
      </c>
      <c r="T273" s="224">
        <f>S273*H273</f>
        <v>0</v>
      </c>
      <c r="U273" s="38"/>
      <c r="V273" s="38"/>
      <c r="W273" s="38"/>
      <c r="X273" s="38"/>
      <c r="Y273" s="38"/>
      <c r="Z273" s="38"/>
      <c r="AA273" s="38"/>
      <c r="AB273" s="38"/>
      <c r="AC273" s="38"/>
      <c r="AD273" s="38"/>
      <c r="AE273" s="38"/>
      <c r="AR273" s="225" t="s">
        <v>163</v>
      </c>
      <c r="AT273" s="225" t="s">
        <v>228</v>
      </c>
      <c r="AU273" s="225" t="s">
        <v>81</v>
      </c>
      <c r="AY273" s="17" t="s">
        <v>154</v>
      </c>
      <c r="BE273" s="226">
        <f>IF(N273="základní",J273,0)</f>
        <v>0</v>
      </c>
      <c r="BF273" s="226">
        <f>IF(N273="snížená",J273,0)</f>
        <v>0</v>
      </c>
      <c r="BG273" s="226">
        <f>IF(N273="zákl. přenesená",J273,0)</f>
        <v>0</v>
      </c>
      <c r="BH273" s="226">
        <f>IF(N273="sníž. přenesená",J273,0)</f>
        <v>0</v>
      </c>
      <c r="BI273" s="226">
        <f>IF(N273="nulová",J273,0)</f>
        <v>0</v>
      </c>
      <c r="BJ273" s="17" t="s">
        <v>79</v>
      </c>
      <c r="BK273" s="226">
        <f>ROUND(I273*H273,2)</f>
        <v>0</v>
      </c>
      <c r="BL273" s="17" t="s">
        <v>163</v>
      </c>
      <c r="BM273" s="225" t="s">
        <v>1359</v>
      </c>
    </row>
    <row r="274" s="2" customFormat="1">
      <c r="A274" s="38"/>
      <c r="B274" s="39"/>
      <c r="C274" s="40"/>
      <c r="D274" s="227" t="s">
        <v>165</v>
      </c>
      <c r="E274" s="40"/>
      <c r="F274" s="228" t="s">
        <v>1167</v>
      </c>
      <c r="G274" s="40"/>
      <c r="H274" s="40"/>
      <c r="I274" s="229"/>
      <c r="J274" s="40"/>
      <c r="K274" s="40"/>
      <c r="L274" s="44"/>
      <c r="M274" s="230"/>
      <c r="N274" s="231"/>
      <c r="O274" s="84"/>
      <c r="P274" s="84"/>
      <c r="Q274" s="84"/>
      <c r="R274" s="84"/>
      <c r="S274" s="84"/>
      <c r="T274" s="85"/>
      <c r="U274" s="38"/>
      <c r="V274" s="38"/>
      <c r="W274" s="38"/>
      <c r="X274" s="38"/>
      <c r="Y274" s="38"/>
      <c r="Z274" s="38"/>
      <c r="AA274" s="38"/>
      <c r="AB274" s="38"/>
      <c r="AC274" s="38"/>
      <c r="AD274" s="38"/>
      <c r="AE274" s="38"/>
      <c r="AT274" s="17" t="s">
        <v>165</v>
      </c>
      <c r="AU274" s="17" t="s">
        <v>81</v>
      </c>
    </row>
    <row r="275" s="13" customFormat="1">
      <c r="A275" s="13"/>
      <c r="B275" s="232"/>
      <c r="C275" s="233"/>
      <c r="D275" s="227" t="s">
        <v>166</v>
      </c>
      <c r="E275" s="234" t="s">
        <v>19</v>
      </c>
      <c r="F275" s="235" t="s">
        <v>1360</v>
      </c>
      <c r="G275" s="233"/>
      <c r="H275" s="236">
        <v>194.52000000000001</v>
      </c>
      <c r="I275" s="237"/>
      <c r="J275" s="233"/>
      <c r="K275" s="233"/>
      <c r="L275" s="238"/>
      <c r="M275" s="239"/>
      <c r="N275" s="240"/>
      <c r="O275" s="240"/>
      <c r="P275" s="240"/>
      <c r="Q275" s="240"/>
      <c r="R275" s="240"/>
      <c r="S275" s="240"/>
      <c r="T275" s="241"/>
      <c r="U275" s="13"/>
      <c r="V275" s="13"/>
      <c r="W275" s="13"/>
      <c r="X275" s="13"/>
      <c r="Y275" s="13"/>
      <c r="Z275" s="13"/>
      <c r="AA275" s="13"/>
      <c r="AB275" s="13"/>
      <c r="AC275" s="13"/>
      <c r="AD275" s="13"/>
      <c r="AE275" s="13"/>
      <c r="AT275" s="242" t="s">
        <v>166</v>
      </c>
      <c r="AU275" s="242" t="s">
        <v>81</v>
      </c>
      <c r="AV275" s="13" t="s">
        <v>81</v>
      </c>
      <c r="AW275" s="13" t="s">
        <v>33</v>
      </c>
      <c r="AX275" s="13" t="s">
        <v>71</v>
      </c>
      <c r="AY275" s="242" t="s">
        <v>154</v>
      </c>
    </row>
    <row r="276" s="15" customFormat="1">
      <c r="A276" s="15"/>
      <c r="B276" s="269"/>
      <c r="C276" s="270"/>
      <c r="D276" s="227" t="s">
        <v>166</v>
      </c>
      <c r="E276" s="271" t="s">
        <v>19</v>
      </c>
      <c r="F276" s="272" t="s">
        <v>1092</v>
      </c>
      <c r="G276" s="270"/>
      <c r="H276" s="273">
        <v>194.52000000000001</v>
      </c>
      <c r="I276" s="274"/>
      <c r="J276" s="270"/>
      <c r="K276" s="270"/>
      <c r="L276" s="275"/>
      <c r="M276" s="276"/>
      <c r="N276" s="277"/>
      <c r="O276" s="277"/>
      <c r="P276" s="277"/>
      <c r="Q276" s="277"/>
      <c r="R276" s="277"/>
      <c r="S276" s="277"/>
      <c r="T276" s="278"/>
      <c r="U276" s="15"/>
      <c r="V276" s="15"/>
      <c r="W276" s="15"/>
      <c r="X276" s="15"/>
      <c r="Y276" s="15"/>
      <c r="Z276" s="15"/>
      <c r="AA276" s="15"/>
      <c r="AB276" s="15"/>
      <c r="AC276" s="15"/>
      <c r="AD276" s="15"/>
      <c r="AE276" s="15"/>
      <c r="AT276" s="279" t="s">
        <v>166</v>
      </c>
      <c r="AU276" s="279" t="s">
        <v>81</v>
      </c>
      <c r="AV276" s="15" t="s">
        <v>163</v>
      </c>
      <c r="AW276" s="15" t="s">
        <v>33</v>
      </c>
      <c r="AX276" s="15" t="s">
        <v>79</v>
      </c>
      <c r="AY276" s="279" t="s">
        <v>154</v>
      </c>
    </row>
    <row r="277" s="2" customFormat="1">
      <c r="A277" s="38"/>
      <c r="B277" s="39"/>
      <c r="C277" s="247" t="s">
        <v>639</v>
      </c>
      <c r="D277" s="247" t="s">
        <v>228</v>
      </c>
      <c r="E277" s="248" t="s">
        <v>1170</v>
      </c>
      <c r="F277" s="249" t="s">
        <v>1171</v>
      </c>
      <c r="G277" s="250" t="s">
        <v>253</v>
      </c>
      <c r="H277" s="251">
        <v>6.484</v>
      </c>
      <c r="I277" s="252"/>
      <c r="J277" s="253">
        <f>ROUND(I277*H277,2)</f>
        <v>0</v>
      </c>
      <c r="K277" s="249" t="s">
        <v>804</v>
      </c>
      <c r="L277" s="44"/>
      <c r="M277" s="254" t="s">
        <v>19</v>
      </c>
      <c r="N277" s="255" t="s">
        <v>42</v>
      </c>
      <c r="O277" s="84"/>
      <c r="P277" s="223">
        <f>O277*H277</f>
        <v>0</v>
      </c>
      <c r="Q277" s="223">
        <v>0</v>
      </c>
      <c r="R277" s="223">
        <f>Q277*H277</f>
        <v>0</v>
      </c>
      <c r="S277" s="223">
        <v>0</v>
      </c>
      <c r="T277" s="224">
        <f>S277*H277</f>
        <v>0</v>
      </c>
      <c r="U277" s="38"/>
      <c r="V277" s="38"/>
      <c r="W277" s="38"/>
      <c r="X277" s="38"/>
      <c r="Y277" s="38"/>
      <c r="Z277" s="38"/>
      <c r="AA277" s="38"/>
      <c r="AB277" s="38"/>
      <c r="AC277" s="38"/>
      <c r="AD277" s="38"/>
      <c r="AE277" s="38"/>
      <c r="AR277" s="225" t="s">
        <v>163</v>
      </c>
      <c r="AT277" s="225" t="s">
        <v>228</v>
      </c>
      <c r="AU277" s="225" t="s">
        <v>81</v>
      </c>
      <c r="AY277" s="17" t="s">
        <v>154</v>
      </c>
      <c r="BE277" s="226">
        <f>IF(N277="základní",J277,0)</f>
        <v>0</v>
      </c>
      <c r="BF277" s="226">
        <f>IF(N277="snížená",J277,0)</f>
        <v>0</v>
      </c>
      <c r="BG277" s="226">
        <f>IF(N277="zákl. přenesená",J277,0)</f>
        <v>0</v>
      </c>
      <c r="BH277" s="226">
        <f>IF(N277="sníž. přenesená",J277,0)</f>
        <v>0</v>
      </c>
      <c r="BI277" s="226">
        <f>IF(N277="nulová",J277,0)</f>
        <v>0</v>
      </c>
      <c r="BJ277" s="17" t="s">
        <v>79</v>
      </c>
      <c r="BK277" s="226">
        <f>ROUND(I277*H277,2)</f>
        <v>0</v>
      </c>
      <c r="BL277" s="17" t="s">
        <v>163</v>
      </c>
      <c r="BM277" s="225" t="s">
        <v>393</v>
      </c>
    </row>
    <row r="278" s="2" customFormat="1">
      <c r="A278" s="38"/>
      <c r="B278" s="39"/>
      <c r="C278" s="40"/>
      <c r="D278" s="227" t="s">
        <v>165</v>
      </c>
      <c r="E278" s="40"/>
      <c r="F278" s="228" t="s">
        <v>1171</v>
      </c>
      <c r="G278" s="40"/>
      <c r="H278" s="40"/>
      <c r="I278" s="229"/>
      <c r="J278" s="40"/>
      <c r="K278" s="40"/>
      <c r="L278" s="44"/>
      <c r="M278" s="230"/>
      <c r="N278" s="231"/>
      <c r="O278" s="84"/>
      <c r="P278" s="84"/>
      <c r="Q278" s="84"/>
      <c r="R278" s="84"/>
      <c r="S278" s="84"/>
      <c r="T278" s="85"/>
      <c r="U278" s="38"/>
      <c r="V278" s="38"/>
      <c r="W278" s="38"/>
      <c r="X278" s="38"/>
      <c r="Y278" s="38"/>
      <c r="Z278" s="38"/>
      <c r="AA278" s="38"/>
      <c r="AB278" s="38"/>
      <c r="AC278" s="38"/>
      <c r="AD278" s="38"/>
      <c r="AE278" s="38"/>
      <c r="AT278" s="17" t="s">
        <v>165</v>
      </c>
      <c r="AU278" s="17" t="s">
        <v>81</v>
      </c>
    </row>
    <row r="279" s="12" customFormat="1" ht="22.8" customHeight="1">
      <c r="A279" s="12"/>
      <c r="B279" s="196"/>
      <c r="C279" s="197"/>
      <c r="D279" s="198" t="s">
        <v>70</v>
      </c>
      <c r="E279" s="210" t="s">
        <v>1173</v>
      </c>
      <c r="F279" s="210" t="s">
        <v>1174</v>
      </c>
      <c r="G279" s="197"/>
      <c r="H279" s="197"/>
      <c r="I279" s="200"/>
      <c r="J279" s="211">
        <f>BK279</f>
        <v>0</v>
      </c>
      <c r="K279" s="197"/>
      <c r="L279" s="202"/>
      <c r="M279" s="203"/>
      <c r="N279" s="204"/>
      <c r="O279" s="204"/>
      <c r="P279" s="205">
        <f>SUM(P280:P281)</f>
        <v>0</v>
      </c>
      <c r="Q279" s="204"/>
      <c r="R279" s="205">
        <f>SUM(R280:R281)</f>
        <v>0</v>
      </c>
      <c r="S279" s="204"/>
      <c r="T279" s="206">
        <f>SUM(T280:T281)</f>
        <v>0</v>
      </c>
      <c r="U279" s="12"/>
      <c r="V279" s="12"/>
      <c r="W279" s="12"/>
      <c r="X279" s="12"/>
      <c r="Y279" s="12"/>
      <c r="Z279" s="12"/>
      <c r="AA279" s="12"/>
      <c r="AB279" s="12"/>
      <c r="AC279" s="12"/>
      <c r="AD279" s="12"/>
      <c r="AE279" s="12"/>
      <c r="AR279" s="207" t="s">
        <v>79</v>
      </c>
      <c r="AT279" s="208" t="s">
        <v>70</v>
      </c>
      <c r="AU279" s="208" t="s">
        <v>79</v>
      </c>
      <c r="AY279" s="207" t="s">
        <v>154</v>
      </c>
      <c r="BK279" s="209">
        <f>SUM(BK280:BK281)</f>
        <v>0</v>
      </c>
    </row>
    <row r="280" s="2" customFormat="1" ht="44.25" customHeight="1">
      <c r="A280" s="38"/>
      <c r="B280" s="39"/>
      <c r="C280" s="247" t="s">
        <v>642</v>
      </c>
      <c r="D280" s="247" t="s">
        <v>228</v>
      </c>
      <c r="E280" s="248" t="s">
        <v>1175</v>
      </c>
      <c r="F280" s="249" t="s">
        <v>1176</v>
      </c>
      <c r="G280" s="250" t="s">
        <v>253</v>
      </c>
      <c r="H280" s="251">
        <v>6.484</v>
      </c>
      <c r="I280" s="252"/>
      <c r="J280" s="253">
        <f>ROUND(I280*H280,2)</f>
        <v>0</v>
      </c>
      <c r="K280" s="249" t="s">
        <v>804</v>
      </c>
      <c r="L280" s="44"/>
      <c r="M280" s="254" t="s">
        <v>19</v>
      </c>
      <c r="N280" s="255" t="s">
        <v>42</v>
      </c>
      <c r="O280" s="84"/>
      <c r="P280" s="223">
        <f>O280*H280</f>
        <v>0</v>
      </c>
      <c r="Q280" s="223">
        <v>0</v>
      </c>
      <c r="R280" s="223">
        <f>Q280*H280</f>
        <v>0</v>
      </c>
      <c r="S280" s="223">
        <v>0</v>
      </c>
      <c r="T280" s="224">
        <f>S280*H280</f>
        <v>0</v>
      </c>
      <c r="U280" s="38"/>
      <c r="V280" s="38"/>
      <c r="W280" s="38"/>
      <c r="X280" s="38"/>
      <c r="Y280" s="38"/>
      <c r="Z280" s="38"/>
      <c r="AA280" s="38"/>
      <c r="AB280" s="38"/>
      <c r="AC280" s="38"/>
      <c r="AD280" s="38"/>
      <c r="AE280" s="38"/>
      <c r="AR280" s="225" t="s">
        <v>163</v>
      </c>
      <c r="AT280" s="225" t="s">
        <v>228</v>
      </c>
      <c r="AU280" s="225" t="s">
        <v>81</v>
      </c>
      <c r="AY280" s="17" t="s">
        <v>154</v>
      </c>
      <c r="BE280" s="226">
        <f>IF(N280="základní",J280,0)</f>
        <v>0</v>
      </c>
      <c r="BF280" s="226">
        <f>IF(N280="snížená",J280,0)</f>
        <v>0</v>
      </c>
      <c r="BG280" s="226">
        <f>IF(N280="zákl. přenesená",J280,0)</f>
        <v>0</v>
      </c>
      <c r="BH280" s="226">
        <f>IF(N280="sníž. přenesená",J280,0)</f>
        <v>0</v>
      </c>
      <c r="BI280" s="226">
        <f>IF(N280="nulová",J280,0)</f>
        <v>0</v>
      </c>
      <c r="BJ280" s="17" t="s">
        <v>79</v>
      </c>
      <c r="BK280" s="226">
        <f>ROUND(I280*H280,2)</f>
        <v>0</v>
      </c>
      <c r="BL280" s="17" t="s">
        <v>163</v>
      </c>
      <c r="BM280" s="225" t="s">
        <v>1361</v>
      </c>
    </row>
    <row r="281" s="2" customFormat="1">
      <c r="A281" s="38"/>
      <c r="B281" s="39"/>
      <c r="C281" s="40"/>
      <c r="D281" s="227" t="s">
        <v>165</v>
      </c>
      <c r="E281" s="40"/>
      <c r="F281" s="228" t="s">
        <v>1178</v>
      </c>
      <c r="G281" s="40"/>
      <c r="H281" s="40"/>
      <c r="I281" s="229"/>
      <c r="J281" s="40"/>
      <c r="K281" s="40"/>
      <c r="L281" s="44"/>
      <c r="M281" s="230"/>
      <c r="N281" s="231"/>
      <c r="O281" s="84"/>
      <c r="P281" s="84"/>
      <c r="Q281" s="84"/>
      <c r="R281" s="84"/>
      <c r="S281" s="84"/>
      <c r="T281" s="85"/>
      <c r="U281" s="38"/>
      <c r="V281" s="38"/>
      <c r="W281" s="38"/>
      <c r="X281" s="38"/>
      <c r="Y281" s="38"/>
      <c r="Z281" s="38"/>
      <c r="AA281" s="38"/>
      <c r="AB281" s="38"/>
      <c r="AC281" s="38"/>
      <c r="AD281" s="38"/>
      <c r="AE281" s="38"/>
      <c r="AT281" s="17" t="s">
        <v>165</v>
      </c>
      <c r="AU281" s="17" t="s">
        <v>81</v>
      </c>
    </row>
    <row r="282" s="12" customFormat="1" ht="22.8" customHeight="1">
      <c r="A282" s="12"/>
      <c r="B282" s="196"/>
      <c r="C282" s="197"/>
      <c r="D282" s="198" t="s">
        <v>70</v>
      </c>
      <c r="E282" s="210" t="s">
        <v>1179</v>
      </c>
      <c r="F282" s="210" t="s">
        <v>1180</v>
      </c>
      <c r="G282" s="197"/>
      <c r="H282" s="197"/>
      <c r="I282" s="200"/>
      <c r="J282" s="211">
        <f>BK282</f>
        <v>0</v>
      </c>
      <c r="K282" s="197"/>
      <c r="L282" s="202"/>
      <c r="M282" s="203"/>
      <c r="N282" s="204"/>
      <c r="O282" s="204"/>
      <c r="P282" s="205">
        <f>SUM(P283:P288)</f>
        <v>0</v>
      </c>
      <c r="Q282" s="204"/>
      <c r="R282" s="205">
        <f>SUM(R283:R288)</f>
        <v>0</v>
      </c>
      <c r="S282" s="204"/>
      <c r="T282" s="206">
        <f>SUM(T283:T288)</f>
        <v>0</v>
      </c>
      <c r="U282" s="12"/>
      <c r="V282" s="12"/>
      <c r="W282" s="12"/>
      <c r="X282" s="12"/>
      <c r="Y282" s="12"/>
      <c r="Z282" s="12"/>
      <c r="AA282" s="12"/>
      <c r="AB282" s="12"/>
      <c r="AC282" s="12"/>
      <c r="AD282" s="12"/>
      <c r="AE282" s="12"/>
      <c r="AR282" s="207" t="s">
        <v>79</v>
      </c>
      <c r="AT282" s="208" t="s">
        <v>70</v>
      </c>
      <c r="AU282" s="208" t="s">
        <v>79</v>
      </c>
      <c r="AY282" s="207" t="s">
        <v>154</v>
      </c>
      <c r="BK282" s="209">
        <f>SUM(BK283:BK288)</f>
        <v>0</v>
      </c>
    </row>
    <row r="283" s="2" customFormat="1">
      <c r="A283" s="38"/>
      <c r="B283" s="39"/>
      <c r="C283" s="247" t="s">
        <v>1157</v>
      </c>
      <c r="D283" s="247" t="s">
        <v>228</v>
      </c>
      <c r="E283" s="248" t="s">
        <v>1181</v>
      </c>
      <c r="F283" s="249" t="s">
        <v>1182</v>
      </c>
      <c r="G283" s="250" t="s">
        <v>253</v>
      </c>
      <c r="H283" s="251">
        <v>47.473999999999997</v>
      </c>
      <c r="I283" s="252"/>
      <c r="J283" s="253">
        <f>ROUND(I283*H283,2)</f>
        <v>0</v>
      </c>
      <c r="K283" s="249" t="s">
        <v>804</v>
      </c>
      <c r="L283" s="44"/>
      <c r="M283" s="254" t="s">
        <v>19</v>
      </c>
      <c r="N283" s="255" t="s">
        <v>42</v>
      </c>
      <c r="O283" s="84"/>
      <c r="P283" s="223">
        <f>O283*H283</f>
        <v>0</v>
      </c>
      <c r="Q283" s="223">
        <v>0</v>
      </c>
      <c r="R283" s="223">
        <f>Q283*H283</f>
        <v>0</v>
      </c>
      <c r="S283" s="223">
        <v>0</v>
      </c>
      <c r="T283" s="224">
        <f>S283*H283</f>
        <v>0</v>
      </c>
      <c r="U283" s="38"/>
      <c r="V283" s="38"/>
      <c r="W283" s="38"/>
      <c r="X283" s="38"/>
      <c r="Y283" s="38"/>
      <c r="Z283" s="38"/>
      <c r="AA283" s="38"/>
      <c r="AB283" s="38"/>
      <c r="AC283" s="38"/>
      <c r="AD283" s="38"/>
      <c r="AE283" s="38"/>
      <c r="AR283" s="225" t="s">
        <v>163</v>
      </c>
      <c r="AT283" s="225" t="s">
        <v>228</v>
      </c>
      <c r="AU283" s="225" t="s">
        <v>81</v>
      </c>
      <c r="AY283" s="17" t="s">
        <v>154</v>
      </c>
      <c r="BE283" s="226">
        <f>IF(N283="základní",J283,0)</f>
        <v>0</v>
      </c>
      <c r="BF283" s="226">
        <f>IF(N283="snížená",J283,0)</f>
        <v>0</v>
      </c>
      <c r="BG283" s="226">
        <f>IF(N283="zákl. přenesená",J283,0)</f>
        <v>0</v>
      </c>
      <c r="BH283" s="226">
        <f>IF(N283="sníž. přenesená",J283,0)</f>
        <v>0</v>
      </c>
      <c r="BI283" s="226">
        <f>IF(N283="nulová",J283,0)</f>
        <v>0</v>
      </c>
      <c r="BJ283" s="17" t="s">
        <v>79</v>
      </c>
      <c r="BK283" s="226">
        <f>ROUND(I283*H283,2)</f>
        <v>0</v>
      </c>
      <c r="BL283" s="17" t="s">
        <v>163</v>
      </c>
      <c r="BM283" s="225" t="s">
        <v>1362</v>
      </c>
    </row>
    <row r="284" s="2" customFormat="1">
      <c r="A284" s="38"/>
      <c r="B284" s="39"/>
      <c r="C284" s="40"/>
      <c r="D284" s="227" t="s">
        <v>165</v>
      </c>
      <c r="E284" s="40"/>
      <c r="F284" s="228" t="s">
        <v>1182</v>
      </c>
      <c r="G284" s="40"/>
      <c r="H284" s="40"/>
      <c r="I284" s="229"/>
      <c r="J284" s="40"/>
      <c r="K284" s="40"/>
      <c r="L284" s="44"/>
      <c r="M284" s="230"/>
      <c r="N284" s="231"/>
      <c r="O284" s="84"/>
      <c r="P284" s="84"/>
      <c r="Q284" s="84"/>
      <c r="R284" s="84"/>
      <c r="S284" s="84"/>
      <c r="T284" s="85"/>
      <c r="U284" s="38"/>
      <c r="V284" s="38"/>
      <c r="W284" s="38"/>
      <c r="X284" s="38"/>
      <c r="Y284" s="38"/>
      <c r="Z284" s="38"/>
      <c r="AA284" s="38"/>
      <c r="AB284" s="38"/>
      <c r="AC284" s="38"/>
      <c r="AD284" s="38"/>
      <c r="AE284" s="38"/>
      <c r="AT284" s="17" t="s">
        <v>165</v>
      </c>
      <c r="AU284" s="17" t="s">
        <v>81</v>
      </c>
    </row>
    <row r="285" s="2" customFormat="1" ht="33" customHeight="1">
      <c r="A285" s="38"/>
      <c r="B285" s="39"/>
      <c r="C285" s="247" t="s">
        <v>1363</v>
      </c>
      <c r="D285" s="247" t="s">
        <v>228</v>
      </c>
      <c r="E285" s="248" t="s">
        <v>1364</v>
      </c>
      <c r="F285" s="249" t="s">
        <v>1365</v>
      </c>
      <c r="G285" s="250" t="s">
        <v>253</v>
      </c>
      <c r="H285" s="251">
        <v>94.947999999999993</v>
      </c>
      <c r="I285" s="252"/>
      <c r="J285" s="253">
        <f>ROUND(I285*H285,2)</f>
        <v>0</v>
      </c>
      <c r="K285" s="249" t="s">
        <v>804</v>
      </c>
      <c r="L285" s="44"/>
      <c r="M285" s="254" t="s">
        <v>19</v>
      </c>
      <c r="N285" s="255" t="s">
        <v>42</v>
      </c>
      <c r="O285" s="84"/>
      <c r="P285" s="223">
        <f>O285*H285</f>
        <v>0</v>
      </c>
      <c r="Q285" s="223">
        <v>0</v>
      </c>
      <c r="R285" s="223">
        <f>Q285*H285</f>
        <v>0</v>
      </c>
      <c r="S285" s="223">
        <v>0</v>
      </c>
      <c r="T285" s="224">
        <f>S285*H285</f>
        <v>0</v>
      </c>
      <c r="U285" s="38"/>
      <c r="V285" s="38"/>
      <c r="W285" s="38"/>
      <c r="X285" s="38"/>
      <c r="Y285" s="38"/>
      <c r="Z285" s="38"/>
      <c r="AA285" s="38"/>
      <c r="AB285" s="38"/>
      <c r="AC285" s="38"/>
      <c r="AD285" s="38"/>
      <c r="AE285" s="38"/>
      <c r="AR285" s="225" t="s">
        <v>163</v>
      </c>
      <c r="AT285" s="225" t="s">
        <v>228</v>
      </c>
      <c r="AU285" s="225" t="s">
        <v>81</v>
      </c>
      <c r="AY285" s="17" t="s">
        <v>154</v>
      </c>
      <c r="BE285" s="226">
        <f>IF(N285="základní",J285,0)</f>
        <v>0</v>
      </c>
      <c r="BF285" s="226">
        <f>IF(N285="snížená",J285,0)</f>
        <v>0</v>
      </c>
      <c r="BG285" s="226">
        <f>IF(N285="zákl. přenesená",J285,0)</f>
        <v>0</v>
      </c>
      <c r="BH285" s="226">
        <f>IF(N285="sníž. přenesená",J285,0)</f>
        <v>0</v>
      </c>
      <c r="BI285" s="226">
        <f>IF(N285="nulová",J285,0)</f>
        <v>0</v>
      </c>
      <c r="BJ285" s="17" t="s">
        <v>79</v>
      </c>
      <c r="BK285" s="226">
        <f>ROUND(I285*H285,2)</f>
        <v>0</v>
      </c>
      <c r="BL285" s="17" t="s">
        <v>163</v>
      </c>
      <c r="BM285" s="225" t="s">
        <v>1366</v>
      </c>
    </row>
    <row r="286" s="2" customFormat="1">
      <c r="A286" s="38"/>
      <c r="B286" s="39"/>
      <c r="C286" s="40"/>
      <c r="D286" s="227" t="s">
        <v>165</v>
      </c>
      <c r="E286" s="40"/>
      <c r="F286" s="228" t="s">
        <v>1365</v>
      </c>
      <c r="G286" s="40"/>
      <c r="H286" s="40"/>
      <c r="I286" s="229"/>
      <c r="J286" s="40"/>
      <c r="K286" s="40"/>
      <c r="L286" s="44"/>
      <c r="M286" s="230"/>
      <c r="N286" s="231"/>
      <c r="O286" s="84"/>
      <c r="P286" s="84"/>
      <c r="Q286" s="84"/>
      <c r="R286" s="84"/>
      <c r="S286" s="84"/>
      <c r="T286" s="85"/>
      <c r="U286" s="38"/>
      <c r="V286" s="38"/>
      <c r="W286" s="38"/>
      <c r="X286" s="38"/>
      <c r="Y286" s="38"/>
      <c r="Z286" s="38"/>
      <c r="AA286" s="38"/>
      <c r="AB286" s="38"/>
      <c r="AC286" s="38"/>
      <c r="AD286" s="38"/>
      <c r="AE286" s="38"/>
      <c r="AT286" s="17" t="s">
        <v>165</v>
      </c>
      <c r="AU286" s="17" t="s">
        <v>81</v>
      </c>
    </row>
    <row r="287" s="13" customFormat="1">
      <c r="A287" s="13"/>
      <c r="B287" s="232"/>
      <c r="C287" s="233"/>
      <c r="D287" s="227" t="s">
        <v>166</v>
      </c>
      <c r="E287" s="234" t="s">
        <v>19</v>
      </c>
      <c r="F287" s="235" t="s">
        <v>1367</v>
      </c>
      <c r="G287" s="233"/>
      <c r="H287" s="236">
        <v>94.947999999999993</v>
      </c>
      <c r="I287" s="237"/>
      <c r="J287" s="233"/>
      <c r="K287" s="233"/>
      <c r="L287" s="238"/>
      <c r="M287" s="239"/>
      <c r="N287" s="240"/>
      <c r="O287" s="240"/>
      <c r="P287" s="240"/>
      <c r="Q287" s="240"/>
      <c r="R287" s="240"/>
      <c r="S287" s="240"/>
      <c r="T287" s="241"/>
      <c r="U287" s="13"/>
      <c r="V287" s="13"/>
      <c r="W287" s="13"/>
      <c r="X287" s="13"/>
      <c r="Y287" s="13"/>
      <c r="Z287" s="13"/>
      <c r="AA287" s="13"/>
      <c r="AB287" s="13"/>
      <c r="AC287" s="13"/>
      <c r="AD287" s="13"/>
      <c r="AE287" s="13"/>
      <c r="AT287" s="242" t="s">
        <v>166</v>
      </c>
      <c r="AU287" s="242" t="s">
        <v>81</v>
      </c>
      <c r="AV287" s="13" t="s">
        <v>81</v>
      </c>
      <c r="AW287" s="13" t="s">
        <v>33</v>
      </c>
      <c r="AX287" s="13" t="s">
        <v>71</v>
      </c>
      <c r="AY287" s="242" t="s">
        <v>154</v>
      </c>
    </row>
    <row r="288" s="15" customFormat="1">
      <c r="A288" s="15"/>
      <c r="B288" s="269"/>
      <c r="C288" s="270"/>
      <c r="D288" s="227" t="s">
        <v>166</v>
      </c>
      <c r="E288" s="271" t="s">
        <v>19</v>
      </c>
      <c r="F288" s="272" t="s">
        <v>1092</v>
      </c>
      <c r="G288" s="270"/>
      <c r="H288" s="273">
        <v>94.947999999999993</v>
      </c>
      <c r="I288" s="274"/>
      <c r="J288" s="270"/>
      <c r="K288" s="270"/>
      <c r="L288" s="275"/>
      <c r="M288" s="276"/>
      <c r="N288" s="277"/>
      <c r="O288" s="277"/>
      <c r="P288" s="277"/>
      <c r="Q288" s="277"/>
      <c r="R288" s="277"/>
      <c r="S288" s="277"/>
      <c r="T288" s="278"/>
      <c r="U288" s="15"/>
      <c r="V288" s="15"/>
      <c r="W288" s="15"/>
      <c r="X288" s="15"/>
      <c r="Y288" s="15"/>
      <c r="Z288" s="15"/>
      <c r="AA288" s="15"/>
      <c r="AB288" s="15"/>
      <c r="AC288" s="15"/>
      <c r="AD288" s="15"/>
      <c r="AE288" s="15"/>
      <c r="AT288" s="279" t="s">
        <v>166</v>
      </c>
      <c r="AU288" s="279" t="s">
        <v>81</v>
      </c>
      <c r="AV288" s="15" t="s">
        <v>163</v>
      </c>
      <c r="AW288" s="15" t="s">
        <v>33</v>
      </c>
      <c r="AX288" s="15" t="s">
        <v>79</v>
      </c>
      <c r="AY288" s="279" t="s">
        <v>154</v>
      </c>
    </row>
    <row r="289" s="12" customFormat="1" ht="25.92" customHeight="1">
      <c r="A289" s="12"/>
      <c r="B289" s="196"/>
      <c r="C289" s="197"/>
      <c r="D289" s="198" t="s">
        <v>70</v>
      </c>
      <c r="E289" s="199" t="s">
        <v>1368</v>
      </c>
      <c r="F289" s="199" t="s">
        <v>1369</v>
      </c>
      <c r="G289" s="197"/>
      <c r="H289" s="197"/>
      <c r="I289" s="200"/>
      <c r="J289" s="201">
        <f>BK289</f>
        <v>0</v>
      </c>
      <c r="K289" s="197"/>
      <c r="L289" s="202"/>
      <c r="M289" s="203"/>
      <c r="N289" s="204"/>
      <c r="O289" s="204"/>
      <c r="P289" s="205">
        <f>P290</f>
        <v>0</v>
      </c>
      <c r="Q289" s="204"/>
      <c r="R289" s="205">
        <f>R290</f>
        <v>0</v>
      </c>
      <c r="S289" s="204"/>
      <c r="T289" s="206">
        <f>T290</f>
        <v>0</v>
      </c>
      <c r="U289" s="12"/>
      <c r="V289" s="12"/>
      <c r="W289" s="12"/>
      <c r="X289" s="12"/>
      <c r="Y289" s="12"/>
      <c r="Z289" s="12"/>
      <c r="AA289" s="12"/>
      <c r="AB289" s="12"/>
      <c r="AC289" s="12"/>
      <c r="AD289" s="12"/>
      <c r="AE289" s="12"/>
      <c r="AR289" s="207" t="s">
        <v>81</v>
      </c>
      <c r="AT289" s="208" t="s">
        <v>70</v>
      </c>
      <c r="AU289" s="208" t="s">
        <v>71</v>
      </c>
      <c r="AY289" s="207" t="s">
        <v>154</v>
      </c>
      <c r="BK289" s="209">
        <f>BK290</f>
        <v>0</v>
      </c>
    </row>
    <row r="290" s="12" customFormat="1" ht="22.8" customHeight="1">
      <c r="A290" s="12"/>
      <c r="B290" s="196"/>
      <c r="C290" s="197"/>
      <c r="D290" s="198" t="s">
        <v>70</v>
      </c>
      <c r="E290" s="210" t="s">
        <v>1370</v>
      </c>
      <c r="F290" s="210" t="s">
        <v>1371</v>
      </c>
      <c r="G290" s="197"/>
      <c r="H290" s="197"/>
      <c r="I290" s="200"/>
      <c r="J290" s="211">
        <f>BK290</f>
        <v>0</v>
      </c>
      <c r="K290" s="197"/>
      <c r="L290" s="202"/>
      <c r="M290" s="203"/>
      <c r="N290" s="204"/>
      <c r="O290" s="204"/>
      <c r="P290" s="205">
        <f>SUM(P291:P335)</f>
        <v>0</v>
      </c>
      <c r="Q290" s="204"/>
      <c r="R290" s="205">
        <f>SUM(R291:R335)</f>
        <v>0</v>
      </c>
      <c r="S290" s="204"/>
      <c r="T290" s="206">
        <f>SUM(T291:T335)</f>
        <v>0</v>
      </c>
      <c r="U290" s="12"/>
      <c r="V290" s="12"/>
      <c r="W290" s="12"/>
      <c r="X290" s="12"/>
      <c r="Y290" s="12"/>
      <c r="Z290" s="12"/>
      <c r="AA290" s="12"/>
      <c r="AB290" s="12"/>
      <c r="AC290" s="12"/>
      <c r="AD290" s="12"/>
      <c r="AE290" s="12"/>
      <c r="AR290" s="207" t="s">
        <v>81</v>
      </c>
      <c r="AT290" s="208" t="s">
        <v>70</v>
      </c>
      <c r="AU290" s="208" t="s">
        <v>79</v>
      </c>
      <c r="AY290" s="207" t="s">
        <v>154</v>
      </c>
      <c r="BK290" s="209">
        <f>SUM(BK291:BK335)</f>
        <v>0</v>
      </c>
    </row>
    <row r="291" s="2" customFormat="1">
      <c r="A291" s="38"/>
      <c r="B291" s="39"/>
      <c r="C291" s="247" t="s">
        <v>1164</v>
      </c>
      <c r="D291" s="247" t="s">
        <v>228</v>
      </c>
      <c r="E291" s="248" t="s">
        <v>1372</v>
      </c>
      <c r="F291" s="249" t="s">
        <v>1373</v>
      </c>
      <c r="G291" s="250" t="s">
        <v>231</v>
      </c>
      <c r="H291" s="251">
        <v>89.599999999999994</v>
      </c>
      <c r="I291" s="252"/>
      <c r="J291" s="253">
        <f>ROUND(I291*H291,2)</f>
        <v>0</v>
      </c>
      <c r="K291" s="249" t="s">
        <v>804</v>
      </c>
      <c r="L291" s="44"/>
      <c r="M291" s="254" t="s">
        <v>19</v>
      </c>
      <c r="N291" s="255" t="s">
        <v>42</v>
      </c>
      <c r="O291" s="84"/>
      <c r="P291" s="223">
        <f>O291*H291</f>
        <v>0</v>
      </c>
      <c r="Q291" s="223">
        <v>0</v>
      </c>
      <c r="R291" s="223">
        <f>Q291*H291</f>
        <v>0</v>
      </c>
      <c r="S291" s="223">
        <v>0</v>
      </c>
      <c r="T291" s="224">
        <f>S291*H291</f>
        <v>0</v>
      </c>
      <c r="U291" s="38"/>
      <c r="V291" s="38"/>
      <c r="W291" s="38"/>
      <c r="X291" s="38"/>
      <c r="Y291" s="38"/>
      <c r="Z291" s="38"/>
      <c r="AA291" s="38"/>
      <c r="AB291" s="38"/>
      <c r="AC291" s="38"/>
      <c r="AD291" s="38"/>
      <c r="AE291" s="38"/>
      <c r="AR291" s="225" t="s">
        <v>315</v>
      </c>
      <c r="AT291" s="225" t="s">
        <v>228</v>
      </c>
      <c r="AU291" s="225" t="s">
        <v>81</v>
      </c>
      <c r="AY291" s="17" t="s">
        <v>154</v>
      </c>
      <c r="BE291" s="226">
        <f>IF(N291="základní",J291,0)</f>
        <v>0</v>
      </c>
      <c r="BF291" s="226">
        <f>IF(N291="snížená",J291,0)</f>
        <v>0</v>
      </c>
      <c r="BG291" s="226">
        <f>IF(N291="zákl. přenesená",J291,0)</f>
        <v>0</v>
      </c>
      <c r="BH291" s="226">
        <f>IF(N291="sníž. přenesená",J291,0)</f>
        <v>0</v>
      </c>
      <c r="BI291" s="226">
        <f>IF(N291="nulová",J291,0)</f>
        <v>0</v>
      </c>
      <c r="BJ291" s="17" t="s">
        <v>79</v>
      </c>
      <c r="BK291" s="226">
        <f>ROUND(I291*H291,2)</f>
        <v>0</v>
      </c>
      <c r="BL291" s="17" t="s">
        <v>315</v>
      </c>
      <c r="BM291" s="225" t="s">
        <v>1374</v>
      </c>
    </row>
    <row r="292" s="2" customFormat="1">
      <c r="A292" s="38"/>
      <c r="B292" s="39"/>
      <c r="C292" s="40"/>
      <c r="D292" s="227" t="s">
        <v>165</v>
      </c>
      <c r="E292" s="40"/>
      <c r="F292" s="228" t="s">
        <v>1373</v>
      </c>
      <c r="G292" s="40"/>
      <c r="H292" s="40"/>
      <c r="I292" s="229"/>
      <c r="J292" s="40"/>
      <c r="K292" s="40"/>
      <c r="L292" s="44"/>
      <c r="M292" s="230"/>
      <c r="N292" s="231"/>
      <c r="O292" s="84"/>
      <c r="P292" s="84"/>
      <c r="Q292" s="84"/>
      <c r="R292" s="84"/>
      <c r="S292" s="84"/>
      <c r="T292" s="85"/>
      <c r="U292" s="38"/>
      <c r="V292" s="38"/>
      <c r="W292" s="38"/>
      <c r="X292" s="38"/>
      <c r="Y292" s="38"/>
      <c r="Z292" s="38"/>
      <c r="AA292" s="38"/>
      <c r="AB292" s="38"/>
      <c r="AC292" s="38"/>
      <c r="AD292" s="38"/>
      <c r="AE292" s="38"/>
      <c r="AT292" s="17" t="s">
        <v>165</v>
      </c>
      <c r="AU292" s="17" t="s">
        <v>81</v>
      </c>
    </row>
    <row r="293" s="13" customFormat="1">
      <c r="A293" s="13"/>
      <c r="B293" s="232"/>
      <c r="C293" s="233"/>
      <c r="D293" s="227" t="s">
        <v>166</v>
      </c>
      <c r="E293" s="234" t="s">
        <v>19</v>
      </c>
      <c r="F293" s="235" t="s">
        <v>1375</v>
      </c>
      <c r="G293" s="233"/>
      <c r="H293" s="236">
        <v>89.599999999999994</v>
      </c>
      <c r="I293" s="237"/>
      <c r="J293" s="233"/>
      <c r="K293" s="233"/>
      <c r="L293" s="238"/>
      <c r="M293" s="239"/>
      <c r="N293" s="240"/>
      <c r="O293" s="240"/>
      <c r="P293" s="240"/>
      <c r="Q293" s="240"/>
      <c r="R293" s="240"/>
      <c r="S293" s="240"/>
      <c r="T293" s="241"/>
      <c r="U293" s="13"/>
      <c r="V293" s="13"/>
      <c r="W293" s="13"/>
      <c r="X293" s="13"/>
      <c r="Y293" s="13"/>
      <c r="Z293" s="13"/>
      <c r="AA293" s="13"/>
      <c r="AB293" s="13"/>
      <c r="AC293" s="13"/>
      <c r="AD293" s="13"/>
      <c r="AE293" s="13"/>
      <c r="AT293" s="242" t="s">
        <v>166</v>
      </c>
      <c r="AU293" s="242" t="s">
        <v>81</v>
      </c>
      <c r="AV293" s="13" t="s">
        <v>81</v>
      </c>
      <c r="AW293" s="13" t="s">
        <v>33</v>
      </c>
      <c r="AX293" s="13" t="s">
        <v>71</v>
      </c>
      <c r="AY293" s="242" t="s">
        <v>154</v>
      </c>
    </row>
    <row r="294" s="15" customFormat="1">
      <c r="A294" s="15"/>
      <c r="B294" s="269"/>
      <c r="C294" s="270"/>
      <c r="D294" s="227" t="s">
        <v>166</v>
      </c>
      <c r="E294" s="271" t="s">
        <v>19</v>
      </c>
      <c r="F294" s="272" t="s">
        <v>1092</v>
      </c>
      <c r="G294" s="270"/>
      <c r="H294" s="273">
        <v>89.599999999999994</v>
      </c>
      <c r="I294" s="274"/>
      <c r="J294" s="270"/>
      <c r="K294" s="270"/>
      <c r="L294" s="275"/>
      <c r="M294" s="276"/>
      <c r="N294" s="277"/>
      <c r="O294" s="277"/>
      <c r="P294" s="277"/>
      <c r="Q294" s="277"/>
      <c r="R294" s="277"/>
      <c r="S294" s="277"/>
      <c r="T294" s="278"/>
      <c r="U294" s="15"/>
      <c r="V294" s="15"/>
      <c r="W294" s="15"/>
      <c r="X294" s="15"/>
      <c r="Y294" s="15"/>
      <c r="Z294" s="15"/>
      <c r="AA294" s="15"/>
      <c r="AB294" s="15"/>
      <c r="AC294" s="15"/>
      <c r="AD294" s="15"/>
      <c r="AE294" s="15"/>
      <c r="AT294" s="279" t="s">
        <v>166</v>
      </c>
      <c r="AU294" s="279" t="s">
        <v>81</v>
      </c>
      <c r="AV294" s="15" t="s">
        <v>163</v>
      </c>
      <c r="AW294" s="15" t="s">
        <v>33</v>
      </c>
      <c r="AX294" s="15" t="s">
        <v>79</v>
      </c>
      <c r="AY294" s="279" t="s">
        <v>154</v>
      </c>
    </row>
    <row r="295" s="2" customFormat="1" ht="16.5" customHeight="1">
      <c r="A295" s="38"/>
      <c r="B295" s="39"/>
      <c r="C295" s="212" t="s">
        <v>1376</v>
      </c>
      <c r="D295" s="212" t="s">
        <v>157</v>
      </c>
      <c r="E295" s="214" t="s">
        <v>1377</v>
      </c>
      <c r="F295" s="215" t="s">
        <v>1378</v>
      </c>
      <c r="G295" s="216" t="s">
        <v>1379</v>
      </c>
      <c r="H295" s="217">
        <v>30</v>
      </c>
      <c r="I295" s="218"/>
      <c r="J295" s="219">
        <f>ROUND(I295*H295,2)</f>
        <v>0</v>
      </c>
      <c r="K295" s="215" t="s">
        <v>804</v>
      </c>
      <c r="L295" s="220"/>
      <c r="M295" s="221" t="s">
        <v>19</v>
      </c>
      <c r="N295" s="222" t="s">
        <v>42</v>
      </c>
      <c r="O295" s="84"/>
      <c r="P295" s="223">
        <f>O295*H295</f>
        <v>0</v>
      </c>
      <c r="Q295" s="223">
        <v>0</v>
      </c>
      <c r="R295" s="223">
        <f>Q295*H295</f>
        <v>0</v>
      </c>
      <c r="S295" s="223">
        <v>0</v>
      </c>
      <c r="T295" s="224">
        <f>S295*H295</f>
        <v>0</v>
      </c>
      <c r="U295" s="38"/>
      <c r="V295" s="38"/>
      <c r="W295" s="38"/>
      <c r="X295" s="38"/>
      <c r="Y295" s="38"/>
      <c r="Z295" s="38"/>
      <c r="AA295" s="38"/>
      <c r="AB295" s="38"/>
      <c r="AC295" s="38"/>
      <c r="AD295" s="38"/>
      <c r="AE295" s="38"/>
      <c r="AR295" s="225" t="s">
        <v>400</v>
      </c>
      <c r="AT295" s="225" t="s">
        <v>157</v>
      </c>
      <c r="AU295" s="225" t="s">
        <v>81</v>
      </c>
      <c r="AY295" s="17" t="s">
        <v>154</v>
      </c>
      <c r="BE295" s="226">
        <f>IF(N295="základní",J295,0)</f>
        <v>0</v>
      </c>
      <c r="BF295" s="226">
        <f>IF(N295="snížená",J295,0)</f>
        <v>0</v>
      </c>
      <c r="BG295" s="226">
        <f>IF(N295="zákl. přenesená",J295,0)</f>
        <v>0</v>
      </c>
      <c r="BH295" s="226">
        <f>IF(N295="sníž. přenesená",J295,0)</f>
        <v>0</v>
      </c>
      <c r="BI295" s="226">
        <f>IF(N295="nulová",J295,0)</f>
        <v>0</v>
      </c>
      <c r="BJ295" s="17" t="s">
        <v>79</v>
      </c>
      <c r="BK295" s="226">
        <f>ROUND(I295*H295,2)</f>
        <v>0</v>
      </c>
      <c r="BL295" s="17" t="s">
        <v>315</v>
      </c>
      <c r="BM295" s="225" t="s">
        <v>1380</v>
      </c>
    </row>
    <row r="296" s="2" customFormat="1">
      <c r="A296" s="38"/>
      <c r="B296" s="39"/>
      <c r="C296" s="40"/>
      <c r="D296" s="227" t="s">
        <v>165</v>
      </c>
      <c r="E296" s="40"/>
      <c r="F296" s="228" t="s">
        <v>1378</v>
      </c>
      <c r="G296" s="40"/>
      <c r="H296" s="40"/>
      <c r="I296" s="229"/>
      <c r="J296" s="40"/>
      <c r="K296" s="40"/>
      <c r="L296" s="44"/>
      <c r="M296" s="230"/>
      <c r="N296" s="231"/>
      <c r="O296" s="84"/>
      <c r="P296" s="84"/>
      <c r="Q296" s="84"/>
      <c r="R296" s="84"/>
      <c r="S296" s="84"/>
      <c r="T296" s="85"/>
      <c r="U296" s="38"/>
      <c r="V296" s="38"/>
      <c r="W296" s="38"/>
      <c r="X296" s="38"/>
      <c r="Y296" s="38"/>
      <c r="Z296" s="38"/>
      <c r="AA296" s="38"/>
      <c r="AB296" s="38"/>
      <c r="AC296" s="38"/>
      <c r="AD296" s="38"/>
      <c r="AE296" s="38"/>
      <c r="AT296" s="17" t="s">
        <v>165</v>
      </c>
      <c r="AU296" s="17" t="s">
        <v>81</v>
      </c>
    </row>
    <row r="297" s="2" customFormat="1">
      <c r="A297" s="38"/>
      <c r="B297" s="39"/>
      <c r="C297" s="247" t="s">
        <v>1168</v>
      </c>
      <c r="D297" s="247" t="s">
        <v>228</v>
      </c>
      <c r="E297" s="248" t="s">
        <v>1381</v>
      </c>
      <c r="F297" s="249" t="s">
        <v>1382</v>
      </c>
      <c r="G297" s="250" t="s">
        <v>231</v>
      </c>
      <c r="H297" s="251">
        <v>73.599999999999994</v>
      </c>
      <c r="I297" s="252"/>
      <c r="J297" s="253">
        <f>ROUND(I297*H297,2)</f>
        <v>0</v>
      </c>
      <c r="K297" s="249" t="s">
        <v>804</v>
      </c>
      <c r="L297" s="44"/>
      <c r="M297" s="254" t="s">
        <v>19</v>
      </c>
      <c r="N297" s="255" t="s">
        <v>42</v>
      </c>
      <c r="O297" s="84"/>
      <c r="P297" s="223">
        <f>O297*H297</f>
        <v>0</v>
      </c>
      <c r="Q297" s="223">
        <v>0</v>
      </c>
      <c r="R297" s="223">
        <f>Q297*H297</f>
        <v>0</v>
      </c>
      <c r="S297" s="223">
        <v>0</v>
      </c>
      <c r="T297" s="224">
        <f>S297*H297</f>
        <v>0</v>
      </c>
      <c r="U297" s="38"/>
      <c r="V297" s="38"/>
      <c r="W297" s="38"/>
      <c r="X297" s="38"/>
      <c r="Y297" s="38"/>
      <c r="Z297" s="38"/>
      <c r="AA297" s="38"/>
      <c r="AB297" s="38"/>
      <c r="AC297" s="38"/>
      <c r="AD297" s="38"/>
      <c r="AE297" s="38"/>
      <c r="AR297" s="225" t="s">
        <v>315</v>
      </c>
      <c r="AT297" s="225" t="s">
        <v>228</v>
      </c>
      <c r="AU297" s="225" t="s">
        <v>81</v>
      </c>
      <c r="AY297" s="17" t="s">
        <v>154</v>
      </c>
      <c r="BE297" s="226">
        <f>IF(N297="základní",J297,0)</f>
        <v>0</v>
      </c>
      <c r="BF297" s="226">
        <f>IF(N297="snížená",J297,0)</f>
        <v>0</v>
      </c>
      <c r="BG297" s="226">
        <f>IF(N297="zákl. přenesená",J297,0)</f>
        <v>0</v>
      </c>
      <c r="BH297" s="226">
        <f>IF(N297="sníž. přenesená",J297,0)</f>
        <v>0</v>
      </c>
      <c r="BI297" s="226">
        <f>IF(N297="nulová",J297,0)</f>
        <v>0</v>
      </c>
      <c r="BJ297" s="17" t="s">
        <v>79</v>
      </c>
      <c r="BK297" s="226">
        <f>ROUND(I297*H297,2)</f>
        <v>0</v>
      </c>
      <c r="BL297" s="17" t="s">
        <v>315</v>
      </c>
      <c r="BM297" s="225" t="s">
        <v>1383</v>
      </c>
    </row>
    <row r="298" s="2" customFormat="1">
      <c r="A298" s="38"/>
      <c r="B298" s="39"/>
      <c r="C298" s="40"/>
      <c r="D298" s="227" t="s">
        <v>165</v>
      </c>
      <c r="E298" s="40"/>
      <c r="F298" s="228" t="s">
        <v>1382</v>
      </c>
      <c r="G298" s="40"/>
      <c r="H298" s="40"/>
      <c r="I298" s="229"/>
      <c r="J298" s="40"/>
      <c r="K298" s="40"/>
      <c r="L298" s="44"/>
      <c r="M298" s="230"/>
      <c r="N298" s="231"/>
      <c r="O298" s="84"/>
      <c r="P298" s="84"/>
      <c r="Q298" s="84"/>
      <c r="R298" s="84"/>
      <c r="S298" s="84"/>
      <c r="T298" s="85"/>
      <c r="U298" s="38"/>
      <c r="V298" s="38"/>
      <c r="W298" s="38"/>
      <c r="X298" s="38"/>
      <c r="Y298" s="38"/>
      <c r="Z298" s="38"/>
      <c r="AA298" s="38"/>
      <c r="AB298" s="38"/>
      <c r="AC298" s="38"/>
      <c r="AD298" s="38"/>
      <c r="AE298" s="38"/>
      <c r="AT298" s="17" t="s">
        <v>165</v>
      </c>
      <c r="AU298" s="17" t="s">
        <v>81</v>
      </c>
    </row>
    <row r="299" s="13" customFormat="1">
      <c r="A299" s="13"/>
      <c r="B299" s="232"/>
      <c r="C299" s="233"/>
      <c r="D299" s="227" t="s">
        <v>166</v>
      </c>
      <c r="E299" s="234" t="s">
        <v>19</v>
      </c>
      <c r="F299" s="235" t="s">
        <v>1384</v>
      </c>
      <c r="G299" s="233"/>
      <c r="H299" s="236">
        <v>73.599999999999994</v>
      </c>
      <c r="I299" s="237"/>
      <c r="J299" s="233"/>
      <c r="K299" s="233"/>
      <c r="L299" s="238"/>
      <c r="M299" s="239"/>
      <c r="N299" s="240"/>
      <c r="O299" s="240"/>
      <c r="P299" s="240"/>
      <c r="Q299" s="240"/>
      <c r="R299" s="240"/>
      <c r="S299" s="240"/>
      <c r="T299" s="241"/>
      <c r="U299" s="13"/>
      <c r="V299" s="13"/>
      <c r="W299" s="13"/>
      <c r="X299" s="13"/>
      <c r="Y299" s="13"/>
      <c r="Z299" s="13"/>
      <c r="AA299" s="13"/>
      <c r="AB299" s="13"/>
      <c r="AC299" s="13"/>
      <c r="AD299" s="13"/>
      <c r="AE299" s="13"/>
      <c r="AT299" s="242" t="s">
        <v>166</v>
      </c>
      <c r="AU299" s="242" t="s">
        <v>81</v>
      </c>
      <c r="AV299" s="13" t="s">
        <v>81</v>
      </c>
      <c r="AW299" s="13" t="s">
        <v>33</v>
      </c>
      <c r="AX299" s="13" t="s">
        <v>71</v>
      </c>
      <c r="AY299" s="242" t="s">
        <v>154</v>
      </c>
    </row>
    <row r="300" s="15" customFormat="1">
      <c r="A300" s="15"/>
      <c r="B300" s="269"/>
      <c r="C300" s="270"/>
      <c r="D300" s="227" t="s">
        <v>166</v>
      </c>
      <c r="E300" s="271" t="s">
        <v>19</v>
      </c>
      <c r="F300" s="272" t="s">
        <v>1092</v>
      </c>
      <c r="G300" s="270"/>
      <c r="H300" s="273">
        <v>73.599999999999994</v>
      </c>
      <c r="I300" s="274"/>
      <c r="J300" s="270"/>
      <c r="K300" s="270"/>
      <c r="L300" s="275"/>
      <c r="M300" s="276"/>
      <c r="N300" s="277"/>
      <c r="O300" s="277"/>
      <c r="P300" s="277"/>
      <c r="Q300" s="277"/>
      <c r="R300" s="277"/>
      <c r="S300" s="277"/>
      <c r="T300" s="278"/>
      <c r="U300" s="15"/>
      <c r="V300" s="15"/>
      <c r="W300" s="15"/>
      <c r="X300" s="15"/>
      <c r="Y300" s="15"/>
      <c r="Z300" s="15"/>
      <c r="AA300" s="15"/>
      <c r="AB300" s="15"/>
      <c r="AC300" s="15"/>
      <c r="AD300" s="15"/>
      <c r="AE300" s="15"/>
      <c r="AT300" s="279" t="s">
        <v>166</v>
      </c>
      <c r="AU300" s="279" t="s">
        <v>81</v>
      </c>
      <c r="AV300" s="15" t="s">
        <v>163</v>
      </c>
      <c r="AW300" s="15" t="s">
        <v>33</v>
      </c>
      <c r="AX300" s="15" t="s">
        <v>79</v>
      </c>
      <c r="AY300" s="279" t="s">
        <v>154</v>
      </c>
    </row>
    <row r="301" s="2" customFormat="1">
      <c r="A301" s="38"/>
      <c r="B301" s="39"/>
      <c r="C301" s="247" t="s">
        <v>1385</v>
      </c>
      <c r="D301" s="247" t="s">
        <v>228</v>
      </c>
      <c r="E301" s="248" t="s">
        <v>1386</v>
      </c>
      <c r="F301" s="249" t="s">
        <v>1387</v>
      </c>
      <c r="G301" s="250" t="s">
        <v>231</v>
      </c>
      <c r="H301" s="251">
        <v>10</v>
      </c>
      <c r="I301" s="252"/>
      <c r="J301" s="253">
        <f>ROUND(I301*H301,2)</f>
        <v>0</v>
      </c>
      <c r="K301" s="249" t="s">
        <v>804</v>
      </c>
      <c r="L301" s="44"/>
      <c r="M301" s="254" t="s">
        <v>19</v>
      </c>
      <c r="N301" s="255" t="s">
        <v>42</v>
      </c>
      <c r="O301" s="84"/>
      <c r="P301" s="223">
        <f>O301*H301</f>
        <v>0</v>
      </c>
      <c r="Q301" s="223">
        <v>0</v>
      </c>
      <c r="R301" s="223">
        <f>Q301*H301</f>
        <v>0</v>
      </c>
      <c r="S301" s="223">
        <v>0</v>
      </c>
      <c r="T301" s="224">
        <f>S301*H301</f>
        <v>0</v>
      </c>
      <c r="U301" s="38"/>
      <c r="V301" s="38"/>
      <c r="W301" s="38"/>
      <c r="X301" s="38"/>
      <c r="Y301" s="38"/>
      <c r="Z301" s="38"/>
      <c r="AA301" s="38"/>
      <c r="AB301" s="38"/>
      <c r="AC301" s="38"/>
      <c r="AD301" s="38"/>
      <c r="AE301" s="38"/>
      <c r="AR301" s="225" t="s">
        <v>315</v>
      </c>
      <c r="AT301" s="225" t="s">
        <v>228</v>
      </c>
      <c r="AU301" s="225" t="s">
        <v>81</v>
      </c>
      <c r="AY301" s="17" t="s">
        <v>154</v>
      </c>
      <c r="BE301" s="226">
        <f>IF(N301="základní",J301,0)</f>
        <v>0</v>
      </c>
      <c r="BF301" s="226">
        <f>IF(N301="snížená",J301,0)</f>
        <v>0</v>
      </c>
      <c r="BG301" s="226">
        <f>IF(N301="zákl. přenesená",J301,0)</f>
        <v>0</v>
      </c>
      <c r="BH301" s="226">
        <f>IF(N301="sníž. přenesená",J301,0)</f>
        <v>0</v>
      </c>
      <c r="BI301" s="226">
        <f>IF(N301="nulová",J301,0)</f>
        <v>0</v>
      </c>
      <c r="BJ301" s="17" t="s">
        <v>79</v>
      </c>
      <c r="BK301" s="226">
        <f>ROUND(I301*H301,2)</f>
        <v>0</v>
      </c>
      <c r="BL301" s="17" t="s">
        <v>315</v>
      </c>
      <c r="BM301" s="225" t="s">
        <v>1388</v>
      </c>
    </row>
    <row r="302" s="2" customFormat="1">
      <c r="A302" s="38"/>
      <c r="B302" s="39"/>
      <c r="C302" s="40"/>
      <c r="D302" s="227" t="s">
        <v>165</v>
      </c>
      <c r="E302" s="40"/>
      <c r="F302" s="228" t="s">
        <v>1387</v>
      </c>
      <c r="G302" s="40"/>
      <c r="H302" s="40"/>
      <c r="I302" s="229"/>
      <c r="J302" s="40"/>
      <c r="K302" s="40"/>
      <c r="L302" s="44"/>
      <c r="M302" s="230"/>
      <c r="N302" s="231"/>
      <c r="O302" s="84"/>
      <c r="P302" s="84"/>
      <c r="Q302" s="84"/>
      <c r="R302" s="84"/>
      <c r="S302" s="84"/>
      <c r="T302" s="85"/>
      <c r="U302" s="38"/>
      <c r="V302" s="38"/>
      <c r="W302" s="38"/>
      <c r="X302" s="38"/>
      <c r="Y302" s="38"/>
      <c r="Z302" s="38"/>
      <c r="AA302" s="38"/>
      <c r="AB302" s="38"/>
      <c r="AC302" s="38"/>
      <c r="AD302" s="38"/>
      <c r="AE302" s="38"/>
      <c r="AT302" s="17" t="s">
        <v>165</v>
      </c>
      <c r="AU302" s="17" t="s">
        <v>81</v>
      </c>
    </row>
    <row r="303" s="2" customFormat="1" ht="16.5" customHeight="1">
      <c r="A303" s="38"/>
      <c r="B303" s="39"/>
      <c r="C303" s="212" t="s">
        <v>1172</v>
      </c>
      <c r="D303" s="212" t="s">
        <v>157</v>
      </c>
      <c r="E303" s="214" t="s">
        <v>1389</v>
      </c>
      <c r="F303" s="215" t="s">
        <v>1390</v>
      </c>
      <c r="G303" s="216" t="s">
        <v>231</v>
      </c>
      <c r="H303" s="217">
        <v>86.459999999999994</v>
      </c>
      <c r="I303" s="218"/>
      <c r="J303" s="219">
        <f>ROUND(I303*H303,2)</f>
        <v>0</v>
      </c>
      <c r="K303" s="215" t="s">
        <v>804</v>
      </c>
      <c r="L303" s="220"/>
      <c r="M303" s="221" t="s">
        <v>19</v>
      </c>
      <c r="N303" s="222" t="s">
        <v>42</v>
      </c>
      <c r="O303" s="84"/>
      <c r="P303" s="223">
        <f>O303*H303</f>
        <v>0</v>
      </c>
      <c r="Q303" s="223">
        <v>0</v>
      </c>
      <c r="R303" s="223">
        <f>Q303*H303</f>
        <v>0</v>
      </c>
      <c r="S303" s="223">
        <v>0</v>
      </c>
      <c r="T303" s="224">
        <f>S303*H303</f>
        <v>0</v>
      </c>
      <c r="U303" s="38"/>
      <c r="V303" s="38"/>
      <c r="W303" s="38"/>
      <c r="X303" s="38"/>
      <c r="Y303" s="38"/>
      <c r="Z303" s="38"/>
      <c r="AA303" s="38"/>
      <c r="AB303" s="38"/>
      <c r="AC303" s="38"/>
      <c r="AD303" s="38"/>
      <c r="AE303" s="38"/>
      <c r="AR303" s="225" t="s">
        <v>400</v>
      </c>
      <c r="AT303" s="225" t="s">
        <v>157</v>
      </c>
      <c r="AU303" s="225" t="s">
        <v>81</v>
      </c>
      <c r="AY303" s="17" t="s">
        <v>154</v>
      </c>
      <c r="BE303" s="226">
        <f>IF(N303="základní",J303,0)</f>
        <v>0</v>
      </c>
      <c r="BF303" s="226">
        <f>IF(N303="snížená",J303,0)</f>
        <v>0</v>
      </c>
      <c r="BG303" s="226">
        <f>IF(N303="zákl. přenesená",J303,0)</f>
        <v>0</v>
      </c>
      <c r="BH303" s="226">
        <f>IF(N303="sníž. přenesená",J303,0)</f>
        <v>0</v>
      </c>
      <c r="BI303" s="226">
        <f>IF(N303="nulová",J303,0)</f>
        <v>0</v>
      </c>
      <c r="BJ303" s="17" t="s">
        <v>79</v>
      </c>
      <c r="BK303" s="226">
        <f>ROUND(I303*H303,2)</f>
        <v>0</v>
      </c>
      <c r="BL303" s="17" t="s">
        <v>315</v>
      </c>
      <c r="BM303" s="225" t="s">
        <v>1391</v>
      </c>
    </row>
    <row r="304" s="2" customFormat="1">
      <c r="A304" s="38"/>
      <c r="B304" s="39"/>
      <c r="C304" s="40"/>
      <c r="D304" s="227" t="s">
        <v>165</v>
      </c>
      <c r="E304" s="40"/>
      <c r="F304" s="228" t="s">
        <v>1390</v>
      </c>
      <c r="G304" s="40"/>
      <c r="H304" s="40"/>
      <c r="I304" s="229"/>
      <c r="J304" s="40"/>
      <c r="K304" s="40"/>
      <c r="L304" s="44"/>
      <c r="M304" s="230"/>
      <c r="N304" s="231"/>
      <c r="O304" s="84"/>
      <c r="P304" s="84"/>
      <c r="Q304" s="84"/>
      <c r="R304" s="84"/>
      <c r="S304" s="84"/>
      <c r="T304" s="85"/>
      <c r="U304" s="38"/>
      <c r="V304" s="38"/>
      <c r="W304" s="38"/>
      <c r="X304" s="38"/>
      <c r="Y304" s="38"/>
      <c r="Z304" s="38"/>
      <c r="AA304" s="38"/>
      <c r="AB304" s="38"/>
      <c r="AC304" s="38"/>
      <c r="AD304" s="38"/>
      <c r="AE304" s="38"/>
      <c r="AT304" s="17" t="s">
        <v>165</v>
      </c>
      <c r="AU304" s="17" t="s">
        <v>81</v>
      </c>
    </row>
    <row r="305" s="13" customFormat="1">
      <c r="A305" s="13"/>
      <c r="B305" s="232"/>
      <c r="C305" s="233"/>
      <c r="D305" s="227" t="s">
        <v>166</v>
      </c>
      <c r="E305" s="234" t="s">
        <v>19</v>
      </c>
      <c r="F305" s="235" t="s">
        <v>1392</v>
      </c>
      <c r="G305" s="233"/>
      <c r="H305" s="236">
        <v>73.599999999999994</v>
      </c>
      <c r="I305" s="237"/>
      <c r="J305" s="233"/>
      <c r="K305" s="233"/>
      <c r="L305" s="238"/>
      <c r="M305" s="239"/>
      <c r="N305" s="240"/>
      <c r="O305" s="240"/>
      <c r="P305" s="240"/>
      <c r="Q305" s="240"/>
      <c r="R305" s="240"/>
      <c r="S305" s="240"/>
      <c r="T305" s="241"/>
      <c r="U305" s="13"/>
      <c r="V305" s="13"/>
      <c r="W305" s="13"/>
      <c r="X305" s="13"/>
      <c r="Y305" s="13"/>
      <c r="Z305" s="13"/>
      <c r="AA305" s="13"/>
      <c r="AB305" s="13"/>
      <c r="AC305" s="13"/>
      <c r="AD305" s="13"/>
      <c r="AE305" s="13"/>
      <c r="AT305" s="242" t="s">
        <v>166</v>
      </c>
      <c r="AU305" s="242" t="s">
        <v>81</v>
      </c>
      <c r="AV305" s="13" t="s">
        <v>81</v>
      </c>
      <c r="AW305" s="13" t="s">
        <v>33</v>
      </c>
      <c r="AX305" s="13" t="s">
        <v>71</v>
      </c>
      <c r="AY305" s="242" t="s">
        <v>154</v>
      </c>
    </row>
    <row r="306" s="13" customFormat="1">
      <c r="A306" s="13"/>
      <c r="B306" s="232"/>
      <c r="C306" s="233"/>
      <c r="D306" s="227" t="s">
        <v>166</v>
      </c>
      <c r="E306" s="234" t="s">
        <v>19</v>
      </c>
      <c r="F306" s="235" t="s">
        <v>1393</v>
      </c>
      <c r="G306" s="233"/>
      <c r="H306" s="236">
        <v>5</v>
      </c>
      <c r="I306" s="237"/>
      <c r="J306" s="233"/>
      <c r="K306" s="233"/>
      <c r="L306" s="238"/>
      <c r="M306" s="239"/>
      <c r="N306" s="240"/>
      <c r="O306" s="240"/>
      <c r="P306" s="240"/>
      <c r="Q306" s="240"/>
      <c r="R306" s="240"/>
      <c r="S306" s="240"/>
      <c r="T306" s="241"/>
      <c r="U306" s="13"/>
      <c r="V306" s="13"/>
      <c r="W306" s="13"/>
      <c r="X306" s="13"/>
      <c r="Y306" s="13"/>
      <c r="Z306" s="13"/>
      <c r="AA306" s="13"/>
      <c r="AB306" s="13"/>
      <c r="AC306" s="13"/>
      <c r="AD306" s="13"/>
      <c r="AE306" s="13"/>
      <c r="AT306" s="242" t="s">
        <v>166</v>
      </c>
      <c r="AU306" s="242" t="s">
        <v>81</v>
      </c>
      <c r="AV306" s="13" t="s">
        <v>81</v>
      </c>
      <c r="AW306" s="13" t="s">
        <v>33</v>
      </c>
      <c r="AX306" s="13" t="s">
        <v>71</v>
      </c>
      <c r="AY306" s="242" t="s">
        <v>154</v>
      </c>
    </row>
    <row r="307" s="15" customFormat="1">
      <c r="A307" s="15"/>
      <c r="B307" s="269"/>
      <c r="C307" s="270"/>
      <c r="D307" s="227" t="s">
        <v>166</v>
      </c>
      <c r="E307" s="271" t="s">
        <v>19</v>
      </c>
      <c r="F307" s="272" t="s">
        <v>1092</v>
      </c>
      <c r="G307" s="270"/>
      <c r="H307" s="273">
        <v>78.599999999999994</v>
      </c>
      <c r="I307" s="274"/>
      <c r="J307" s="270"/>
      <c r="K307" s="270"/>
      <c r="L307" s="275"/>
      <c r="M307" s="276"/>
      <c r="N307" s="277"/>
      <c r="O307" s="277"/>
      <c r="P307" s="277"/>
      <c r="Q307" s="277"/>
      <c r="R307" s="277"/>
      <c r="S307" s="277"/>
      <c r="T307" s="278"/>
      <c r="U307" s="15"/>
      <c r="V307" s="15"/>
      <c r="W307" s="15"/>
      <c r="X307" s="15"/>
      <c r="Y307" s="15"/>
      <c r="Z307" s="15"/>
      <c r="AA307" s="15"/>
      <c r="AB307" s="15"/>
      <c r="AC307" s="15"/>
      <c r="AD307" s="15"/>
      <c r="AE307" s="15"/>
      <c r="AT307" s="279" t="s">
        <v>166</v>
      </c>
      <c r="AU307" s="279" t="s">
        <v>81</v>
      </c>
      <c r="AV307" s="15" t="s">
        <v>163</v>
      </c>
      <c r="AW307" s="15" t="s">
        <v>33</v>
      </c>
      <c r="AX307" s="15" t="s">
        <v>71</v>
      </c>
      <c r="AY307" s="279" t="s">
        <v>154</v>
      </c>
    </row>
    <row r="308" s="13" customFormat="1">
      <c r="A308" s="13"/>
      <c r="B308" s="232"/>
      <c r="C308" s="233"/>
      <c r="D308" s="227" t="s">
        <v>166</v>
      </c>
      <c r="E308" s="234" t="s">
        <v>19</v>
      </c>
      <c r="F308" s="235" t="s">
        <v>1394</v>
      </c>
      <c r="G308" s="233"/>
      <c r="H308" s="236">
        <v>86.459999999999994</v>
      </c>
      <c r="I308" s="237"/>
      <c r="J308" s="233"/>
      <c r="K308" s="233"/>
      <c r="L308" s="238"/>
      <c r="M308" s="239"/>
      <c r="N308" s="240"/>
      <c r="O308" s="240"/>
      <c r="P308" s="240"/>
      <c r="Q308" s="240"/>
      <c r="R308" s="240"/>
      <c r="S308" s="240"/>
      <c r="T308" s="241"/>
      <c r="U308" s="13"/>
      <c r="V308" s="13"/>
      <c r="W308" s="13"/>
      <c r="X308" s="13"/>
      <c r="Y308" s="13"/>
      <c r="Z308" s="13"/>
      <c r="AA308" s="13"/>
      <c r="AB308" s="13"/>
      <c r="AC308" s="13"/>
      <c r="AD308" s="13"/>
      <c r="AE308" s="13"/>
      <c r="AT308" s="242" t="s">
        <v>166</v>
      </c>
      <c r="AU308" s="242" t="s">
        <v>81</v>
      </c>
      <c r="AV308" s="13" t="s">
        <v>81</v>
      </c>
      <c r="AW308" s="13" t="s">
        <v>33</v>
      </c>
      <c r="AX308" s="13" t="s">
        <v>71</v>
      </c>
      <c r="AY308" s="242" t="s">
        <v>154</v>
      </c>
    </row>
    <row r="309" s="15" customFormat="1">
      <c r="A309" s="15"/>
      <c r="B309" s="269"/>
      <c r="C309" s="270"/>
      <c r="D309" s="227" t="s">
        <v>166</v>
      </c>
      <c r="E309" s="271" t="s">
        <v>19</v>
      </c>
      <c r="F309" s="272" t="s">
        <v>1092</v>
      </c>
      <c r="G309" s="270"/>
      <c r="H309" s="273">
        <v>86.459999999999994</v>
      </c>
      <c r="I309" s="274"/>
      <c r="J309" s="270"/>
      <c r="K309" s="270"/>
      <c r="L309" s="275"/>
      <c r="M309" s="276"/>
      <c r="N309" s="277"/>
      <c r="O309" s="277"/>
      <c r="P309" s="277"/>
      <c r="Q309" s="277"/>
      <c r="R309" s="277"/>
      <c r="S309" s="277"/>
      <c r="T309" s="278"/>
      <c r="U309" s="15"/>
      <c r="V309" s="15"/>
      <c r="W309" s="15"/>
      <c r="X309" s="15"/>
      <c r="Y309" s="15"/>
      <c r="Z309" s="15"/>
      <c r="AA309" s="15"/>
      <c r="AB309" s="15"/>
      <c r="AC309" s="15"/>
      <c r="AD309" s="15"/>
      <c r="AE309" s="15"/>
      <c r="AT309" s="279" t="s">
        <v>166</v>
      </c>
      <c r="AU309" s="279" t="s">
        <v>81</v>
      </c>
      <c r="AV309" s="15" t="s">
        <v>163</v>
      </c>
      <c r="AW309" s="15" t="s">
        <v>33</v>
      </c>
      <c r="AX309" s="15" t="s">
        <v>79</v>
      </c>
      <c r="AY309" s="279" t="s">
        <v>154</v>
      </c>
    </row>
    <row r="310" s="2" customFormat="1" ht="21.75" customHeight="1">
      <c r="A310" s="38"/>
      <c r="B310" s="39"/>
      <c r="C310" s="247" t="s">
        <v>1395</v>
      </c>
      <c r="D310" s="247" t="s">
        <v>228</v>
      </c>
      <c r="E310" s="248" t="s">
        <v>1396</v>
      </c>
      <c r="F310" s="249" t="s">
        <v>1397</v>
      </c>
      <c r="G310" s="250" t="s">
        <v>170</v>
      </c>
      <c r="H310" s="251">
        <v>10</v>
      </c>
      <c r="I310" s="252"/>
      <c r="J310" s="253">
        <f>ROUND(I310*H310,2)</f>
        <v>0</v>
      </c>
      <c r="K310" s="249" t="s">
        <v>804</v>
      </c>
      <c r="L310" s="44"/>
      <c r="M310" s="254" t="s">
        <v>19</v>
      </c>
      <c r="N310" s="255" t="s">
        <v>42</v>
      </c>
      <c r="O310" s="84"/>
      <c r="P310" s="223">
        <f>O310*H310</f>
        <v>0</v>
      </c>
      <c r="Q310" s="223">
        <v>0</v>
      </c>
      <c r="R310" s="223">
        <f>Q310*H310</f>
        <v>0</v>
      </c>
      <c r="S310" s="223">
        <v>0</v>
      </c>
      <c r="T310" s="224">
        <f>S310*H310</f>
        <v>0</v>
      </c>
      <c r="U310" s="38"/>
      <c r="V310" s="38"/>
      <c r="W310" s="38"/>
      <c r="X310" s="38"/>
      <c r="Y310" s="38"/>
      <c r="Z310" s="38"/>
      <c r="AA310" s="38"/>
      <c r="AB310" s="38"/>
      <c r="AC310" s="38"/>
      <c r="AD310" s="38"/>
      <c r="AE310" s="38"/>
      <c r="AR310" s="225" t="s">
        <v>315</v>
      </c>
      <c r="AT310" s="225" t="s">
        <v>228</v>
      </c>
      <c r="AU310" s="225" t="s">
        <v>81</v>
      </c>
      <c r="AY310" s="17" t="s">
        <v>154</v>
      </c>
      <c r="BE310" s="226">
        <f>IF(N310="základní",J310,0)</f>
        <v>0</v>
      </c>
      <c r="BF310" s="226">
        <f>IF(N310="snížená",J310,0)</f>
        <v>0</v>
      </c>
      <c r="BG310" s="226">
        <f>IF(N310="zákl. přenesená",J310,0)</f>
        <v>0</v>
      </c>
      <c r="BH310" s="226">
        <f>IF(N310="sníž. přenesená",J310,0)</f>
        <v>0</v>
      </c>
      <c r="BI310" s="226">
        <f>IF(N310="nulová",J310,0)</f>
        <v>0</v>
      </c>
      <c r="BJ310" s="17" t="s">
        <v>79</v>
      </c>
      <c r="BK310" s="226">
        <f>ROUND(I310*H310,2)</f>
        <v>0</v>
      </c>
      <c r="BL310" s="17" t="s">
        <v>315</v>
      </c>
      <c r="BM310" s="225" t="s">
        <v>1398</v>
      </c>
    </row>
    <row r="311" s="2" customFormat="1">
      <c r="A311" s="38"/>
      <c r="B311" s="39"/>
      <c r="C311" s="40"/>
      <c r="D311" s="227" t="s">
        <v>165</v>
      </c>
      <c r="E311" s="40"/>
      <c r="F311" s="228" t="s">
        <v>1397</v>
      </c>
      <c r="G311" s="40"/>
      <c r="H311" s="40"/>
      <c r="I311" s="229"/>
      <c r="J311" s="40"/>
      <c r="K311" s="40"/>
      <c r="L311" s="44"/>
      <c r="M311" s="230"/>
      <c r="N311" s="231"/>
      <c r="O311" s="84"/>
      <c r="P311" s="84"/>
      <c r="Q311" s="84"/>
      <c r="R311" s="84"/>
      <c r="S311" s="84"/>
      <c r="T311" s="85"/>
      <c r="U311" s="38"/>
      <c r="V311" s="38"/>
      <c r="W311" s="38"/>
      <c r="X311" s="38"/>
      <c r="Y311" s="38"/>
      <c r="Z311" s="38"/>
      <c r="AA311" s="38"/>
      <c r="AB311" s="38"/>
      <c r="AC311" s="38"/>
      <c r="AD311" s="38"/>
      <c r="AE311" s="38"/>
      <c r="AT311" s="17" t="s">
        <v>165</v>
      </c>
      <c r="AU311" s="17" t="s">
        <v>81</v>
      </c>
    </row>
    <row r="312" s="13" customFormat="1">
      <c r="A312" s="13"/>
      <c r="B312" s="232"/>
      <c r="C312" s="233"/>
      <c r="D312" s="227" t="s">
        <v>166</v>
      </c>
      <c r="E312" s="234" t="s">
        <v>19</v>
      </c>
      <c r="F312" s="235" t="s">
        <v>981</v>
      </c>
      <c r="G312" s="233"/>
      <c r="H312" s="236">
        <v>10</v>
      </c>
      <c r="I312" s="237"/>
      <c r="J312" s="233"/>
      <c r="K312" s="233"/>
      <c r="L312" s="238"/>
      <c r="M312" s="239"/>
      <c r="N312" s="240"/>
      <c r="O312" s="240"/>
      <c r="P312" s="240"/>
      <c r="Q312" s="240"/>
      <c r="R312" s="240"/>
      <c r="S312" s="240"/>
      <c r="T312" s="241"/>
      <c r="U312" s="13"/>
      <c r="V312" s="13"/>
      <c r="W312" s="13"/>
      <c r="X312" s="13"/>
      <c r="Y312" s="13"/>
      <c r="Z312" s="13"/>
      <c r="AA312" s="13"/>
      <c r="AB312" s="13"/>
      <c r="AC312" s="13"/>
      <c r="AD312" s="13"/>
      <c r="AE312" s="13"/>
      <c r="AT312" s="242" t="s">
        <v>166</v>
      </c>
      <c r="AU312" s="242" t="s">
        <v>81</v>
      </c>
      <c r="AV312" s="13" t="s">
        <v>81</v>
      </c>
      <c r="AW312" s="13" t="s">
        <v>33</v>
      </c>
      <c r="AX312" s="13" t="s">
        <v>71</v>
      </c>
      <c r="AY312" s="242" t="s">
        <v>154</v>
      </c>
    </row>
    <row r="313" s="15" customFormat="1">
      <c r="A313" s="15"/>
      <c r="B313" s="269"/>
      <c r="C313" s="270"/>
      <c r="D313" s="227" t="s">
        <v>166</v>
      </c>
      <c r="E313" s="271" t="s">
        <v>19</v>
      </c>
      <c r="F313" s="272" t="s">
        <v>1092</v>
      </c>
      <c r="G313" s="270"/>
      <c r="H313" s="273">
        <v>10</v>
      </c>
      <c r="I313" s="274"/>
      <c r="J313" s="270"/>
      <c r="K313" s="270"/>
      <c r="L313" s="275"/>
      <c r="M313" s="276"/>
      <c r="N313" s="277"/>
      <c r="O313" s="277"/>
      <c r="P313" s="277"/>
      <c r="Q313" s="277"/>
      <c r="R313" s="277"/>
      <c r="S313" s="277"/>
      <c r="T313" s="278"/>
      <c r="U313" s="15"/>
      <c r="V313" s="15"/>
      <c r="W313" s="15"/>
      <c r="X313" s="15"/>
      <c r="Y313" s="15"/>
      <c r="Z313" s="15"/>
      <c r="AA313" s="15"/>
      <c r="AB313" s="15"/>
      <c r="AC313" s="15"/>
      <c r="AD313" s="15"/>
      <c r="AE313" s="15"/>
      <c r="AT313" s="279" t="s">
        <v>166</v>
      </c>
      <c r="AU313" s="279" t="s">
        <v>81</v>
      </c>
      <c r="AV313" s="15" t="s">
        <v>163</v>
      </c>
      <c r="AW313" s="15" t="s">
        <v>33</v>
      </c>
      <c r="AX313" s="15" t="s">
        <v>79</v>
      </c>
      <c r="AY313" s="279" t="s">
        <v>154</v>
      </c>
    </row>
    <row r="314" s="2" customFormat="1" ht="21.75" customHeight="1">
      <c r="A314" s="38"/>
      <c r="B314" s="39"/>
      <c r="C314" s="212" t="s">
        <v>1177</v>
      </c>
      <c r="D314" s="212" t="s">
        <v>157</v>
      </c>
      <c r="E314" s="214" t="s">
        <v>1399</v>
      </c>
      <c r="F314" s="215" t="s">
        <v>1400</v>
      </c>
      <c r="G314" s="216" t="s">
        <v>170</v>
      </c>
      <c r="H314" s="217">
        <v>10</v>
      </c>
      <c r="I314" s="218"/>
      <c r="J314" s="219">
        <f>ROUND(I314*H314,2)</f>
        <v>0</v>
      </c>
      <c r="K314" s="215" t="s">
        <v>804</v>
      </c>
      <c r="L314" s="220"/>
      <c r="M314" s="221" t="s">
        <v>19</v>
      </c>
      <c r="N314" s="222" t="s">
        <v>42</v>
      </c>
      <c r="O314" s="84"/>
      <c r="P314" s="223">
        <f>O314*H314</f>
        <v>0</v>
      </c>
      <c r="Q314" s="223">
        <v>0</v>
      </c>
      <c r="R314" s="223">
        <f>Q314*H314</f>
        <v>0</v>
      </c>
      <c r="S314" s="223">
        <v>0</v>
      </c>
      <c r="T314" s="224">
        <f>S314*H314</f>
        <v>0</v>
      </c>
      <c r="U314" s="38"/>
      <c r="V314" s="38"/>
      <c r="W314" s="38"/>
      <c r="X314" s="38"/>
      <c r="Y314" s="38"/>
      <c r="Z314" s="38"/>
      <c r="AA314" s="38"/>
      <c r="AB314" s="38"/>
      <c r="AC314" s="38"/>
      <c r="AD314" s="38"/>
      <c r="AE314" s="38"/>
      <c r="AR314" s="225" t="s">
        <v>400</v>
      </c>
      <c r="AT314" s="225" t="s">
        <v>157</v>
      </c>
      <c r="AU314" s="225" t="s">
        <v>81</v>
      </c>
      <c r="AY314" s="17" t="s">
        <v>154</v>
      </c>
      <c r="BE314" s="226">
        <f>IF(N314="základní",J314,0)</f>
        <v>0</v>
      </c>
      <c r="BF314" s="226">
        <f>IF(N314="snížená",J314,0)</f>
        <v>0</v>
      </c>
      <c r="BG314" s="226">
        <f>IF(N314="zákl. přenesená",J314,0)</f>
        <v>0</v>
      </c>
      <c r="BH314" s="226">
        <f>IF(N314="sníž. přenesená",J314,0)</f>
        <v>0</v>
      </c>
      <c r="BI314" s="226">
        <f>IF(N314="nulová",J314,0)</f>
        <v>0</v>
      </c>
      <c r="BJ314" s="17" t="s">
        <v>79</v>
      </c>
      <c r="BK314" s="226">
        <f>ROUND(I314*H314,2)</f>
        <v>0</v>
      </c>
      <c r="BL314" s="17" t="s">
        <v>315</v>
      </c>
      <c r="BM314" s="225" t="s">
        <v>1401</v>
      </c>
    </row>
    <row r="315" s="2" customFormat="1">
      <c r="A315" s="38"/>
      <c r="B315" s="39"/>
      <c r="C315" s="40"/>
      <c r="D315" s="227" t="s">
        <v>165</v>
      </c>
      <c r="E315" s="40"/>
      <c r="F315" s="228" t="s">
        <v>1400</v>
      </c>
      <c r="G315" s="40"/>
      <c r="H315" s="40"/>
      <c r="I315" s="229"/>
      <c r="J315" s="40"/>
      <c r="K315" s="40"/>
      <c r="L315" s="44"/>
      <c r="M315" s="230"/>
      <c r="N315" s="231"/>
      <c r="O315" s="84"/>
      <c r="P315" s="84"/>
      <c r="Q315" s="84"/>
      <c r="R315" s="84"/>
      <c r="S315" s="84"/>
      <c r="T315" s="85"/>
      <c r="U315" s="38"/>
      <c r="V315" s="38"/>
      <c r="W315" s="38"/>
      <c r="X315" s="38"/>
      <c r="Y315" s="38"/>
      <c r="Z315" s="38"/>
      <c r="AA315" s="38"/>
      <c r="AB315" s="38"/>
      <c r="AC315" s="38"/>
      <c r="AD315" s="38"/>
      <c r="AE315" s="38"/>
      <c r="AT315" s="17" t="s">
        <v>165</v>
      </c>
      <c r="AU315" s="17" t="s">
        <v>81</v>
      </c>
    </row>
    <row r="316" s="2" customFormat="1">
      <c r="A316" s="38"/>
      <c r="B316" s="39"/>
      <c r="C316" s="212" t="s">
        <v>1402</v>
      </c>
      <c r="D316" s="212" t="s">
        <v>157</v>
      </c>
      <c r="E316" s="214" t="s">
        <v>1403</v>
      </c>
      <c r="F316" s="215" t="s">
        <v>1404</v>
      </c>
      <c r="G316" s="216" t="s">
        <v>160</v>
      </c>
      <c r="H316" s="217">
        <v>30</v>
      </c>
      <c r="I316" s="218"/>
      <c r="J316" s="219">
        <f>ROUND(I316*H316,2)</f>
        <v>0</v>
      </c>
      <c r="K316" s="215" t="s">
        <v>804</v>
      </c>
      <c r="L316" s="220"/>
      <c r="M316" s="221" t="s">
        <v>19</v>
      </c>
      <c r="N316" s="222" t="s">
        <v>42</v>
      </c>
      <c r="O316" s="84"/>
      <c r="P316" s="223">
        <f>O316*H316</f>
        <v>0</v>
      </c>
      <c r="Q316" s="223">
        <v>0</v>
      </c>
      <c r="R316" s="223">
        <f>Q316*H316</f>
        <v>0</v>
      </c>
      <c r="S316" s="223">
        <v>0</v>
      </c>
      <c r="T316" s="224">
        <f>S316*H316</f>
        <v>0</v>
      </c>
      <c r="U316" s="38"/>
      <c r="V316" s="38"/>
      <c r="W316" s="38"/>
      <c r="X316" s="38"/>
      <c r="Y316" s="38"/>
      <c r="Z316" s="38"/>
      <c r="AA316" s="38"/>
      <c r="AB316" s="38"/>
      <c r="AC316" s="38"/>
      <c r="AD316" s="38"/>
      <c r="AE316" s="38"/>
      <c r="AR316" s="225" t="s">
        <v>400</v>
      </c>
      <c r="AT316" s="225" t="s">
        <v>157</v>
      </c>
      <c r="AU316" s="225" t="s">
        <v>81</v>
      </c>
      <c r="AY316" s="17" t="s">
        <v>154</v>
      </c>
      <c r="BE316" s="226">
        <f>IF(N316="základní",J316,0)</f>
        <v>0</v>
      </c>
      <c r="BF316" s="226">
        <f>IF(N316="snížená",J316,0)</f>
        <v>0</v>
      </c>
      <c r="BG316" s="226">
        <f>IF(N316="zákl. přenesená",J316,0)</f>
        <v>0</v>
      </c>
      <c r="BH316" s="226">
        <f>IF(N316="sníž. přenesená",J316,0)</f>
        <v>0</v>
      </c>
      <c r="BI316" s="226">
        <f>IF(N316="nulová",J316,0)</f>
        <v>0</v>
      </c>
      <c r="BJ316" s="17" t="s">
        <v>79</v>
      </c>
      <c r="BK316" s="226">
        <f>ROUND(I316*H316,2)</f>
        <v>0</v>
      </c>
      <c r="BL316" s="17" t="s">
        <v>315</v>
      </c>
      <c r="BM316" s="225" t="s">
        <v>1405</v>
      </c>
    </row>
    <row r="317" s="2" customFormat="1">
      <c r="A317" s="38"/>
      <c r="B317" s="39"/>
      <c r="C317" s="40"/>
      <c r="D317" s="227" t="s">
        <v>165</v>
      </c>
      <c r="E317" s="40"/>
      <c r="F317" s="228" t="s">
        <v>1404</v>
      </c>
      <c r="G317" s="40"/>
      <c r="H317" s="40"/>
      <c r="I317" s="229"/>
      <c r="J317" s="40"/>
      <c r="K317" s="40"/>
      <c r="L317" s="44"/>
      <c r="M317" s="230"/>
      <c r="N317" s="231"/>
      <c r="O317" s="84"/>
      <c r="P317" s="84"/>
      <c r="Q317" s="84"/>
      <c r="R317" s="84"/>
      <c r="S317" s="84"/>
      <c r="T317" s="85"/>
      <c r="U317" s="38"/>
      <c r="V317" s="38"/>
      <c r="W317" s="38"/>
      <c r="X317" s="38"/>
      <c r="Y317" s="38"/>
      <c r="Z317" s="38"/>
      <c r="AA317" s="38"/>
      <c r="AB317" s="38"/>
      <c r="AC317" s="38"/>
      <c r="AD317" s="38"/>
      <c r="AE317" s="38"/>
      <c r="AT317" s="17" t="s">
        <v>165</v>
      </c>
      <c r="AU317" s="17" t="s">
        <v>81</v>
      </c>
    </row>
    <row r="318" s="13" customFormat="1">
      <c r="A318" s="13"/>
      <c r="B318" s="232"/>
      <c r="C318" s="233"/>
      <c r="D318" s="227" t="s">
        <v>166</v>
      </c>
      <c r="E318" s="234" t="s">
        <v>19</v>
      </c>
      <c r="F318" s="235" t="s">
        <v>1406</v>
      </c>
      <c r="G318" s="233"/>
      <c r="H318" s="236">
        <v>30</v>
      </c>
      <c r="I318" s="237"/>
      <c r="J318" s="233"/>
      <c r="K318" s="233"/>
      <c r="L318" s="238"/>
      <c r="M318" s="239"/>
      <c r="N318" s="240"/>
      <c r="O318" s="240"/>
      <c r="P318" s="240"/>
      <c r="Q318" s="240"/>
      <c r="R318" s="240"/>
      <c r="S318" s="240"/>
      <c r="T318" s="241"/>
      <c r="U318" s="13"/>
      <c r="V318" s="13"/>
      <c r="W318" s="13"/>
      <c r="X318" s="13"/>
      <c r="Y318" s="13"/>
      <c r="Z318" s="13"/>
      <c r="AA318" s="13"/>
      <c r="AB318" s="13"/>
      <c r="AC318" s="13"/>
      <c r="AD318" s="13"/>
      <c r="AE318" s="13"/>
      <c r="AT318" s="242" t="s">
        <v>166</v>
      </c>
      <c r="AU318" s="242" t="s">
        <v>81</v>
      </c>
      <c r="AV318" s="13" t="s">
        <v>81</v>
      </c>
      <c r="AW318" s="13" t="s">
        <v>33</v>
      </c>
      <c r="AX318" s="13" t="s">
        <v>71</v>
      </c>
      <c r="AY318" s="242" t="s">
        <v>154</v>
      </c>
    </row>
    <row r="319" s="15" customFormat="1">
      <c r="A319" s="15"/>
      <c r="B319" s="269"/>
      <c r="C319" s="270"/>
      <c r="D319" s="227" t="s">
        <v>166</v>
      </c>
      <c r="E319" s="271" t="s">
        <v>19</v>
      </c>
      <c r="F319" s="272" t="s">
        <v>1092</v>
      </c>
      <c r="G319" s="270"/>
      <c r="H319" s="273">
        <v>30</v>
      </c>
      <c r="I319" s="274"/>
      <c r="J319" s="270"/>
      <c r="K319" s="270"/>
      <c r="L319" s="275"/>
      <c r="M319" s="276"/>
      <c r="N319" s="277"/>
      <c r="O319" s="277"/>
      <c r="P319" s="277"/>
      <c r="Q319" s="277"/>
      <c r="R319" s="277"/>
      <c r="S319" s="277"/>
      <c r="T319" s="278"/>
      <c r="U319" s="15"/>
      <c r="V319" s="15"/>
      <c r="W319" s="15"/>
      <c r="X319" s="15"/>
      <c r="Y319" s="15"/>
      <c r="Z319" s="15"/>
      <c r="AA319" s="15"/>
      <c r="AB319" s="15"/>
      <c r="AC319" s="15"/>
      <c r="AD319" s="15"/>
      <c r="AE319" s="15"/>
      <c r="AT319" s="279" t="s">
        <v>166</v>
      </c>
      <c r="AU319" s="279" t="s">
        <v>81</v>
      </c>
      <c r="AV319" s="15" t="s">
        <v>163</v>
      </c>
      <c r="AW319" s="15" t="s">
        <v>33</v>
      </c>
      <c r="AX319" s="15" t="s">
        <v>79</v>
      </c>
      <c r="AY319" s="279" t="s">
        <v>154</v>
      </c>
    </row>
    <row r="320" s="2" customFormat="1" ht="16.5" customHeight="1">
      <c r="A320" s="38"/>
      <c r="B320" s="39"/>
      <c r="C320" s="212" t="s">
        <v>1183</v>
      </c>
      <c r="D320" s="212" t="s">
        <v>157</v>
      </c>
      <c r="E320" s="214" t="s">
        <v>1407</v>
      </c>
      <c r="F320" s="215" t="s">
        <v>1408</v>
      </c>
      <c r="G320" s="216" t="s">
        <v>160</v>
      </c>
      <c r="H320" s="217">
        <v>30</v>
      </c>
      <c r="I320" s="218"/>
      <c r="J320" s="219">
        <f>ROUND(I320*H320,2)</f>
        <v>0</v>
      </c>
      <c r="K320" s="215" t="s">
        <v>804</v>
      </c>
      <c r="L320" s="220"/>
      <c r="M320" s="221" t="s">
        <v>19</v>
      </c>
      <c r="N320" s="222" t="s">
        <v>42</v>
      </c>
      <c r="O320" s="84"/>
      <c r="P320" s="223">
        <f>O320*H320</f>
        <v>0</v>
      </c>
      <c r="Q320" s="223">
        <v>0</v>
      </c>
      <c r="R320" s="223">
        <f>Q320*H320</f>
        <v>0</v>
      </c>
      <c r="S320" s="223">
        <v>0</v>
      </c>
      <c r="T320" s="224">
        <f>S320*H320</f>
        <v>0</v>
      </c>
      <c r="U320" s="38"/>
      <c r="V320" s="38"/>
      <c r="W320" s="38"/>
      <c r="X320" s="38"/>
      <c r="Y320" s="38"/>
      <c r="Z320" s="38"/>
      <c r="AA320" s="38"/>
      <c r="AB320" s="38"/>
      <c r="AC320" s="38"/>
      <c r="AD320" s="38"/>
      <c r="AE320" s="38"/>
      <c r="AR320" s="225" t="s">
        <v>400</v>
      </c>
      <c r="AT320" s="225" t="s">
        <v>157</v>
      </c>
      <c r="AU320" s="225" t="s">
        <v>81</v>
      </c>
      <c r="AY320" s="17" t="s">
        <v>154</v>
      </c>
      <c r="BE320" s="226">
        <f>IF(N320="základní",J320,0)</f>
        <v>0</v>
      </c>
      <c r="BF320" s="226">
        <f>IF(N320="snížená",J320,0)</f>
        <v>0</v>
      </c>
      <c r="BG320" s="226">
        <f>IF(N320="zákl. přenesená",J320,0)</f>
        <v>0</v>
      </c>
      <c r="BH320" s="226">
        <f>IF(N320="sníž. přenesená",J320,0)</f>
        <v>0</v>
      </c>
      <c r="BI320" s="226">
        <f>IF(N320="nulová",J320,0)</f>
        <v>0</v>
      </c>
      <c r="BJ320" s="17" t="s">
        <v>79</v>
      </c>
      <c r="BK320" s="226">
        <f>ROUND(I320*H320,2)</f>
        <v>0</v>
      </c>
      <c r="BL320" s="17" t="s">
        <v>315</v>
      </c>
      <c r="BM320" s="225" t="s">
        <v>1409</v>
      </c>
    </row>
    <row r="321" s="2" customFormat="1">
      <c r="A321" s="38"/>
      <c r="B321" s="39"/>
      <c r="C321" s="40"/>
      <c r="D321" s="227" t="s">
        <v>165</v>
      </c>
      <c r="E321" s="40"/>
      <c r="F321" s="228" t="s">
        <v>1408</v>
      </c>
      <c r="G321" s="40"/>
      <c r="H321" s="40"/>
      <c r="I321" s="229"/>
      <c r="J321" s="40"/>
      <c r="K321" s="40"/>
      <c r="L321" s="44"/>
      <c r="M321" s="230"/>
      <c r="N321" s="231"/>
      <c r="O321" s="84"/>
      <c r="P321" s="84"/>
      <c r="Q321" s="84"/>
      <c r="R321" s="84"/>
      <c r="S321" s="84"/>
      <c r="T321" s="85"/>
      <c r="U321" s="38"/>
      <c r="V321" s="38"/>
      <c r="W321" s="38"/>
      <c r="X321" s="38"/>
      <c r="Y321" s="38"/>
      <c r="Z321" s="38"/>
      <c r="AA321" s="38"/>
      <c r="AB321" s="38"/>
      <c r="AC321" s="38"/>
      <c r="AD321" s="38"/>
      <c r="AE321" s="38"/>
      <c r="AT321" s="17" t="s">
        <v>165</v>
      </c>
      <c r="AU321" s="17" t="s">
        <v>81</v>
      </c>
    </row>
    <row r="322" s="2" customFormat="1" ht="16.5" customHeight="1">
      <c r="A322" s="38"/>
      <c r="B322" s="39"/>
      <c r="C322" s="212" t="s">
        <v>1410</v>
      </c>
      <c r="D322" s="212" t="s">
        <v>157</v>
      </c>
      <c r="E322" s="214" t="s">
        <v>1411</v>
      </c>
      <c r="F322" s="215" t="s">
        <v>1412</v>
      </c>
      <c r="G322" s="216" t="s">
        <v>170</v>
      </c>
      <c r="H322" s="217">
        <v>10</v>
      </c>
      <c r="I322" s="218"/>
      <c r="J322" s="219">
        <f>ROUND(I322*H322,2)</f>
        <v>0</v>
      </c>
      <c r="K322" s="215" t="s">
        <v>804</v>
      </c>
      <c r="L322" s="220"/>
      <c r="M322" s="221" t="s">
        <v>19</v>
      </c>
      <c r="N322" s="222" t="s">
        <v>42</v>
      </c>
      <c r="O322" s="84"/>
      <c r="P322" s="223">
        <f>O322*H322</f>
        <v>0</v>
      </c>
      <c r="Q322" s="223">
        <v>0</v>
      </c>
      <c r="R322" s="223">
        <f>Q322*H322</f>
        <v>0</v>
      </c>
      <c r="S322" s="223">
        <v>0</v>
      </c>
      <c r="T322" s="224">
        <f>S322*H322</f>
        <v>0</v>
      </c>
      <c r="U322" s="38"/>
      <c r="V322" s="38"/>
      <c r="W322" s="38"/>
      <c r="X322" s="38"/>
      <c r="Y322" s="38"/>
      <c r="Z322" s="38"/>
      <c r="AA322" s="38"/>
      <c r="AB322" s="38"/>
      <c r="AC322" s="38"/>
      <c r="AD322" s="38"/>
      <c r="AE322" s="38"/>
      <c r="AR322" s="225" t="s">
        <v>400</v>
      </c>
      <c r="AT322" s="225" t="s">
        <v>157</v>
      </c>
      <c r="AU322" s="225" t="s">
        <v>81</v>
      </c>
      <c r="AY322" s="17" t="s">
        <v>154</v>
      </c>
      <c r="BE322" s="226">
        <f>IF(N322="základní",J322,0)</f>
        <v>0</v>
      </c>
      <c r="BF322" s="226">
        <f>IF(N322="snížená",J322,0)</f>
        <v>0</v>
      </c>
      <c r="BG322" s="226">
        <f>IF(N322="zákl. přenesená",J322,0)</f>
        <v>0</v>
      </c>
      <c r="BH322" s="226">
        <f>IF(N322="sníž. přenesená",J322,0)</f>
        <v>0</v>
      </c>
      <c r="BI322" s="226">
        <f>IF(N322="nulová",J322,0)</f>
        <v>0</v>
      </c>
      <c r="BJ322" s="17" t="s">
        <v>79</v>
      </c>
      <c r="BK322" s="226">
        <f>ROUND(I322*H322,2)</f>
        <v>0</v>
      </c>
      <c r="BL322" s="17" t="s">
        <v>315</v>
      </c>
      <c r="BM322" s="225" t="s">
        <v>1413</v>
      </c>
    </row>
    <row r="323" s="2" customFormat="1">
      <c r="A323" s="38"/>
      <c r="B323" s="39"/>
      <c r="C323" s="40"/>
      <c r="D323" s="227" t="s">
        <v>165</v>
      </c>
      <c r="E323" s="40"/>
      <c r="F323" s="228" t="s">
        <v>1412</v>
      </c>
      <c r="G323" s="40"/>
      <c r="H323" s="40"/>
      <c r="I323" s="229"/>
      <c r="J323" s="40"/>
      <c r="K323" s="40"/>
      <c r="L323" s="44"/>
      <c r="M323" s="230"/>
      <c r="N323" s="231"/>
      <c r="O323" s="84"/>
      <c r="P323" s="84"/>
      <c r="Q323" s="84"/>
      <c r="R323" s="84"/>
      <c r="S323" s="84"/>
      <c r="T323" s="85"/>
      <c r="U323" s="38"/>
      <c r="V323" s="38"/>
      <c r="W323" s="38"/>
      <c r="X323" s="38"/>
      <c r="Y323" s="38"/>
      <c r="Z323" s="38"/>
      <c r="AA323" s="38"/>
      <c r="AB323" s="38"/>
      <c r="AC323" s="38"/>
      <c r="AD323" s="38"/>
      <c r="AE323" s="38"/>
      <c r="AT323" s="17" t="s">
        <v>165</v>
      </c>
      <c r="AU323" s="17" t="s">
        <v>81</v>
      </c>
    </row>
    <row r="324" s="2" customFormat="1" ht="16.5" customHeight="1">
      <c r="A324" s="38"/>
      <c r="B324" s="39"/>
      <c r="C324" s="212" t="s">
        <v>1186</v>
      </c>
      <c r="D324" s="212" t="s">
        <v>157</v>
      </c>
      <c r="E324" s="214" t="s">
        <v>1414</v>
      </c>
      <c r="F324" s="215" t="s">
        <v>1415</v>
      </c>
      <c r="G324" s="216" t="s">
        <v>253</v>
      </c>
      <c r="H324" s="217">
        <v>0.002</v>
      </c>
      <c r="I324" s="218"/>
      <c r="J324" s="219">
        <f>ROUND(I324*H324,2)</f>
        <v>0</v>
      </c>
      <c r="K324" s="215" t="s">
        <v>804</v>
      </c>
      <c r="L324" s="220"/>
      <c r="M324" s="221" t="s">
        <v>19</v>
      </c>
      <c r="N324" s="222" t="s">
        <v>42</v>
      </c>
      <c r="O324" s="84"/>
      <c r="P324" s="223">
        <f>O324*H324</f>
        <v>0</v>
      </c>
      <c r="Q324" s="223">
        <v>0</v>
      </c>
      <c r="R324" s="223">
        <f>Q324*H324</f>
        <v>0</v>
      </c>
      <c r="S324" s="223">
        <v>0</v>
      </c>
      <c r="T324" s="224">
        <f>S324*H324</f>
        <v>0</v>
      </c>
      <c r="U324" s="38"/>
      <c r="V324" s="38"/>
      <c r="W324" s="38"/>
      <c r="X324" s="38"/>
      <c r="Y324" s="38"/>
      <c r="Z324" s="38"/>
      <c r="AA324" s="38"/>
      <c r="AB324" s="38"/>
      <c r="AC324" s="38"/>
      <c r="AD324" s="38"/>
      <c r="AE324" s="38"/>
      <c r="AR324" s="225" t="s">
        <v>400</v>
      </c>
      <c r="AT324" s="225" t="s">
        <v>157</v>
      </c>
      <c r="AU324" s="225" t="s">
        <v>81</v>
      </c>
      <c r="AY324" s="17" t="s">
        <v>154</v>
      </c>
      <c r="BE324" s="226">
        <f>IF(N324="základní",J324,0)</f>
        <v>0</v>
      </c>
      <c r="BF324" s="226">
        <f>IF(N324="snížená",J324,0)</f>
        <v>0</v>
      </c>
      <c r="BG324" s="226">
        <f>IF(N324="zákl. přenesená",J324,0)</f>
        <v>0</v>
      </c>
      <c r="BH324" s="226">
        <f>IF(N324="sníž. přenesená",J324,0)</f>
        <v>0</v>
      </c>
      <c r="BI324" s="226">
        <f>IF(N324="nulová",J324,0)</f>
        <v>0</v>
      </c>
      <c r="BJ324" s="17" t="s">
        <v>79</v>
      </c>
      <c r="BK324" s="226">
        <f>ROUND(I324*H324,2)</f>
        <v>0</v>
      </c>
      <c r="BL324" s="17" t="s">
        <v>315</v>
      </c>
      <c r="BM324" s="225" t="s">
        <v>1416</v>
      </c>
    </row>
    <row r="325" s="2" customFormat="1">
      <c r="A325" s="38"/>
      <c r="B325" s="39"/>
      <c r="C325" s="40"/>
      <c r="D325" s="227" t="s">
        <v>165</v>
      </c>
      <c r="E325" s="40"/>
      <c r="F325" s="228" t="s">
        <v>1415</v>
      </c>
      <c r="G325" s="40"/>
      <c r="H325" s="40"/>
      <c r="I325" s="229"/>
      <c r="J325" s="40"/>
      <c r="K325" s="40"/>
      <c r="L325" s="44"/>
      <c r="M325" s="230"/>
      <c r="N325" s="231"/>
      <c r="O325" s="84"/>
      <c r="P325" s="84"/>
      <c r="Q325" s="84"/>
      <c r="R325" s="84"/>
      <c r="S325" s="84"/>
      <c r="T325" s="85"/>
      <c r="U325" s="38"/>
      <c r="V325" s="38"/>
      <c r="W325" s="38"/>
      <c r="X325" s="38"/>
      <c r="Y325" s="38"/>
      <c r="Z325" s="38"/>
      <c r="AA325" s="38"/>
      <c r="AB325" s="38"/>
      <c r="AC325" s="38"/>
      <c r="AD325" s="38"/>
      <c r="AE325" s="38"/>
      <c r="AT325" s="17" t="s">
        <v>165</v>
      </c>
      <c r="AU325" s="17" t="s">
        <v>81</v>
      </c>
    </row>
    <row r="326" s="13" customFormat="1">
      <c r="A326" s="13"/>
      <c r="B326" s="232"/>
      <c r="C326" s="233"/>
      <c r="D326" s="227" t="s">
        <v>166</v>
      </c>
      <c r="E326" s="234" t="s">
        <v>19</v>
      </c>
      <c r="F326" s="235" t="s">
        <v>1417</v>
      </c>
      <c r="G326" s="233"/>
      <c r="H326" s="236">
        <v>0.002</v>
      </c>
      <c r="I326" s="237"/>
      <c r="J326" s="233"/>
      <c r="K326" s="233"/>
      <c r="L326" s="238"/>
      <c r="M326" s="239"/>
      <c r="N326" s="240"/>
      <c r="O326" s="240"/>
      <c r="P326" s="240"/>
      <c r="Q326" s="240"/>
      <c r="R326" s="240"/>
      <c r="S326" s="240"/>
      <c r="T326" s="241"/>
      <c r="U326" s="13"/>
      <c r="V326" s="13"/>
      <c r="W326" s="13"/>
      <c r="X326" s="13"/>
      <c r="Y326" s="13"/>
      <c r="Z326" s="13"/>
      <c r="AA326" s="13"/>
      <c r="AB326" s="13"/>
      <c r="AC326" s="13"/>
      <c r="AD326" s="13"/>
      <c r="AE326" s="13"/>
      <c r="AT326" s="242" t="s">
        <v>166</v>
      </c>
      <c r="AU326" s="242" t="s">
        <v>81</v>
      </c>
      <c r="AV326" s="13" t="s">
        <v>81</v>
      </c>
      <c r="AW326" s="13" t="s">
        <v>33</v>
      </c>
      <c r="AX326" s="13" t="s">
        <v>71</v>
      </c>
      <c r="AY326" s="242" t="s">
        <v>154</v>
      </c>
    </row>
    <row r="327" s="15" customFormat="1">
      <c r="A327" s="15"/>
      <c r="B327" s="269"/>
      <c r="C327" s="270"/>
      <c r="D327" s="227" t="s">
        <v>166</v>
      </c>
      <c r="E327" s="271" t="s">
        <v>19</v>
      </c>
      <c r="F327" s="272" t="s">
        <v>1092</v>
      </c>
      <c r="G327" s="270"/>
      <c r="H327" s="273">
        <v>0.002</v>
      </c>
      <c r="I327" s="274"/>
      <c r="J327" s="270"/>
      <c r="K327" s="270"/>
      <c r="L327" s="275"/>
      <c r="M327" s="276"/>
      <c r="N327" s="277"/>
      <c r="O327" s="277"/>
      <c r="P327" s="277"/>
      <c r="Q327" s="277"/>
      <c r="R327" s="277"/>
      <c r="S327" s="277"/>
      <c r="T327" s="278"/>
      <c r="U327" s="15"/>
      <c r="V327" s="15"/>
      <c r="W327" s="15"/>
      <c r="X327" s="15"/>
      <c r="Y327" s="15"/>
      <c r="Z327" s="15"/>
      <c r="AA327" s="15"/>
      <c r="AB327" s="15"/>
      <c r="AC327" s="15"/>
      <c r="AD327" s="15"/>
      <c r="AE327" s="15"/>
      <c r="AT327" s="279" t="s">
        <v>166</v>
      </c>
      <c r="AU327" s="279" t="s">
        <v>81</v>
      </c>
      <c r="AV327" s="15" t="s">
        <v>163</v>
      </c>
      <c r="AW327" s="15" t="s">
        <v>33</v>
      </c>
      <c r="AX327" s="15" t="s">
        <v>79</v>
      </c>
      <c r="AY327" s="279" t="s">
        <v>154</v>
      </c>
    </row>
    <row r="328" s="2" customFormat="1">
      <c r="A328" s="38"/>
      <c r="B328" s="39"/>
      <c r="C328" s="247" t="s">
        <v>1418</v>
      </c>
      <c r="D328" s="247" t="s">
        <v>228</v>
      </c>
      <c r="E328" s="248" t="s">
        <v>1419</v>
      </c>
      <c r="F328" s="249" t="s">
        <v>1420</v>
      </c>
      <c r="G328" s="250" t="s">
        <v>231</v>
      </c>
      <c r="H328" s="251">
        <v>44.799999999999997</v>
      </c>
      <c r="I328" s="252"/>
      <c r="J328" s="253">
        <f>ROUND(I328*H328,2)</f>
        <v>0</v>
      </c>
      <c r="K328" s="249" t="s">
        <v>804</v>
      </c>
      <c r="L328" s="44"/>
      <c r="M328" s="254" t="s">
        <v>19</v>
      </c>
      <c r="N328" s="255" t="s">
        <v>42</v>
      </c>
      <c r="O328" s="84"/>
      <c r="P328" s="223">
        <f>O328*H328</f>
        <v>0</v>
      </c>
      <c r="Q328" s="223">
        <v>0</v>
      </c>
      <c r="R328" s="223">
        <f>Q328*H328</f>
        <v>0</v>
      </c>
      <c r="S328" s="223">
        <v>0</v>
      </c>
      <c r="T328" s="224">
        <f>S328*H328</f>
        <v>0</v>
      </c>
      <c r="U328" s="38"/>
      <c r="V328" s="38"/>
      <c r="W328" s="38"/>
      <c r="X328" s="38"/>
      <c r="Y328" s="38"/>
      <c r="Z328" s="38"/>
      <c r="AA328" s="38"/>
      <c r="AB328" s="38"/>
      <c r="AC328" s="38"/>
      <c r="AD328" s="38"/>
      <c r="AE328" s="38"/>
      <c r="AR328" s="225" t="s">
        <v>315</v>
      </c>
      <c r="AT328" s="225" t="s">
        <v>228</v>
      </c>
      <c r="AU328" s="225" t="s">
        <v>81</v>
      </c>
      <c r="AY328" s="17" t="s">
        <v>154</v>
      </c>
      <c r="BE328" s="226">
        <f>IF(N328="základní",J328,0)</f>
        <v>0</v>
      </c>
      <c r="BF328" s="226">
        <f>IF(N328="snížená",J328,0)</f>
        <v>0</v>
      </c>
      <c r="BG328" s="226">
        <f>IF(N328="zákl. přenesená",J328,0)</f>
        <v>0</v>
      </c>
      <c r="BH328" s="226">
        <f>IF(N328="sníž. přenesená",J328,0)</f>
        <v>0</v>
      </c>
      <c r="BI328" s="226">
        <f>IF(N328="nulová",J328,0)</f>
        <v>0</v>
      </c>
      <c r="BJ328" s="17" t="s">
        <v>79</v>
      </c>
      <c r="BK328" s="226">
        <f>ROUND(I328*H328,2)</f>
        <v>0</v>
      </c>
      <c r="BL328" s="17" t="s">
        <v>315</v>
      </c>
      <c r="BM328" s="225" t="s">
        <v>1421</v>
      </c>
    </row>
    <row r="329" s="2" customFormat="1">
      <c r="A329" s="38"/>
      <c r="B329" s="39"/>
      <c r="C329" s="40"/>
      <c r="D329" s="227" t="s">
        <v>165</v>
      </c>
      <c r="E329" s="40"/>
      <c r="F329" s="228" t="s">
        <v>1420</v>
      </c>
      <c r="G329" s="40"/>
      <c r="H329" s="40"/>
      <c r="I329" s="229"/>
      <c r="J329" s="40"/>
      <c r="K329" s="40"/>
      <c r="L329" s="44"/>
      <c r="M329" s="230"/>
      <c r="N329" s="231"/>
      <c r="O329" s="84"/>
      <c r="P329" s="84"/>
      <c r="Q329" s="84"/>
      <c r="R329" s="84"/>
      <c r="S329" s="84"/>
      <c r="T329" s="85"/>
      <c r="U329" s="38"/>
      <c r="V329" s="38"/>
      <c r="W329" s="38"/>
      <c r="X329" s="38"/>
      <c r="Y329" s="38"/>
      <c r="Z329" s="38"/>
      <c r="AA329" s="38"/>
      <c r="AB329" s="38"/>
      <c r="AC329" s="38"/>
      <c r="AD329" s="38"/>
      <c r="AE329" s="38"/>
      <c r="AT329" s="17" t="s">
        <v>165</v>
      </c>
      <c r="AU329" s="17" t="s">
        <v>81</v>
      </c>
    </row>
    <row r="330" s="13" customFormat="1">
      <c r="A330" s="13"/>
      <c r="B330" s="232"/>
      <c r="C330" s="233"/>
      <c r="D330" s="227" t="s">
        <v>166</v>
      </c>
      <c r="E330" s="234" t="s">
        <v>19</v>
      </c>
      <c r="F330" s="235" t="s">
        <v>1422</v>
      </c>
      <c r="G330" s="233"/>
      <c r="H330" s="236">
        <v>44.799999999999997</v>
      </c>
      <c r="I330" s="237"/>
      <c r="J330" s="233"/>
      <c r="K330" s="233"/>
      <c r="L330" s="238"/>
      <c r="M330" s="239"/>
      <c r="N330" s="240"/>
      <c r="O330" s="240"/>
      <c r="P330" s="240"/>
      <c r="Q330" s="240"/>
      <c r="R330" s="240"/>
      <c r="S330" s="240"/>
      <c r="T330" s="241"/>
      <c r="U330" s="13"/>
      <c r="V330" s="13"/>
      <c r="W330" s="13"/>
      <c r="X330" s="13"/>
      <c r="Y330" s="13"/>
      <c r="Z330" s="13"/>
      <c r="AA330" s="13"/>
      <c r="AB330" s="13"/>
      <c r="AC330" s="13"/>
      <c r="AD330" s="13"/>
      <c r="AE330" s="13"/>
      <c r="AT330" s="242" t="s">
        <v>166</v>
      </c>
      <c r="AU330" s="242" t="s">
        <v>81</v>
      </c>
      <c r="AV330" s="13" t="s">
        <v>81</v>
      </c>
      <c r="AW330" s="13" t="s">
        <v>33</v>
      </c>
      <c r="AX330" s="13" t="s">
        <v>71</v>
      </c>
      <c r="AY330" s="242" t="s">
        <v>154</v>
      </c>
    </row>
    <row r="331" s="15" customFormat="1">
      <c r="A331" s="15"/>
      <c r="B331" s="269"/>
      <c r="C331" s="270"/>
      <c r="D331" s="227" t="s">
        <v>166</v>
      </c>
      <c r="E331" s="271" t="s">
        <v>19</v>
      </c>
      <c r="F331" s="272" t="s">
        <v>1092</v>
      </c>
      <c r="G331" s="270"/>
      <c r="H331" s="273">
        <v>44.799999999999997</v>
      </c>
      <c r="I331" s="274"/>
      <c r="J331" s="270"/>
      <c r="K331" s="270"/>
      <c r="L331" s="275"/>
      <c r="M331" s="276"/>
      <c r="N331" s="277"/>
      <c r="O331" s="277"/>
      <c r="P331" s="277"/>
      <c r="Q331" s="277"/>
      <c r="R331" s="277"/>
      <c r="S331" s="277"/>
      <c r="T331" s="278"/>
      <c r="U331" s="15"/>
      <c r="V331" s="15"/>
      <c r="W331" s="15"/>
      <c r="X331" s="15"/>
      <c r="Y331" s="15"/>
      <c r="Z331" s="15"/>
      <c r="AA331" s="15"/>
      <c r="AB331" s="15"/>
      <c r="AC331" s="15"/>
      <c r="AD331" s="15"/>
      <c r="AE331" s="15"/>
      <c r="AT331" s="279" t="s">
        <v>166</v>
      </c>
      <c r="AU331" s="279" t="s">
        <v>81</v>
      </c>
      <c r="AV331" s="15" t="s">
        <v>163</v>
      </c>
      <c r="AW331" s="15" t="s">
        <v>33</v>
      </c>
      <c r="AX331" s="15" t="s">
        <v>79</v>
      </c>
      <c r="AY331" s="279" t="s">
        <v>154</v>
      </c>
    </row>
    <row r="332" s="2" customFormat="1" ht="16.5" customHeight="1">
      <c r="A332" s="38"/>
      <c r="B332" s="39"/>
      <c r="C332" s="212" t="s">
        <v>1194</v>
      </c>
      <c r="D332" s="212" t="s">
        <v>157</v>
      </c>
      <c r="E332" s="214" t="s">
        <v>1423</v>
      </c>
      <c r="F332" s="215" t="s">
        <v>1424</v>
      </c>
      <c r="G332" s="216" t="s">
        <v>231</v>
      </c>
      <c r="H332" s="217">
        <v>49.280000000000001</v>
      </c>
      <c r="I332" s="218"/>
      <c r="J332" s="219">
        <f>ROUND(I332*H332,2)</f>
        <v>0</v>
      </c>
      <c r="K332" s="215" t="s">
        <v>804</v>
      </c>
      <c r="L332" s="220"/>
      <c r="M332" s="221" t="s">
        <v>19</v>
      </c>
      <c r="N332" s="222" t="s">
        <v>42</v>
      </c>
      <c r="O332" s="84"/>
      <c r="P332" s="223">
        <f>O332*H332</f>
        <v>0</v>
      </c>
      <c r="Q332" s="223">
        <v>0</v>
      </c>
      <c r="R332" s="223">
        <f>Q332*H332</f>
        <v>0</v>
      </c>
      <c r="S332" s="223">
        <v>0</v>
      </c>
      <c r="T332" s="224">
        <f>S332*H332</f>
        <v>0</v>
      </c>
      <c r="U332" s="38"/>
      <c r="V332" s="38"/>
      <c r="W332" s="38"/>
      <c r="X332" s="38"/>
      <c r="Y332" s="38"/>
      <c r="Z332" s="38"/>
      <c r="AA332" s="38"/>
      <c r="AB332" s="38"/>
      <c r="AC332" s="38"/>
      <c r="AD332" s="38"/>
      <c r="AE332" s="38"/>
      <c r="AR332" s="225" t="s">
        <v>400</v>
      </c>
      <c r="AT332" s="225" t="s">
        <v>157</v>
      </c>
      <c r="AU332" s="225" t="s">
        <v>81</v>
      </c>
      <c r="AY332" s="17" t="s">
        <v>154</v>
      </c>
      <c r="BE332" s="226">
        <f>IF(N332="základní",J332,0)</f>
        <v>0</v>
      </c>
      <c r="BF332" s="226">
        <f>IF(N332="snížená",J332,0)</f>
        <v>0</v>
      </c>
      <c r="BG332" s="226">
        <f>IF(N332="zákl. přenesená",J332,0)</f>
        <v>0</v>
      </c>
      <c r="BH332" s="226">
        <f>IF(N332="sníž. přenesená",J332,0)</f>
        <v>0</v>
      </c>
      <c r="BI332" s="226">
        <f>IF(N332="nulová",J332,0)</f>
        <v>0</v>
      </c>
      <c r="BJ332" s="17" t="s">
        <v>79</v>
      </c>
      <c r="BK332" s="226">
        <f>ROUND(I332*H332,2)</f>
        <v>0</v>
      </c>
      <c r="BL332" s="17" t="s">
        <v>315</v>
      </c>
      <c r="BM332" s="225" t="s">
        <v>1425</v>
      </c>
    </row>
    <row r="333" s="2" customFormat="1">
      <c r="A333" s="38"/>
      <c r="B333" s="39"/>
      <c r="C333" s="40"/>
      <c r="D333" s="227" t="s">
        <v>165</v>
      </c>
      <c r="E333" s="40"/>
      <c r="F333" s="228" t="s">
        <v>1424</v>
      </c>
      <c r="G333" s="40"/>
      <c r="H333" s="40"/>
      <c r="I333" s="229"/>
      <c r="J333" s="40"/>
      <c r="K333" s="40"/>
      <c r="L333" s="44"/>
      <c r="M333" s="230"/>
      <c r="N333" s="231"/>
      <c r="O333" s="84"/>
      <c r="P333" s="84"/>
      <c r="Q333" s="84"/>
      <c r="R333" s="84"/>
      <c r="S333" s="84"/>
      <c r="T333" s="85"/>
      <c r="U333" s="38"/>
      <c r="V333" s="38"/>
      <c r="W333" s="38"/>
      <c r="X333" s="38"/>
      <c r="Y333" s="38"/>
      <c r="Z333" s="38"/>
      <c r="AA333" s="38"/>
      <c r="AB333" s="38"/>
      <c r="AC333" s="38"/>
      <c r="AD333" s="38"/>
      <c r="AE333" s="38"/>
      <c r="AT333" s="17" t="s">
        <v>165</v>
      </c>
      <c r="AU333" s="17" t="s">
        <v>81</v>
      </c>
    </row>
    <row r="334" s="13" customFormat="1">
      <c r="A334" s="13"/>
      <c r="B334" s="232"/>
      <c r="C334" s="233"/>
      <c r="D334" s="227" t="s">
        <v>166</v>
      </c>
      <c r="E334" s="234" t="s">
        <v>19</v>
      </c>
      <c r="F334" s="235" t="s">
        <v>1426</v>
      </c>
      <c r="G334" s="233"/>
      <c r="H334" s="236">
        <v>49.280000000000001</v>
      </c>
      <c r="I334" s="237"/>
      <c r="J334" s="233"/>
      <c r="K334" s="233"/>
      <c r="L334" s="238"/>
      <c r="M334" s="239"/>
      <c r="N334" s="240"/>
      <c r="O334" s="240"/>
      <c r="P334" s="240"/>
      <c r="Q334" s="240"/>
      <c r="R334" s="240"/>
      <c r="S334" s="240"/>
      <c r="T334" s="241"/>
      <c r="U334" s="13"/>
      <c r="V334" s="13"/>
      <c r="W334" s="13"/>
      <c r="X334" s="13"/>
      <c r="Y334" s="13"/>
      <c r="Z334" s="13"/>
      <c r="AA334" s="13"/>
      <c r="AB334" s="13"/>
      <c r="AC334" s="13"/>
      <c r="AD334" s="13"/>
      <c r="AE334" s="13"/>
      <c r="AT334" s="242" t="s">
        <v>166</v>
      </c>
      <c r="AU334" s="242" t="s">
        <v>81</v>
      </c>
      <c r="AV334" s="13" t="s">
        <v>81</v>
      </c>
      <c r="AW334" s="13" t="s">
        <v>33</v>
      </c>
      <c r="AX334" s="13" t="s">
        <v>71</v>
      </c>
      <c r="AY334" s="242" t="s">
        <v>154</v>
      </c>
    </row>
    <row r="335" s="15" customFormat="1">
      <c r="A335" s="15"/>
      <c r="B335" s="269"/>
      <c r="C335" s="270"/>
      <c r="D335" s="227" t="s">
        <v>166</v>
      </c>
      <c r="E335" s="271" t="s">
        <v>19</v>
      </c>
      <c r="F335" s="272" t="s">
        <v>1092</v>
      </c>
      <c r="G335" s="270"/>
      <c r="H335" s="273">
        <v>49.280000000000001</v>
      </c>
      <c r="I335" s="274"/>
      <c r="J335" s="270"/>
      <c r="K335" s="270"/>
      <c r="L335" s="275"/>
      <c r="M335" s="276"/>
      <c r="N335" s="277"/>
      <c r="O335" s="277"/>
      <c r="P335" s="277"/>
      <c r="Q335" s="277"/>
      <c r="R335" s="277"/>
      <c r="S335" s="277"/>
      <c r="T335" s="278"/>
      <c r="U335" s="15"/>
      <c r="V335" s="15"/>
      <c r="W335" s="15"/>
      <c r="X335" s="15"/>
      <c r="Y335" s="15"/>
      <c r="Z335" s="15"/>
      <c r="AA335" s="15"/>
      <c r="AB335" s="15"/>
      <c r="AC335" s="15"/>
      <c r="AD335" s="15"/>
      <c r="AE335" s="15"/>
      <c r="AT335" s="279" t="s">
        <v>166</v>
      </c>
      <c r="AU335" s="279" t="s">
        <v>81</v>
      </c>
      <c r="AV335" s="15" t="s">
        <v>163</v>
      </c>
      <c r="AW335" s="15" t="s">
        <v>33</v>
      </c>
      <c r="AX335" s="15" t="s">
        <v>79</v>
      </c>
      <c r="AY335" s="279" t="s">
        <v>154</v>
      </c>
    </row>
    <row r="336" s="12" customFormat="1" ht="25.92" customHeight="1">
      <c r="A336" s="12"/>
      <c r="B336" s="196"/>
      <c r="C336" s="197"/>
      <c r="D336" s="198" t="s">
        <v>70</v>
      </c>
      <c r="E336" s="199" t="s">
        <v>1187</v>
      </c>
      <c r="F336" s="199" t="s">
        <v>1188</v>
      </c>
      <c r="G336" s="197"/>
      <c r="H336" s="197"/>
      <c r="I336" s="200"/>
      <c r="J336" s="201">
        <f>BK336</f>
        <v>0</v>
      </c>
      <c r="K336" s="197"/>
      <c r="L336" s="202"/>
      <c r="M336" s="203"/>
      <c r="N336" s="204"/>
      <c r="O336" s="204"/>
      <c r="P336" s="205">
        <f>P337+P340</f>
        <v>0</v>
      </c>
      <c r="Q336" s="204"/>
      <c r="R336" s="205">
        <f>R337+R340</f>
        <v>0</v>
      </c>
      <c r="S336" s="204"/>
      <c r="T336" s="206">
        <f>T337+T340</f>
        <v>0</v>
      </c>
      <c r="U336" s="12"/>
      <c r="V336" s="12"/>
      <c r="W336" s="12"/>
      <c r="X336" s="12"/>
      <c r="Y336" s="12"/>
      <c r="Z336" s="12"/>
      <c r="AA336" s="12"/>
      <c r="AB336" s="12"/>
      <c r="AC336" s="12"/>
      <c r="AD336" s="12"/>
      <c r="AE336" s="12"/>
      <c r="AR336" s="207" t="s">
        <v>187</v>
      </c>
      <c r="AT336" s="208" t="s">
        <v>70</v>
      </c>
      <c r="AU336" s="208" t="s">
        <v>71</v>
      </c>
      <c r="AY336" s="207" t="s">
        <v>154</v>
      </c>
      <c r="BK336" s="209">
        <f>BK337+BK340</f>
        <v>0</v>
      </c>
    </row>
    <row r="337" s="12" customFormat="1" ht="22.8" customHeight="1">
      <c r="A337" s="12"/>
      <c r="B337" s="196"/>
      <c r="C337" s="197"/>
      <c r="D337" s="198" t="s">
        <v>70</v>
      </c>
      <c r="E337" s="210" t="s">
        <v>1189</v>
      </c>
      <c r="F337" s="210" t="s">
        <v>1190</v>
      </c>
      <c r="G337" s="197"/>
      <c r="H337" s="197"/>
      <c r="I337" s="200"/>
      <c r="J337" s="211">
        <f>BK337</f>
        <v>0</v>
      </c>
      <c r="K337" s="197"/>
      <c r="L337" s="202"/>
      <c r="M337" s="203"/>
      <c r="N337" s="204"/>
      <c r="O337" s="204"/>
      <c r="P337" s="205">
        <f>SUM(P338:P339)</f>
        <v>0</v>
      </c>
      <c r="Q337" s="204"/>
      <c r="R337" s="205">
        <f>SUM(R338:R339)</f>
        <v>0</v>
      </c>
      <c r="S337" s="204"/>
      <c r="T337" s="206">
        <f>SUM(T338:T339)</f>
        <v>0</v>
      </c>
      <c r="U337" s="12"/>
      <c r="V337" s="12"/>
      <c r="W337" s="12"/>
      <c r="X337" s="12"/>
      <c r="Y337" s="12"/>
      <c r="Z337" s="12"/>
      <c r="AA337" s="12"/>
      <c r="AB337" s="12"/>
      <c r="AC337" s="12"/>
      <c r="AD337" s="12"/>
      <c r="AE337" s="12"/>
      <c r="AR337" s="207" t="s">
        <v>187</v>
      </c>
      <c r="AT337" s="208" t="s">
        <v>70</v>
      </c>
      <c r="AU337" s="208" t="s">
        <v>79</v>
      </c>
      <c r="AY337" s="207" t="s">
        <v>154</v>
      </c>
      <c r="BK337" s="209">
        <f>SUM(BK338:BK339)</f>
        <v>0</v>
      </c>
    </row>
    <row r="338" s="2" customFormat="1" ht="16.5" customHeight="1">
      <c r="A338" s="38"/>
      <c r="B338" s="39"/>
      <c r="C338" s="247" t="s">
        <v>1427</v>
      </c>
      <c r="D338" s="247" t="s">
        <v>228</v>
      </c>
      <c r="E338" s="248" t="s">
        <v>1191</v>
      </c>
      <c r="F338" s="249" t="s">
        <v>1192</v>
      </c>
      <c r="G338" s="250" t="s">
        <v>1193</v>
      </c>
      <c r="H338" s="251">
        <v>1</v>
      </c>
      <c r="I338" s="252"/>
      <c r="J338" s="253">
        <f>ROUND(I338*H338,2)</f>
        <v>0</v>
      </c>
      <c r="K338" s="249" t="s">
        <v>804</v>
      </c>
      <c r="L338" s="44"/>
      <c r="M338" s="254" t="s">
        <v>19</v>
      </c>
      <c r="N338" s="255" t="s">
        <v>42</v>
      </c>
      <c r="O338" s="84"/>
      <c r="P338" s="223">
        <f>O338*H338</f>
        <v>0</v>
      </c>
      <c r="Q338" s="223">
        <v>0</v>
      </c>
      <c r="R338" s="223">
        <f>Q338*H338</f>
        <v>0</v>
      </c>
      <c r="S338" s="223">
        <v>0</v>
      </c>
      <c r="T338" s="224">
        <f>S338*H338</f>
        <v>0</v>
      </c>
      <c r="U338" s="38"/>
      <c r="V338" s="38"/>
      <c r="W338" s="38"/>
      <c r="X338" s="38"/>
      <c r="Y338" s="38"/>
      <c r="Z338" s="38"/>
      <c r="AA338" s="38"/>
      <c r="AB338" s="38"/>
      <c r="AC338" s="38"/>
      <c r="AD338" s="38"/>
      <c r="AE338" s="38"/>
      <c r="AR338" s="225" t="s">
        <v>163</v>
      </c>
      <c r="AT338" s="225" t="s">
        <v>228</v>
      </c>
      <c r="AU338" s="225" t="s">
        <v>81</v>
      </c>
      <c r="AY338" s="17" t="s">
        <v>154</v>
      </c>
      <c r="BE338" s="226">
        <f>IF(N338="základní",J338,0)</f>
        <v>0</v>
      </c>
      <c r="BF338" s="226">
        <f>IF(N338="snížená",J338,0)</f>
        <v>0</v>
      </c>
      <c r="BG338" s="226">
        <f>IF(N338="zákl. přenesená",J338,0)</f>
        <v>0</v>
      </c>
      <c r="BH338" s="226">
        <f>IF(N338="sníž. přenesená",J338,0)</f>
        <v>0</v>
      </c>
      <c r="BI338" s="226">
        <f>IF(N338="nulová",J338,0)</f>
        <v>0</v>
      </c>
      <c r="BJ338" s="17" t="s">
        <v>79</v>
      </c>
      <c r="BK338" s="226">
        <f>ROUND(I338*H338,2)</f>
        <v>0</v>
      </c>
      <c r="BL338" s="17" t="s">
        <v>163</v>
      </c>
      <c r="BM338" s="225" t="s">
        <v>1428</v>
      </c>
    </row>
    <row r="339" s="2" customFormat="1">
      <c r="A339" s="38"/>
      <c r="B339" s="39"/>
      <c r="C339" s="40"/>
      <c r="D339" s="227" t="s">
        <v>165</v>
      </c>
      <c r="E339" s="40"/>
      <c r="F339" s="228" t="s">
        <v>1192</v>
      </c>
      <c r="G339" s="40"/>
      <c r="H339" s="40"/>
      <c r="I339" s="229"/>
      <c r="J339" s="40"/>
      <c r="K339" s="40"/>
      <c r="L339" s="44"/>
      <c r="M339" s="230"/>
      <c r="N339" s="231"/>
      <c r="O339" s="84"/>
      <c r="P339" s="84"/>
      <c r="Q339" s="84"/>
      <c r="R339" s="84"/>
      <c r="S339" s="84"/>
      <c r="T339" s="85"/>
      <c r="U339" s="38"/>
      <c r="V339" s="38"/>
      <c r="W339" s="38"/>
      <c r="X339" s="38"/>
      <c r="Y339" s="38"/>
      <c r="Z339" s="38"/>
      <c r="AA339" s="38"/>
      <c r="AB339" s="38"/>
      <c r="AC339" s="38"/>
      <c r="AD339" s="38"/>
      <c r="AE339" s="38"/>
      <c r="AT339" s="17" t="s">
        <v>165</v>
      </c>
      <c r="AU339" s="17" t="s">
        <v>81</v>
      </c>
    </row>
    <row r="340" s="12" customFormat="1" ht="22.8" customHeight="1">
      <c r="A340" s="12"/>
      <c r="B340" s="196"/>
      <c r="C340" s="197"/>
      <c r="D340" s="198" t="s">
        <v>70</v>
      </c>
      <c r="E340" s="210" t="s">
        <v>1195</v>
      </c>
      <c r="F340" s="210" t="s">
        <v>1196</v>
      </c>
      <c r="G340" s="197"/>
      <c r="H340" s="197"/>
      <c r="I340" s="200"/>
      <c r="J340" s="211">
        <f>BK340</f>
        <v>0</v>
      </c>
      <c r="K340" s="197"/>
      <c r="L340" s="202"/>
      <c r="M340" s="203"/>
      <c r="N340" s="204"/>
      <c r="O340" s="204"/>
      <c r="P340" s="205">
        <f>SUM(P341:P346)</f>
        <v>0</v>
      </c>
      <c r="Q340" s="204"/>
      <c r="R340" s="205">
        <f>SUM(R341:R346)</f>
        <v>0</v>
      </c>
      <c r="S340" s="204"/>
      <c r="T340" s="206">
        <f>SUM(T341:T346)</f>
        <v>0</v>
      </c>
      <c r="U340" s="12"/>
      <c r="V340" s="12"/>
      <c r="W340" s="12"/>
      <c r="X340" s="12"/>
      <c r="Y340" s="12"/>
      <c r="Z340" s="12"/>
      <c r="AA340" s="12"/>
      <c r="AB340" s="12"/>
      <c r="AC340" s="12"/>
      <c r="AD340" s="12"/>
      <c r="AE340" s="12"/>
      <c r="AR340" s="207" t="s">
        <v>187</v>
      </c>
      <c r="AT340" s="208" t="s">
        <v>70</v>
      </c>
      <c r="AU340" s="208" t="s">
        <v>79</v>
      </c>
      <c r="AY340" s="207" t="s">
        <v>154</v>
      </c>
      <c r="BK340" s="209">
        <f>SUM(BK341:BK346)</f>
        <v>0</v>
      </c>
    </row>
    <row r="341" s="2" customFormat="1" ht="16.5" customHeight="1">
      <c r="A341" s="38"/>
      <c r="B341" s="39"/>
      <c r="C341" s="247" t="s">
        <v>1198</v>
      </c>
      <c r="D341" s="247" t="s">
        <v>228</v>
      </c>
      <c r="E341" s="248" t="s">
        <v>1197</v>
      </c>
      <c r="F341" s="249" t="s">
        <v>1196</v>
      </c>
      <c r="G341" s="250" t="s">
        <v>1193</v>
      </c>
      <c r="H341" s="251">
        <v>1</v>
      </c>
      <c r="I341" s="252"/>
      <c r="J341" s="253">
        <f>ROUND(I341*H341,2)</f>
        <v>0</v>
      </c>
      <c r="K341" s="249" t="s">
        <v>804</v>
      </c>
      <c r="L341" s="44"/>
      <c r="M341" s="254" t="s">
        <v>19</v>
      </c>
      <c r="N341" s="255" t="s">
        <v>42</v>
      </c>
      <c r="O341" s="84"/>
      <c r="P341" s="223">
        <f>O341*H341</f>
        <v>0</v>
      </c>
      <c r="Q341" s="223">
        <v>0</v>
      </c>
      <c r="R341" s="223">
        <f>Q341*H341</f>
        <v>0</v>
      </c>
      <c r="S341" s="223">
        <v>0</v>
      </c>
      <c r="T341" s="224">
        <f>S341*H341</f>
        <v>0</v>
      </c>
      <c r="U341" s="38"/>
      <c r="V341" s="38"/>
      <c r="W341" s="38"/>
      <c r="X341" s="38"/>
      <c r="Y341" s="38"/>
      <c r="Z341" s="38"/>
      <c r="AA341" s="38"/>
      <c r="AB341" s="38"/>
      <c r="AC341" s="38"/>
      <c r="AD341" s="38"/>
      <c r="AE341" s="38"/>
      <c r="AR341" s="225" t="s">
        <v>163</v>
      </c>
      <c r="AT341" s="225" t="s">
        <v>228</v>
      </c>
      <c r="AU341" s="225" t="s">
        <v>81</v>
      </c>
      <c r="AY341" s="17" t="s">
        <v>154</v>
      </c>
      <c r="BE341" s="226">
        <f>IF(N341="základní",J341,0)</f>
        <v>0</v>
      </c>
      <c r="BF341" s="226">
        <f>IF(N341="snížená",J341,0)</f>
        <v>0</v>
      </c>
      <c r="BG341" s="226">
        <f>IF(N341="zákl. přenesená",J341,0)</f>
        <v>0</v>
      </c>
      <c r="BH341" s="226">
        <f>IF(N341="sníž. přenesená",J341,0)</f>
        <v>0</v>
      </c>
      <c r="BI341" s="226">
        <f>IF(N341="nulová",J341,0)</f>
        <v>0</v>
      </c>
      <c r="BJ341" s="17" t="s">
        <v>79</v>
      </c>
      <c r="BK341" s="226">
        <f>ROUND(I341*H341,2)</f>
        <v>0</v>
      </c>
      <c r="BL341" s="17" t="s">
        <v>163</v>
      </c>
      <c r="BM341" s="225" t="s">
        <v>1429</v>
      </c>
    </row>
    <row r="342" s="2" customFormat="1">
      <c r="A342" s="38"/>
      <c r="B342" s="39"/>
      <c r="C342" s="40"/>
      <c r="D342" s="227" t="s">
        <v>165</v>
      </c>
      <c r="E342" s="40"/>
      <c r="F342" s="228" t="s">
        <v>1196</v>
      </c>
      <c r="G342" s="40"/>
      <c r="H342" s="40"/>
      <c r="I342" s="229"/>
      <c r="J342" s="40"/>
      <c r="K342" s="40"/>
      <c r="L342" s="44"/>
      <c r="M342" s="230"/>
      <c r="N342" s="231"/>
      <c r="O342" s="84"/>
      <c r="P342" s="84"/>
      <c r="Q342" s="84"/>
      <c r="R342" s="84"/>
      <c r="S342" s="84"/>
      <c r="T342" s="85"/>
      <c r="U342" s="38"/>
      <c r="V342" s="38"/>
      <c r="W342" s="38"/>
      <c r="X342" s="38"/>
      <c r="Y342" s="38"/>
      <c r="Z342" s="38"/>
      <c r="AA342" s="38"/>
      <c r="AB342" s="38"/>
      <c r="AC342" s="38"/>
      <c r="AD342" s="38"/>
      <c r="AE342" s="38"/>
      <c r="AT342" s="17" t="s">
        <v>165</v>
      </c>
      <c r="AU342" s="17" t="s">
        <v>81</v>
      </c>
    </row>
    <row r="343" s="2" customFormat="1" ht="16.5" customHeight="1">
      <c r="A343" s="38"/>
      <c r="B343" s="39"/>
      <c r="C343" s="247" t="s">
        <v>1430</v>
      </c>
      <c r="D343" s="247" t="s">
        <v>228</v>
      </c>
      <c r="E343" s="248" t="s">
        <v>1199</v>
      </c>
      <c r="F343" s="249" t="s">
        <v>1200</v>
      </c>
      <c r="G343" s="250" t="s">
        <v>1193</v>
      </c>
      <c r="H343" s="251">
        <v>1</v>
      </c>
      <c r="I343" s="252"/>
      <c r="J343" s="253">
        <f>ROUND(I343*H343,2)</f>
        <v>0</v>
      </c>
      <c r="K343" s="249" t="s">
        <v>804</v>
      </c>
      <c r="L343" s="44"/>
      <c r="M343" s="254" t="s">
        <v>19</v>
      </c>
      <c r="N343" s="255" t="s">
        <v>42</v>
      </c>
      <c r="O343" s="84"/>
      <c r="P343" s="223">
        <f>O343*H343</f>
        <v>0</v>
      </c>
      <c r="Q343" s="223">
        <v>0</v>
      </c>
      <c r="R343" s="223">
        <f>Q343*H343</f>
        <v>0</v>
      </c>
      <c r="S343" s="223">
        <v>0</v>
      </c>
      <c r="T343" s="224">
        <f>S343*H343</f>
        <v>0</v>
      </c>
      <c r="U343" s="38"/>
      <c r="V343" s="38"/>
      <c r="W343" s="38"/>
      <c r="X343" s="38"/>
      <c r="Y343" s="38"/>
      <c r="Z343" s="38"/>
      <c r="AA343" s="38"/>
      <c r="AB343" s="38"/>
      <c r="AC343" s="38"/>
      <c r="AD343" s="38"/>
      <c r="AE343" s="38"/>
      <c r="AR343" s="225" t="s">
        <v>163</v>
      </c>
      <c r="AT343" s="225" t="s">
        <v>228</v>
      </c>
      <c r="AU343" s="225" t="s">
        <v>81</v>
      </c>
      <c r="AY343" s="17" t="s">
        <v>154</v>
      </c>
      <c r="BE343" s="226">
        <f>IF(N343="základní",J343,0)</f>
        <v>0</v>
      </c>
      <c r="BF343" s="226">
        <f>IF(N343="snížená",J343,0)</f>
        <v>0</v>
      </c>
      <c r="BG343" s="226">
        <f>IF(N343="zákl. přenesená",J343,0)</f>
        <v>0</v>
      </c>
      <c r="BH343" s="226">
        <f>IF(N343="sníž. přenesená",J343,0)</f>
        <v>0</v>
      </c>
      <c r="BI343" s="226">
        <f>IF(N343="nulová",J343,0)</f>
        <v>0</v>
      </c>
      <c r="BJ343" s="17" t="s">
        <v>79</v>
      </c>
      <c r="BK343" s="226">
        <f>ROUND(I343*H343,2)</f>
        <v>0</v>
      </c>
      <c r="BL343" s="17" t="s">
        <v>163</v>
      </c>
      <c r="BM343" s="225" t="s">
        <v>1431</v>
      </c>
    </row>
    <row r="344" s="2" customFormat="1">
      <c r="A344" s="38"/>
      <c r="B344" s="39"/>
      <c r="C344" s="40"/>
      <c r="D344" s="227" t="s">
        <v>165</v>
      </c>
      <c r="E344" s="40"/>
      <c r="F344" s="228" t="s">
        <v>1200</v>
      </c>
      <c r="G344" s="40"/>
      <c r="H344" s="40"/>
      <c r="I344" s="229"/>
      <c r="J344" s="40"/>
      <c r="K344" s="40"/>
      <c r="L344" s="44"/>
      <c r="M344" s="230"/>
      <c r="N344" s="231"/>
      <c r="O344" s="84"/>
      <c r="P344" s="84"/>
      <c r="Q344" s="84"/>
      <c r="R344" s="84"/>
      <c r="S344" s="84"/>
      <c r="T344" s="85"/>
      <c r="U344" s="38"/>
      <c r="V344" s="38"/>
      <c r="W344" s="38"/>
      <c r="X344" s="38"/>
      <c r="Y344" s="38"/>
      <c r="Z344" s="38"/>
      <c r="AA344" s="38"/>
      <c r="AB344" s="38"/>
      <c r="AC344" s="38"/>
      <c r="AD344" s="38"/>
      <c r="AE344" s="38"/>
      <c r="AT344" s="17" t="s">
        <v>165</v>
      </c>
      <c r="AU344" s="17" t="s">
        <v>81</v>
      </c>
    </row>
    <row r="345" s="2" customFormat="1" ht="16.5" customHeight="1">
      <c r="A345" s="38"/>
      <c r="B345" s="39"/>
      <c r="C345" s="247" t="s">
        <v>1201</v>
      </c>
      <c r="D345" s="247" t="s">
        <v>228</v>
      </c>
      <c r="E345" s="248" t="s">
        <v>1202</v>
      </c>
      <c r="F345" s="249" t="s">
        <v>1203</v>
      </c>
      <c r="G345" s="250" t="s">
        <v>1193</v>
      </c>
      <c r="H345" s="251">
        <v>1</v>
      </c>
      <c r="I345" s="252"/>
      <c r="J345" s="253">
        <f>ROUND(I345*H345,2)</f>
        <v>0</v>
      </c>
      <c r="K345" s="249" t="s">
        <v>804</v>
      </c>
      <c r="L345" s="44"/>
      <c r="M345" s="254" t="s">
        <v>19</v>
      </c>
      <c r="N345" s="255" t="s">
        <v>42</v>
      </c>
      <c r="O345" s="84"/>
      <c r="P345" s="223">
        <f>O345*H345</f>
        <v>0</v>
      </c>
      <c r="Q345" s="223">
        <v>0</v>
      </c>
      <c r="R345" s="223">
        <f>Q345*H345</f>
        <v>0</v>
      </c>
      <c r="S345" s="223">
        <v>0</v>
      </c>
      <c r="T345" s="224">
        <f>S345*H345</f>
        <v>0</v>
      </c>
      <c r="U345" s="38"/>
      <c r="V345" s="38"/>
      <c r="W345" s="38"/>
      <c r="X345" s="38"/>
      <c r="Y345" s="38"/>
      <c r="Z345" s="38"/>
      <c r="AA345" s="38"/>
      <c r="AB345" s="38"/>
      <c r="AC345" s="38"/>
      <c r="AD345" s="38"/>
      <c r="AE345" s="38"/>
      <c r="AR345" s="225" t="s">
        <v>163</v>
      </c>
      <c r="AT345" s="225" t="s">
        <v>228</v>
      </c>
      <c r="AU345" s="225" t="s">
        <v>81</v>
      </c>
      <c r="AY345" s="17" t="s">
        <v>154</v>
      </c>
      <c r="BE345" s="226">
        <f>IF(N345="základní",J345,0)</f>
        <v>0</v>
      </c>
      <c r="BF345" s="226">
        <f>IF(N345="snížená",J345,0)</f>
        <v>0</v>
      </c>
      <c r="BG345" s="226">
        <f>IF(N345="zákl. přenesená",J345,0)</f>
        <v>0</v>
      </c>
      <c r="BH345" s="226">
        <f>IF(N345="sníž. přenesená",J345,0)</f>
        <v>0</v>
      </c>
      <c r="BI345" s="226">
        <f>IF(N345="nulová",J345,0)</f>
        <v>0</v>
      </c>
      <c r="BJ345" s="17" t="s">
        <v>79</v>
      </c>
      <c r="BK345" s="226">
        <f>ROUND(I345*H345,2)</f>
        <v>0</v>
      </c>
      <c r="BL345" s="17" t="s">
        <v>163</v>
      </c>
      <c r="BM345" s="225" t="s">
        <v>1432</v>
      </c>
    </row>
    <row r="346" s="2" customFormat="1">
      <c r="A346" s="38"/>
      <c r="B346" s="39"/>
      <c r="C346" s="40"/>
      <c r="D346" s="227" t="s">
        <v>165</v>
      </c>
      <c r="E346" s="40"/>
      <c r="F346" s="228" t="s">
        <v>1203</v>
      </c>
      <c r="G346" s="40"/>
      <c r="H346" s="40"/>
      <c r="I346" s="229"/>
      <c r="J346" s="40"/>
      <c r="K346" s="40"/>
      <c r="L346" s="44"/>
      <c r="M346" s="243"/>
      <c r="N346" s="244"/>
      <c r="O346" s="245"/>
      <c r="P346" s="245"/>
      <c r="Q346" s="245"/>
      <c r="R346" s="245"/>
      <c r="S346" s="245"/>
      <c r="T346" s="246"/>
      <c r="U346" s="38"/>
      <c r="V346" s="38"/>
      <c r="W346" s="38"/>
      <c r="X346" s="38"/>
      <c r="Y346" s="38"/>
      <c r="Z346" s="38"/>
      <c r="AA346" s="38"/>
      <c r="AB346" s="38"/>
      <c r="AC346" s="38"/>
      <c r="AD346" s="38"/>
      <c r="AE346" s="38"/>
      <c r="AT346" s="17" t="s">
        <v>165</v>
      </c>
      <c r="AU346" s="17" t="s">
        <v>81</v>
      </c>
    </row>
    <row r="347" s="2" customFormat="1" ht="6.96" customHeight="1">
      <c r="A347" s="38"/>
      <c r="B347" s="59"/>
      <c r="C347" s="60"/>
      <c r="D347" s="60"/>
      <c r="E347" s="60"/>
      <c r="F347" s="60"/>
      <c r="G347" s="60"/>
      <c r="H347" s="60"/>
      <c r="I347" s="60"/>
      <c r="J347" s="60"/>
      <c r="K347" s="60"/>
      <c r="L347" s="44"/>
      <c r="M347" s="38"/>
      <c r="O347" s="38"/>
      <c r="P347" s="38"/>
      <c r="Q347" s="38"/>
      <c r="R347" s="38"/>
      <c r="S347" s="38"/>
      <c r="T347" s="38"/>
      <c r="U347" s="38"/>
      <c r="V347" s="38"/>
      <c r="W347" s="38"/>
      <c r="X347" s="38"/>
      <c r="Y347" s="38"/>
      <c r="Z347" s="38"/>
      <c r="AA347" s="38"/>
      <c r="AB347" s="38"/>
      <c r="AC347" s="38"/>
      <c r="AD347" s="38"/>
      <c r="AE347" s="38"/>
    </row>
  </sheetData>
  <sheetProtection sheet="1" autoFilter="0" formatColumns="0" formatRows="0" objects="1" scenarios="1" spinCount="100000" saltValue="NDS/7zDIC0xEXAEPqoFj3jO0Zei5FVl1FvRatHplNGwPoDp6ykLWhQgaikxpllk8h4vZuAndU22lgzed2qZlpw==" hashValue="+9Ozk1Y6Qxzh0Zh5wMUFlcDHRr8OfQOjVNf3WAkKp+vlEX9+aXb4MzlgV4hrqpAHsSVDB9uRbl6HdvjfHvmkww==" algorithmName="SHA-512" password="CC35"/>
  <autoFilter ref="C100:K346"/>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118</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2" customFormat="1" ht="12" customHeight="1">
      <c r="A8" s="38"/>
      <c r="B8" s="44"/>
      <c r="C8" s="38"/>
      <c r="D8" s="142" t="s">
        <v>123</v>
      </c>
      <c r="E8" s="38"/>
      <c r="F8" s="38"/>
      <c r="G8" s="38"/>
      <c r="H8" s="38"/>
      <c r="I8" s="38"/>
      <c r="J8" s="38"/>
      <c r="K8" s="38"/>
      <c r="L8" s="144"/>
      <c r="S8" s="38"/>
      <c r="T8" s="38"/>
      <c r="U8" s="38"/>
      <c r="V8" s="38"/>
      <c r="W8" s="38"/>
      <c r="X8" s="38"/>
      <c r="Y8" s="38"/>
      <c r="Z8" s="38"/>
      <c r="AA8" s="38"/>
      <c r="AB8" s="38"/>
      <c r="AC8" s="38"/>
      <c r="AD8" s="38"/>
      <c r="AE8" s="38"/>
    </row>
    <row r="9" hidden="1" s="2" customFormat="1" ht="16.5" customHeight="1">
      <c r="A9" s="38"/>
      <c r="B9" s="44"/>
      <c r="C9" s="38"/>
      <c r="D9" s="38"/>
      <c r="E9" s="145" t="s">
        <v>1433</v>
      </c>
      <c r="F9" s="38"/>
      <c r="G9" s="38"/>
      <c r="H9" s="38"/>
      <c r="I9" s="38"/>
      <c r="J9" s="38"/>
      <c r="K9" s="38"/>
      <c r="L9" s="14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hidden="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hidden="1" s="2" customFormat="1" ht="12" customHeight="1">
      <c r="A12" s="38"/>
      <c r="B12" s="44"/>
      <c r="C12" s="38"/>
      <c r="D12" s="142" t="s">
        <v>21</v>
      </c>
      <c r="E12" s="38"/>
      <c r="F12" s="133" t="s">
        <v>22</v>
      </c>
      <c r="G12" s="38"/>
      <c r="H12" s="38"/>
      <c r="I12" s="142" t="s">
        <v>23</v>
      </c>
      <c r="J12" s="146" t="str">
        <f>'Rekapitulace zakázky'!AN8</f>
        <v>1. 3. 2021</v>
      </c>
      <c r="K12" s="38"/>
      <c r="L12" s="14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hidden="1" s="2" customFormat="1" ht="12" customHeight="1">
      <c r="A14" s="38"/>
      <c r="B14" s="44"/>
      <c r="C14" s="38"/>
      <c r="D14" s="142" t="s">
        <v>25</v>
      </c>
      <c r="E14" s="38"/>
      <c r="F14" s="38"/>
      <c r="G14" s="38"/>
      <c r="H14" s="38"/>
      <c r="I14" s="142" t="s">
        <v>26</v>
      </c>
      <c r="J14" s="133" t="s">
        <v>19</v>
      </c>
      <c r="K14" s="38"/>
      <c r="L14" s="144"/>
      <c r="S14" s="38"/>
      <c r="T14" s="38"/>
      <c r="U14" s="38"/>
      <c r="V14" s="38"/>
      <c r="W14" s="38"/>
      <c r="X14" s="38"/>
      <c r="Y14" s="38"/>
      <c r="Z14" s="38"/>
      <c r="AA14" s="38"/>
      <c r="AB14" s="38"/>
      <c r="AC14" s="38"/>
      <c r="AD14" s="38"/>
      <c r="AE14" s="38"/>
    </row>
    <row r="15" hidden="1" s="2" customFormat="1" ht="18" customHeight="1">
      <c r="A15" s="38"/>
      <c r="B15" s="44"/>
      <c r="C15" s="38"/>
      <c r="D15" s="38"/>
      <c r="E15" s="133" t="s">
        <v>27</v>
      </c>
      <c r="F15" s="38"/>
      <c r="G15" s="38"/>
      <c r="H15" s="38"/>
      <c r="I15" s="142" t="s">
        <v>28</v>
      </c>
      <c r="J15" s="133" t="s">
        <v>19</v>
      </c>
      <c r="K15" s="38"/>
      <c r="L15" s="14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hidden="1" s="2" customFormat="1" ht="12" customHeight="1">
      <c r="A17" s="38"/>
      <c r="B17" s="44"/>
      <c r="C17" s="38"/>
      <c r="D17" s="142" t="s">
        <v>29</v>
      </c>
      <c r="E17" s="38"/>
      <c r="F17" s="38"/>
      <c r="G17" s="38"/>
      <c r="H17" s="38"/>
      <c r="I17" s="142" t="s">
        <v>26</v>
      </c>
      <c r="J17" s="33" t="str">
        <f>'Rekapitulace zakázky'!AN13</f>
        <v>Vyplň údaj</v>
      </c>
      <c r="K17" s="38"/>
      <c r="L17" s="14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zakázky'!E14</f>
        <v>Vyplň údaj</v>
      </c>
      <c r="F18" s="133"/>
      <c r="G18" s="133"/>
      <c r="H18" s="133"/>
      <c r="I18" s="142" t="s">
        <v>28</v>
      </c>
      <c r="J18" s="33" t="str">
        <f>'Rekapitulace zakázky'!AN14</f>
        <v>Vyplň údaj</v>
      </c>
      <c r="K18" s="38"/>
      <c r="L18" s="14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hidden="1" s="2" customFormat="1" ht="12" customHeight="1">
      <c r="A20" s="38"/>
      <c r="B20" s="44"/>
      <c r="C20" s="38"/>
      <c r="D20" s="142" t="s">
        <v>31</v>
      </c>
      <c r="E20" s="38"/>
      <c r="F20" s="38"/>
      <c r="G20" s="38"/>
      <c r="H20" s="38"/>
      <c r="I20" s="142" t="s">
        <v>26</v>
      </c>
      <c r="J20" s="133" t="str">
        <f>IF('Rekapitulace zakázky'!AN16="","",'Rekapitulace zakázky'!AN16)</f>
        <v/>
      </c>
      <c r="K20" s="38"/>
      <c r="L20" s="144"/>
      <c r="S20" s="38"/>
      <c r="T20" s="38"/>
      <c r="U20" s="38"/>
      <c r="V20" s="38"/>
      <c r="W20" s="38"/>
      <c r="X20" s="38"/>
      <c r="Y20" s="38"/>
      <c r="Z20" s="38"/>
      <c r="AA20" s="38"/>
      <c r="AB20" s="38"/>
      <c r="AC20" s="38"/>
      <c r="AD20" s="38"/>
      <c r="AE20" s="38"/>
    </row>
    <row r="21" hidden="1" s="2" customFormat="1" ht="18" customHeight="1">
      <c r="A21" s="38"/>
      <c r="B21" s="44"/>
      <c r="C21" s="38"/>
      <c r="D21" s="38"/>
      <c r="E21" s="133" t="str">
        <f>IF('Rekapitulace zakázky'!E17="","",'Rekapitulace zakázky'!E17)</f>
        <v xml:space="preserve"> </v>
      </c>
      <c r="F21" s="38"/>
      <c r="G21" s="38"/>
      <c r="H21" s="38"/>
      <c r="I21" s="142" t="s">
        <v>28</v>
      </c>
      <c r="J21" s="133" t="str">
        <f>IF('Rekapitulace zakázky'!AN17="","",'Rekapitulace zakázky'!AN17)</f>
        <v/>
      </c>
      <c r="K21" s="38"/>
      <c r="L21" s="14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hidden="1" s="2" customFormat="1" ht="12" customHeight="1">
      <c r="A23" s="38"/>
      <c r="B23" s="44"/>
      <c r="C23" s="38"/>
      <c r="D23" s="142" t="s">
        <v>34</v>
      </c>
      <c r="E23" s="38"/>
      <c r="F23" s="38"/>
      <c r="G23" s="38"/>
      <c r="H23" s="38"/>
      <c r="I23" s="142" t="s">
        <v>26</v>
      </c>
      <c r="J23" s="133" t="s">
        <v>19</v>
      </c>
      <c r="K23" s="38"/>
      <c r="L23" s="144"/>
      <c r="S23" s="38"/>
      <c r="T23" s="38"/>
      <c r="U23" s="38"/>
      <c r="V23" s="38"/>
      <c r="W23" s="38"/>
      <c r="X23" s="38"/>
      <c r="Y23" s="38"/>
      <c r="Z23" s="38"/>
      <c r="AA23" s="38"/>
      <c r="AB23" s="38"/>
      <c r="AC23" s="38"/>
      <c r="AD23" s="38"/>
      <c r="AE23" s="38"/>
    </row>
    <row r="24" hidden="1" s="2" customFormat="1" ht="18" customHeight="1">
      <c r="A24" s="38"/>
      <c r="B24" s="44"/>
      <c r="C24" s="38"/>
      <c r="D24" s="38"/>
      <c r="E24" s="133" t="s">
        <v>27</v>
      </c>
      <c r="F24" s="38"/>
      <c r="G24" s="38"/>
      <c r="H24" s="38"/>
      <c r="I24" s="142" t="s">
        <v>28</v>
      </c>
      <c r="J24" s="133" t="s">
        <v>19</v>
      </c>
      <c r="K24" s="38"/>
      <c r="L24" s="14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hidden="1" s="2" customFormat="1" ht="12" customHeight="1">
      <c r="A26" s="38"/>
      <c r="B26" s="44"/>
      <c r="C26" s="38"/>
      <c r="D26" s="142" t="s">
        <v>35</v>
      </c>
      <c r="E26" s="38"/>
      <c r="F26" s="38"/>
      <c r="G26" s="38"/>
      <c r="H26" s="38"/>
      <c r="I26" s="38"/>
      <c r="J26" s="38"/>
      <c r="K26" s="38"/>
      <c r="L26" s="144"/>
      <c r="S26" s="38"/>
      <c r="T26" s="38"/>
      <c r="U26" s="38"/>
      <c r="V26" s="38"/>
      <c r="W26" s="38"/>
      <c r="X26" s="38"/>
      <c r="Y26" s="38"/>
      <c r="Z26" s="38"/>
      <c r="AA26" s="38"/>
      <c r="AB26" s="38"/>
      <c r="AC26" s="38"/>
      <c r="AD26" s="38"/>
      <c r="AE26" s="38"/>
    </row>
    <row r="27" hidden="1"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hidden="1"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hidden="1"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hidden="1" s="2" customFormat="1" ht="25.44" customHeight="1">
      <c r="A30" s="38"/>
      <c r="B30" s="44"/>
      <c r="C30" s="38"/>
      <c r="D30" s="152" t="s">
        <v>37</v>
      </c>
      <c r="E30" s="38"/>
      <c r="F30" s="38"/>
      <c r="G30" s="38"/>
      <c r="H30" s="38"/>
      <c r="I30" s="38"/>
      <c r="J30" s="153">
        <f>ROUND(J81, 2)</f>
        <v>0</v>
      </c>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14.4" customHeight="1">
      <c r="A32" s="38"/>
      <c r="B32" s="44"/>
      <c r="C32" s="38"/>
      <c r="D32" s="38"/>
      <c r="E32" s="38"/>
      <c r="F32" s="154" t="s">
        <v>39</v>
      </c>
      <c r="G32" s="38"/>
      <c r="H32" s="38"/>
      <c r="I32" s="154" t="s">
        <v>38</v>
      </c>
      <c r="J32" s="154" t="s">
        <v>40</v>
      </c>
      <c r="K32" s="38"/>
      <c r="L32" s="144"/>
      <c r="S32" s="38"/>
      <c r="T32" s="38"/>
      <c r="U32" s="38"/>
      <c r="V32" s="38"/>
      <c r="W32" s="38"/>
      <c r="X32" s="38"/>
      <c r="Y32" s="38"/>
      <c r="Z32" s="38"/>
      <c r="AA32" s="38"/>
      <c r="AB32" s="38"/>
      <c r="AC32" s="38"/>
      <c r="AD32" s="38"/>
      <c r="AE32" s="38"/>
    </row>
    <row r="33" hidden="1" s="2" customFormat="1" ht="14.4" customHeight="1">
      <c r="A33" s="38"/>
      <c r="B33" s="44"/>
      <c r="C33" s="38"/>
      <c r="D33" s="155" t="s">
        <v>41</v>
      </c>
      <c r="E33" s="142" t="s">
        <v>42</v>
      </c>
      <c r="F33" s="156">
        <f>ROUND((SUM(BE81:BE101)),  2)</f>
        <v>0</v>
      </c>
      <c r="G33" s="38"/>
      <c r="H33" s="38"/>
      <c r="I33" s="157">
        <v>0.20999999999999999</v>
      </c>
      <c r="J33" s="156">
        <f>ROUND(((SUM(BE81:BE101))*I33),  2)</f>
        <v>0</v>
      </c>
      <c r="K33" s="38"/>
      <c r="L33" s="144"/>
      <c r="S33" s="38"/>
      <c r="T33" s="38"/>
      <c r="U33" s="38"/>
      <c r="V33" s="38"/>
      <c r="W33" s="38"/>
      <c r="X33" s="38"/>
      <c r="Y33" s="38"/>
      <c r="Z33" s="38"/>
      <c r="AA33" s="38"/>
      <c r="AB33" s="38"/>
      <c r="AC33" s="38"/>
      <c r="AD33" s="38"/>
      <c r="AE33" s="38"/>
    </row>
    <row r="34" hidden="1" s="2" customFormat="1" ht="14.4" customHeight="1">
      <c r="A34" s="38"/>
      <c r="B34" s="44"/>
      <c r="C34" s="38"/>
      <c r="D34" s="38"/>
      <c r="E34" s="142" t="s">
        <v>43</v>
      </c>
      <c r="F34" s="156">
        <f>ROUND((SUM(BF81:BF101)),  2)</f>
        <v>0</v>
      </c>
      <c r="G34" s="38"/>
      <c r="H34" s="38"/>
      <c r="I34" s="157">
        <v>0.14999999999999999</v>
      </c>
      <c r="J34" s="156">
        <f>ROUND(((SUM(BF81:BF101))*I34),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56">
        <f>ROUND((SUM(BG81:BG101)),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56">
        <f>ROUND((SUM(BH81:BH101)),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56">
        <f>ROUND((SUM(BI81:BI101)),  2)</f>
        <v>0</v>
      </c>
      <c r="G37" s="38"/>
      <c r="H37" s="38"/>
      <c r="I37" s="157">
        <v>0</v>
      </c>
      <c r="J37" s="156">
        <f>0</f>
        <v>0</v>
      </c>
      <c r="K37" s="38"/>
      <c r="L37" s="14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hidden="1" s="2" customFormat="1" ht="25.44" customHeight="1">
      <c r="A39" s="38"/>
      <c r="B39" s="44"/>
      <c r="C39" s="158"/>
      <c r="D39" s="159" t="s">
        <v>47</v>
      </c>
      <c r="E39" s="160"/>
      <c r="F39" s="160"/>
      <c r="G39" s="161" t="s">
        <v>48</v>
      </c>
      <c r="H39" s="162" t="s">
        <v>49</v>
      </c>
      <c r="I39" s="160"/>
      <c r="J39" s="163">
        <f>SUM(J30:J37)</f>
        <v>0</v>
      </c>
      <c r="K39" s="164"/>
      <c r="L39" s="144"/>
      <c r="S39" s="38"/>
      <c r="T39" s="38"/>
      <c r="U39" s="38"/>
      <c r="V39" s="38"/>
      <c r="W39" s="38"/>
      <c r="X39" s="38"/>
      <c r="Y39" s="38"/>
      <c r="Z39" s="38"/>
      <c r="AA39" s="38"/>
      <c r="AB39" s="38"/>
      <c r="AC39" s="38"/>
      <c r="AD39" s="38"/>
      <c r="AE39" s="38"/>
    </row>
    <row r="40" hidden="1"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1" hidden="1"/>
    <row r="42" hidden="1"/>
    <row r="43" hidden="1"/>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125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Oprava trati v úseku Kopidlno - Jičín</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123</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SO 06 - Následná úprava GPK</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TÚ Kopidlno - Jičín</v>
      </c>
      <c r="G52" s="40"/>
      <c r="H52" s="40"/>
      <c r="I52" s="32" t="s">
        <v>23</v>
      </c>
      <c r="J52" s="72" t="str">
        <f>IF(J12="","",J12)</f>
        <v>1. 3. 2021</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31</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34</v>
      </c>
      <c r="J55" s="36" t="str">
        <f>E24</f>
        <v>Správa železnic, s.o.</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126</v>
      </c>
      <c r="D57" s="171"/>
      <c r="E57" s="171"/>
      <c r="F57" s="171"/>
      <c r="G57" s="171"/>
      <c r="H57" s="171"/>
      <c r="I57" s="171"/>
      <c r="J57" s="172" t="s">
        <v>127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69</v>
      </c>
      <c r="D59" s="40"/>
      <c r="E59" s="40"/>
      <c r="F59" s="40"/>
      <c r="G59" s="40"/>
      <c r="H59" s="40"/>
      <c r="I59" s="40"/>
      <c r="J59" s="102">
        <f>J81</f>
        <v>0</v>
      </c>
      <c r="K59" s="40"/>
      <c r="L59" s="144"/>
      <c r="S59" s="38"/>
      <c r="T59" s="38"/>
      <c r="U59" s="38"/>
      <c r="V59" s="38"/>
      <c r="W59" s="38"/>
      <c r="X59" s="38"/>
      <c r="Y59" s="38"/>
      <c r="Z59" s="38"/>
      <c r="AA59" s="38"/>
      <c r="AB59" s="38"/>
      <c r="AC59" s="38"/>
      <c r="AD59" s="38"/>
      <c r="AE59" s="38"/>
      <c r="AU59" s="17" t="s">
        <v>128</v>
      </c>
    </row>
    <row r="60" s="9" customFormat="1" ht="24.96" customHeight="1">
      <c r="A60" s="9"/>
      <c r="B60" s="174"/>
      <c r="C60" s="175"/>
      <c r="D60" s="176" t="s">
        <v>222</v>
      </c>
      <c r="E60" s="177"/>
      <c r="F60" s="177"/>
      <c r="G60" s="177"/>
      <c r="H60" s="177"/>
      <c r="I60" s="177"/>
      <c r="J60" s="178">
        <f>J82</f>
        <v>0</v>
      </c>
      <c r="K60" s="175"/>
      <c r="L60" s="179"/>
      <c r="S60" s="9"/>
      <c r="T60" s="9"/>
      <c r="U60" s="9"/>
      <c r="V60" s="9"/>
      <c r="W60" s="9"/>
      <c r="X60" s="9"/>
      <c r="Y60" s="9"/>
      <c r="Z60" s="9"/>
      <c r="AA60" s="9"/>
      <c r="AB60" s="9"/>
      <c r="AC60" s="9"/>
      <c r="AD60" s="9"/>
      <c r="AE60" s="9"/>
    </row>
    <row r="61" s="10" customFormat="1" ht="19.92" customHeight="1">
      <c r="A61" s="10"/>
      <c r="B61" s="180"/>
      <c r="C61" s="125"/>
      <c r="D61" s="181" t="s">
        <v>223</v>
      </c>
      <c r="E61" s="182"/>
      <c r="F61" s="182"/>
      <c r="G61" s="182"/>
      <c r="H61" s="182"/>
      <c r="I61" s="182"/>
      <c r="J61" s="183">
        <f>J83</f>
        <v>0</v>
      </c>
      <c r="K61" s="125"/>
      <c r="L61" s="184"/>
      <c r="S61" s="10"/>
      <c r="T61" s="10"/>
      <c r="U61" s="10"/>
      <c r="V61" s="10"/>
      <c r="W61" s="10"/>
      <c r="X61" s="10"/>
      <c r="Y61" s="10"/>
      <c r="Z61" s="10"/>
      <c r="AA61" s="10"/>
      <c r="AB61" s="10"/>
      <c r="AC61" s="10"/>
      <c r="AD61" s="10"/>
      <c r="AE61" s="10"/>
    </row>
    <row r="62" s="2" customFormat="1" ht="21.84"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6.96" customHeight="1">
      <c r="A63" s="38"/>
      <c r="B63" s="59"/>
      <c r="C63" s="60"/>
      <c r="D63" s="60"/>
      <c r="E63" s="60"/>
      <c r="F63" s="60"/>
      <c r="G63" s="60"/>
      <c r="H63" s="60"/>
      <c r="I63" s="60"/>
      <c r="J63" s="60"/>
      <c r="K63" s="60"/>
      <c r="L63" s="144"/>
      <c r="S63" s="38"/>
      <c r="T63" s="38"/>
      <c r="U63" s="38"/>
      <c r="V63" s="38"/>
      <c r="W63" s="38"/>
      <c r="X63" s="38"/>
      <c r="Y63" s="38"/>
      <c r="Z63" s="38"/>
      <c r="AA63" s="38"/>
      <c r="AB63" s="38"/>
      <c r="AC63" s="38"/>
      <c r="AD63" s="38"/>
      <c r="AE63" s="38"/>
    </row>
    <row r="67" s="2" customFormat="1" ht="6.96" customHeight="1">
      <c r="A67" s="38"/>
      <c r="B67" s="61"/>
      <c r="C67" s="62"/>
      <c r="D67" s="62"/>
      <c r="E67" s="62"/>
      <c r="F67" s="62"/>
      <c r="G67" s="62"/>
      <c r="H67" s="62"/>
      <c r="I67" s="62"/>
      <c r="J67" s="62"/>
      <c r="K67" s="62"/>
      <c r="L67" s="144"/>
      <c r="S67" s="38"/>
      <c r="T67" s="38"/>
      <c r="U67" s="38"/>
      <c r="V67" s="38"/>
      <c r="W67" s="38"/>
      <c r="X67" s="38"/>
      <c r="Y67" s="38"/>
      <c r="Z67" s="38"/>
      <c r="AA67" s="38"/>
      <c r="AB67" s="38"/>
      <c r="AC67" s="38"/>
      <c r="AD67" s="38"/>
      <c r="AE67" s="38"/>
    </row>
    <row r="68" s="2" customFormat="1" ht="24.96" customHeight="1">
      <c r="A68" s="38"/>
      <c r="B68" s="39"/>
      <c r="C68" s="23" t="s">
        <v>139</v>
      </c>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12" customHeight="1">
      <c r="A70" s="38"/>
      <c r="B70" s="39"/>
      <c r="C70" s="32" t="s">
        <v>16</v>
      </c>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16.5" customHeight="1">
      <c r="A71" s="38"/>
      <c r="B71" s="39"/>
      <c r="C71" s="40"/>
      <c r="D71" s="40"/>
      <c r="E71" s="169" t="str">
        <f>E7</f>
        <v>Oprava trati v úseku Kopidlno - Jičín</v>
      </c>
      <c r="F71" s="32"/>
      <c r="G71" s="32"/>
      <c r="H71" s="32"/>
      <c r="I71" s="40"/>
      <c r="J71" s="40"/>
      <c r="K71" s="40"/>
      <c r="L71" s="144"/>
      <c r="S71" s="38"/>
      <c r="T71" s="38"/>
      <c r="U71" s="38"/>
      <c r="V71" s="38"/>
      <c r="W71" s="38"/>
      <c r="X71" s="38"/>
      <c r="Y71" s="38"/>
      <c r="Z71" s="38"/>
      <c r="AA71" s="38"/>
      <c r="AB71" s="38"/>
      <c r="AC71" s="38"/>
      <c r="AD71" s="38"/>
      <c r="AE71" s="38"/>
    </row>
    <row r="72" s="2" customFormat="1" ht="12" customHeight="1">
      <c r="A72" s="38"/>
      <c r="B72" s="39"/>
      <c r="C72" s="32" t="s">
        <v>123</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16.5" customHeight="1">
      <c r="A73" s="38"/>
      <c r="B73" s="39"/>
      <c r="C73" s="40"/>
      <c r="D73" s="40"/>
      <c r="E73" s="69" t="str">
        <f>E9</f>
        <v>SO 06 - Následná úprava GPK</v>
      </c>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21</v>
      </c>
      <c r="D75" s="40"/>
      <c r="E75" s="40"/>
      <c r="F75" s="27" t="str">
        <f>F12</f>
        <v>TÚ Kopidlno - Jičín</v>
      </c>
      <c r="G75" s="40"/>
      <c r="H75" s="40"/>
      <c r="I75" s="32" t="s">
        <v>23</v>
      </c>
      <c r="J75" s="72" t="str">
        <f>IF(J12="","",J12)</f>
        <v>1. 3. 2021</v>
      </c>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5.15" customHeight="1">
      <c r="A77" s="38"/>
      <c r="B77" s="39"/>
      <c r="C77" s="32" t="s">
        <v>25</v>
      </c>
      <c r="D77" s="40"/>
      <c r="E77" s="40"/>
      <c r="F77" s="27" t="str">
        <f>E15</f>
        <v>Správa železnic, s.o.</v>
      </c>
      <c r="G77" s="40"/>
      <c r="H77" s="40"/>
      <c r="I77" s="32" t="s">
        <v>31</v>
      </c>
      <c r="J77" s="36" t="str">
        <f>E21</f>
        <v xml:space="preserve"> </v>
      </c>
      <c r="K77" s="40"/>
      <c r="L77" s="144"/>
      <c r="S77" s="38"/>
      <c r="T77" s="38"/>
      <c r="U77" s="38"/>
      <c r="V77" s="38"/>
      <c r="W77" s="38"/>
      <c r="X77" s="38"/>
      <c r="Y77" s="38"/>
      <c r="Z77" s="38"/>
      <c r="AA77" s="38"/>
      <c r="AB77" s="38"/>
      <c r="AC77" s="38"/>
      <c r="AD77" s="38"/>
      <c r="AE77" s="38"/>
    </row>
    <row r="78" s="2" customFormat="1" ht="15.15" customHeight="1">
      <c r="A78" s="38"/>
      <c r="B78" s="39"/>
      <c r="C78" s="32" t="s">
        <v>29</v>
      </c>
      <c r="D78" s="40"/>
      <c r="E78" s="40"/>
      <c r="F78" s="27" t="str">
        <f>IF(E18="","",E18)</f>
        <v>Vyplň údaj</v>
      </c>
      <c r="G78" s="40"/>
      <c r="H78" s="40"/>
      <c r="I78" s="32" t="s">
        <v>34</v>
      </c>
      <c r="J78" s="36" t="str">
        <f>E24</f>
        <v>Správa železnic, s.o.</v>
      </c>
      <c r="K78" s="40"/>
      <c r="L78" s="144"/>
      <c r="S78" s="38"/>
      <c r="T78" s="38"/>
      <c r="U78" s="38"/>
      <c r="V78" s="38"/>
      <c r="W78" s="38"/>
      <c r="X78" s="38"/>
      <c r="Y78" s="38"/>
      <c r="Z78" s="38"/>
      <c r="AA78" s="38"/>
      <c r="AB78" s="38"/>
      <c r="AC78" s="38"/>
      <c r="AD78" s="38"/>
      <c r="AE78" s="38"/>
    </row>
    <row r="79" s="2" customFormat="1" ht="10.32" customHeight="1">
      <c r="A79" s="38"/>
      <c r="B79" s="39"/>
      <c r="C79" s="40"/>
      <c r="D79" s="40"/>
      <c r="E79" s="40"/>
      <c r="F79" s="40"/>
      <c r="G79" s="40"/>
      <c r="H79" s="40"/>
      <c r="I79" s="40"/>
      <c r="J79" s="40"/>
      <c r="K79" s="40"/>
      <c r="L79" s="144"/>
      <c r="S79" s="38"/>
      <c r="T79" s="38"/>
      <c r="U79" s="38"/>
      <c r="V79" s="38"/>
      <c r="W79" s="38"/>
      <c r="X79" s="38"/>
      <c r="Y79" s="38"/>
      <c r="Z79" s="38"/>
      <c r="AA79" s="38"/>
      <c r="AB79" s="38"/>
      <c r="AC79" s="38"/>
      <c r="AD79" s="38"/>
      <c r="AE79" s="38"/>
    </row>
    <row r="80" s="11" customFormat="1" ht="29.28" customHeight="1">
      <c r="A80" s="185"/>
      <c r="B80" s="186"/>
      <c r="C80" s="187" t="s">
        <v>140</v>
      </c>
      <c r="D80" s="188" t="s">
        <v>56</v>
      </c>
      <c r="E80" s="188" t="s">
        <v>52</v>
      </c>
      <c r="F80" s="188" t="s">
        <v>53</v>
      </c>
      <c r="G80" s="188" t="s">
        <v>141</v>
      </c>
      <c r="H80" s="188" t="s">
        <v>142</v>
      </c>
      <c r="I80" s="188" t="s">
        <v>143</v>
      </c>
      <c r="J80" s="188" t="s">
        <v>127</v>
      </c>
      <c r="K80" s="189" t="s">
        <v>144</v>
      </c>
      <c r="L80" s="190"/>
      <c r="M80" s="92" t="s">
        <v>19</v>
      </c>
      <c r="N80" s="93" t="s">
        <v>41</v>
      </c>
      <c r="O80" s="93" t="s">
        <v>145</v>
      </c>
      <c r="P80" s="93" t="s">
        <v>146</v>
      </c>
      <c r="Q80" s="93" t="s">
        <v>147</v>
      </c>
      <c r="R80" s="93" t="s">
        <v>148</v>
      </c>
      <c r="S80" s="93" t="s">
        <v>149</v>
      </c>
      <c r="T80" s="94" t="s">
        <v>150</v>
      </c>
      <c r="U80" s="185"/>
      <c r="V80" s="185"/>
      <c r="W80" s="185"/>
      <c r="X80" s="185"/>
      <c r="Y80" s="185"/>
      <c r="Z80" s="185"/>
      <c r="AA80" s="185"/>
      <c r="AB80" s="185"/>
      <c r="AC80" s="185"/>
      <c r="AD80" s="185"/>
      <c r="AE80" s="185"/>
    </row>
    <row r="81" s="2" customFormat="1" ht="22.8" customHeight="1">
      <c r="A81" s="38"/>
      <c r="B81" s="39"/>
      <c r="C81" s="99" t="s">
        <v>151</v>
      </c>
      <c r="D81" s="40"/>
      <c r="E81" s="40"/>
      <c r="F81" s="40"/>
      <c r="G81" s="40"/>
      <c r="H81" s="40"/>
      <c r="I81" s="40"/>
      <c r="J81" s="191">
        <f>BK81</f>
        <v>0</v>
      </c>
      <c r="K81" s="40"/>
      <c r="L81" s="44"/>
      <c r="M81" s="95"/>
      <c r="N81" s="192"/>
      <c r="O81" s="96"/>
      <c r="P81" s="193">
        <f>P82</f>
        <v>0</v>
      </c>
      <c r="Q81" s="96"/>
      <c r="R81" s="193">
        <f>R82</f>
        <v>1129.2180000000001</v>
      </c>
      <c r="S81" s="96"/>
      <c r="T81" s="194">
        <f>T82</f>
        <v>0</v>
      </c>
      <c r="U81" s="38"/>
      <c r="V81" s="38"/>
      <c r="W81" s="38"/>
      <c r="X81" s="38"/>
      <c r="Y81" s="38"/>
      <c r="Z81" s="38"/>
      <c r="AA81" s="38"/>
      <c r="AB81" s="38"/>
      <c r="AC81" s="38"/>
      <c r="AD81" s="38"/>
      <c r="AE81" s="38"/>
      <c r="AT81" s="17" t="s">
        <v>70</v>
      </c>
      <c r="AU81" s="17" t="s">
        <v>128</v>
      </c>
      <c r="BK81" s="195">
        <f>BK82</f>
        <v>0</v>
      </c>
    </row>
    <row r="82" s="12" customFormat="1" ht="25.92" customHeight="1">
      <c r="A82" s="12"/>
      <c r="B82" s="196"/>
      <c r="C82" s="197"/>
      <c r="D82" s="198" t="s">
        <v>70</v>
      </c>
      <c r="E82" s="199" t="s">
        <v>225</v>
      </c>
      <c r="F82" s="199" t="s">
        <v>226</v>
      </c>
      <c r="G82" s="197"/>
      <c r="H82" s="197"/>
      <c r="I82" s="200"/>
      <c r="J82" s="201">
        <f>BK82</f>
        <v>0</v>
      </c>
      <c r="K82" s="197"/>
      <c r="L82" s="202"/>
      <c r="M82" s="203"/>
      <c r="N82" s="204"/>
      <c r="O82" s="204"/>
      <c r="P82" s="205">
        <f>P83</f>
        <v>0</v>
      </c>
      <c r="Q82" s="204"/>
      <c r="R82" s="205">
        <f>R83</f>
        <v>1129.2180000000001</v>
      </c>
      <c r="S82" s="204"/>
      <c r="T82" s="206">
        <f>T83</f>
        <v>0</v>
      </c>
      <c r="U82" s="12"/>
      <c r="V82" s="12"/>
      <c r="W82" s="12"/>
      <c r="X82" s="12"/>
      <c r="Y82" s="12"/>
      <c r="Z82" s="12"/>
      <c r="AA82" s="12"/>
      <c r="AB82" s="12"/>
      <c r="AC82" s="12"/>
      <c r="AD82" s="12"/>
      <c r="AE82" s="12"/>
      <c r="AR82" s="207" t="s">
        <v>79</v>
      </c>
      <c r="AT82" s="208" t="s">
        <v>70</v>
      </c>
      <c r="AU82" s="208" t="s">
        <v>71</v>
      </c>
      <c r="AY82" s="207" t="s">
        <v>154</v>
      </c>
      <c r="BK82" s="209">
        <f>BK83</f>
        <v>0</v>
      </c>
    </row>
    <row r="83" s="12" customFormat="1" ht="22.8" customHeight="1">
      <c r="A83" s="12"/>
      <c r="B83" s="196"/>
      <c r="C83" s="197"/>
      <c r="D83" s="198" t="s">
        <v>70</v>
      </c>
      <c r="E83" s="210" t="s">
        <v>187</v>
      </c>
      <c r="F83" s="210" t="s">
        <v>227</v>
      </c>
      <c r="G83" s="197"/>
      <c r="H83" s="197"/>
      <c r="I83" s="200"/>
      <c r="J83" s="211">
        <f>BK83</f>
        <v>0</v>
      </c>
      <c r="K83" s="197"/>
      <c r="L83" s="202"/>
      <c r="M83" s="203"/>
      <c r="N83" s="204"/>
      <c r="O83" s="204"/>
      <c r="P83" s="205">
        <f>SUM(P84:P101)</f>
        <v>0</v>
      </c>
      <c r="Q83" s="204"/>
      <c r="R83" s="205">
        <f>SUM(R84:R101)</f>
        <v>1129.2180000000001</v>
      </c>
      <c r="S83" s="204"/>
      <c r="T83" s="206">
        <f>SUM(T84:T101)</f>
        <v>0</v>
      </c>
      <c r="U83" s="12"/>
      <c r="V83" s="12"/>
      <c r="W83" s="12"/>
      <c r="X83" s="12"/>
      <c r="Y83" s="12"/>
      <c r="Z83" s="12"/>
      <c r="AA83" s="12"/>
      <c r="AB83" s="12"/>
      <c r="AC83" s="12"/>
      <c r="AD83" s="12"/>
      <c r="AE83" s="12"/>
      <c r="AR83" s="207" t="s">
        <v>79</v>
      </c>
      <c r="AT83" s="208" t="s">
        <v>70</v>
      </c>
      <c r="AU83" s="208" t="s">
        <v>79</v>
      </c>
      <c r="AY83" s="207" t="s">
        <v>154</v>
      </c>
      <c r="BK83" s="209">
        <f>SUM(BK84:BK101)</f>
        <v>0</v>
      </c>
    </row>
    <row r="84" s="2" customFormat="1">
      <c r="A84" s="38"/>
      <c r="B84" s="39"/>
      <c r="C84" s="247" t="s">
        <v>79</v>
      </c>
      <c r="D84" s="247" t="s">
        <v>228</v>
      </c>
      <c r="E84" s="248" t="s">
        <v>1434</v>
      </c>
      <c r="F84" s="249" t="s">
        <v>1435</v>
      </c>
      <c r="G84" s="250" t="s">
        <v>286</v>
      </c>
      <c r="H84" s="251">
        <v>2.8090000000000002</v>
      </c>
      <c r="I84" s="252"/>
      <c r="J84" s="253">
        <f>ROUND(I84*H84,2)</f>
        <v>0</v>
      </c>
      <c r="K84" s="249" t="s">
        <v>161</v>
      </c>
      <c r="L84" s="44"/>
      <c r="M84" s="254" t="s">
        <v>19</v>
      </c>
      <c r="N84" s="255" t="s">
        <v>42</v>
      </c>
      <c r="O84" s="84"/>
      <c r="P84" s="223">
        <f>O84*H84</f>
        <v>0</v>
      </c>
      <c r="Q84" s="223">
        <v>0</v>
      </c>
      <c r="R84" s="223">
        <f>Q84*H84</f>
        <v>0</v>
      </c>
      <c r="S84" s="223">
        <v>0</v>
      </c>
      <c r="T84" s="224">
        <f>S84*H84</f>
        <v>0</v>
      </c>
      <c r="U84" s="38"/>
      <c r="V84" s="38"/>
      <c r="W84" s="38"/>
      <c r="X84" s="38"/>
      <c r="Y84" s="38"/>
      <c r="Z84" s="38"/>
      <c r="AA84" s="38"/>
      <c r="AB84" s="38"/>
      <c r="AC84" s="38"/>
      <c r="AD84" s="38"/>
      <c r="AE84" s="38"/>
      <c r="AR84" s="225" t="s">
        <v>163</v>
      </c>
      <c r="AT84" s="225" t="s">
        <v>228</v>
      </c>
      <c r="AU84" s="225" t="s">
        <v>81</v>
      </c>
      <c r="AY84" s="17" t="s">
        <v>154</v>
      </c>
      <c r="BE84" s="226">
        <f>IF(N84="základní",J84,0)</f>
        <v>0</v>
      </c>
      <c r="BF84" s="226">
        <f>IF(N84="snížená",J84,0)</f>
        <v>0</v>
      </c>
      <c r="BG84" s="226">
        <f>IF(N84="zákl. přenesená",J84,0)</f>
        <v>0</v>
      </c>
      <c r="BH84" s="226">
        <f>IF(N84="sníž. přenesená",J84,0)</f>
        <v>0</v>
      </c>
      <c r="BI84" s="226">
        <f>IF(N84="nulová",J84,0)</f>
        <v>0</v>
      </c>
      <c r="BJ84" s="17" t="s">
        <v>79</v>
      </c>
      <c r="BK84" s="226">
        <f>ROUND(I84*H84,2)</f>
        <v>0</v>
      </c>
      <c r="BL84" s="17" t="s">
        <v>163</v>
      </c>
      <c r="BM84" s="225" t="s">
        <v>1436</v>
      </c>
    </row>
    <row r="85" s="2" customFormat="1">
      <c r="A85" s="38"/>
      <c r="B85" s="39"/>
      <c r="C85" s="40"/>
      <c r="D85" s="227" t="s">
        <v>165</v>
      </c>
      <c r="E85" s="40"/>
      <c r="F85" s="228" t="s">
        <v>1437</v>
      </c>
      <c r="G85" s="40"/>
      <c r="H85" s="40"/>
      <c r="I85" s="229"/>
      <c r="J85" s="40"/>
      <c r="K85" s="40"/>
      <c r="L85" s="44"/>
      <c r="M85" s="230"/>
      <c r="N85" s="231"/>
      <c r="O85" s="84"/>
      <c r="P85" s="84"/>
      <c r="Q85" s="84"/>
      <c r="R85" s="84"/>
      <c r="S85" s="84"/>
      <c r="T85" s="85"/>
      <c r="U85" s="38"/>
      <c r="V85" s="38"/>
      <c r="W85" s="38"/>
      <c r="X85" s="38"/>
      <c r="Y85" s="38"/>
      <c r="Z85" s="38"/>
      <c r="AA85" s="38"/>
      <c r="AB85" s="38"/>
      <c r="AC85" s="38"/>
      <c r="AD85" s="38"/>
      <c r="AE85" s="38"/>
      <c r="AT85" s="17" t="s">
        <v>165</v>
      </c>
      <c r="AU85" s="17" t="s">
        <v>81</v>
      </c>
    </row>
    <row r="86" s="13" customFormat="1">
      <c r="A86" s="13"/>
      <c r="B86" s="232"/>
      <c r="C86" s="233"/>
      <c r="D86" s="227" t="s">
        <v>166</v>
      </c>
      <c r="E86" s="234" t="s">
        <v>19</v>
      </c>
      <c r="F86" s="235" t="s">
        <v>1438</v>
      </c>
      <c r="G86" s="233"/>
      <c r="H86" s="236">
        <v>2.8090000000000002</v>
      </c>
      <c r="I86" s="237"/>
      <c r="J86" s="233"/>
      <c r="K86" s="233"/>
      <c r="L86" s="238"/>
      <c r="M86" s="239"/>
      <c r="N86" s="240"/>
      <c r="O86" s="240"/>
      <c r="P86" s="240"/>
      <c r="Q86" s="240"/>
      <c r="R86" s="240"/>
      <c r="S86" s="240"/>
      <c r="T86" s="241"/>
      <c r="U86" s="13"/>
      <c r="V86" s="13"/>
      <c r="W86" s="13"/>
      <c r="X86" s="13"/>
      <c r="Y86" s="13"/>
      <c r="Z86" s="13"/>
      <c r="AA86" s="13"/>
      <c r="AB86" s="13"/>
      <c r="AC86" s="13"/>
      <c r="AD86" s="13"/>
      <c r="AE86" s="13"/>
      <c r="AT86" s="242" t="s">
        <v>166</v>
      </c>
      <c r="AU86" s="242" t="s">
        <v>81</v>
      </c>
      <c r="AV86" s="13" t="s">
        <v>81</v>
      </c>
      <c r="AW86" s="13" t="s">
        <v>33</v>
      </c>
      <c r="AX86" s="13" t="s">
        <v>71</v>
      </c>
      <c r="AY86" s="242" t="s">
        <v>154</v>
      </c>
    </row>
    <row r="87" s="2" customFormat="1" ht="16.5" customHeight="1">
      <c r="A87" s="38"/>
      <c r="B87" s="39"/>
      <c r="C87" s="247" t="s">
        <v>81</v>
      </c>
      <c r="D87" s="247" t="s">
        <v>228</v>
      </c>
      <c r="E87" s="248" t="s">
        <v>242</v>
      </c>
      <c r="F87" s="249" t="s">
        <v>243</v>
      </c>
      <c r="G87" s="250" t="s">
        <v>238</v>
      </c>
      <c r="H87" s="251">
        <v>561.79999999999995</v>
      </c>
      <c r="I87" s="252"/>
      <c r="J87" s="253">
        <f>ROUND(I87*H87,2)</f>
        <v>0</v>
      </c>
      <c r="K87" s="249" t="s">
        <v>161</v>
      </c>
      <c r="L87" s="44"/>
      <c r="M87" s="254" t="s">
        <v>19</v>
      </c>
      <c r="N87" s="255" t="s">
        <v>42</v>
      </c>
      <c r="O87" s="84"/>
      <c r="P87" s="223">
        <f>O87*H87</f>
        <v>0</v>
      </c>
      <c r="Q87" s="223">
        <v>0</v>
      </c>
      <c r="R87" s="223">
        <f>Q87*H87</f>
        <v>0</v>
      </c>
      <c r="S87" s="223">
        <v>0</v>
      </c>
      <c r="T87" s="224">
        <f>S87*H87</f>
        <v>0</v>
      </c>
      <c r="U87" s="38"/>
      <c r="V87" s="38"/>
      <c r="W87" s="38"/>
      <c r="X87" s="38"/>
      <c r="Y87" s="38"/>
      <c r="Z87" s="38"/>
      <c r="AA87" s="38"/>
      <c r="AB87" s="38"/>
      <c r="AC87" s="38"/>
      <c r="AD87" s="38"/>
      <c r="AE87" s="38"/>
      <c r="AR87" s="225" t="s">
        <v>163</v>
      </c>
      <c r="AT87" s="225" t="s">
        <v>228</v>
      </c>
      <c r="AU87" s="225" t="s">
        <v>81</v>
      </c>
      <c r="AY87" s="17" t="s">
        <v>154</v>
      </c>
      <c r="BE87" s="226">
        <f>IF(N87="základní",J87,0)</f>
        <v>0</v>
      </c>
      <c r="BF87" s="226">
        <f>IF(N87="snížená",J87,0)</f>
        <v>0</v>
      </c>
      <c r="BG87" s="226">
        <f>IF(N87="zákl. přenesená",J87,0)</f>
        <v>0</v>
      </c>
      <c r="BH87" s="226">
        <f>IF(N87="sníž. přenesená",J87,0)</f>
        <v>0</v>
      </c>
      <c r="BI87" s="226">
        <f>IF(N87="nulová",J87,0)</f>
        <v>0</v>
      </c>
      <c r="BJ87" s="17" t="s">
        <v>79</v>
      </c>
      <c r="BK87" s="226">
        <f>ROUND(I87*H87,2)</f>
        <v>0</v>
      </c>
      <c r="BL87" s="17" t="s">
        <v>163</v>
      </c>
      <c r="BM87" s="225" t="s">
        <v>1439</v>
      </c>
    </row>
    <row r="88" s="2" customFormat="1">
      <c r="A88" s="38"/>
      <c r="B88" s="39"/>
      <c r="C88" s="40"/>
      <c r="D88" s="227" t="s">
        <v>165</v>
      </c>
      <c r="E88" s="40"/>
      <c r="F88" s="228" t="s">
        <v>245</v>
      </c>
      <c r="G88" s="40"/>
      <c r="H88" s="40"/>
      <c r="I88" s="229"/>
      <c r="J88" s="40"/>
      <c r="K88" s="40"/>
      <c r="L88" s="44"/>
      <c r="M88" s="230"/>
      <c r="N88" s="231"/>
      <c r="O88" s="84"/>
      <c r="P88" s="84"/>
      <c r="Q88" s="84"/>
      <c r="R88" s="84"/>
      <c r="S88" s="84"/>
      <c r="T88" s="85"/>
      <c r="U88" s="38"/>
      <c r="V88" s="38"/>
      <c r="W88" s="38"/>
      <c r="X88" s="38"/>
      <c r="Y88" s="38"/>
      <c r="Z88" s="38"/>
      <c r="AA88" s="38"/>
      <c r="AB88" s="38"/>
      <c r="AC88" s="38"/>
      <c r="AD88" s="38"/>
      <c r="AE88" s="38"/>
      <c r="AT88" s="17" t="s">
        <v>165</v>
      </c>
      <c r="AU88" s="17" t="s">
        <v>81</v>
      </c>
    </row>
    <row r="89" s="13" customFormat="1">
      <c r="A89" s="13"/>
      <c r="B89" s="232"/>
      <c r="C89" s="233"/>
      <c r="D89" s="227" t="s">
        <v>166</v>
      </c>
      <c r="E89" s="234" t="s">
        <v>19</v>
      </c>
      <c r="F89" s="235" t="s">
        <v>1440</v>
      </c>
      <c r="G89" s="233"/>
      <c r="H89" s="236">
        <v>561.79999999999995</v>
      </c>
      <c r="I89" s="237"/>
      <c r="J89" s="233"/>
      <c r="K89" s="233"/>
      <c r="L89" s="238"/>
      <c r="M89" s="239"/>
      <c r="N89" s="240"/>
      <c r="O89" s="240"/>
      <c r="P89" s="240"/>
      <c r="Q89" s="240"/>
      <c r="R89" s="240"/>
      <c r="S89" s="240"/>
      <c r="T89" s="241"/>
      <c r="U89" s="13"/>
      <c r="V89" s="13"/>
      <c r="W89" s="13"/>
      <c r="X89" s="13"/>
      <c r="Y89" s="13"/>
      <c r="Z89" s="13"/>
      <c r="AA89" s="13"/>
      <c r="AB89" s="13"/>
      <c r="AC89" s="13"/>
      <c r="AD89" s="13"/>
      <c r="AE89" s="13"/>
      <c r="AT89" s="242" t="s">
        <v>166</v>
      </c>
      <c r="AU89" s="242" t="s">
        <v>81</v>
      </c>
      <c r="AV89" s="13" t="s">
        <v>81</v>
      </c>
      <c r="AW89" s="13" t="s">
        <v>33</v>
      </c>
      <c r="AX89" s="13" t="s">
        <v>71</v>
      </c>
      <c r="AY89" s="242" t="s">
        <v>154</v>
      </c>
    </row>
    <row r="90" s="2" customFormat="1">
      <c r="A90" s="38"/>
      <c r="B90" s="39"/>
      <c r="C90" s="247" t="s">
        <v>175</v>
      </c>
      <c r="D90" s="247" t="s">
        <v>228</v>
      </c>
      <c r="E90" s="248" t="s">
        <v>1441</v>
      </c>
      <c r="F90" s="249" t="s">
        <v>1442</v>
      </c>
      <c r="G90" s="250" t="s">
        <v>286</v>
      </c>
      <c r="H90" s="251">
        <v>2.8090000000000002</v>
      </c>
      <c r="I90" s="252"/>
      <c r="J90" s="253">
        <f>ROUND(I90*H90,2)</f>
        <v>0</v>
      </c>
      <c r="K90" s="249" t="s">
        <v>161</v>
      </c>
      <c r="L90" s="44"/>
      <c r="M90" s="254" t="s">
        <v>19</v>
      </c>
      <c r="N90" s="255" t="s">
        <v>42</v>
      </c>
      <c r="O90" s="84"/>
      <c r="P90" s="223">
        <f>O90*H90</f>
        <v>0</v>
      </c>
      <c r="Q90" s="223">
        <v>0</v>
      </c>
      <c r="R90" s="223">
        <f>Q90*H90</f>
        <v>0</v>
      </c>
      <c r="S90" s="223">
        <v>0</v>
      </c>
      <c r="T90" s="224">
        <f>S90*H90</f>
        <v>0</v>
      </c>
      <c r="U90" s="38"/>
      <c r="V90" s="38"/>
      <c r="W90" s="38"/>
      <c r="X90" s="38"/>
      <c r="Y90" s="38"/>
      <c r="Z90" s="38"/>
      <c r="AA90" s="38"/>
      <c r="AB90" s="38"/>
      <c r="AC90" s="38"/>
      <c r="AD90" s="38"/>
      <c r="AE90" s="38"/>
      <c r="AR90" s="225" t="s">
        <v>163</v>
      </c>
      <c r="AT90" s="225" t="s">
        <v>228</v>
      </c>
      <c r="AU90" s="225" t="s">
        <v>81</v>
      </c>
      <c r="AY90" s="17" t="s">
        <v>154</v>
      </c>
      <c r="BE90" s="226">
        <f>IF(N90="základní",J90,0)</f>
        <v>0</v>
      </c>
      <c r="BF90" s="226">
        <f>IF(N90="snížená",J90,0)</f>
        <v>0</v>
      </c>
      <c r="BG90" s="226">
        <f>IF(N90="zákl. přenesená",J90,0)</f>
        <v>0</v>
      </c>
      <c r="BH90" s="226">
        <f>IF(N90="sníž. přenesená",J90,0)</f>
        <v>0</v>
      </c>
      <c r="BI90" s="226">
        <f>IF(N90="nulová",J90,0)</f>
        <v>0</v>
      </c>
      <c r="BJ90" s="17" t="s">
        <v>79</v>
      </c>
      <c r="BK90" s="226">
        <f>ROUND(I90*H90,2)</f>
        <v>0</v>
      </c>
      <c r="BL90" s="17" t="s">
        <v>163</v>
      </c>
      <c r="BM90" s="225" t="s">
        <v>1443</v>
      </c>
    </row>
    <row r="91" s="2" customFormat="1">
      <c r="A91" s="38"/>
      <c r="B91" s="39"/>
      <c r="C91" s="40"/>
      <c r="D91" s="227" t="s">
        <v>165</v>
      </c>
      <c r="E91" s="40"/>
      <c r="F91" s="228" t="s">
        <v>1444</v>
      </c>
      <c r="G91" s="40"/>
      <c r="H91" s="40"/>
      <c r="I91" s="229"/>
      <c r="J91" s="40"/>
      <c r="K91" s="40"/>
      <c r="L91" s="44"/>
      <c r="M91" s="230"/>
      <c r="N91" s="231"/>
      <c r="O91" s="84"/>
      <c r="P91" s="84"/>
      <c r="Q91" s="84"/>
      <c r="R91" s="84"/>
      <c r="S91" s="84"/>
      <c r="T91" s="85"/>
      <c r="U91" s="38"/>
      <c r="V91" s="38"/>
      <c r="W91" s="38"/>
      <c r="X91" s="38"/>
      <c r="Y91" s="38"/>
      <c r="Z91" s="38"/>
      <c r="AA91" s="38"/>
      <c r="AB91" s="38"/>
      <c r="AC91" s="38"/>
      <c r="AD91" s="38"/>
      <c r="AE91" s="38"/>
      <c r="AT91" s="17" t="s">
        <v>165</v>
      </c>
      <c r="AU91" s="17" t="s">
        <v>81</v>
      </c>
    </row>
    <row r="92" s="13" customFormat="1">
      <c r="A92" s="13"/>
      <c r="B92" s="232"/>
      <c r="C92" s="233"/>
      <c r="D92" s="227" t="s">
        <v>166</v>
      </c>
      <c r="E92" s="234" t="s">
        <v>19</v>
      </c>
      <c r="F92" s="235" t="s">
        <v>1438</v>
      </c>
      <c r="G92" s="233"/>
      <c r="H92" s="236">
        <v>2.8090000000000002</v>
      </c>
      <c r="I92" s="237"/>
      <c r="J92" s="233"/>
      <c r="K92" s="233"/>
      <c r="L92" s="238"/>
      <c r="M92" s="239"/>
      <c r="N92" s="240"/>
      <c r="O92" s="240"/>
      <c r="P92" s="240"/>
      <c r="Q92" s="240"/>
      <c r="R92" s="240"/>
      <c r="S92" s="240"/>
      <c r="T92" s="241"/>
      <c r="U92" s="13"/>
      <c r="V92" s="13"/>
      <c r="W92" s="13"/>
      <c r="X92" s="13"/>
      <c r="Y92" s="13"/>
      <c r="Z92" s="13"/>
      <c r="AA92" s="13"/>
      <c r="AB92" s="13"/>
      <c r="AC92" s="13"/>
      <c r="AD92" s="13"/>
      <c r="AE92" s="13"/>
      <c r="AT92" s="242" t="s">
        <v>166</v>
      </c>
      <c r="AU92" s="242" t="s">
        <v>81</v>
      </c>
      <c r="AV92" s="13" t="s">
        <v>81</v>
      </c>
      <c r="AW92" s="13" t="s">
        <v>33</v>
      </c>
      <c r="AX92" s="13" t="s">
        <v>71</v>
      </c>
      <c r="AY92" s="242" t="s">
        <v>154</v>
      </c>
    </row>
    <row r="93" s="2" customFormat="1" ht="16.5" customHeight="1">
      <c r="A93" s="38"/>
      <c r="B93" s="39"/>
      <c r="C93" s="247" t="s">
        <v>163</v>
      </c>
      <c r="D93" s="247" t="s">
        <v>228</v>
      </c>
      <c r="E93" s="248" t="s">
        <v>1445</v>
      </c>
      <c r="F93" s="249" t="s">
        <v>1446</v>
      </c>
      <c r="G93" s="250" t="s">
        <v>286</v>
      </c>
      <c r="H93" s="251">
        <v>2.8090000000000002</v>
      </c>
      <c r="I93" s="252"/>
      <c r="J93" s="253">
        <f>ROUND(I93*H93,2)</f>
        <v>0</v>
      </c>
      <c r="K93" s="249" t="s">
        <v>161</v>
      </c>
      <c r="L93" s="44"/>
      <c r="M93" s="254" t="s">
        <v>19</v>
      </c>
      <c r="N93" s="255" t="s">
        <v>42</v>
      </c>
      <c r="O93" s="84"/>
      <c r="P93" s="223">
        <f>O93*H93</f>
        <v>0</v>
      </c>
      <c r="Q93" s="223">
        <v>0</v>
      </c>
      <c r="R93" s="223">
        <f>Q93*H93</f>
        <v>0</v>
      </c>
      <c r="S93" s="223">
        <v>0</v>
      </c>
      <c r="T93" s="224">
        <f>S93*H93</f>
        <v>0</v>
      </c>
      <c r="U93" s="38"/>
      <c r="V93" s="38"/>
      <c r="W93" s="38"/>
      <c r="X93" s="38"/>
      <c r="Y93" s="38"/>
      <c r="Z93" s="38"/>
      <c r="AA93" s="38"/>
      <c r="AB93" s="38"/>
      <c r="AC93" s="38"/>
      <c r="AD93" s="38"/>
      <c r="AE93" s="38"/>
      <c r="AR93" s="225" t="s">
        <v>163</v>
      </c>
      <c r="AT93" s="225" t="s">
        <v>228</v>
      </c>
      <c r="AU93" s="225" t="s">
        <v>81</v>
      </c>
      <c r="AY93" s="17" t="s">
        <v>154</v>
      </c>
      <c r="BE93" s="226">
        <f>IF(N93="základní",J93,0)</f>
        <v>0</v>
      </c>
      <c r="BF93" s="226">
        <f>IF(N93="snížená",J93,0)</f>
        <v>0</v>
      </c>
      <c r="BG93" s="226">
        <f>IF(N93="zákl. přenesená",J93,0)</f>
        <v>0</v>
      </c>
      <c r="BH93" s="226">
        <f>IF(N93="sníž. přenesená",J93,0)</f>
        <v>0</v>
      </c>
      <c r="BI93" s="226">
        <f>IF(N93="nulová",J93,0)</f>
        <v>0</v>
      </c>
      <c r="BJ93" s="17" t="s">
        <v>79</v>
      </c>
      <c r="BK93" s="226">
        <f>ROUND(I93*H93,2)</f>
        <v>0</v>
      </c>
      <c r="BL93" s="17" t="s">
        <v>163</v>
      </c>
      <c r="BM93" s="225" t="s">
        <v>1447</v>
      </c>
    </row>
    <row r="94" s="2" customFormat="1">
      <c r="A94" s="38"/>
      <c r="B94" s="39"/>
      <c r="C94" s="40"/>
      <c r="D94" s="227" t="s">
        <v>165</v>
      </c>
      <c r="E94" s="40"/>
      <c r="F94" s="228" t="s">
        <v>1448</v>
      </c>
      <c r="G94" s="40"/>
      <c r="H94" s="40"/>
      <c r="I94" s="229"/>
      <c r="J94" s="40"/>
      <c r="K94" s="40"/>
      <c r="L94" s="44"/>
      <c r="M94" s="230"/>
      <c r="N94" s="231"/>
      <c r="O94" s="84"/>
      <c r="P94" s="84"/>
      <c r="Q94" s="84"/>
      <c r="R94" s="84"/>
      <c r="S94" s="84"/>
      <c r="T94" s="85"/>
      <c r="U94" s="38"/>
      <c r="V94" s="38"/>
      <c r="W94" s="38"/>
      <c r="X94" s="38"/>
      <c r="Y94" s="38"/>
      <c r="Z94" s="38"/>
      <c r="AA94" s="38"/>
      <c r="AB94" s="38"/>
      <c r="AC94" s="38"/>
      <c r="AD94" s="38"/>
      <c r="AE94" s="38"/>
      <c r="AT94" s="17" t="s">
        <v>165</v>
      </c>
      <c r="AU94" s="17" t="s">
        <v>81</v>
      </c>
    </row>
    <row r="95" s="13" customFormat="1">
      <c r="A95" s="13"/>
      <c r="B95" s="232"/>
      <c r="C95" s="233"/>
      <c r="D95" s="227" t="s">
        <v>166</v>
      </c>
      <c r="E95" s="234" t="s">
        <v>19</v>
      </c>
      <c r="F95" s="235" t="s">
        <v>1449</v>
      </c>
      <c r="G95" s="233"/>
      <c r="H95" s="236">
        <v>2.8090000000000002</v>
      </c>
      <c r="I95" s="237"/>
      <c r="J95" s="233"/>
      <c r="K95" s="233"/>
      <c r="L95" s="238"/>
      <c r="M95" s="239"/>
      <c r="N95" s="240"/>
      <c r="O95" s="240"/>
      <c r="P95" s="240"/>
      <c r="Q95" s="240"/>
      <c r="R95" s="240"/>
      <c r="S95" s="240"/>
      <c r="T95" s="241"/>
      <c r="U95" s="13"/>
      <c r="V95" s="13"/>
      <c r="W95" s="13"/>
      <c r="X95" s="13"/>
      <c r="Y95" s="13"/>
      <c r="Z95" s="13"/>
      <c r="AA95" s="13"/>
      <c r="AB95" s="13"/>
      <c r="AC95" s="13"/>
      <c r="AD95" s="13"/>
      <c r="AE95" s="13"/>
      <c r="AT95" s="242" t="s">
        <v>166</v>
      </c>
      <c r="AU95" s="242" t="s">
        <v>81</v>
      </c>
      <c r="AV95" s="13" t="s">
        <v>81</v>
      </c>
      <c r="AW95" s="13" t="s">
        <v>33</v>
      </c>
      <c r="AX95" s="13" t="s">
        <v>71</v>
      </c>
      <c r="AY95" s="242" t="s">
        <v>154</v>
      </c>
    </row>
    <row r="96" s="2" customFormat="1" ht="16.5" customHeight="1">
      <c r="A96" s="38"/>
      <c r="B96" s="39"/>
      <c r="C96" s="212" t="s">
        <v>187</v>
      </c>
      <c r="D96" s="212" t="s">
        <v>157</v>
      </c>
      <c r="E96" s="214" t="s">
        <v>251</v>
      </c>
      <c r="F96" s="215" t="s">
        <v>252</v>
      </c>
      <c r="G96" s="216" t="s">
        <v>253</v>
      </c>
      <c r="H96" s="217">
        <v>1129.2180000000001</v>
      </c>
      <c r="I96" s="218"/>
      <c r="J96" s="219">
        <f>ROUND(I96*H96,2)</f>
        <v>0</v>
      </c>
      <c r="K96" s="215" t="s">
        <v>161</v>
      </c>
      <c r="L96" s="220"/>
      <c r="M96" s="221" t="s">
        <v>19</v>
      </c>
      <c r="N96" s="222" t="s">
        <v>42</v>
      </c>
      <c r="O96" s="84"/>
      <c r="P96" s="223">
        <f>O96*H96</f>
        <v>0</v>
      </c>
      <c r="Q96" s="223">
        <v>1</v>
      </c>
      <c r="R96" s="223">
        <f>Q96*H96</f>
        <v>1129.2180000000001</v>
      </c>
      <c r="S96" s="223">
        <v>0</v>
      </c>
      <c r="T96" s="224">
        <f>S96*H96</f>
        <v>0</v>
      </c>
      <c r="U96" s="38"/>
      <c r="V96" s="38"/>
      <c r="W96" s="38"/>
      <c r="X96" s="38"/>
      <c r="Y96" s="38"/>
      <c r="Z96" s="38"/>
      <c r="AA96" s="38"/>
      <c r="AB96" s="38"/>
      <c r="AC96" s="38"/>
      <c r="AD96" s="38"/>
      <c r="AE96" s="38"/>
      <c r="AR96" s="225" t="s">
        <v>162</v>
      </c>
      <c r="AT96" s="225" t="s">
        <v>157</v>
      </c>
      <c r="AU96" s="225" t="s">
        <v>81</v>
      </c>
      <c r="AY96" s="17" t="s">
        <v>154</v>
      </c>
      <c r="BE96" s="226">
        <f>IF(N96="základní",J96,0)</f>
        <v>0</v>
      </c>
      <c r="BF96" s="226">
        <f>IF(N96="snížená",J96,0)</f>
        <v>0</v>
      </c>
      <c r="BG96" s="226">
        <f>IF(N96="zákl. přenesená",J96,0)</f>
        <v>0</v>
      </c>
      <c r="BH96" s="226">
        <f>IF(N96="sníž. přenesená",J96,0)</f>
        <v>0</v>
      </c>
      <c r="BI96" s="226">
        <f>IF(N96="nulová",J96,0)</f>
        <v>0</v>
      </c>
      <c r="BJ96" s="17" t="s">
        <v>79</v>
      </c>
      <c r="BK96" s="226">
        <f>ROUND(I96*H96,2)</f>
        <v>0</v>
      </c>
      <c r="BL96" s="17" t="s">
        <v>163</v>
      </c>
      <c r="BM96" s="225" t="s">
        <v>1450</v>
      </c>
    </row>
    <row r="97" s="2" customFormat="1">
      <c r="A97" s="38"/>
      <c r="B97" s="39"/>
      <c r="C97" s="40"/>
      <c r="D97" s="227" t="s">
        <v>165</v>
      </c>
      <c r="E97" s="40"/>
      <c r="F97" s="228" t="s">
        <v>252</v>
      </c>
      <c r="G97" s="40"/>
      <c r="H97" s="40"/>
      <c r="I97" s="229"/>
      <c r="J97" s="40"/>
      <c r="K97" s="40"/>
      <c r="L97" s="44"/>
      <c r="M97" s="230"/>
      <c r="N97" s="231"/>
      <c r="O97" s="84"/>
      <c r="P97" s="84"/>
      <c r="Q97" s="84"/>
      <c r="R97" s="84"/>
      <c r="S97" s="84"/>
      <c r="T97" s="85"/>
      <c r="U97" s="38"/>
      <c r="V97" s="38"/>
      <c r="W97" s="38"/>
      <c r="X97" s="38"/>
      <c r="Y97" s="38"/>
      <c r="Z97" s="38"/>
      <c r="AA97" s="38"/>
      <c r="AB97" s="38"/>
      <c r="AC97" s="38"/>
      <c r="AD97" s="38"/>
      <c r="AE97" s="38"/>
      <c r="AT97" s="17" t="s">
        <v>165</v>
      </c>
      <c r="AU97" s="17" t="s">
        <v>81</v>
      </c>
    </row>
    <row r="98" s="13" customFormat="1">
      <c r="A98" s="13"/>
      <c r="B98" s="232"/>
      <c r="C98" s="233"/>
      <c r="D98" s="227" t="s">
        <v>166</v>
      </c>
      <c r="E98" s="234" t="s">
        <v>19</v>
      </c>
      <c r="F98" s="235" t="s">
        <v>1451</v>
      </c>
      <c r="G98" s="233"/>
      <c r="H98" s="236">
        <v>1129.2180000000001</v>
      </c>
      <c r="I98" s="237"/>
      <c r="J98" s="233"/>
      <c r="K98" s="233"/>
      <c r="L98" s="238"/>
      <c r="M98" s="239"/>
      <c r="N98" s="240"/>
      <c r="O98" s="240"/>
      <c r="P98" s="240"/>
      <c r="Q98" s="240"/>
      <c r="R98" s="240"/>
      <c r="S98" s="240"/>
      <c r="T98" s="241"/>
      <c r="U98" s="13"/>
      <c r="V98" s="13"/>
      <c r="W98" s="13"/>
      <c r="X98" s="13"/>
      <c r="Y98" s="13"/>
      <c r="Z98" s="13"/>
      <c r="AA98" s="13"/>
      <c r="AB98" s="13"/>
      <c r="AC98" s="13"/>
      <c r="AD98" s="13"/>
      <c r="AE98" s="13"/>
      <c r="AT98" s="242" t="s">
        <v>166</v>
      </c>
      <c r="AU98" s="242" t="s">
        <v>81</v>
      </c>
      <c r="AV98" s="13" t="s">
        <v>81</v>
      </c>
      <c r="AW98" s="13" t="s">
        <v>33</v>
      </c>
      <c r="AX98" s="13" t="s">
        <v>71</v>
      </c>
      <c r="AY98" s="242" t="s">
        <v>154</v>
      </c>
    </row>
    <row r="99" s="2" customFormat="1">
      <c r="A99" s="38"/>
      <c r="B99" s="39"/>
      <c r="C99" s="247" t="s">
        <v>194</v>
      </c>
      <c r="D99" s="247" t="s">
        <v>228</v>
      </c>
      <c r="E99" s="248" t="s">
        <v>446</v>
      </c>
      <c r="F99" s="249" t="s">
        <v>447</v>
      </c>
      <c r="G99" s="250" t="s">
        <v>253</v>
      </c>
      <c r="H99" s="251">
        <v>1129.2180000000001</v>
      </c>
      <c r="I99" s="252"/>
      <c r="J99" s="253">
        <f>ROUND(I99*H99,2)</f>
        <v>0</v>
      </c>
      <c r="K99" s="249" t="s">
        <v>161</v>
      </c>
      <c r="L99" s="44"/>
      <c r="M99" s="254" t="s">
        <v>19</v>
      </c>
      <c r="N99" s="255" t="s">
        <v>42</v>
      </c>
      <c r="O99" s="84"/>
      <c r="P99" s="223">
        <f>O99*H99</f>
        <v>0</v>
      </c>
      <c r="Q99" s="223">
        <v>0</v>
      </c>
      <c r="R99" s="223">
        <f>Q99*H99</f>
        <v>0</v>
      </c>
      <c r="S99" s="223">
        <v>0</v>
      </c>
      <c r="T99" s="224">
        <f>S99*H99</f>
        <v>0</v>
      </c>
      <c r="U99" s="38"/>
      <c r="V99" s="38"/>
      <c r="W99" s="38"/>
      <c r="X99" s="38"/>
      <c r="Y99" s="38"/>
      <c r="Z99" s="38"/>
      <c r="AA99" s="38"/>
      <c r="AB99" s="38"/>
      <c r="AC99" s="38"/>
      <c r="AD99" s="38"/>
      <c r="AE99" s="38"/>
      <c r="AR99" s="225" t="s">
        <v>163</v>
      </c>
      <c r="AT99" s="225" t="s">
        <v>228</v>
      </c>
      <c r="AU99" s="225" t="s">
        <v>81</v>
      </c>
      <c r="AY99" s="17" t="s">
        <v>154</v>
      </c>
      <c r="BE99" s="226">
        <f>IF(N99="základní",J99,0)</f>
        <v>0</v>
      </c>
      <c r="BF99" s="226">
        <f>IF(N99="snížená",J99,0)</f>
        <v>0</v>
      </c>
      <c r="BG99" s="226">
        <f>IF(N99="zákl. přenesená",J99,0)</f>
        <v>0</v>
      </c>
      <c r="BH99" s="226">
        <f>IF(N99="sníž. přenesená",J99,0)</f>
        <v>0</v>
      </c>
      <c r="BI99" s="226">
        <f>IF(N99="nulová",J99,0)</f>
        <v>0</v>
      </c>
      <c r="BJ99" s="17" t="s">
        <v>79</v>
      </c>
      <c r="BK99" s="226">
        <f>ROUND(I99*H99,2)</f>
        <v>0</v>
      </c>
      <c r="BL99" s="17" t="s">
        <v>163</v>
      </c>
      <c r="BM99" s="225" t="s">
        <v>1452</v>
      </c>
    </row>
    <row r="100" s="2" customFormat="1">
      <c r="A100" s="38"/>
      <c r="B100" s="39"/>
      <c r="C100" s="40"/>
      <c r="D100" s="227" t="s">
        <v>165</v>
      </c>
      <c r="E100" s="40"/>
      <c r="F100" s="228" t="s">
        <v>449</v>
      </c>
      <c r="G100" s="40"/>
      <c r="H100" s="40"/>
      <c r="I100" s="229"/>
      <c r="J100" s="40"/>
      <c r="K100" s="40"/>
      <c r="L100" s="44"/>
      <c r="M100" s="230"/>
      <c r="N100" s="231"/>
      <c r="O100" s="84"/>
      <c r="P100" s="84"/>
      <c r="Q100" s="84"/>
      <c r="R100" s="84"/>
      <c r="S100" s="84"/>
      <c r="T100" s="85"/>
      <c r="U100" s="38"/>
      <c r="V100" s="38"/>
      <c r="W100" s="38"/>
      <c r="X100" s="38"/>
      <c r="Y100" s="38"/>
      <c r="Z100" s="38"/>
      <c r="AA100" s="38"/>
      <c r="AB100" s="38"/>
      <c r="AC100" s="38"/>
      <c r="AD100" s="38"/>
      <c r="AE100" s="38"/>
      <c r="AT100" s="17" t="s">
        <v>165</v>
      </c>
      <c r="AU100" s="17" t="s">
        <v>81</v>
      </c>
    </row>
    <row r="101" s="13" customFormat="1">
      <c r="A101" s="13"/>
      <c r="B101" s="232"/>
      <c r="C101" s="233"/>
      <c r="D101" s="227" t="s">
        <v>166</v>
      </c>
      <c r="E101" s="234" t="s">
        <v>19</v>
      </c>
      <c r="F101" s="235" t="s">
        <v>1451</v>
      </c>
      <c r="G101" s="233"/>
      <c r="H101" s="236">
        <v>1129.2180000000001</v>
      </c>
      <c r="I101" s="237"/>
      <c r="J101" s="233"/>
      <c r="K101" s="233"/>
      <c r="L101" s="238"/>
      <c r="M101" s="266"/>
      <c r="N101" s="267"/>
      <c r="O101" s="267"/>
      <c r="P101" s="267"/>
      <c r="Q101" s="267"/>
      <c r="R101" s="267"/>
      <c r="S101" s="267"/>
      <c r="T101" s="268"/>
      <c r="U101" s="13"/>
      <c r="V101" s="13"/>
      <c r="W101" s="13"/>
      <c r="X101" s="13"/>
      <c r="Y101" s="13"/>
      <c r="Z101" s="13"/>
      <c r="AA101" s="13"/>
      <c r="AB101" s="13"/>
      <c r="AC101" s="13"/>
      <c r="AD101" s="13"/>
      <c r="AE101" s="13"/>
      <c r="AT101" s="242" t="s">
        <v>166</v>
      </c>
      <c r="AU101" s="242" t="s">
        <v>81</v>
      </c>
      <c r="AV101" s="13" t="s">
        <v>81</v>
      </c>
      <c r="AW101" s="13" t="s">
        <v>33</v>
      </c>
      <c r="AX101" s="13" t="s">
        <v>71</v>
      </c>
      <c r="AY101" s="242" t="s">
        <v>154</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J/nuOXkUZj/YlECg+SVW0Ji5b3J3x6g67wvuB40dzvqvG2Wfcn73FBN1Jpq+q59SDv5f2Z0YLU0Tj7sbowu0OA==" hashValue="m164rn2UbYmd4Uov0aHyOmu9Bm3nq3Ujf2pQE7DoPwXAKScoSZLIgUWQy+4mo5RPgviPEziFBCJyQHD008q1UA==" algorithmName="SHA-512" password="CC35"/>
  <autoFilter ref="C80:K10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121</v>
      </c>
    </row>
    <row r="3" hidden="1" s="1" customFormat="1" ht="6.96" customHeight="1">
      <c r="B3" s="138"/>
      <c r="C3" s="139"/>
      <c r="D3" s="139"/>
      <c r="E3" s="139"/>
      <c r="F3" s="139"/>
      <c r="G3" s="139"/>
      <c r="H3" s="139"/>
      <c r="I3" s="139"/>
      <c r="J3" s="139"/>
      <c r="K3" s="139"/>
      <c r="L3" s="20"/>
      <c r="AT3" s="17" t="s">
        <v>81</v>
      </c>
    </row>
    <row r="4" hidden="1" s="1" customFormat="1" ht="24.96" customHeight="1">
      <c r="B4" s="20"/>
      <c r="D4" s="140" t="s">
        <v>122</v>
      </c>
      <c r="L4" s="20"/>
      <c r="M4" s="141" t="s">
        <v>10</v>
      </c>
      <c r="AT4" s="17" t="s">
        <v>4</v>
      </c>
    </row>
    <row r="5" hidden="1" s="1" customFormat="1" ht="6.96" customHeight="1">
      <c r="B5" s="20"/>
      <c r="L5" s="20"/>
    </row>
    <row r="6" hidden="1" s="1" customFormat="1" ht="12" customHeight="1">
      <c r="B6" s="20"/>
      <c r="D6" s="142" t="s">
        <v>16</v>
      </c>
      <c r="L6" s="20"/>
    </row>
    <row r="7" hidden="1" s="1" customFormat="1" ht="16.5" customHeight="1">
      <c r="B7" s="20"/>
      <c r="E7" s="143" t="str">
        <f>'Rekapitulace zakázky'!K6</f>
        <v>Oprava trati v úseku Kopidlno - Jičín</v>
      </c>
      <c r="F7" s="142"/>
      <c r="G7" s="142"/>
      <c r="H7" s="142"/>
      <c r="L7" s="20"/>
    </row>
    <row r="8" hidden="1" s="2" customFormat="1" ht="12" customHeight="1">
      <c r="A8" s="38"/>
      <c r="B8" s="44"/>
      <c r="C8" s="38"/>
      <c r="D8" s="142" t="s">
        <v>123</v>
      </c>
      <c r="E8" s="38"/>
      <c r="F8" s="38"/>
      <c r="G8" s="38"/>
      <c r="H8" s="38"/>
      <c r="I8" s="38"/>
      <c r="J8" s="38"/>
      <c r="K8" s="38"/>
      <c r="L8" s="144"/>
      <c r="S8" s="38"/>
      <c r="T8" s="38"/>
      <c r="U8" s="38"/>
      <c r="V8" s="38"/>
      <c r="W8" s="38"/>
      <c r="X8" s="38"/>
      <c r="Y8" s="38"/>
      <c r="Z8" s="38"/>
      <c r="AA8" s="38"/>
      <c r="AB8" s="38"/>
      <c r="AC8" s="38"/>
      <c r="AD8" s="38"/>
      <c r="AE8" s="38"/>
    </row>
    <row r="9" hidden="1" s="2" customFormat="1" ht="16.5" customHeight="1">
      <c r="A9" s="38"/>
      <c r="B9" s="44"/>
      <c r="C9" s="38"/>
      <c r="D9" s="38"/>
      <c r="E9" s="145" t="s">
        <v>1453</v>
      </c>
      <c r="F9" s="38"/>
      <c r="G9" s="38"/>
      <c r="H9" s="38"/>
      <c r="I9" s="38"/>
      <c r="J9" s="38"/>
      <c r="K9" s="38"/>
      <c r="L9" s="14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hidden="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hidden="1" s="2" customFormat="1" ht="12" customHeight="1">
      <c r="A12" s="38"/>
      <c r="B12" s="44"/>
      <c r="C12" s="38"/>
      <c r="D12" s="142" t="s">
        <v>21</v>
      </c>
      <c r="E12" s="38"/>
      <c r="F12" s="133" t="s">
        <v>22</v>
      </c>
      <c r="G12" s="38"/>
      <c r="H12" s="38"/>
      <c r="I12" s="142" t="s">
        <v>23</v>
      </c>
      <c r="J12" s="146" t="str">
        <f>'Rekapitulace zakázky'!AN8</f>
        <v>1. 3. 2021</v>
      </c>
      <c r="K12" s="38"/>
      <c r="L12" s="14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hidden="1" s="2" customFormat="1" ht="12" customHeight="1">
      <c r="A14" s="38"/>
      <c r="B14" s="44"/>
      <c r="C14" s="38"/>
      <c r="D14" s="142" t="s">
        <v>25</v>
      </c>
      <c r="E14" s="38"/>
      <c r="F14" s="38"/>
      <c r="G14" s="38"/>
      <c r="H14" s="38"/>
      <c r="I14" s="142" t="s">
        <v>26</v>
      </c>
      <c r="J14" s="133" t="s">
        <v>19</v>
      </c>
      <c r="K14" s="38"/>
      <c r="L14" s="144"/>
      <c r="S14" s="38"/>
      <c r="T14" s="38"/>
      <c r="U14" s="38"/>
      <c r="V14" s="38"/>
      <c r="W14" s="38"/>
      <c r="X14" s="38"/>
      <c r="Y14" s="38"/>
      <c r="Z14" s="38"/>
      <c r="AA14" s="38"/>
      <c r="AB14" s="38"/>
      <c r="AC14" s="38"/>
      <c r="AD14" s="38"/>
      <c r="AE14" s="38"/>
    </row>
    <row r="15" hidden="1" s="2" customFormat="1" ht="18" customHeight="1">
      <c r="A15" s="38"/>
      <c r="B15" s="44"/>
      <c r="C15" s="38"/>
      <c r="D15" s="38"/>
      <c r="E15" s="133" t="s">
        <v>27</v>
      </c>
      <c r="F15" s="38"/>
      <c r="G15" s="38"/>
      <c r="H15" s="38"/>
      <c r="I15" s="142" t="s">
        <v>28</v>
      </c>
      <c r="J15" s="133" t="s">
        <v>19</v>
      </c>
      <c r="K15" s="38"/>
      <c r="L15" s="14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hidden="1" s="2" customFormat="1" ht="12" customHeight="1">
      <c r="A17" s="38"/>
      <c r="B17" s="44"/>
      <c r="C17" s="38"/>
      <c r="D17" s="142" t="s">
        <v>29</v>
      </c>
      <c r="E17" s="38"/>
      <c r="F17" s="38"/>
      <c r="G17" s="38"/>
      <c r="H17" s="38"/>
      <c r="I17" s="142" t="s">
        <v>26</v>
      </c>
      <c r="J17" s="33" t="str">
        <f>'Rekapitulace zakázky'!AN13</f>
        <v>Vyplň údaj</v>
      </c>
      <c r="K17" s="38"/>
      <c r="L17" s="14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zakázky'!E14</f>
        <v>Vyplň údaj</v>
      </c>
      <c r="F18" s="133"/>
      <c r="G18" s="133"/>
      <c r="H18" s="133"/>
      <c r="I18" s="142" t="s">
        <v>28</v>
      </c>
      <c r="J18" s="33" t="str">
        <f>'Rekapitulace zakázky'!AN14</f>
        <v>Vyplň údaj</v>
      </c>
      <c r="K18" s="38"/>
      <c r="L18" s="14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hidden="1" s="2" customFormat="1" ht="12" customHeight="1">
      <c r="A20" s="38"/>
      <c r="B20" s="44"/>
      <c r="C20" s="38"/>
      <c r="D20" s="142" t="s">
        <v>31</v>
      </c>
      <c r="E20" s="38"/>
      <c r="F20" s="38"/>
      <c r="G20" s="38"/>
      <c r="H20" s="38"/>
      <c r="I20" s="142" t="s">
        <v>26</v>
      </c>
      <c r="J20" s="133" t="str">
        <f>IF('Rekapitulace zakázky'!AN16="","",'Rekapitulace zakázky'!AN16)</f>
        <v/>
      </c>
      <c r="K20" s="38"/>
      <c r="L20" s="144"/>
      <c r="S20" s="38"/>
      <c r="T20" s="38"/>
      <c r="U20" s="38"/>
      <c r="V20" s="38"/>
      <c r="W20" s="38"/>
      <c r="X20" s="38"/>
      <c r="Y20" s="38"/>
      <c r="Z20" s="38"/>
      <c r="AA20" s="38"/>
      <c r="AB20" s="38"/>
      <c r="AC20" s="38"/>
      <c r="AD20" s="38"/>
      <c r="AE20" s="38"/>
    </row>
    <row r="21" hidden="1" s="2" customFormat="1" ht="18" customHeight="1">
      <c r="A21" s="38"/>
      <c r="B21" s="44"/>
      <c r="C21" s="38"/>
      <c r="D21" s="38"/>
      <c r="E21" s="133" t="str">
        <f>IF('Rekapitulace zakázky'!E17="","",'Rekapitulace zakázky'!E17)</f>
        <v xml:space="preserve"> </v>
      </c>
      <c r="F21" s="38"/>
      <c r="G21" s="38"/>
      <c r="H21" s="38"/>
      <c r="I21" s="142" t="s">
        <v>28</v>
      </c>
      <c r="J21" s="133" t="str">
        <f>IF('Rekapitulace zakázky'!AN17="","",'Rekapitulace zakázky'!AN17)</f>
        <v/>
      </c>
      <c r="K21" s="38"/>
      <c r="L21" s="14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hidden="1" s="2" customFormat="1" ht="12" customHeight="1">
      <c r="A23" s="38"/>
      <c r="B23" s="44"/>
      <c r="C23" s="38"/>
      <c r="D23" s="142" t="s">
        <v>34</v>
      </c>
      <c r="E23" s="38"/>
      <c r="F23" s="38"/>
      <c r="G23" s="38"/>
      <c r="H23" s="38"/>
      <c r="I23" s="142" t="s">
        <v>26</v>
      </c>
      <c r="J23" s="133" t="s">
        <v>19</v>
      </c>
      <c r="K23" s="38"/>
      <c r="L23" s="144"/>
      <c r="S23" s="38"/>
      <c r="T23" s="38"/>
      <c r="U23" s="38"/>
      <c r="V23" s="38"/>
      <c r="W23" s="38"/>
      <c r="X23" s="38"/>
      <c r="Y23" s="38"/>
      <c r="Z23" s="38"/>
      <c r="AA23" s="38"/>
      <c r="AB23" s="38"/>
      <c r="AC23" s="38"/>
      <c r="AD23" s="38"/>
      <c r="AE23" s="38"/>
    </row>
    <row r="24" hidden="1" s="2" customFormat="1" ht="18" customHeight="1">
      <c r="A24" s="38"/>
      <c r="B24" s="44"/>
      <c r="C24" s="38"/>
      <c r="D24" s="38"/>
      <c r="E24" s="133" t="s">
        <v>27</v>
      </c>
      <c r="F24" s="38"/>
      <c r="G24" s="38"/>
      <c r="H24" s="38"/>
      <c r="I24" s="142" t="s">
        <v>28</v>
      </c>
      <c r="J24" s="133" t="s">
        <v>19</v>
      </c>
      <c r="K24" s="38"/>
      <c r="L24" s="14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hidden="1" s="2" customFormat="1" ht="12" customHeight="1">
      <c r="A26" s="38"/>
      <c r="B26" s="44"/>
      <c r="C26" s="38"/>
      <c r="D26" s="142" t="s">
        <v>35</v>
      </c>
      <c r="E26" s="38"/>
      <c r="F26" s="38"/>
      <c r="G26" s="38"/>
      <c r="H26" s="38"/>
      <c r="I26" s="38"/>
      <c r="J26" s="38"/>
      <c r="K26" s="38"/>
      <c r="L26" s="144"/>
      <c r="S26" s="38"/>
      <c r="T26" s="38"/>
      <c r="U26" s="38"/>
      <c r="V26" s="38"/>
      <c r="W26" s="38"/>
      <c r="X26" s="38"/>
      <c r="Y26" s="38"/>
      <c r="Z26" s="38"/>
      <c r="AA26" s="38"/>
      <c r="AB26" s="38"/>
      <c r="AC26" s="38"/>
      <c r="AD26" s="38"/>
      <c r="AE26" s="38"/>
    </row>
    <row r="27" hidden="1"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hidden="1"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hidden="1"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hidden="1" s="2" customFormat="1" ht="25.44" customHeight="1">
      <c r="A30" s="38"/>
      <c r="B30" s="44"/>
      <c r="C30" s="38"/>
      <c r="D30" s="152" t="s">
        <v>37</v>
      </c>
      <c r="E30" s="38"/>
      <c r="F30" s="38"/>
      <c r="G30" s="38"/>
      <c r="H30" s="38"/>
      <c r="I30" s="38"/>
      <c r="J30" s="153">
        <f>ROUND(J81, 2)</f>
        <v>0</v>
      </c>
      <c r="K30" s="38"/>
      <c r="L30" s="144"/>
      <c r="S30" s="38"/>
      <c r="T30" s="38"/>
      <c r="U30" s="38"/>
      <c r="V30" s="38"/>
      <c r="W30" s="38"/>
      <c r="X30" s="38"/>
      <c r="Y30" s="38"/>
      <c r="Z30" s="38"/>
      <c r="AA30" s="38"/>
      <c r="AB30" s="38"/>
      <c r="AC30" s="38"/>
      <c r="AD30" s="38"/>
      <c r="AE30" s="38"/>
    </row>
    <row r="31" hidden="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hidden="1" s="2" customFormat="1" ht="14.4" customHeight="1">
      <c r="A32" s="38"/>
      <c r="B32" s="44"/>
      <c r="C32" s="38"/>
      <c r="D32" s="38"/>
      <c r="E32" s="38"/>
      <c r="F32" s="154" t="s">
        <v>39</v>
      </c>
      <c r="G32" s="38"/>
      <c r="H32" s="38"/>
      <c r="I32" s="154" t="s">
        <v>38</v>
      </c>
      <c r="J32" s="154" t="s">
        <v>40</v>
      </c>
      <c r="K32" s="38"/>
      <c r="L32" s="144"/>
      <c r="S32" s="38"/>
      <c r="T32" s="38"/>
      <c r="U32" s="38"/>
      <c r="V32" s="38"/>
      <c r="W32" s="38"/>
      <c r="X32" s="38"/>
      <c r="Y32" s="38"/>
      <c r="Z32" s="38"/>
      <c r="AA32" s="38"/>
      <c r="AB32" s="38"/>
      <c r="AC32" s="38"/>
      <c r="AD32" s="38"/>
      <c r="AE32" s="38"/>
    </row>
    <row r="33" hidden="1" s="2" customFormat="1" ht="14.4" customHeight="1">
      <c r="A33" s="38"/>
      <c r="B33" s="44"/>
      <c r="C33" s="38"/>
      <c r="D33" s="155" t="s">
        <v>41</v>
      </c>
      <c r="E33" s="142" t="s">
        <v>42</v>
      </c>
      <c r="F33" s="156">
        <f>ROUND((SUM(BE81:BE110)),  2)</f>
        <v>0</v>
      </c>
      <c r="G33" s="38"/>
      <c r="H33" s="38"/>
      <c r="I33" s="157">
        <v>0.20999999999999999</v>
      </c>
      <c r="J33" s="156">
        <f>ROUND(((SUM(BE81:BE110))*I33),  2)</f>
        <v>0</v>
      </c>
      <c r="K33" s="38"/>
      <c r="L33" s="144"/>
      <c r="S33" s="38"/>
      <c r="T33" s="38"/>
      <c r="U33" s="38"/>
      <c r="V33" s="38"/>
      <c r="W33" s="38"/>
      <c r="X33" s="38"/>
      <c r="Y33" s="38"/>
      <c r="Z33" s="38"/>
      <c r="AA33" s="38"/>
      <c r="AB33" s="38"/>
      <c r="AC33" s="38"/>
      <c r="AD33" s="38"/>
      <c r="AE33" s="38"/>
    </row>
    <row r="34" hidden="1" s="2" customFormat="1" ht="14.4" customHeight="1">
      <c r="A34" s="38"/>
      <c r="B34" s="44"/>
      <c r="C34" s="38"/>
      <c r="D34" s="38"/>
      <c r="E34" s="142" t="s">
        <v>43</v>
      </c>
      <c r="F34" s="156">
        <f>ROUND((SUM(BF81:BF110)),  2)</f>
        <v>0</v>
      </c>
      <c r="G34" s="38"/>
      <c r="H34" s="38"/>
      <c r="I34" s="157">
        <v>0.14999999999999999</v>
      </c>
      <c r="J34" s="156">
        <f>ROUND(((SUM(BF81:BF110))*I34),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56">
        <f>ROUND((SUM(BG81:BG110)),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56">
        <f>ROUND((SUM(BH81:BH110)),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56">
        <f>ROUND((SUM(BI81:BI110)),  2)</f>
        <v>0</v>
      </c>
      <c r="G37" s="38"/>
      <c r="H37" s="38"/>
      <c r="I37" s="157">
        <v>0</v>
      </c>
      <c r="J37" s="156">
        <f>0</f>
        <v>0</v>
      </c>
      <c r="K37" s="38"/>
      <c r="L37" s="14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hidden="1" s="2" customFormat="1" ht="25.44" customHeight="1">
      <c r="A39" s="38"/>
      <c r="B39" s="44"/>
      <c r="C39" s="158"/>
      <c r="D39" s="159" t="s">
        <v>47</v>
      </c>
      <c r="E39" s="160"/>
      <c r="F39" s="160"/>
      <c r="G39" s="161" t="s">
        <v>48</v>
      </c>
      <c r="H39" s="162" t="s">
        <v>49</v>
      </c>
      <c r="I39" s="160"/>
      <c r="J39" s="163">
        <f>SUM(J30:J37)</f>
        <v>0</v>
      </c>
      <c r="K39" s="164"/>
      <c r="L39" s="144"/>
      <c r="S39" s="38"/>
      <c r="T39" s="38"/>
      <c r="U39" s="38"/>
      <c r="V39" s="38"/>
      <c r="W39" s="38"/>
      <c r="X39" s="38"/>
      <c r="Y39" s="38"/>
      <c r="Z39" s="38"/>
      <c r="AA39" s="38"/>
      <c r="AB39" s="38"/>
      <c r="AC39" s="38"/>
      <c r="AD39" s="38"/>
      <c r="AE39" s="38"/>
    </row>
    <row r="40" hidden="1"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1" hidden="1"/>
    <row r="42" hidden="1"/>
    <row r="43" hidden="1"/>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125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Oprava trati v úseku Kopidlno - Jičín</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123</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VON - Vedlejší a ostatní náklady</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TÚ Kopidlno - Jičín</v>
      </c>
      <c r="G52" s="40"/>
      <c r="H52" s="40"/>
      <c r="I52" s="32" t="s">
        <v>23</v>
      </c>
      <c r="J52" s="72" t="str">
        <f>IF(J12="","",J12)</f>
        <v>1. 3. 2021</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31</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34</v>
      </c>
      <c r="J55" s="36" t="str">
        <f>E24</f>
        <v>Správa železnic, s.o.</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126</v>
      </c>
      <c r="D57" s="171"/>
      <c r="E57" s="171"/>
      <c r="F57" s="171"/>
      <c r="G57" s="171"/>
      <c r="H57" s="171"/>
      <c r="I57" s="171"/>
      <c r="J57" s="172" t="s">
        <v>127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69</v>
      </c>
      <c r="D59" s="40"/>
      <c r="E59" s="40"/>
      <c r="F59" s="40"/>
      <c r="G59" s="40"/>
      <c r="H59" s="40"/>
      <c r="I59" s="40"/>
      <c r="J59" s="102">
        <f>J81</f>
        <v>0</v>
      </c>
      <c r="K59" s="40"/>
      <c r="L59" s="144"/>
      <c r="S59" s="38"/>
      <c r="T59" s="38"/>
      <c r="U59" s="38"/>
      <c r="V59" s="38"/>
      <c r="W59" s="38"/>
      <c r="X59" s="38"/>
      <c r="Y59" s="38"/>
      <c r="Z59" s="38"/>
      <c r="AA59" s="38"/>
      <c r="AB59" s="38"/>
      <c r="AC59" s="38"/>
      <c r="AD59" s="38"/>
      <c r="AE59" s="38"/>
      <c r="AU59" s="17" t="s">
        <v>128</v>
      </c>
    </row>
    <row r="60" s="9" customFormat="1" ht="24.96" customHeight="1">
      <c r="A60" s="9"/>
      <c r="B60" s="174"/>
      <c r="C60" s="175"/>
      <c r="D60" s="176" t="s">
        <v>724</v>
      </c>
      <c r="E60" s="177"/>
      <c r="F60" s="177"/>
      <c r="G60" s="177"/>
      <c r="H60" s="177"/>
      <c r="I60" s="177"/>
      <c r="J60" s="178">
        <f>J82</f>
        <v>0</v>
      </c>
      <c r="K60" s="175"/>
      <c r="L60" s="179"/>
      <c r="S60" s="9"/>
      <c r="T60" s="9"/>
      <c r="U60" s="9"/>
      <c r="V60" s="9"/>
      <c r="W60" s="9"/>
      <c r="X60" s="9"/>
      <c r="Y60" s="9"/>
      <c r="Z60" s="9"/>
      <c r="AA60" s="9"/>
      <c r="AB60" s="9"/>
      <c r="AC60" s="9"/>
      <c r="AD60" s="9"/>
      <c r="AE60" s="9"/>
    </row>
    <row r="61" s="9" customFormat="1" ht="24.96" customHeight="1">
      <c r="A61" s="9"/>
      <c r="B61" s="174"/>
      <c r="C61" s="175"/>
      <c r="D61" s="176" t="s">
        <v>1078</v>
      </c>
      <c r="E61" s="177"/>
      <c r="F61" s="177"/>
      <c r="G61" s="177"/>
      <c r="H61" s="177"/>
      <c r="I61" s="177"/>
      <c r="J61" s="178">
        <f>J90</f>
        <v>0</v>
      </c>
      <c r="K61" s="175"/>
      <c r="L61" s="179"/>
      <c r="S61" s="9"/>
      <c r="T61" s="9"/>
      <c r="U61" s="9"/>
      <c r="V61" s="9"/>
      <c r="W61" s="9"/>
      <c r="X61" s="9"/>
      <c r="Y61" s="9"/>
      <c r="Z61" s="9"/>
      <c r="AA61" s="9"/>
      <c r="AB61" s="9"/>
      <c r="AC61" s="9"/>
      <c r="AD61" s="9"/>
      <c r="AE61" s="9"/>
    </row>
    <row r="62" s="2" customFormat="1" ht="21.84"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6.96" customHeight="1">
      <c r="A63" s="38"/>
      <c r="B63" s="59"/>
      <c r="C63" s="60"/>
      <c r="D63" s="60"/>
      <c r="E63" s="60"/>
      <c r="F63" s="60"/>
      <c r="G63" s="60"/>
      <c r="H63" s="60"/>
      <c r="I63" s="60"/>
      <c r="J63" s="60"/>
      <c r="K63" s="60"/>
      <c r="L63" s="144"/>
      <c r="S63" s="38"/>
      <c r="T63" s="38"/>
      <c r="U63" s="38"/>
      <c r="V63" s="38"/>
      <c r="W63" s="38"/>
      <c r="X63" s="38"/>
      <c r="Y63" s="38"/>
      <c r="Z63" s="38"/>
      <c r="AA63" s="38"/>
      <c r="AB63" s="38"/>
      <c r="AC63" s="38"/>
      <c r="AD63" s="38"/>
      <c r="AE63" s="38"/>
    </row>
    <row r="67" s="2" customFormat="1" ht="6.96" customHeight="1">
      <c r="A67" s="38"/>
      <c r="B67" s="61"/>
      <c r="C67" s="62"/>
      <c r="D67" s="62"/>
      <c r="E67" s="62"/>
      <c r="F67" s="62"/>
      <c r="G67" s="62"/>
      <c r="H67" s="62"/>
      <c r="I67" s="62"/>
      <c r="J67" s="62"/>
      <c r="K67" s="62"/>
      <c r="L67" s="144"/>
      <c r="S67" s="38"/>
      <c r="T67" s="38"/>
      <c r="U67" s="38"/>
      <c r="V67" s="38"/>
      <c r="W67" s="38"/>
      <c r="X67" s="38"/>
      <c r="Y67" s="38"/>
      <c r="Z67" s="38"/>
      <c r="AA67" s="38"/>
      <c r="AB67" s="38"/>
      <c r="AC67" s="38"/>
      <c r="AD67" s="38"/>
      <c r="AE67" s="38"/>
    </row>
    <row r="68" s="2" customFormat="1" ht="24.96" customHeight="1">
      <c r="A68" s="38"/>
      <c r="B68" s="39"/>
      <c r="C68" s="23" t="s">
        <v>139</v>
      </c>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12" customHeight="1">
      <c r="A70" s="38"/>
      <c r="B70" s="39"/>
      <c r="C70" s="32" t="s">
        <v>16</v>
      </c>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16.5" customHeight="1">
      <c r="A71" s="38"/>
      <c r="B71" s="39"/>
      <c r="C71" s="40"/>
      <c r="D71" s="40"/>
      <c r="E71" s="169" t="str">
        <f>E7</f>
        <v>Oprava trati v úseku Kopidlno - Jičín</v>
      </c>
      <c r="F71" s="32"/>
      <c r="G71" s="32"/>
      <c r="H71" s="32"/>
      <c r="I71" s="40"/>
      <c r="J71" s="40"/>
      <c r="K71" s="40"/>
      <c r="L71" s="144"/>
      <c r="S71" s="38"/>
      <c r="T71" s="38"/>
      <c r="U71" s="38"/>
      <c r="V71" s="38"/>
      <c r="W71" s="38"/>
      <c r="X71" s="38"/>
      <c r="Y71" s="38"/>
      <c r="Z71" s="38"/>
      <c r="AA71" s="38"/>
      <c r="AB71" s="38"/>
      <c r="AC71" s="38"/>
      <c r="AD71" s="38"/>
      <c r="AE71" s="38"/>
    </row>
    <row r="72" s="2" customFormat="1" ht="12" customHeight="1">
      <c r="A72" s="38"/>
      <c r="B72" s="39"/>
      <c r="C72" s="32" t="s">
        <v>123</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16.5" customHeight="1">
      <c r="A73" s="38"/>
      <c r="B73" s="39"/>
      <c r="C73" s="40"/>
      <c r="D73" s="40"/>
      <c r="E73" s="69" t="str">
        <f>E9</f>
        <v>VON - Vedlejší a ostatní náklady</v>
      </c>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21</v>
      </c>
      <c r="D75" s="40"/>
      <c r="E75" s="40"/>
      <c r="F75" s="27" t="str">
        <f>F12</f>
        <v>TÚ Kopidlno - Jičín</v>
      </c>
      <c r="G75" s="40"/>
      <c r="H75" s="40"/>
      <c r="I75" s="32" t="s">
        <v>23</v>
      </c>
      <c r="J75" s="72" t="str">
        <f>IF(J12="","",J12)</f>
        <v>1. 3. 2021</v>
      </c>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5.15" customHeight="1">
      <c r="A77" s="38"/>
      <c r="B77" s="39"/>
      <c r="C77" s="32" t="s">
        <v>25</v>
      </c>
      <c r="D77" s="40"/>
      <c r="E77" s="40"/>
      <c r="F77" s="27" t="str">
        <f>E15</f>
        <v>Správa železnic, s.o.</v>
      </c>
      <c r="G77" s="40"/>
      <c r="H77" s="40"/>
      <c r="I77" s="32" t="s">
        <v>31</v>
      </c>
      <c r="J77" s="36" t="str">
        <f>E21</f>
        <v xml:space="preserve"> </v>
      </c>
      <c r="K77" s="40"/>
      <c r="L77" s="144"/>
      <c r="S77" s="38"/>
      <c r="T77" s="38"/>
      <c r="U77" s="38"/>
      <c r="V77" s="38"/>
      <c r="W77" s="38"/>
      <c r="X77" s="38"/>
      <c r="Y77" s="38"/>
      <c r="Z77" s="38"/>
      <c r="AA77" s="38"/>
      <c r="AB77" s="38"/>
      <c r="AC77" s="38"/>
      <c r="AD77" s="38"/>
      <c r="AE77" s="38"/>
    </row>
    <row r="78" s="2" customFormat="1" ht="15.15" customHeight="1">
      <c r="A78" s="38"/>
      <c r="B78" s="39"/>
      <c r="C78" s="32" t="s">
        <v>29</v>
      </c>
      <c r="D78" s="40"/>
      <c r="E78" s="40"/>
      <c r="F78" s="27" t="str">
        <f>IF(E18="","",E18)</f>
        <v>Vyplň údaj</v>
      </c>
      <c r="G78" s="40"/>
      <c r="H78" s="40"/>
      <c r="I78" s="32" t="s">
        <v>34</v>
      </c>
      <c r="J78" s="36" t="str">
        <f>E24</f>
        <v>Správa železnic, s.o.</v>
      </c>
      <c r="K78" s="40"/>
      <c r="L78" s="144"/>
      <c r="S78" s="38"/>
      <c r="T78" s="38"/>
      <c r="U78" s="38"/>
      <c r="V78" s="38"/>
      <c r="W78" s="38"/>
      <c r="X78" s="38"/>
      <c r="Y78" s="38"/>
      <c r="Z78" s="38"/>
      <c r="AA78" s="38"/>
      <c r="AB78" s="38"/>
      <c r="AC78" s="38"/>
      <c r="AD78" s="38"/>
      <c r="AE78" s="38"/>
    </row>
    <row r="79" s="2" customFormat="1" ht="10.32" customHeight="1">
      <c r="A79" s="38"/>
      <c r="B79" s="39"/>
      <c r="C79" s="40"/>
      <c r="D79" s="40"/>
      <c r="E79" s="40"/>
      <c r="F79" s="40"/>
      <c r="G79" s="40"/>
      <c r="H79" s="40"/>
      <c r="I79" s="40"/>
      <c r="J79" s="40"/>
      <c r="K79" s="40"/>
      <c r="L79" s="144"/>
      <c r="S79" s="38"/>
      <c r="T79" s="38"/>
      <c r="U79" s="38"/>
      <c r="V79" s="38"/>
      <c r="W79" s="38"/>
      <c r="X79" s="38"/>
      <c r="Y79" s="38"/>
      <c r="Z79" s="38"/>
      <c r="AA79" s="38"/>
      <c r="AB79" s="38"/>
      <c r="AC79" s="38"/>
      <c r="AD79" s="38"/>
      <c r="AE79" s="38"/>
    </row>
    <row r="80" s="11" customFormat="1" ht="29.28" customHeight="1">
      <c r="A80" s="185"/>
      <c r="B80" s="186"/>
      <c r="C80" s="187" t="s">
        <v>140</v>
      </c>
      <c r="D80" s="188" t="s">
        <v>56</v>
      </c>
      <c r="E80" s="188" t="s">
        <v>52</v>
      </c>
      <c r="F80" s="188" t="s">
        <v>53</v>
      </c>
      <c r="G80" s="188" t="s">
        <v>141</v>
      </c>
      <c r="H80" s="188" t="s">
        <v>142</v>
      </c>
      <c r="I80" s="188" t="s">
        <v>143</v>
      </c>
      <c r="J80" s="188" t="s">
        <v>127</v>
      </c>
      <c r="K80" s="189" t="s">
        <v>144</v>
      </c>
      <c r="L80" s="190"/>
      <c r="M80" s="92" t="s">
        <v>19</v>
      </c>
      <c r="N80" s="93" t="s">
        <v>41</v>
      </c>
      <c r="O80" s="93" t="s">
        <v>145</v>
      </c>
      <c r="P80" s="93" t="s">
        <v>146</v>
      </c>
      <c r="Q80" s="93" t="s">
        <v>147</v>
      </c>
      <c r="R80" s="93" t="s">
        <v>148</v>
      </c>
      <c r="S80" s="93" t="s">
        <v>149</v>
      </c>
      <c r="T80" s="94" t="s">
        <v>150</v>
      </c>
      <c r="U80" s="185"/>
      <c r="V80" s="185"/>
      <c r="W80" s="185"/>
      <c r="X80" s="185"/>
      <c r="Y80" s="185"/>
      <c r="Z80" s="185"/>
      <c r="AA80" s="185"/>
      <c r="AB80" s="185"/>
      <c r="AC80" s="185"/>
      <c r="AD80" s="185"/>
      <c r="AE80" s="185"/>
    </row>
    <row r="81" s="2" customFormat="1" ht="22.8" customHeight="1">
      <c r="A81" s="38"/>
      <c r="B81" s="39"/>
      <c r="C81" s="99" t="s">
        <v>151</v>
      </c>
      <c r="D81" s="40"/>
      <c r="E81" s="40"/>
      <c r="F81" s="40"/>
      <c r="G81" s="40"/>
      <c r="H81" s="40"/>
      <c r="I81" s="40"/>
      <c r="J81" s="191">
        <f>BK81</f>
        <v>0</v>
      </c>
      <c r="K81" s="40"/>
      <c r="L81" s="44"/>
      <c r="M81" s="95"/>
      <c r="N81" s="192"/>
      <c r="O81" s="96"/>
      <c r="P81" s="193">
        <f>P82+P90</f>
        <v>0</v>
      </c>
      <c r="Q81" s="96"/>
      <c r="R81" s="193">
        <f>R82+R90</f>
        <v>0</v>
      </c>
      <c r="S81" s="96"/>
      <c r="T81" s="194">
        <f>T82+T90</f>
        <v>0</v>
      </c>
      <c r="U81" s="38"/>
      <c r="V81" s="38"/>
      <c r="W81" s="38"/>
      <c r="X81" s="38"/>
      <c r="Y81" s="38"/>
      <c r="Z81" s="38"/>
      <c r="AA81" s="38"/>
      <c r="AB81" s="38"/>
      <c r="AC81" s="38"/>
      <c r="AD81" s="38"/>
      <c r="AE81" s="38"/>
      <c r="AT81" s="17" t="s">
        <v>70</v>
      </c>
      <c r="AU81" s="17" t="s">
        <v>128</v>
      </c>
      <c r="BK81" s="195">
        <f>BK82+BK90</f>
        <v>0</v>
      </c>
    </row>
    <row r="82" s="12" customFormat="1" ht="25.92" customHeight="1">
      <c r="A82" s="12"/>
      <c r="B82" s="196"/>
      <c r="C82" s="197"/>
      <c r="D82" s="198" t="s">
        <v>70</v>
      </c>
      <c r="E82" s="199" t="s">
        <v>398</v>
      </c>
      <c r="F82" s="199" t="s">
        <v>809</v>
      </c>
      <c r="G82" s="197"/>
      <c r="H82" s="197"/>
      <c r="I82" s="200"/>
      <c r="J82" s="201">
        <f>BK82</f>
        <v>0</v>
      </c>
      <c r="K82" s="197"/>
      <c r="L82" s="202"/>
      <c r="M82" s="203"/>
      <c r="N82" s="204"/>
      <c r="O82" s="204"/>
      <c r="P82" s="205">
        <f>SUM(P83:P89)</f>
        <v>0</v>
      </c>
      <c r="Q82" s="204"/>
      <c r="R82" s="205">
        <f>SUM(R83:R89)</f>
        <v>0</v>
      </c>
      <c r="S82" s="204"/>
      <c r="T82" s="206">
        <f>SUM(T83:T89)</f>
        <v>0</v>
      </c>
      <c r="U82" s="12"/>
      <c r="V82" s="12"/>
      <c r="W82" s="12"/>
      <c r="X82" s="12"/>
      <c r="Y82" s="12"/>
      <c r="Z82" s="12"/>
      <c r="AA82" s="12"/>
      <c r="AB82" s="12"/>
      <c r="AC82" s="12"/>
      <c r="AD82" s="12"/>
      <c r="AE82" s="12"/>
      <c r="AR82" s="207" t="s">
        <v>163</v>
      </c>
      <c r="AT82" s="208" t="s">
        <v>70</v>
      </c>
      <c r="AU82" s="208" t="s">
        <v>71</v>
      </c>
      <c r="AY82" s="207" t="s">
        <v>154</v>
      </c>
      <c r="BK82" s="209">
        <f>SUM(BK83:BK89)</f>
        <v>0</v>
      </c>
    </row>
    <row r="83" s="2" customFormat="1" ht="33" customHeight="1">
      <c r="A83" s="38"/>
      <c r="B83" s="39"/>
      <c r="C83" s="247" t="s">
        <v>79</v>
      </c>
      <c r="D83" s="247" t="s">
        <v>228</v>
      </c>
      <c r="E83" s="248" t="s">
        <v>1454</v>
      </c>
      <c r="F83" s="249" t="s">
        <v>1455</v>
      </c>
      <c r="G83" s="250" t="s">
        <v>160</v>
      </c>
      <c r="H83" s="251">
        <v>12</v>
      </c>
      <c r="I83" s="252"/>
      <c r="J83" s="253">
        <f>ROUND(I83*H83,2)</f>
        <v>0</v>
      </c>
      <c r="K83" s="249" t="s">
        <v>161</v>
      </c>
      <c r="L83" s="44"/>
      <c r="M83" s="254" t="s">
        <v>19</v>
      </c>
      <c r="N83" s="255" t="s">
        <v>42</v>
      </c>
      <c r="O83" s="84"/>
      <c r="P83" s="223">
        <f>O83*H83</f>
        <v>0</v>
      </c>
      <c r="Q83" s="223">
        <v>0</v>
      </c>
      <c r="R83" s="223">
        <f>Q83*H83</f>
        <v>0</v>
      </c>
      <c r="S83" s="223">
        <v>0</v>
      </c>
      <c r="T83" s="224">
        <f>S83*H83</f>
        <v>0</v>
      </c>
      <c r="U83" s="38"/>
      <c r="V83" s="38"/>
      <c r="W83" s="38"/>
      <c r="X83" s="38"/>
      <c r="Y83" s="38"/>
      <c r="Z83" s="38"/>
      <c r="AA83" s="38"/>
      <c r="AB83" s="38"/>
      <c r="AC83" s="38"/>
      <c r="AD83" s="38"/>
      <c r="AE83" s="38"/>
      <c r="AR83" s="225" t="s">
        <v>1456</v>
      </c>
      <c r="AT83" s="225" t="s">
        <v>228</v>
      </c>
      <c r="AU83" s="225" t="s">
        <v>79</v>
      </c>
      <c r="AY83" s="17" t="s">
        <v>154</v>
      </c>
      <c r="BE83" s="226">
        <f>IF(N83="základní",J83,0)</f>
        <v>0</v>
      </c>
      <c r="BF83" s="226">
        <f>IF(N83="snížená",J83,0)</f>
        <v>0</v>
      </c>
      <c r="BG83" s="226">
        <f>IF(N83="zákl. přenesená",J83,0)</f>
        <v>0</v>
      </c>
      <c r="BH83" s="226">
        <f>IF(N83="sníž. přenesená",J83,0)</f>
        <v>0</v>
      </c>
      <c r="BI83" s="226">
        <f>IF(N83="nulová",J83,0)</f>
        <v>0</v>
      </c>
      <c r="BJ83" s="17" t="s">
        <v>79</v>
      </c>
      <c r="BK83" s="226">
        <f>ROUND(I83*H83,2)</f>
        <v>0</v>
      </c>
      <c r="BL83" s="17" t="s">
        <v>1456</v>
      </c>
      <c r="BM83" s="225" t="s">
        <v>1457</v>
      </c>
    </row>
    <row r="84" s="2" customFormat="1">
      <c r="A84" s="38"/>
      <c r="B84" s="39"/>
      <c r="C84" s="40"/>
      <c r="D84" s="227" t="s">
        <v>165</v>
      </c>
      <c r="E84" s="40"/>
      <c r="F84" s="228" t="s">
        <v>1458</v>
      </c>
      <c r="G84" s="40"/>
      <c r="H84" s="40"/>
      <c r="I84" s="229"/>
      <c r="J84" s="40"/>
      <c r="K84" s="40"/>
      <c r="L84" s="44"/>
      <c r="M84" s="230"/>
      <c r="N84" s="231"/>
      <c r="O84" s="84"/>
      <c r="P84" s="84"/>
      <c r="Q84" s="84"/>
      <c r="R84" s="84"/>
      <c r="S84" s="84"/>
      <c r="T84" s="85"/>
      <c r="U84" s="38"/>
      <c r="V84" s="38"/>
      <c r="W84" s="38"/>
      <c r="X84" s="38"/>
      <c r="Y84" s="38"/>
      <c r="Z84" s="38"/>
      <c r="AA84" s="38"/>
      <c r="AB84" s="38"/>
      <c r="AC84" s="38"/>
      <c r="AD84" s="38"/>
      <c r="AE84" s="38"/>
      <c r="AT84" s="17" t="s">
        <v>165</v>
      </c>
      <c r="AU84" s="17" t="s">
        <v>79</v>
      </c>
    </row>
    <row r="85" s="15" customFormat="1">
      <c r="A85" s="15"/>
      <c r="B85" s="269"/>
      <c r="C85" s="270"/>
      <c r="D85" s="227" t="s">
        <v>166</v>
      </c>
      <c r="E85" s="271" t="s">
        <v>19</v>
      </c>
      <c r="F85" s="272" t="s">
        <v>1092</v>
      </c>
      <c r="G85" s="270"/>
      <c r="H85" s="273">
        <v>12</v>
      </c>
      <c r="I85" s="274"/>
      <c r="J85" s="270"/>
      <c r="K85" s="270"/>
      <c r="L85" s="275"/>
      <c r="M85" s="276"/>
      <c r="N85" s="277"/>
      <c r="O85" s="277"/>
      <c r="P85" s="277"/>
      <c r="Q85" s="277"/>
      <c r="R85" s="277"/>
      <c r="S85" s="277"/>
      <c r="T85" s="278"/>
      <c r="U85" s="15"/>
      <c r="V85" s="15"/>
      <c r="W85" s="15"/>
      <c r="X85" s="15"/>
      <c r="Y85" s="15"/>
      <c r="Z85" s="15"/>
      <c r="AA85" s="15"/>
      <c r="AB85" s="15"/>
      <c r="AC85" s="15"/>
      <c r="AD85" s="15"/>
      <c r="AE85" s="15"/>
      <c r="AT85" s="279" t="s">
        <v>166</v>
      </c>
      <c r="AU85" s="279" t="s">
        <v>79</v>
      </c>
      <c r="AV85" s="15" t="s">
        <v>163</v>
      </c>
      <c r="AW85" s="15" t="s">
        <v>33</v>
      </c>
      <c r="AX85" s="15" t="s">
        <v>71</v>
      </c>
      <c r="AY85" s="279" t="s">
        <v>154</v>
      </c>
    </row>
    <row r="86" s="2" customFormat="1">
      <c r="A86" s="38"/>
      <c r="B86" s="39"/>
      <c r="C86" s="247" t="s">
        <v>81</v>
      </c>
      <c r="D86" s="247" t="s">
        <v>228</v>
      </c>
      <c r="E86" s="248" t="s">
        <v>1459</v>
      </c>
      <c r="F86" s="249" t="s">
        <v>1460</v>
      </c>
      <c r="G86" s="250" t="s">
        <v>160</v>
      </c>
      <c r="H86" s="251">
        <v>3</v>
      </c>
      <c r="I86" s="252"/>
      <c r="J86" s="253">
        <f>ROUND(I86*H86,2)</f>
        <v>0</v>
      </c>
      <c r="K86" s="249" t="s">
        <v>161</v>
      </c>
      <c r="L86" s="44"/>
      <c r="M86" s="254" t="s">
        <v>19</v>
      </c>
      <c r="N86" s="255" t="s">
        <v>42</v>
      </c>
      <c r="O86" s="84"/>
      <c r="P86" s="223">
        <f>O86*H86</f>
        <v>0</v>
      </c>
      <c r="Q86" s="223">
        <v>0</v>
      </c>
      <c r="R86" s="223">
        <f>Q86*H86</f>
        <v>0</v>
      </c>
      <c r="S86" s="223">
        <v>0</v>
      </c>
      <c r="T86" s="224">
        <f>S86*H86</f>
        <v>0</v>
      </c>
      <c r="U86" s="38"/>
      <c r="V86" s="38"/>
      <c r="W86" s="38"/>
      <c r="X86" s="38"/>
      <c r="Y86" s="38"/>
      <c r="Z86" s="38"/>
      <c r="AA86" s="38"/>
      <c r="AB86" s="38"/>
      <c r="AC86" s="38"/>
      <c r="AD86" s="38"/>
      <c r="AE86" s="38"/>
      <c r="AR86" s="225" t="s">
        <v>1456</v>
      </c>
      <c r="AT86" s="225" t="s">
        <v>228</v>
      </c>
      <c r="AU86" s="225" t="s">
        <v>79</v>
      </c>
      <c r="AY86" s="17" t="s">
        <v>154</v>
      </c>
      <c r="BE86" s="226">
        <f>IF(N86="základní",J86,0)</f>
        <v>0</v>
      </c>
      <c r="BF86" s="226">
        <f>IF(N86="snížená",J86,0)</f>
        <v>0</v>
      </c>
      <c r="BG86" s="226">
        <f>IF(N86="zákl. přenesená",J86,0)</f>
        <v>0</v>
      </c>
      <c r="BH86" s="226">
        <f>IF(N86="sníž. přenesená",J86,0)</f>
        <v>0</v>
      </c>
      <c r="BI86" s="226">
        <f>IF(N86="nulová",J86,0)</f>
        <v>0</v>
      </c>
      <c r="BJ86" s="17" t="s">
        <v>79</v>
      </c>
      <c r="BK86" s="226">
        <f>ROUND(I86*H86,2)</f>
        <v>0</v>
      </c>
      <c r="BL86" s="17" t="s">
        <v>1456</v>
      </c>
      <c r="BM86" s="225" t="s">
        <v>1461</v>
      </c>
    </row>
    <row r="87" s="2" customFormat="1">
      <c r="A87" s="38"/>
      <c r="B87" s="39"/>
      <c r="C87" s="40"/>
      <c r="D87" s="227" t="s">
        <v>165</v>
      </c>
      <c r="E87" s="40"/>
      <c r="F87" s="228" t="s">
        <v>1462</v>
      </c>
      <c r="G87" s="40"/>
      <c r="H87" s="40"/>
      <c r="I87" s="229"/>
      <c r="J87" s="40"/>
      <c r="K87" s="40"/>
      <c r="L87" s="44"/>
      <c r="M87" s="230"/>
      <c r="N87" s="231"/>
      <c r="O87" s="84"/>
      <c r="P87" s="84"/>
      <c r="Q87" s="84"/>
      <c r="R87" s="84"/>
      <c r="S87" s="84"/>
      <c r="T87" s="85"/>
      <c r="U87" s="38"/>
      <c r="V87" s="38"/>
      <c r="W87" s="38"/>
      <c r="X87" s="38"/>
      <c r="Y87" s="38"/>
      <c r="Z87" s="38"/>
      <c r="AA87" s="38"/>
      <c r="AB87" s="38"/>
      <c r="AC87" s="38"/>
      <c r="AD87" s="38"/>
      <c r="AE87" s="38"/>
      <c r="AT87" s="17" t="s">
        <v>165</v>
      </c>
      <c r="AU87" s="17" t="s">
        <v>79</v>
      </c>
    </row>
    <row r="88" s="13" customFormat="1">
      <c r="A88" s="13"/>
      <c r="B88" s="232"/>
      <c r="C88" s="233"/>
      <c r="D88" s="227" t="s">
        <v>166</v>
      </c>
      <c r="E88" s="234" t="s">
        <v>19</v>
      </c>
      <c r="F88" s="235" t="s">
        <v>1463</v>
      </c>
      <c r="G88" s="233"/>
      <c r="H88" s="236">
        <v>1</v>
      </c>
      <c r="I88" s="237"/>
      <c r="J88" s="233"/>
      <c r="K88" s="233"/>
      <c r="L88" s="238"/>
      <c r="M88" s="239"/>
      <c r="N88" s="240"/>
      <c r="O88" s="240"/>
      <c r="P88" s="240"/>
      <c r="Q88" s="240"/>
      <c r="R88" s="240"/>
      <c r="S88" s="240"/>
      <c r="T88" s="241"/>
      <c r="U88" s="13"/>
      <c r="V88" s="13"/>
      <c r="W88" s="13"/>
      <c r="X88" s="13"/>
      <c r="Y88" s="13"/>
      <c r="Z88" s="13"/>
      <c r="AA88" s="13"/>
      <c r="AB88" s="13"/>
      <c r="AC88" s="13"/>
      <c r="AD88" s="13"/>
      <c r="AE88" s="13"/>
      <c r="AT88" s="242" t="s">
        <v>166</v>
      </c>
      <c r="AU88" s="242" t="s">
        <v>79</v>
      </c>
      <c r="AV88" s="13" t="s">
        <v>81</v>
      </c>
      <c r="AW88" s="13" t="s">
        <v>33</v>
      </c>
      <c r="AX88" s="13" t="s">
        <v>71</v>
      </c>
      <c r="AY88" s="242" t="s">
        <v>154</v>
      </c>
    </row>
    <row r="89" s="13" customFormat="1">
      <c r="A89" s="13"/>
      <c r="B89" s="232"/>
      <c r="C89" s="233"/>
      <c r="D89" s="227" t="s">
        <v>166</v>
      </c>
      <c r="E89" s="234" t="s">
        <v>19</v>
      </c>
      <c r="F89" s="235" t="s">
        <v>1464</v>
      </c>
      <c r="G89" s="233"/>
      <c r="H89" s="236">
        <v>2</v>
      </c>
      <c r="I89" s="237"/>
      <c r="J89" s="233"/>
      <c r="K89" s="233"/>
      <c r="L89" s="238"/>
      <c r="M89" s="239"/>
      <c r="N89" s="240"/>
      <c r="O89" s="240"/>
      <c r="P89" s="240"/>
      <c r="Q89" s="240"/>
      <c r="R89" s="240"/>
      <c r="S89" s="240"/>
      <c r="T89" s="241"/>
      <c r="U89" s="13"/>
      <c r="V89" s="13"/>
      <c r="W89" s="13"/>
      <c r="X89" s="13"/>
      <c r="Y89" s="13"/>
      <c r="Z89" s="13"/>
      <c r="AA89" s="13"/>
      <c r="AB89" s="13"/>
      <c r="AC89" s="13"/>
      <c r="AD89" s="13"/>
      <c r="AE89" s="13"/>
      <c r="AT89" s="242" t="s">
        <v>166</v>
      </c>
      <c r="AU89" s="242" t="s">
        <v>79</v>
      </c>
      <c r="AV89" s="13" t="s">
        <v>81</v>
      </c>
      <c r="AW89" s="13" t="s">
        <v>33</v>
      </c>
      <c r="AX89" s="13" t="s">
        <v>71</v>
      </c>
      <c r="AY89" s="242" t="s">
        <v>154</v>
      </c>
    </row>
    <row r="90" s="12" customFormat="1" ht="25.92" customHeight="1">
      <c r="A90" s="12"/>
      <c r="B90" s="196"/>
      <c r="C90" s="197"/>
      <c r="D90" s="198" t="s">
        <v>70</v>
      </c>
      <c r="E90" s="199" t="s">
        <v>1187</v>
      </c>
      <c r="F90" s="199" t="s">
        <v>1188</v>
      </c>
      <c r="G90" s="197"/>
      <c r="H90" s="197"/>
      <c r="I90" s="200"/>
      <c r="J90" s="201">
        <f>BK90</f>
        <v>0</v>
      </c>
      <c r="K90" s="197"/>
      <c r="L90" s="202"/>
      <c r="M90" s="203"/>
      <c r="N90" s="204"/>
      <c r="O90" s="204"/>
      <c r="P90" s="205">
        <f>SUM(P91:P110)</f>
        <v>0</v>
      </c>
      <c r="Q90" s="204"/>
      <c r="R90" s="205">
        <f>SUM(R91:R110)</f>
        <v>0</v>
      </c>
      <c r="S90" s="204"/>
      <c r="T90" s="206">
        <f>SUM(T91:T110)</f>
        <v>0</v>
      </c>
      <c r="U90" s="12"/>
      <c r="V90" s="12"/>
      <c r="W90" s="12"/>
      <c r="X90" s="12"/>
      <c r="Y90" s="12"/>
      <c r="Z90" s="12"/>
      <c r="AA90" s="12"/>
      <c r="AB90" s="12"/>
      <c r="AC90" s="12"/>
      <c r="AD90" s="12"/>
      <c r="AE90" s="12"/>
      <c r="AR90" s="207" t="s">
        <v>187</v>
      </c>
      <c r="AT90" s="208" t="s">
        <v>70</v>
      </c>
      <c r="AU90" s="208" t="s">
        <v>71</v>
      </c>
      <c r="AY90" s="207" t="s">
        <v>154</v>
      </c>
      <c r="BK90" s="209">
        <f>SUM(BK91:BK110)</f>
        <v>0</v>
      </c>
    </row>
    <row r="91" s="2" customFormat="1" ht="24.15" customHeight="1">
      <c r="A91" s="38"/>
      <c r="B91" s="39"/>
      <c r="C91" s="247" t="s">
        <v>175</v>
      </c>
      <c r="D91" s="247" t="s">
        <v>228</v>
      </c>
      <c r="E91" s="248" t="s">
        <v>1465</v>
      </c>
      <c r="F91" s="249" t="s">
        <v>1466</v>
      </c>
      <c r="G91" s="250" t="s">
        <v>1467</v>
      </c>
      <c r="H91" s="251">
        <v>1</v>
      </c>
      <c r="I91" s="252"/>
      <c r="J91" s="253">
        <f>ROUND(I91*H91,2)</f>
        <v>0</v>
      </c>
      <c r="K91" s="249" t="s">
        <v>161</v>
      </c>
      <c r="L91" s="44"/>
      <c r="M91" s="254" t="s">
        <v>19</v>
      </c>
      <c r="N91" s="255" t="s">
        <v>42</v>
      </c>
      <c r="O91" s="84"/>
      <c r="P91" s="223">
        <f>O91*H91</f>
        <v>0</v>
      </c>
      <c r="Q91" s="223">
        <v>0</v>
      </c>
      <c r="R91" s="223">
        <f>Q91*H91</f>
        <v>0</v>
      </c>
      <c r="S91" s="223">
        <v>0</v>
      </c>
      <c r="T91" s="224">
        <f>S91*H91</f>
        <v>0</v>
      </c>
      <c r="U91" s="38"/>
      <c r="V91" s="38"/>
      <c r="W91" s="38"/>
      <c r="X91" s="38"/>
      <c r="Y91" s="38"/>
      <c r="Z91" s="38"/>
      <c r="AA91" s="38"/>
      <c r="AB91" s="38"/>
      <c r="AC91" s="38"/>
      <c r="AD91" s="38"/>
      <c r="AE91" s="38"/>
      <c r="AR91" s="225" t="s">
        <v>163</v>
      </c>
      <c r="AT91" s="225" t="s">
        <v>228</v>
      </c>
      <c r="AU91" s="225" t="s">
        <v>79</v>
      </c>
      <c r="AY91" s="17" t="s">
        <v>154</v>
      </c>
      <c r="BE91" s="226">
        <f>IF(N91="základní",J91,0)</f>
        <v>0</v>
      </c>
      <c r="BF91" s="226">
        <f>IF(N91="snížená",J91,0)</f>
        <v>0</v>
      </c>
      <c r="BG91" s="226">
        <f>IF(N91="zákl. přenesená",J91,0)</f>
        <v>0</v>
      </c>
      <c r="BH91" s="226">
        <f>IF(N91="sníž. přenesená",J91,0)</f>
        <v>0</v>
      </c>
      <c r="BI91" s="226">
        <f>IF(N91="nulová",J91,0)</f>
        <v>0</v>
      </c>
      <c r="BJ91" s="17" t="s">
        <v>79</v>
      </c>
      <c r="BK91" s="226">
        <f>ROUND(I91*H91,2)</f>
        <v>0</v>
      </c>
      <c r="BL91" s="17" t="s">
        <v>163</v>
      </c>
      <c r="BM91" s="225" t="s">
        <v>1468</v>
      </c>
    </row>
    <row r="92" s="2" customFormat="1">
      <c r="A92" s="38"/>
      <c r="B92" s="39"/>
      <c r="C92" s="40"/>
      <c r="D92" s="227" t="s">
        <v>165</v>
      </c>
      <c r="E92" s="40"/>
      <c r="F92" s="228" t="s">
        <v>1466</v>
      </c>
      <c r="G92" s="40"/>
      <c r="H92" s="40"/>
      <c r="I92" s="229"/>
      <c r="J92" s="40"/>
      <c r="K92" s="40"/>
      <c r="L92" s="44"/>
      <c r="M92" s="230"/>
      <c r="N92" s="231"/>
      <c r="O92" s="84"/>
      <c r="P92" s="84"/>
      <c r="Q92" s="84"/>
      <c r="R92" s="84"/>
      <c r="S92" s="84"/>
      <c r="T92" s="85"/>
      <c r="U92" s="38"/>
      <c r="V92" s="38"/>
      <c r="W92" s="38"/>
      <c r="X92" s="38"/>
      <c r="Y92" s="38"/>
      <c r="Z92" s="38"/>
      <c r="AA92" s="38"/>
      <c r="AB92" s="38"/>
      <c r="AC92" s="38"/>
      <c r="AD92" s="38"/>
      <c r="AE92" s="38"/>
      <c r="AT92" s="17" t="s">
        <v>165</v>
      </c>
      <c r="AU92" s="17" t="s">
        <v>79</v>
      </c>
    </row>
    <row r="93" s="2" customFormat="1" ht="24.15" customHeight="1">
      <c r="A93" s="38"/>
      <c r="B93" s="39"/>
      <c r="C93" s="247" t="s">
        <v>163</v>
      </c>
      <c r="D93" s="247" t="s">
        <v>228</v>
      </c>
      <c r="E93" s="248" t="s">
        <v>1469</v>
      </c>
      <c r="F93" s="249" t="s">
        <v>1192</v>
      </c>
      <c r="G93" s="250" t="s">
        <v>1467</v>
      </c>
      <c r="H93" s="251">
        <v>1</v>
      </c>
      <c r="I93" s="252"/>
      <c r="J93" s="253">
        <f>ROUND(I93*H93,2)</f>
        <v>0</v>
      </c>
      <c r="K93" s="249" t="s">
        <v>161</v>
      </c>
      <c r="L93" s="44"/>
      <c r="M93" s="254" t="s">
        <v>19</v>
      </c>
      <c r="N93" s="255" t="s">
        <v>42</v>
      </c>
      <c r="O93" s="84"/>
      <c r="P93" s="223">
        <f>O93*H93</f>
        <v>0</v>
      </c>
      <c r="Q93" s="223">
        <v>0</v>
      </c>
      <c r="R93" s="223">
        <f>Q93*H93</f>
        <v>0</v>
      </c>
      <c r="S93" s="223">
        <v>0</v>
      </c>
      <c r="T93" s="224">
        <f>S93*H93</f>
        <v>0</v>
      </c>
      <c r="U93" s="38"/>
      <c r="V93" s="38"/>
      <c r="W93" s="38"/>
      <c r="X93" s="38"/>
      <c r="Y93" s="38"/>
      <c r="Z93" s="38"/>
      <c r="AA93" s="38"/>
      <c r="AB93" s="38"/>
      <c r="AC93" s="38"/>
      <c r="AD93" s="38"/>
      <c r="AE93" s="38"/>
      <c r="AR93" s="225" t="s">
        <v>163</v>
      </c>
      <c r="AT93" s="225" t="s">
        <v>228</v>
      </c>
      <c r="AU93" s="225" t="s">
        <v>79</v>
      </c>
      <c r="AY93" s="17" t="s">
        <v>154</v>
      </c>
      <c r="BE93" s="226">
        <f>IF(N93="základní",J93,0)</f>
        <v>0</v>
      </c>
      <c r="BF93" s="226">
        <f>IF(N93="snížená",J93,0)</f>
        <v>0</v>
      </c>
      <c r="BG93" s="226">
        <f>IF(N93="zákl. přenesená",J93,0)</f>
        <v>0</v>
      </c>
      <c r="BH93" s="226">
        <f>IF(N93="sníž. přenesená",J93,0)</f>
        <v>0</v>
      </c>
      <c r="BI93" s="226">
        <f>IF(N93="nulová",J93,0)</f>
        <v>0</v>
      </c>
      <c r="BJ93" s="17" t="s">
        <v>79</v>
      </c>
      <c r="BK93" s="226">
        <f>ROUND(I93*H93,2)</f>
        <v>0</v>
      </c>
      <c r="BL93" s="17" t="s">
        <v>163</v>
      </c>
      <c r="BM93" s="225" t="s">
        <v>1470</v>
      </c>
    </row>
    <row r="94" s="2" customFormat="1">
      <c r="A94" s="38"/>
      <c r="B94" s="39"/>
      <c r="C94" s="40"/>
      <c r="D94" s="227" t="s">
        <v>165</v>
      </c>
      <c r="E94" s="40"/>
      <c r="F94" s="228" t="s">
        <v>1192</v>
      </c>
      <c r="G94" s="40"/>
      <c r="H94" s="40"/>
      <c r="I94" s="229"/>
      <c r="J94" s="40"/>
      <c r="K94" s="40"/>
      <c r="L94" s="44"/>
      <c r="M94" s="230"/>
      <c r="N94" s="231"/>
      <c r="O94" s="84"/>
      <c r="P94" s="84"/>
      <c r="Q94" s="84"/>
      <c r="R94" s="84"/>
      <c r="S94" s="84"/>
      <c r="T94" s="85"/>
      <c r="U94" s="38"/>
      <c r="V94" s="38"/>
      <c r="W94" s="38"/>
      <c r="X94" s="38"/>
      <c r="Y94" s="38"/>
      <c r="Z94" s="38"/>
      <c r="AA94" s="38"/>
      <c r="AB94" s="38"/>
      <c r="AC94" s="38"/>
      <c r="AD94" s="38"/>
      <c r="AE94" s="38"/>
      <c r="AT94" s="17" t="s">
        <v>165</v>
      </c>
      <c r="AU94" s="17" t="s">
        <v>79</v>
      </c>
    </row>
    <row r="95" s="2" customFormat="1" ht="33" customHeight="1">
      <c r="A95" s="38"/>
      <c r="B95" s="39"/>
      <c r="C95" s="247" t="s">
        <v>187</v>
      </c>
      <c r="D95" s="247" t="s">
        <v>228</v>
      </c>
      <c r="E95" s="248" t="s">
        <v>1471</v>
      </c>
      <c r="F95" s="249" t="s">
        <v>1472</v>
      </c>
      <c r="G95" s="250" t="s">
        <v>286</v>
      </c>
      <c r="H95" s="251">
        <v>2.7799999999999998</v>
      </c>
      <c r="I95" s="252"/>
      <c r="J95" s="253">
        <f>ROUND(I95*H95,2)</f>
        <v>0</v>
      </c>
      <c r="K95" s="249" t="s">
        <v>161</v>
      </c>
      <c r="L95" s="44"/>
      <c r="M95" s="254" t="s">
        <v>19</v>
      </c>
      <c r="N95" s="255" t="s">
        <v>42</v>
      </c>
      <c r="O95" s="84"/>
      <c r="P95" s="223">
        <f>O95*H95</f>
        <v>0</v>
      </c>
      <c r="Q95" s="223">
        <v>0</v>
      </c>
      <c r="R95" s="223">
        <f>Q95*H95</f>
        <v>0</v>
      </c>
      <c r="S95" s="223">
        <v>0</v>
      </c>
      <c r="T95" s="224">
        <f>S95*H95</f>
        <v>0</v>
      </c>
      <c r="U95" s="38"/>
      <c r="V95" s="38"/>
      <c r="W95" s="38"/>
      <c r="X95" s="38"/>
      <c r="Y95" s="38"/>
      <c r="Z95" s="38"/>
      <c r="AA95" s="38"/>
      <c r="AB95" s="38"/>
      <c r="AC95" s="38"/>
      <c r="AD95" s="38"/>
      <c r="AE95" s="38"/>
      <c r="AR95" s="225" t="s">
        <v>163</v>
      </c>
      <c r="AT95" s="225" t="s">
        <v>228</v>
      </c>
      <c r="AU95" s="225" t="s">
        <v>79</v>
      </c>
      <c r="AY95" s="17" t="s">
        <v>154</v>
      </c>
      <c r="BE95" s="226">
        <f>IF(N95="základní",J95,0)</f>
        <v>0</v>
      </c>
      <c r="BF95" s="226">
        <f>IF(N95="snížená",J95,0)</f>
        <v>0</v>
      </c>
      <c r="BG95" s="226">
        <f>IF(N95="zákl. přenesená",J95,0)</f>
        <v>0</v>
      </c>
      <c r="BH95" s="226">
        <f>IF(N95="sníž. přenesená",J95,0)</f>
        <v>0</v>
      </c>
      <c r="BI95" s="226">
        <f>IF(N95="nulová",J95,0)</f>
        <v>0</v>
      </c>
      <c r="BJ95" s="17" t="s">
        <v>79</v>
      </c>
      <c r="BK95" s="226">
        <f>ROUND(I95*H95,2)</f>
        <v>0</v>
      </c>
      <c r="BL95" s="17" t="s">
        <v>163</v>
      </c>
      <c r="BM95" s="225" t="s">
        <v>1473</v>
      </c>
    </row>
    <row r="96" s="2" customFormat="1">
      <c r="A96" s="38"/>
      <c r="B96" s="39"/>
      <c r="C96" s="40"/>
      <c r="D96" s="227" t="s">
        <v>165</v>
      </c>
      <c r="E96" s="40"/>
      <c r="F96" s="228" t="s">
        <v>1474</v>
      </c>
      <c r="G96" s="40"/>
      <c r="H96" s="40"/>
      <c r="I96" s="229"/>
      <c r="J96" s="40"/>
      <c r="K96" s="40"/>
      <c r="L96" s="44"/>
      <c r="M96" s="230"/>
      <c r="N96" s="231"/>
      <c r="O96" s="84"/>
      <c r="P96" s="84"/>
      <c r="Q96" s="84"/>
      <c r="R96" s="84"/>
      <c r="S96" s="84"/>
      <c r="T96" s="85"/>
      <c r="U96" s="38"/>
      <c r="V96" s="38"/>
      <c r="W96" s="38"/>
      <c r="X96" s="38"/>
      <c r="Y96" s="38"/>
      <c r="Z96" s="38"/>
      <c r="AA96" s="38"/>
      <c r="AB96" s="38"/>
      <c r="AC96" s="38"/>
      <c r="AD96" s="38"/>
      <c r="AE96" s="38"/>
      <c r="AT96" s="17" t="s">
        <v>165</v>
      </c>
      <c r="AU96" s="17" t="s">
        <v>79</v>
      </c>
    </row>
    <row r="97" s="2" customFormat="1">
      <c r="A97" s="38"/>
      <c r="B97" s="39"/>
      <c r="C97" s="247" t="s">
        <v>194</v>
      </c>
      <c r="D97" s="247" t="s">
        <v>228</v>
      </c>
      <c r="E97" s="248" t="s">
        <v>1475</v>
      </c>
      <c r="F97" s="249" t="s">
        <v>1476</v>
      </c>
      <c r="G97" s="250" t="s">
        <v>1467</v>
      </c>
      <c r="H97" s="251">
        <v>1</v>
      </c>
      <c r="I97" s="252"/>
      <c r="J97" s="253">
        <f>ROUND(I97*H97,2)</f>
        <v>0</v>
      </c>
      <c r="K97" s="249" t="s">
        <v>161</v>
      </c>
      <c r="L97" s="44"/>
      <c r="M97" s="254" t="s">
        <v>19</v>
      </c>
      <c r="N97" s="255" t="s">
        <v>42</v>
      </c>
      <c r="O97" s="84"/>
      <c r="P97" s="223">
        <f>O97*H97</f>
        <v>0</v>
      </c>
      <c r="Q97" s="223">
        <v>0</v>
      </c>
      <c r="R97" s="223">
        <f>Q97*H97</f>
        <v>0</v>
      </c>
      <c r="S97" s="223">
        <v>0</v>
      </c>
      <c r="T97" s="224">
        <f>S97*H97</f>
        <v>0</v>
      </c>
      <c r="U97" s="38"/>
      <c r="V97" s="38"/>
      <c r="W97" s="38"/>
      <c r="X97" s="38"/>
      <c r="Y97" s="38"/>
      <c r="Z97" s="38"/>
      <c r="AA97" s="38"/>
      <c r="AB97" s="38"/>
      <c r="AC97" s="38"/>
      <c r="AD97" s="38"/>
      <c r="AE97" s="38"/>
      <c r="AR97" s="225" t="s">
        <v>163</v>
      </c>
      <c r="AT97" s="225" t="s">
        <v>228</v>
      </c>
      <c r="AU97" s="225" t="s">
        <v>79</v>
      </c>
      <c r="AY97" s="17" t="s">
        <v>154</v>
      </c>
      <c r="BE97" s="226">
        <f>IF(N97="základní",J97,0)</f>
        <v>0</v>
      </c>
      <c r="BF97" s="226">
        <f>IF(N97="snížená",J97,0)</f>
        <v>0</v>
      </c>
      <c r="BG97" s="226">
        <f>IF(N97="zákl. přenesená",J97,0)</f>
        <v>0</v>
      </c>
      <c r="BH97" s="226">
        <f>IF(N97="sníž. přenesená",J97,0)</f>
        <v>0</v>
      </c>
      <c r="BI97" s="226">
        <f>IF(N97="nulová",J97,0)</f>
        <v>0</v>
      </c>
      <c r="BJ97" s="17" t="s">
        <v>79</v>
      </c>
      <c r="BK97" s="226">
        <f>ROUND(I97*H97,2)</f>
        <v>0</v>
      </c>
      <c r="BL97" s="17" t="s">
        <v>163</v>
      </c>
      <c r="BM97" s="225" t="s">
        <v>1477</v>
      </c>
    </row>
    <row r="98" s="2" customFormat="1">
      <c r="A98" s="38"/>
      <c r="B98" s="39"/>
      <c r="C98" s="40"/>
      <c r="D98" s="227" t="s">
        <v>165</v>
      </c>
      <c r="E98" s="40"/>
      <c r="F98" s="228" t="s">
        <v>1478</v>
      </c>
      <c r="G98" s="40"/>
      <c r="H98" s="40"/>
      <c r="I98" s="229"/>
      <c r="J98" s="40"/>
      <c r="K98" s="40"/>
      <c r="L98" s="44"/>
      <c r="M98" s="230"/>
      <c r="N98" s="231"/>
      <c r="O98" s="84"/>
      <c r="P98" s="84"/>
      <c r="Q98" s="84"/>
      <c r="R98" s="84"/>
      <c r="S98" s="84"/>
      <c r="T98" s="85"/>
      <c r="U98" s="38"/>
      <c r="V98" s="38"/>
      <c r="W98" s="38"/>
      <c r="X98" s="38"/>
      <c r="Y98" s="38"/>
      <c r="Z98" s="38"/>
      <c r="AA98" s="38"/>
      <c r="AB98" s="38"/>
      <c r="AC98" s="38"/>
      <c r="AD98" s="38"/>
      <c r="AE98" s="38"/>
      <c r="AT98" s="17" t="s">
        <v>165</v>
      </c>
      <c r="AU98" s="17" t="s">
        <v>79</v>
      </c>
    </row>
    <row r="99" s="2" customFormat="1" ht="33" customHeight="1">
      <c r="A99" s="38"/>
      <c r="B99" s="39"/>
      <c r="C99" s="247" t="s">
        <v>196</v>
      </c>
      <c r="D99" s="247" t="s">
        <v>228</v>
      </c>
      <c r="E99" s="248" t="s">
        <v>1479</v>
      </c>
      <c r="F99" s="249" t="s">
        <v>1480</v>
      </c>
      <c r="G99" s="250" t="s">
        <v>1467</v>
      </c>
      <c r="H99" s="251">
        <v>1</v>
      </c>
      <c r="I99" s="252"/>
      <c r="J99" s="253">
        <f>ROUND(I99*H99,2)</f>
        <v>0</v>
      </c>
      <c r="K99" s="249" t="s">
        <v>161</v>
      </c>
      <c r="L99" s="44"/>
      <c r="M99" s="254" t="s">
        <v>19</v>
      </c>
      <c r="N99" s="255" t="s">
        <v>42</v>
      </c>
      <c r="O99" s="84"/>
      <c r="P99" s="223">
        <f>O99*H99</f>
        <v>0</v>
      </c>
      <c r="Q99" s="223">
        <v>0</v>
      </c>
      <c r="R99" s="223">
        <f>Q99*H99</f>
        <v>0</v>
      </c>
      <c r="S99" s="223">
        <v>0</v>
      </c>
      <c r="T99" s="224">
        <f>S99*H99</f>
        <v>0</v>
      </c>
      <c r="U99" s="38"/>
      <c r="V99" s="38"/>
      <c r="W99" s="38"/>
      <c r="X99" s="38"/>
      <c r="Y99" s="38"/>
      <c r="Z99" s="38"/>
      <c r="AA99" s="38"/>
      <c r="AB99" s="38"/>
      <c r="AC99" s="38"/>
      <c r="AD99" s="38"/>
      <c r="AE99" s="38"/>
      <c r="AR99" s="225" t="s">
        <v>163</v>
      </c>
      <c r="AT99" s="225" t="s">
        <v>228</v>
      </c>
      <c r="AU99" s="225" t="s">
        <v>79</v>
      </c>
      <c r="AY99" s="17" t="s">
        <v>154</v>
      </c>
      <c r="BE99" s="226">
        <f>IF(N99="základní",J99,0)</f>
        <v>0</v>
      </c>
      <c r="BF99" s="226">
        <f>IF(N99="snížená",J99,0)</f>
        <v>0</v>
      </c>
      <c r="BG99" s="226">
        <f>IF(N99="zákl. přenesená",J99,0)</f>
        <v>0</v>
      </c>
      <c r="BH99" s="226">
        <f>IF(N99="sníž. přenesená",J99,0)</f>
        <v>0</v>
      </c>
      <c r="BI99" s="226">
        <f>IF(N99="nulová",J99,0)</f>
        <v>0</v>
      </c>
      <c r="BJ99" s="17" t="s">
        <v>79</v>
      </c>
      <c r="BK99" s="226">
        <f>ROUND(I99*H99,2)</f>
        <v>0</v>
      </c>
      <c r="BL99" s="17" t="s">
        <v>163</v>
      </c>
      <c r="BM99" s="225" t="s">
        <v>1481</v>
      </c>
    </row>
    <row r="100" s="2" customFormat="1">
      <c r="A100" s="38"/>
      <c r="B100" s="39"/>
      <c r="C100" s="40"/>
      <c r="D100" s="227" t="s">
        <v>165</v>
      </c>
      <c r="E100" s="40"/>
      <c r="F100" s="228" t="s">
        <v>1480</v>
      </c>
      <c r="G100" s="40"/>
      <c r="H100" s="40"/>
      <c r="I100" s="229"/>
      <c r="J100" s="40"/>
      <c r="K100" s="40"/>
      <c r="L100" s="44"/>
      <c r="M100" s="230"/>
      <c r="N100" s="231"/>
      <c r="O100" s="84"/>
      <c r="P100" s="84"/>
      <c r="Q100" s="84"/>
      <c r="R100" s="84"/>
      <c r="S100" s="84"/>
      <c r="T100" s="85"/>
      <c r="U100" s="38"/>
      <c r="V100" s="38"/>
      <c r="W100" s="38"/>
      <c r="X100" s="38"/>
      <c r="Y100" s="38"/>
      <c r="Z100" s="38"/>
      <c r="AA100" s="38"/>
      <c r="AB100" s="38"/>
      <c r="AC100" s="38"/>
      <c r="AD100" s="38"/>
      <c r="AE100" s="38"/>
      <c r="AT100" s="17" t="s">
        <v>165</v>
      </c>
      <c r="AU100" s="17" t="s">
        <v>79</v>
      </c>
    </row>
    <row r="101" s="2" customFormat="1">
      <c r="A101" s="38"/>
      <c r="B101" s="39"/>
      <c r="C101" s="247" t="s">
        <v>162</v>
      </c>
      <c r="D101" s="247" t="s">
        <v>228</v>
      </c>
      <c r="E101" s="248" t="s">
        <v>1482</v>
      </c>
      <c r="F101" s="249" t="s">
        <v>1483</v>
      </c>
      <c r="G101" s="250" t="s">
        <v>286</v>
      </c>
      <c r="H101" s="251">
        <v>2.7799999999999998</v>
      </c>
      <c r="I101" s="252"/>
      <c r="J101" s="253">
        <f>ROUND(I101*H101,2)</f>
        <v>0</v>
      </c>
      <c r="K101" s="249" t="s">
        <v>161</v>
      </c>
      <c r="L101" s="44"/>
      <c r="M101" s="254" t="s">
        <v>19</v>
      </c>
      <c r="N101" s="255" t="s">
        <v>42</v>
      </c>
      <c r="O101" s="84"/>
      <c r="P101" s="223">
        <f>O101*H101</f>
        <v>0</v>
      </c>
      <c r="Q101" s="223">
        <v>0</v>
      </c>
      <c r="R101" s="223">
        <f>Q101*H101</f>
        <v>0</v>
      </c>
      <c r="S101" s="223">
        <v>0</v>
      </c>
      <c r="T101" s="224">
        <f>S101*H101</f>
        <v>0</v>
      </c>
      <c r="U101" s="38"/>
      <c r="V101" s="38"/>
      <c r="W101" s="38"/>
      <c r="X101" s="38"/>
      <c r="Y101" s="38"/>
      <c r="Z101" s="38"/>
      <c r="AA101" s="38"/>
      <c r="AB101" s="38"/>
      <c r="AC101" s="38"/>
      <c r="AD101" s="38"/>
      <c r="AE101" s="38"/>
      <c r="AR101" s="225" t="s">
        <v>163</v>
      </c>
      <c r="AT101" s="225" t="s">
        <v>228</v>
      </c>
      <c r="AU101" s="225" t="s">
        <v>79</v>
      </c>
      <c r="AY101" s="17" t="s">
        <v>154</v>
      </c>
      <c r="BE101" s="226">
        <f>IF(N101="základní",J101,0)</f>
        <v>0</v>
      </c>
      <c r="BF101" s="226">
        <f>IF(N101="snížená",J101,0)</f>
        <v>0</v>
      </c>
      <c r="BG101" s="226">
        <f>IF(N101="zákl. přenesená",J101,0)</f>
        <v>0</v>
      </c>
      <c r="BH101" s="226">
        <f>IF(N101="sníž. přenesená",J101,0)</f>
        <v>0</v>
      </c>
      <c r="BI101" s="226">
        <f>IF(N101="nulová",J101,0)</f>
        <v>0</v>
      </c>
      <c r="BJ101" s="17" t="s">
        <v>79</v>
      </c>
      <c r="BK101" s="226">
        <f>ROUND(I101*H101,2)</f>
        <v>0</v>
      </c>
      <c r="BL101" s="17" t="s">
        <v>163</v>
      </c>
      <c r="BM101" s="225" t="s">
        <v>1484</v>
      </c>
    </row>
    <row r="102" s="2" customFormat="1">
      <c r="A102" s="38"/>
      <c r="B102" s="39"/>
      <c r="C102" s="40"/>
      <c r="D102" s="227" t="s">
        <v>165</v>
      </c>
      <c r="E102" s="40"/>
      <c r="F102" s="228" t="s">
        <v>1485</v>
      </c>
      <c r="G102" s="40"/>
      <c r="H102" s="40"/>
      <c r="I102" s="229"/>
      <c r="J102" s="40"/>
      <c r="K102" s="40"/>
      <c r="L102" s="44"/>
      <c r="M102" s="230"/>
      <c r="N102" s="231"/>
      <c r="O102" s="84"/>
      <c r="P102" s="84"/>
      <c r="Q102" s="84"/>
      <c r="R102" s="84"/>
      <c r="S102" s="84"/>
      <c r="T102" s="85"/>
      <c r="U102" s="38"/>
      <c r="V102" s="38"/>
      <c r="W102" s="38"/>
      <c r="X102" s="38"/>
      <c r="Y102" s="38"/>
      <c r="Z102" s="38"/>
      <c r="AA102" s="38"/>
      <c r="AB102" s="38"/>
      <c r="AC102" s="38"/>
      <c r="AD102" s="38"/>
      <c r="AE102" s="38"/>
      <c r="AT102" s="17" t="s">
        <v>165</v>
      </c>
      <c r="AU102" s="17" t="s">
        <v>79</v>
      </c>
    </row>
    <row r="103" s="2" customFormat="1">
      <c r="A103" s="38"/>
      <c r="B103" s="39"/>
      <c r="C103" s="247" t="s">
        <v>205</v>
      </c>
      <c r="D103" s="247" t="s">
        <v>228</v>
      </c>
      <c r="E103" s="248" t="s">
        <v>1486</v>
      </c>
      <c r="F103" s="249" t="s">
        <v>1487</v>
      </c>
      <c r="G103" s="250" t="s">
        <v>1467</v>
      </c>
      <c r="H103" s="251">
        <v>1</v>
      </c>
      <c r="I103" s="252"/>
      <c r="J103" s="253">
        <f>ROUND(I103*H103,2)</f>
        <v>0</v>
      </c>
      <c r="K103" s="249" t="s">
        <v>161</v>
      </c>
      <c r="L103" s="44"/>
      <c r="M103" s="254" t="s">
        <v>19</v>
      </c>
      <c r="N103" s="255" t="s">
        <v>42</v>
      </c>
      <c r="O103" s="84"/>
      <c r="P103" s="223">
        <f>O103*H103</f>
        <v>0</v>
      </c>
      <c r="Q103" s="223">
        <v>0</v>
      </c>
      <c r="R103" s="223">
        <f>Q103*H103</f>
        <v>0</v>
      </c>
      <c r="S103" s="223">
        <v>0</v>
      </c>
      <c r="T103" s="224">
        <f>S103*H103</f>
        <v>0</v>
      </c>
      <c r="U103" s="38"/>
      <c r="V103" s="38"/>
      <c r="W103" s="38"/>
      <c r="X103" s="38"/>
      <c r="Y103" s="38"/>
      <c r="Z103" s="38"/>
      <c r="AA103" s="38"/>
      <c r="AB103" s="38"/>
      <c r="AC103" s="38"/>
      <c r="AD103" s="38"/>
      <c r="AE103" s="38"/>
      <c r="AR103" s="225" t="s">
        <v>163</v>
      </c>
      <c r="AT103" s="225" t="s">
        <v>228</v>
      </c>
      <c r="AU103" s="225" t="s">
        <v>79</v>
      </c>
      <c r="AY103" s="17" t="s">
        <v>154</v>
      </c>
      <c r="BE103" s="226">
        <f>IF(N103="základní",J103,0)</f>
        <v>0</v>
      </c>
      <c r="BF103" s="226">
        <f>IF(N103="snížená",J103,0)</f>
        <v>0</v>
      </c>
      <c r="BG103" s="226">
        <f>IF(N103="zákl. přenesená",J103,0)</f>
        <v>0</v>
      </c>
      <c r="BH103" s="226">
        <f>IF(N103="sníž. přenesená",J103,0)</f>
        <v>0</v>
      </c>
      <c r="BI103" s="226">
        <f>IF(N103="nulová",J103,0)</f>
        <v>0</v>
      </c>
      <c r="BJ103" s="17" t="s">
        <v>79</v>
      </c>
      <c r="BK103" s="226">
        <f>ROUND(I103*H103,2)</f>
        <v>0</v>
      </c>
      <c r="BL103" s="17" t="s">
        <v>163</v>
      </c>
      <c r="BM103" s="225" t="s">
        <v>1488</v>
      </c>
    </row>
    <row r="104" s="2" customFormat="1">
      <c r="A104" s="38"/>
      <c r="B104" s="39"/>
      <c r="C104" s="40"/>
      <c r="D104" s="227" t="s">
        <v>165</v>
      </c>
      <c r="E104" s="40"/>
      <c r="F104" s="228" t="s">
        <v>1487</v>
      </c>
      <c r="G104" s="40"/>
      <c r="H104" s="40"/>
      <c r="I104" s="229"/>
      <c r="J104" s="40"/>
      <c r="K104" s="40"/>
      <c r="L104" s="44"/>
      <c r="M104" s="230"/>
      <c r="N104" s="231"/>
      <c r="O104" s="84"/>
      <c r="P104" s="84"/>
      <c r="Q104" s="84"/>
      <c r="R104" s="84"/>
      <c r="S104" s="84"/>
      <c r="T104" s="85"/>
      <c r="U104" s="38"/>
      <c r="V104" s="38"/>
      <c r="W104" s="38"/>
      <c r="X104" s="38"/>
      <c r="Y104" s="38"/>
      <c r="Z104" s="38"/>
      <c r="AA104" s="38"/>
      <c r="AB104" s="38"/>
      <c r="AC104" s="38"/>
      <c r="AD104" s="38"/>
      <c r="AE104" s="38"/>
      <c r="AT104" s="17" t="s">
        <v>165</v>
      </c>
      <c r="AU104" s="17" t="s">
        <v>79</v>
      </c>
    </row>
    <row r="105" s="2" customFormat="1">
      <c r="A105" s="38"/>
      <c r="B105" s="39"/>
      <c r="C105" s="247" t="s">
        <v>213</v>
      </c>
      <c r="D105" s="247" t="s">
        <v>228</v>
      </c>
      <c r="E105" s="248" t="s">
        <v>1489</v>
      </c>
      <c r="F105" s="249" t="s">
        <v>1490</v>
      </c>
      <c r="G105" s="250" t="s">
        <v>1467</v>
      </c>
      <c r="H105" s="251">
        <v>1</v>
      </c>
      <c r="I105" s="252"/>
      <c r="J105" s="253">
        <f>ROUND(I105*H105,2)</f>
        <v>0</v>
      </c>
      <c r="K105" s="249" t="s">
        <v>161</v>
      </c>
      <c r="L105" s="44"/>
      <c r="M105" s="254" t="s">
        <v>19</v>
      </c>
      <c r="N105" s="255" t="s">
        <v>42</v>
      </c>
      <c r="O105" s="84"/>
      <c r="P105" s="223">
        <f>O105*H105</f>
        <v>0</v>
      </c>
      <c r="Q105" s="223">
        <v>0</v>
      </c>
      <c r="R105" s="223">
        <f>Q105*H105</f>
        <v>0</v>
      </c>
      <c r="S105" s="223">
        <v>0</v>
      </c>
      <c r="T105" s="224">
        <f>S105*H105</f>
        <v>0</v>
      </c>
      <c r="U105" s="38"/>
      <c r="V105" s="38"/>
      <c r="W105" s="38"/>
      <c r="X105" s="38"/>
      <c r="Y105" s="38"/>
      <c r="Z105" s="38"/>
      <c r="AA105" s="38"/>
      <c r="AB105" s="38"/>
      <c r="AC105" s="38"/>
      <c r="AD105" s="38"/>
      <c r="AE105" s="38"/>
      <c r="AR105" s="225" t="s">
        <v>163</v>
      </c>
      <c r="AT105" s="225" t="s">
        <v>228</v>
      </c>
      <c r="AU105" s="225" t="s">
        <v>79</v>
      </c>
      <c r="AY105" s="17" t="s">
        <v>154</v>
      </c>
      <c r="BE105" s="226">
        <f>IF(N105="základní",J105,0)</f>
        <v>0</v>
      </c>
      <c r="BF105" s="226">
        <f>IF(N105="snížená",J105,0)</f>
        <v>0</v>
      </c>
      <c r="BG105" s="226">
        <f>IF(N105="zákl. přenesená",J105,0)</f>
        <v>0</v>
      </c>
      <c r="BH105" s="226">
        <f>IF(N105="sníž. přenesená",J105,0)</f>
        <v>0</v>
      </c>
      <c r="BI105" s="226">
        <f>IF(N105="nulová",J105,0)</f>
        <v>0</v>
      </c>
      <c r="BJ105" s="17" t="s">
        <v>79</v>
      </c>
      <c r="BK105" s="226">
        <f>ROUND(I105*H105,2)</f>
        <v>0</v>
      </c>
      <c r="BL105" s="17" t="s">
        <v>163</v>
      </c>
      <c r="BM105" s="225" t="s">
        <v>1491</v>
      </c>
    </row>
    <row r="106" s="2" customFormat="1">
      <c r="A106" s="38"/>
      <c r="B106" s="39"/>
      <c r="C106" s="40"/>
      <c r="D106" s="227" t="s">
        <v>165</v>
      </c>
      <c r="E106" s="40"/>
      <c r="F106" s="228" t="s">
        <v>1490</v>
      </c>
      <c r="G106" s="40"/>
      <c r="H106" s="40"/>
      <c r="I106" s="229"/>
      <c r="J106" s="40"/>
      <c r="K106" s="40"/>
      <c r="L106" s="44"/>
      <c r="M106" s="230"/>
      <c r="N106" s="231"/>
      <c r="O106" s="84"/>
      <c r="P106" s="84"/>
      <c r="Q106" s="84"/>
      <c r="R106" s="84"/>
      <c r="S106" s="84"/>
      <c r="T106" s="85"/>
      <c r="U106" s="38"/>
      <c r="V106" s="38"/>
      <c r="W106" s="38"/>
      <c r="X106" s="38"/>
      <c r="Y106" s="38"/>
      <c r="Z106" s="38"/>
      <c r="AA106" s="38"/>
      <c r="AB106" s="38"/>
      <c r="AC106" s="38"/>
      <c r="AD106" s="38"/>
      <c r="AE106" s="38"/>
      <c r="AT106" s="17" t="s">
        <v>165</v>
      </c>
      <c r="AU106" s="17" t="s">
        <v>79</v>
      </c>
    </row>
    <row r="107" s="2" customFormat="1" ht="66.75" customHeight="1">
      <c r="A107" s="38"/>
      <c r="B107" s="39"/>
      <c r="C107" s="247" t="s">
        <v>217</v>
      </c>
      <c r="D107" s="247" t="s">
        <v>228</v>
      </c>
      <c r="E107" s="248" t="s">
        <v>1492</v>
      </c>
      <c r="F107" s="249" t="s">
        <v>1493</v>
      </c>
      <c r="G107" s="250" t="s">
        <v>1467</v>
      </c>
      <c r="H107" s="251">
        <v>1</v>
      </c>
      <c r="I107" s="252"/>
      <c r="J107" s="253">
        <f>ROUND(I107*H107,2)</f>
        <v>0</v>
      </c>
      <c r="K107" s="249" t="s">
        <v>161</v>
      </c>
      <c r="L107" s="44"/>
      <c r="M107" s="254" t="s">
        <v>19</v>
      </c>
      <c r="N107" s="255" t="s">
        <v>42</v>
      </c>
      <c r="O107" s="84"/>
      <c r="P107" s="223">
        <f>O107*H107</f>
        <v>0</v>
      </c>
      <c r="Q107" s="223">
        <v>0</v>
      </c>
      <c r="R107" s="223">
        <f>Q107*H107</f>
        <v>0</v>
      </c>
      <c r="S107" s="223">
        <v>0</v>
      </c>
      <c r="T107" s="224">
        <f>S107*H107</f>
        <v>0</v>
      </c>
      <c r="U107" s="38"/>
      <c r="V107" s="38"/>
      <c r="W107" s="38"/>
      <c r="X107" s="38"/>
      <c r="Y107" s="38"/>
      <c r="Z107" s="38"/>
      <c r="AA107" s="38"/>
      <c r="AB107" s="38"/>
      <c r="AC107" s="38"/>
      <c r="AD107" s="38"/>
      <c r="AE107" s="38"/>
      <c r="AR107" s="225" t="s">
        <v>163</v>
      </c>
      <c r="AT107" s="225" t="s">
        <v>228</v>
      </c>
      <c r="AU107" s="225" t="s">
        <v>79</v>
      </c>
      <c r="AY107" s="17" t="s">
        <v>154</v>
      </c>
      <c r="BE107" s="226">
        <f>IF(N107="základní",J107,0)</f>
        <v>0</v>
      </c>
      <c r="BF107" s="226">
        <f>IF(N107="snížená",J107,0)</f>
        <v>0</v>
      </c>
      <c r="BG107" s="226">
        <f>IF(N107="zákl. přenesená",J107,0)</f>
        <v>0</v>
      </c>
      <c r="BH107" s="226">
        <f>IF(N107="sníž. přenesená",J107,0)</f>
        <v>0</v>
      </c>
      <c r="BI107" s="226">
        <f>IF(N107="nulová",J107,0)</f>
        <v>0</v>
      </c>
      <c r="BJ107" s="17" t="s">
        <v>79</v>
      </c>
      <c r="BK107" s="226">
        <f>ROUND(I107*H107,2)</f>
        <v>0</v>
      </c>
      <c r="BL107" s="17" t="s">
        <v>163</v>
      </c>
      <c r="BM107" s="225" t="s">
        <v>1494</v>
      </c>
    </row>
    <row r="108" s="2" customFormat="1">
      <c r="A108" s="38"/>
      <c r="B108" s="39"/>
      <c r="C108" s="40"/>
      <c r="D108" s="227" t="s">
        <v>165</v>
      </c>
      <c r="E108" s="40"/>
      <c r="F108" s="228" t="s">
        <v>1493</v>
      </c>
      <c r="G108" s="40"/>
      <c r="H108" s="40"/>
      <c r="I108" s="229"/>
      <c r="J108" s="40"/>
      <c r="K108" s="40"/>
      <c r="L108" s="44"/>
      <c r="M108" s="230"/>
      <c r="N108" s="231"/>
      <c r="O108" s="84"/>
      <c r="P108" s="84"/>
      <c r="Q108" s="84"/>
      <c r="R108" s="84"/>
      <c r="S108" s="84"/>
      <c r="T108" s="85"/>
      <c r="U108" s="38"/>
      <c r="V108" s="38"/>
      <c r="W108" s="38"/>
      <c r="X108" s="38"/>
      <c r="Y108" s="38"/>
      <c r="Z108" s="38"/>
      <c r="AA108" s="38"/>
      <c r="AB108" s="38"/>
      <c r="AC108" s="38"/>
      <c r="AD108" s="38"/>
      <c r="AE108" s="38"/>
      <c r="AT108" s="17" t="s">
        <v>165</v>
      </c>
      <c r="AU108" s="17" t="s">
        <v>79</v>
      </c>
    </row>
    <row r="109" s="2" customFormat="1">
      <c r="A109" s="38"/>
      <c r="B109" s="39"/>
      <c r="C109" s="247" t="s">
        <v>293</v>
      </c>
      <c r="D109" s="247" t="s">
        <v>228</v>
      </c>
      <c r="E109" s="248" t="s">
        <v>1495</v>
      </c>
      <c r="F109" s="249" t="s">
        <v>1496</v>
      </c>
      <c r="G109" s="250" t="s">
        <v>1193</v>
      </c>
      <c r="H109" s="251">
        <v>2</v>
      </c>
      <c r="I109" s="252"/>
      <c r="J109" s="253">
        <f>ROUND(I109*H109,2)</f>
        <v>0</v>
      </c>
      <c r="K109" s="249" t="s">
        <v>161</v>
      </c>
      <c r="L109" s="44"/>
      <c r="M109" s="254" t="s">
        <v>19</v>
      </c>
      <c r="N109" s="255" t="s">
        <v>42</v>
      </c>
      <c r="O109" s="84"/>
      <c r="P109" s="223">
        <f>O109*H109</f>
        <v>0</v>
      </c>
      <c r="Q109" s="223">
        <v>0</v>
      </c>
      <c r="R109" s="223">
        <f>Q109*H109</f>
        <v>0</v>
      </c>
      <c r="S109" s="223">
        <v>0</v>
      </c>
      <c r="T109" s="224">
        <f>S109*H109</f>
        <v>0</v>
      </c>
      <c r="U109" s="38"/>
      <c r="V109" s="38"/>
      <c r="W109" s="38"/>
      <c r="X109" s="38"/>
      <c r="Y109" s="38"/>
      <c r="Z109" s="38"/>
      <c r="AA109" s="38"/>
      <c r="AB109" s="38"/>
      <c r="AC109" s="38"/>
      <c r="AD109" s="38"/>
      <c r="AE109" s="38"/>
      <c r="AR109" s="225" t="s">
        <v>163</v>
      </c>
      <c r="AT109" s="225" t="s">
        <v>228</v>
      </c>
      <c r="AU109" s="225" t="s">
        <v>79</v>
      </c>
      <c r="AY109" s="17" t="s">
        <v>154</v>
      </c>
      <c r="BE109" s="226">
        <f>IF(N109="základní",J109,0)</f>
        <v>0</v>
      </c>
      <c r="BF109" s="226">
        <f>IF(N109="snížená",J109,0)</f>
        <v>0</v>
      </c>
      <c r="BG109" s="226">
        <f>IF(N109="zákl. přenesená",J109,0)</f>
        <v>0</v>
      </c>
      <c r="BH109" s="226">
        <f>IF(N109="sníž. přenesená",J109,0)</f>
        <v>0</v>
      </c>
      <c r="BI109" s="226">
        <f>IF(N109="nulová",J109,0)</f>
        <v>0</v>
      </c>
      <c r="BJ109" s="17" t="s">
        <v>79</v>
      </c>
      <c r="BK109" s="226">
        <f>ROUND(I109*H109,2)</f>
        <v>0</v>
      </c>
      <c r="BL109" s="17" t="s">
        <v>163</v>
      </c>
      <c r="BM109" s="225" t="s">
        <v>1497</v>
      </c>
    </row>
    <row r="110" s="2" customFormat="1">
      <c r="A110" s="38"/>
      <c r="B110" s="39"/>
      <c r="C110" s="40"/>
      <c r="D110" s="227" t="s">
        <v>165</v>
      </c>
      <c r="E110" s="40"/>
      <c r="F110" s="228" t="s">
        <v>1496</v>
      </c>
      <c r="G110" s="40"/>
      <c r="H110" s="40"/>
      <c r="I110" s="229"/>
      <c r="J110" s="40"/>
      <c r="K110" s="40"/>
      <c r="L110" s="44"/>
      <c r="M110" s="243"/>
      <c r="N110" s="244"/>
      <c r="O110" s="245"/>
      <c r="P110" s="245"/>
      <c r="Q110" s="245"/>
      <c r="R110" s="245"/>
      <c r="S110" s="245"/>
      <c r="T110" s="246"/>
      <c r="U110" s="38"/>
      <c r="V110" s="38"/>
      <c r="W110" s="38"/>
      <c r="X110" s="38"/>
      <c r="Y110" s="38"/>
      <c r="Z110" s="38"/>
      <c r="AA110" s="38"/>
      <c r="AB110" s="38"/>
      <c r="AC110" s="38"/>
      <c r="AD110" s="38"/>
      <c r="AE110" s="38"/>
      <c r="AT110" s="17" t="s">
        <v>165</v>
      </c>
      <c r="AU110" s="17" t="s">
        <v>79</v>
      </c>
    </row>
    <row r="111" s="2" customFormat="1" ht="6.96" customHeight="1">
      <c r="A111" s="38"/>
      <c r="B111" s="59"/>
      <c r="C111" s="60"/>
      <c r="D111" s="60"/>
      <c r="E111" s="60"/>
      <c r="F111" s="60"/>
      <c r="G111" s="60"/>
      <c r="H111" s="60"/>
      <c r="I111" s="60"/>
      <c r="J111" s="60"/>
      <c r="K111" s="60"/>
      <c r="L111" s="44"/>
      <c r="M111" s="38"/>
      <c r="O111" s="38"/>
      <c r="P111" s="38"/>
      <c r="Q111" s="38"/>
      <c r="R111" s="38"/>
      <c r="S111" s="38"/>
      <c r="T111" s="38"/>
      <c r="U111" s="38"/>
      <c r="V111" s="38"/>
      <c r="W111" s="38"/>
      <c r="X111" s="38"/>
      <c r="Y111" s="38"/>
      <c r="Z111" s="38"/>
      <c r="AA111" s="38"/>
      <c r="AB111" s="38"/>
      <c r="AC111" s="38"/>
      <c r="AD111" s="38"/>
      <c r="AE111" s="38"/>
    </row>
  </sheetData>
  <sheetProtection sheet="1" autoFilter="0" formatColumns="0" formatRows="0" objects="1" scenarios="1" spinCount="100000" saltValue="l0TFAkL1dWFZLmEkcaDInFQmFIbrTlLLpo6PZ2q6YqOmf3luGV0R7N6b9Rncj3VOy2CGYL2igpHESV6fi8cq2A==" hashValue="WVIqShX+HNt9CnofMZLq7TJdlCZmw4nnLK2zNzrSHcXLSbAx/IB3yO4jX6rtkkIVcpzASwPHaJpKnOFV1aJRTg==" algorithmName="SHA-512" password="CC35"/>
  <autoFilter ref="C80:K110"/>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Zaplatílek Radek, Ing.</dc:creator>
  <cp:lastModifiedBy>Zaplatílek Radek, Ing.</cp:lastModifiedBy>
  <dcterms:created xsi:type="dcterms:W3CDTF">2021-07-02T05:34:23Z</dcterms:created>
  <dcterms:modified xsi:type="dcterms:W3CDTF">2021-07-02T05:34:39Z</dcterms:modified>
</cp:coreProperties>
</file>