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840" windowHeight="7740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Objektová skladba" sheetId="22" r:id="rId6"/>
    <sheet name="Seznam dokumentace stavby" sheetId="8" r:id="rId7"/>
    <sheet name="Seznam SO_XX-XX-XX" sheetId="17" r:id="rId8"/>
    <sheet name="Seznam podobjektů" sheetId="20" r:id="rId9"/>
    <sheet name="Seznam SO_XX-XX-XX_04" sheetId="19" r:id="rId10"/>
    <sheet name="Seznam SK_XX-XX-XX" sheetId="18" r:id="rId11"/>
    <sheet name="Dokumentace dle 499_2006" sheetId="10" state="hidden" r:id="rId12"/>
  </sheets>
  <definedNames>
    <definedName name="_Hlk514684084" localSheetId="11">'Dokumentace dle 499_2006'!$A$44</definedName>
    <definedName name="_Hlk514758472" localSheetId="11">'Dokumentace dle 499_2006'!$A$57</definedName>
    <definedName name="_Hlk514826614" localSheetId="11">'Dokumentace dle 499_2006'!$A$2</definedName>
    <definedName name="_Hlk5216194" localSheetId="11">'Dokumentace dle 499_2006'!$A$12</definedName>
    <definedName name="_xlnm.Print_Area" localSheetId="0">'List stavby'!$A$1:$B$17</definedName>
    <definedName name="_xlnm.Print_Area" localSheetId="2">'Rozpiska_celé stavby'!$A$1:$AQ$49</definedName>
    <definedName name="_xlnm.Print_Area" localSheetId="4">'Rozpiska_vložené přílohy'!$A$1:$AQ$15</definedName>
    <definedName name="_xlnm.Print_Area" localSheetId="3">Rozpiska_základní!$A$1:$AQ$56</definedName>
  </definedNames>
  <calcPr calcId="145621"/>
</workbook>
</file>

<file path=xl/calcChain.xml><?xml version="1.0" encoding="utf-8"?>
<calcChain xmlns="http://schemas.openxmlformats.org/spreadsheetml/2006/main">
  <c r="AG10" i="21" l="1"/>
  <c r="AG51" i="6"/>
  <c r="AG43" i="16"/>
  <c r="AK14" i="21"/>
  <c r="AI14" i="21"/>
  <c r="AM14" i="21"/>
  <c r="AL14" i="21"/>
  <c r="AG14" i="21" l="1"/>
  <c r="AF14" i="21"/>
  <c r="AF55" i="6"/>
  <c r="AG55" i="6"/>
  <c r="W55" i="6"/>
  <c r="AD55" i="6"/>
  <c r="AC55" i="6"/>
  <c r="AB55" i="6"/>
  <c r="AA55" i="6"/>
  <c r="Z55" i="6"/>
  <c r="Y55" i="6"/>
  <c r="X55" i="6"/>
  <c r="U55" i="6"/>
  <c r="Q55" i="6"/>
  <c r="T55" i="6"/>
  <c r="S55" i="6"/>
  <c r="R55" i="6"/>
  <c r="AA40" i="16" l="1"/>
  <c r="AG12" i="21" l="1"/>
  <c r="AG53" i="6"/>
  <c r="O14" i="21" l="1"/>
  <c r="M14" i="21"/>
  <c r="L14" i="21"/>
  <c r="N14" i="21"/>
  <c r="K42" i="16"/>
  <c r="K40" i="16" l="1"/>
  <c r="AG45" i="16"/>
  <c r="O48" i="16"/>
  <c r="AM40" i="16"/>
  <c r="J48" i="16" s="1"/>
  <c r="AM42" i="6"/>
  <c r="L48" i="16" l="1"/>
  <c r="D48" i="16"/>
  <c r="H48" i="16"/>
  <c r="A48" i="16"/>
  <c r="E48" i="16"/>
  <c r="I48" i="16"/>
  <c r="M48" i="16"/>
  <c r="C48" i="16"/>
  <c r="G48" i="16"/>
  <c r="B48" i="16"/>
  <c r="F48" i="16"/>
  <c r="N48" i="16"/>
  <c r="AM55" i="6"/>
  <c r="AL55" i="6"/>
  <c r="AK55" i="6"/>
  <c r="AI55" i="6"/>
  <c r="C14" i="21" l="1"/>
  <c r="B14" i="21"/>
  <c r="J14" i="21"/>
  <c r="I14" i="21"/>
  <c r="H14" i="21"/>
  <c r="G14" i="21"/>
  <c r="F14" i="21"/>
  <c r="E14" i="21"/>
  <c r="D14" i="21"/>
  <c r="A14" i="21"/>
  <c r="AQ14" i="21"/>
  <c r="AP14" i="21"/>
  <c r="AO14" i="21"/>
  <c r="AD14" i="21"/>
  <c r="AC14" i="21"/>
  <c r="AB14" i="21"/>
  <c r="AA14" i="21"/>
  <c r="Z14" i="21"/>
  <c r="Y14" i="21"/>
  <c r="X14" i="21"/>
  <c r="W14" i="21"/>
  <c r="U14" i="21"/>
  <c r="T14" i="21"/>
  <c r="S14" i="21"/>
  <c r="R14" i="21"/>
  <c r="Q14" i="21"/>
  <c r="K40" i="6"/>
  <c r="J55" i="6"/>
  <c r="D55" i="6" l="1"/>
  <c r="H55" i="6"/>
  <c r="C55" i="6"/>
  <c r="A55" i="6"/>
  <c r="E55" i="6"/>
  <c r="I55" i="6"/>
  <c r="G55" i="6"/>
  <c r="B55" i="6"/>
  <c r="F55" i="6"/>
  <c r="C2" i="13"/>
  <c r="D9" i="20" l="1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48" i="16"/>
  <c r="AQ48" i="16" l="1"/>
  <c r="AP48" i="16"/>
  <c r="AO48" i="16"/>
  <c r="L39" i="16"/>
  <c r="L38" i="16"/>
  <c r="K37" i="16"/>
  <c r="K36" i="16"/>
  <c r="K34" i="16"/>
  <c r="K33" i="16"/>
  <c r="K32" i="16"/>
  <c r="K31" i="16"/>
  <c r="L35" i="6"/>
  <c r="L34" i="6"/>
  <c r="K33" i="6"/>
  <c r="K32" i="6"/>
  <c r="C2" i="8" l="1"/>
  <c r="K30" i="6" l="1"/>
  <c r="K29" i="6"/>
  <c r="K28" i="6"/>
  <c r="K27" i="6"/>
  <c r="AL43" i="6"/>
  <c r="O55" i="6"/>
  <c r="K42" i="6"/>
  <c r="AQ55" i="6"/>
  <c r="AP55" i="6"/>
  <c r="AO55" i="6"/>
  <c r="L55" i="6" l="1"/>
  <c r="M55" i="6"/>
  <c r="N55" i="6"/>
</calcChain>
</file>

<file path=xl/sharedStrings.xml><?xml version="1.0" encoding="utf-8"?>
<sst xmlns="http://schemas.openxmlformats.org/spreadsheetml/2006/main" count="1958" uniqueCount="738">
  <si>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</si>
  <si>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</si>
  <si>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</si>
  <si>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</si>
  <si>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</si>
  <si>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</si>
  <si>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</si>
  <si>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</si>
  <si>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</si>
  <si>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</si>
  <si>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</si>
  <si>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</si>
  <si>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</si>
  <si>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</si>
  <si>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</si>
  <si>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</si>
  <si>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</si>
  <si>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</si>
  <si>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</si>
  <si>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</si>
  <si>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>Stavebí správa západ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</si>
  <si>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</si>
  <si>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</si>
  <si>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</si>
  <si>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</si>
  <si>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</si>
  <si>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</si>
  <si>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</si>
  <si>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Olomoucký, Moravskoslezský</t>
  </si>
  <si>
    <t>Označení části:</t>
  </si>
  <si>
    <t>Číslo přílohy:</t>
  </si>
  <si>
    <t>Revize:</t>
  </si>
  <si>
    <t>Popis:</t>
  </si>
  <si>
    <t>Sokolovská 1995/278, 190 00 Praha 9</t>
  </si>
  <si>
    <t>Dlážděná 1003/7, 110 00 Praha 1</t>
  </si>
  <si>
    <t>Strašnice [731943]</t>
  </si>
  <si>
    <t>0101 B1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</si>
  <si>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</si>
  <si>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</si>
  <si>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</si>
  <si>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</si>
  <si>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</si>
  <si>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</si>
  <si>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</si>
  <si>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</si>
  <si>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</si>
  <si>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</si>
  <si>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</si>
  <si>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</si>
  <si>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</si>
  <si>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</si>
  <si>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</si>
  <si>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</si>
  <si>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</si>
  <si>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</si>
  <si>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</si>
  <si>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</si>
  <si>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</si>
  <si>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</si>
  <si>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</si>
  <si>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</si>
  <si>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</si>
  <si>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</si>
  <si>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</si>
  <si>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</si>
  <si>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</si>
  <si>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</si>
  <si>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</si>
  <si>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</si>
  <si>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</si>
  <si>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</si>
  <si>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</si>
  <si>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</si>
  <si>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</si>
  <si>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</si>
  <si>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</si>
  <si>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</si>
  <si>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</si>
  <si>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</si>
  <si>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</si>
  <si>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</si>
  <si>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</si>
  <si>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</si>
  <si>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</si>
  <si>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</si>
  <si>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</si>
  <si>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</si>
  <si>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</si>
  <si>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</si>
  <si>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</si>
  <si>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</si>
  <si>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</si>
  <si>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</si>
  <si>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</si>
  <si>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</si>
  <si>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</si>
  <si>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</si>
  <si>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</si>
  <si>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</si>
  <si>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</si>
  <si>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</si>
  <si>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</si>
  <si>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</si>
  <si>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</si>
  <si>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</si>
  <si>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</si>
  <si>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</si>
  <si>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</si>
  <si>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</si>
  <si>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</si>
  <si>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</si>
  <si>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</si>
  <si>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</si>
  <si>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</si>
  <si>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</si>
  <si>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</si>
  <si>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</si>
  <si>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</si>
  <si>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</si>
  <si>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</si>
  <si>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</si>
  <si>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</si>
  <si>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</si>
  <si>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</si>
  <si>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</si>
  <si>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</si>
  <si>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</si>
  <si>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</si>
  <si>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</si>
  <si>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</si>
  <si>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</si>
  <si>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</si>
  <si>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</si>
  <si>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</si>
  <si>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</si>
  <si>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</si>
  <si>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</si>
  <si>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</si>
  <si>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</si>
  <si>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</si>
  <si>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</si>
  <si>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</si>
  <si>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</si>
  <si>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</si>
  <si>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</si>
  <si>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</si>
  <si>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</si>
  <si>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</si>
  <si>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</si>
  <si>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</si>
  <si>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</si>
  <si>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</si>
  <si>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</si>
  <si>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</si>
  <si>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</si>
  <si>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</si>
  <si>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</si>
  <si>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</si>
  <si>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</si>
  <si>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</si>
  <si>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</si>
  <si>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</si>
  <si>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</si>
  <si>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</si>
  <si>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</si>
  <si>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</si>
  <si>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</si>
  <si>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</si>
  <si>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</si>
  <si>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</si>
  <si>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</si>
  <si>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</si>
  <si>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</si>
  <si>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</si>
  <si>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</si>
  <si>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</si>
  <si>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</si>
  <si>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</si>
  <si>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</si>
  <si>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</si>
  <si>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</si>
  <si>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</si>
  <si>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</si>
  <si>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</si>
  <si>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</si>
  <si>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</si>
  <si>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</si>
  <si>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</si>
  <si>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</si>
  <si>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</si>
  <si>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</si>
  <si>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</si>
  <si>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</si>
  <si>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</si>
  <si>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</si>
  <si>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</si>
  <si>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</si>
  <si>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</si>
  <si>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</si>
  <si>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</si>
  <si>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</si>
  <si>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</si>
  <si>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</si>
  <si>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</si>
  <si>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</si>
  <si>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</si>
  <si>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</si>
  <si>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</si>
  <si>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</si>
  <si>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</si>
  <si>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</si>
  <si>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</si>
  <si>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</si>
  <si>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</si>
  <si>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</si>
  <si>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</si>
  <si>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</si>
  <si>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</si>
  <si>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</si>
  <si>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</si>
  <si>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</si>
  <si>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</si>
  <si>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</si>
  <si>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</si>
  <si>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</si>
  <si>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</si>
  <si>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</si>
  <si>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</si>
  <si>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</si>
  <si>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</si>
  <si>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</si>
  <si>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</si>
  <si>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</si>
  <si>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</si>
  <si>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</si>
  <si>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</si>
  <si>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</si>
  <si>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</si>
  <si>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</si>
  <si>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</si>
  <si>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</si>
  <si>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</si>
  <si>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</si>
  <si>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</si>
  <si>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</si>
  <si>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</si>
  <si>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</si>
  <si>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</si>
  <si>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</si>
  <si>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</si>
  <si>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</si>
  <si>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</si>
  <si>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</si>
  <si>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</si>
  <si>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</si>
  <si>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</si>
  <si>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</si>
  <si>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</si>
  <si>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</si>
  <si>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</si>
  <si>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</si>
  <si>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</si>
  <si>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</si>
  <si>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</si>
  <si>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</si>
  <si>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</si>
  <si>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</si>
  <si>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</si>
  <si>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</si>
  <si>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</si>
  <si>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</si>
  <si>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</si>
  <si>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</si>
  <si>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</si>
  <si>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</si>
  <si>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</si>
  <si>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</si>
  <si>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</si>
  <si>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</si>
  <si>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</si>
  <si>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</si>
  <si>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</si>
  <si>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</si>
  <si>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</si>
  <si>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</si>
  <si>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</si>
  <si>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</si>
  <si>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</si>
  <si>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</si>
  <si>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</si>
  <si>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</si>
  <si>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</si>
  <si>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</si>
  <si>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</si>
  <si>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</si>
  <si>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</si>
  <si>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</si>
  <si>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</si>
  <si>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</si>
  <si>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</si>
  <si>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</si>
  <si>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</si>
  <si>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</si>
  <si>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</si>
  <si>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</si>
  <si>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</si>
  <si>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</si>
  <si>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</si>
  <si>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</si>
  <si>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</si>
  <si>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</si>
  <si>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</si>
  <si>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</si>
  <si>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</si>
  <si>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</si>
  <si>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</si>
  <si>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</si>
  <si>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</si>
  <si>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</si>
  <si>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</si>
  <si>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</si>
  <si>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</si>
  <si>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</si>
  <si>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</si>
  <si>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</si>
  <si>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</si>
  <si>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</si>
  <si>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</si>
  <si>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</si>
  <si>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</si>
  <si>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</si>
  <si>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</si>
  <si>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</si>
  <si>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</si>
  <si>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</si>
  <si>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</si>
  <si>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</si>
  <si>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</si>
  <si>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</si>
  <si>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</si>
  <si>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</si>
  <si>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</si>
  <si>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</si>
  <si>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</si>
  <si>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</si>
  <si>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</si>
  <si>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</si>
  <si>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</si>
  <si>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</si>
  <si>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</si>
  <si>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</si>
  <si>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</si>
  <si>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</si>
  <si>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</si>
  <si>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</si>
  <si>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</si>
  <si>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</si>
  <si>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</si>
  <si>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</si>
  <si>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</si>
  <si>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</si>
  <si>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</si>
  <si>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</si>
  <si>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</si>
  <si>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</si>
  <si>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</si>
  <si>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</si>
  <si>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</si>
  <si>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</si>
  <si>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</si>
  <si>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</si>
  <si>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</si>
  <si>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</si>
  <si>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</si>
  <si>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</si>
  <si>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</si>
  <si>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</si>
  <si>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</si>
  <si>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</si>
  <si>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</si>
  <si>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</si>
  <si>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</si>
  <si>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</si>
  <si>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</si>
  <si>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</si>
  <si>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</si>
  <si>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</si>
  <si>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</si>
  <si>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</si>
  <si>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</si>
  <si>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</si>
  <si>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</si>
  <si>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</si>
  <si>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</si>
  <si>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</si>
  <si>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</si>
  <si>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</si>
  <si>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</si>
  <si>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</si>
  <si>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</si>
  <si>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</si>
  <si>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</si>
  <si>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</si>
  <si>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</si>
  <si>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</si>
  <si>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</si>
  <si>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</si>
  <si>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</si>
  <si>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</si>
  <si>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</si>
  <si>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</si>
  <si>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</si>
  <si>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</si>
  <si>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</si>
  <si>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</si>
  <si>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</si>
  <si>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</si>
  <si>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</si>
  <si>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</si>
  <si>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</si>
  <si>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</si>
  <si>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</si>
  <si>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</si>
  <si>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</si>
  <si>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</si>
  <si>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</si>
  <si>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</si>
  <si>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Výpravní budova Horní Dolní - Technika prostředí staveb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</si>
  <si>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</si>
  <si>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</si>
  <si>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</si>
  <si>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</si>
  <si>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</si>
  <si>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</si>
  <si>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</si>
  <si>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</si>
  <si>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</si>
  <si>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</si>
  <si>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</si>
  <si>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</si>
  <si>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</si>
  <si>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</si>
  <si>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</si>
  <si>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</si>
  <si>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</si>
  <si>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</si>
  <si>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</si>
  <si>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</si>
  <si>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</si>
  <si>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</si>
  <si>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</si>
  <si>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</si>
  <si>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</si>
  <si>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</si>
  <si>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</si>
  <si>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</si>
  <si>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</si>
  <si>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</si>
  <si>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</si>
  <si>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</si>
  <si>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</si>
  <si>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</si>
  <si>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</si>
  <si>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</si>
  <si>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</si>
  <si>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.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</si>
  <si>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</si>
  <si>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</si>
  <si>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</si>
  <si>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</si>
  <si>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</si>
  <si>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</si>
  <si>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</si>
  <si>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</si>
  <si>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</si>
  <si>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</si>
  <si>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</si>
  <si>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</si>
  <si>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</si>
  <si>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jméno odpovědné osoby Objednatele</t>
  </si>
  <si>
    <t>Organizace:</t>
  </si>
  <si>
    <t>Název organizace del SOD</t>
  </si>
  <si>
    <t>Razítko oprávněné osoby:</t>
  </si>
  <si>
    <t>Hlavní projektant (HIP):</t>
  </si>
  <si>
    <t>(s uvedením autorizované osoby a čísla oprávnění)</t>
  </si>
  <si>
    <t>SXXXXXXXXX</t>
  </si>
  <si>
    <t>DSP</t>
  </si>
  <si>
    <t>Správa železnic, státní organizace</t>
  </si>
  <si>
    <t>(otisk razítka počtu paré)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</si>
  <si>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</si>
  <si>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</si>
  <si>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</si>
  <si>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</si>
  <si>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</si>
  <si>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</si>
  <si>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Ing. Lumír Potměšilý</t>
  </si>
  <si>
    <t>Konečná 1a, 180 00 Praha 8</t>
  </si>
  <si>
    <t xml:space="preserve">XYZ </t>
  </si>
  <si>
    <t>Ing. Monika Báječná</t>
  </si>
  <si>
    <t>Označení invstora:</t>
  </si>
  <si>
    <t>DOZ a další nástavbové systémy</t>
  </si>
  <si>
    <t>xx-01-1x</t>
  </si>
  <si>
    <t>xx-01-2x</t>
  </si>
  <si>
    <t>xx-01-3x</t>
  </si>
  <si>
    <t>xx-01-4x</t>
  </si>
  <si>
    <t>xx-01-5x</t>
  </si>
  <si>
    <t>xx-01-6x</t>
  </si>
  <si>
    <t>xx-01-7x</t>
  </si>
  <si>
    <t>xx-02-1x</t>
  </si>
  <si>
    <t>xx-02-2x</t>
  </si>
  <si>
    <t>xx-02-3x</t>
  </si>
  <si>
    <t>xx-02-4x</t>
  </si>
  <si>
    <t>xx-02-6x</t>
  </si>
  <si>
    <t>xx-02-7x</t>
  </si>
  <si>
    <t>xx-02-8x</t>
  </si>
  <si>
    <t>xx-02-9x</t>
  </si>
  <si>
    <t>xx-02-0x</t>
  </si>
  <si>
    <t>xx-03-1x</t>
  </si>
  <si>
    <t>xx-03-2x</t>
  </si>
  <si>
    <t>xx-03-3x</t>
  </si>
  <si>
    <t>xx-03-4x</t>
  </si>
  <si>
    <t>xx-03-5x</t>
  </si>
  <si>
    <t>xx-03-6x</t>
  </si>
  <si>
    <t>xx-03-7x</t>
  </si>
  <si>
    <t>xx-03-8x</t>
  </si>
  <si>
    <t>xx-03-9x</t>
  </si>
  <si>
    <t>xx-04-1x</t>
  </si>
  <si>
    <t>xx-04-2x</t>
  </si>
  <si>
    <t>xx-04-3x</t>
  </si>
  <si>
    <t>xx-04-4x</t>
  </si>
  <si>
    <t>xx-04-5x</t>
  </si>
  <si>
    <t>xx-10-xx</t>
  </si>
  <si>
    <t>xx-11-xx</t>
  </si>
  <si>
    <t>xx-12-xx</t>
  </si>
  <si>
    <t>xx-13-xx</t>
  </si>
  <si>
    <t>xx-14-xx</t>
  </si>
  <si>
    <t>xx-20-xx</t>
  </si>
  <si>
    <t>xx-21-xx</t>
  </si>
  <si>
    <t>xx-22-xx</t>
  </si>
  <si>
    <t>xx-23-xx</t>
  </si>
  <si>
    <t>xx-24-xx</t>
  </si>
  <si>
    <t>xx-25-xx</t>
  </si>
  <si>
    <t>xx-30-xx</t>
  </si>
  <si>
    <t>xx-31-xx</t>
  </si>
  <si>
    <t>xx-32-xx</t>
  </si>
  <si>
    <t>xx-33-xx</t>
  </si>
  <si>
    <t>xx-40-xx</t>
  </si>
  <si>
    <t>xx-50-xx</t>
  </si>
  <si>
    <t>xx-51-xx</t>
  </si>
  <si>
    <t>xx-52-xx</t>
  </si>
  <si>
    <t>xx-59-xx</t>
  </si>
  <si>
    <t>xx-60-xx</t>
  </si>
  <si>
    <t>xx-61-xx</t>
  </si>
  <si>
    <t>xx-71-xx</t>
  </si>
  <si>
    <t>xx-72-xx</t>
  </si>
  <si>
    <t>xx-73-xx</t>
  </si>
  <si>
    <t>xx-74-xx</t>
  </si>
  <si>
    <t>xx-75-xx</t>
  </si>
  <si>
    <t>xx-76-xx</t>
  </si>
  <si>
    <t>xx-77-xx</t>
  </si>
  <si>
    <t>xx-78-xx</t>
  </si>
  <si>
    <t>xx-79-xx</t>
  </si>
  <si>
    <t>xx-81-xx</t>
  </si>
  <si>
    <t>xx-82-xx</t>
  </si>
  <si>
    <t>xx-83-xx</t>
  </si>
  <si>
    <t>xx-84-xx</t>
  </si>
  <si>
    <t>xx-85-xx</t>
  </si>
  <si>
    <t>xx-86-xx</t>
  </si>
  <si>
    <t>xx-87-xx</t>
  </si>
  <si>
    <t>xx-88-xx</t>
  </si>
  <si>
    <t>xx-91-xx</t>
  </si>
  <si>
    <t>xx-92-xx</t>
  </si>
  <si>
    <t>xx-93-xx</t>
  </si>
  <si>
    <t>xx-94-xx</t>
  </si>
  <si>
    <t>xx-95-xx</t>
  </si>
  <si>
    <t>xx-96-xx</t>
  </si>
  <si>
    <t>xx-97-xx</t>
  </si>
  <si>
    <t>01-1</t>
  </si>
  <si>
    <t>01-2</t>
  </si>
  <si>
    <t>01-3</t>
  </si>
  <si>
    <t>01-4</t>
  </si>
  <si>
    <t>01-5</t>
  </si>
  <si>
    <t>01-6</t>
  </si>
  <si>
    <t>01-7</t>
  </si>
  <si>
    <t>02-1</t>
  </si>
  <si>
    <t>02-2</t>
  </si>
  <si>
    <t>02-3</t>
  </si>
  <si>
    <t>02-4</t>
  </si>
  <si>
    <t>02-6</t>
  </si>
  <si>
    <t>02-7</t>
  </si>
  <si>
    <t>02-8</t>
  </si>
  <si>
    <t>02-9</t>
  </si>
  <si>
    <t>02-0</t>
  </si>
  <si>
    <t>03-1</t>
  </si>
  <si>
    <t>03-2</t>
  </si>
  <si>
    <t>03-3</t>
  </si>
  <si>
    <t>03-4</t>
  </si>
  <si>
    <t>03-5</t>
  </si>
  <si>
    <t>03-6</t>
  </si>
  <si>
    <t>03-7</t>
  </si>
  <si>
    <t>03-8</t>
  </si>
  <si>
    <t>03-9</t>
  </si>
  <si>
    <t>04-1</t>
  </si>
  <si>
    <t>04-2</t>
  </si>
  <si>
    <t>04-3</t>
  </si>
  <si>
    <t>04-4</t>
  </si>
  <si>
    <t>04-5</t>
  </si>
  <si>
    <t>13</t>
  </si>
  <si>
    <t>14</t>
  </si>
  <si>
    <t>20</t>
  </si>
  <si>
    <t>21</t>
  </si>
  <si>
    <t>22</t>
  </si>
  <si>
    <t>23</t>
  </si>
  <si>
    <t>24</t>
  </si>
  <si>
    <t>31</t>
  </si>
  <si>
    <t>32</t>
  </si>
  <si>
    <t>33</t>
  </si>
  <si>
    <t>40</t>
  </si>
  <si>
    <t>50</t>
  </si>
  <si>
    <t>51</t>
  </si>
  <si>
    <t>52</t>
  </si>
  <si>
    <t>59</t>
  </si>
  <si>
    <t>60</t>
  </si>
  <si>
    <t>61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</si>
  <si>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</si>
  <si>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</si>
  <si>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</si>
  <si>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</si>
  <si>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</si>
  <si>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</si>
  <si>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</si>
  <si>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</si>
  <si>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</si>
  <si>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</si>
  <si>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</si>
  <si>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</si>
  <si>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</si>
  <si>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</si>
  <si>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</si>
  <si>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</si>
  <si>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</si>
  <si>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91</t>
  </si>
  <si>
    <t>92</t>
  </si>
  <si>
    <t>93</t>
  </si>
  <si>
    <t>94</t>
  </si>
  <si>
    <t>95</t>
  </si>
  <si>
    <t>96</t>
  </si>
  <si>
    <t>97</t>
  </si>
  <si>
    <t>Označení Objektů</t>
  </si>
  <si>
    <t>kódové rozlišení typu Objektů</t>
  </si>
  <si>
    <t>Název profesní skupiny</t>
  </si>
  <si>
    <t xml:space="preserve">Staniční zabezpečovací zařízení </t>
  </si>
  <si>
    <t xml:space="preserve">Traťové zabezpečovací zařízení </t>
  </si>
  <si>
    <t xml:space="preserve">Přejezdové zabezpečovací zařízení </t>
  </si>
  <si>
    <t xml:space="preserve">Spádovištní zabezpečovací zařízení </t>
  </si>
  <si>
    <t xml:space="preserve">Dálkové ovládání zabezpečovacího zařízení </t>
  </si>
  <si>
    <t>Elektrická požární a zabezpečovací signalizace (EPS, EZS)</t>
  </si>
  <si>
    <t>Jiná sdělovací zařízení</t>
  </si>
  <si>
    <t>Dispečerská řídící technika</t>
  </si>
  <si>
    <t xml:space="preserve">Technologie rozvoden VVN/VN </t>
  </si>
  <si>
    <t>Silnoproudá technologie trakčních napájecích stanic</t>
  </si>
  <si>
    <t xml:space="preserve">Silnoproudá technologie trakčních spínacích stanic </t>
  </si>
  <si>
    <t xml:space="preserve">Technologie transformačních stanic VN/NN </t>
  </si>
  <si>
    <t>Silnoproudá technologie elektrických stanic 6 kV, 50 Hz pro napájení zabezpečovacího zař</t>
  </si>
  <si>
    <t xml:space="preserve">Provozní rozvod silnoproudu </t>
  </si>
  <si>
    <t>Osobní výtahy, schodišťové výtahy</t>
  </si>
  <si>
    <t xml:space="preserve">Eskalátory </t>
  </si>
  <si>
    <t>Ostatní výše nezařazené technologické zařízení</t>
  </si>
  <si>
    <t>Železniční svršek a spodek</t>
  </si>
  <si>
    <t>Železniční svršek</t>
  </si>
  <si>
    <t>Železniční spodek, skalní svahy</t>
  </si>
  <si>
    <t>Železniční přejezdy</t>
  </si>
  <si>
    <t>Výstroj trati</t>
  </si>
  <si>
    <t>Mosty</t>
  </si>
  <si>
    <t>Propustky</t>
  </si>
  <si>
    <t>Silniční mosty, propustky</t>
  </si>
  <si>
    <t>Opěrné zdi</t>
  </si>
  <si>
    <t>Zárubní a obkladní zdi</t>
  </si>
  <si>
    <t>Návěstní lávky a krakorce</t>
  </si>
  <si>
    <t>Kanalizace, ČOV</t>
  </si>
  <si>
    <t>Vodovody, suchovody</t>
  </si>
  <si>
    <t>Plynovody</t>
  </si>
  <si>
    <t>Parkovací a cyklo-parkovací stání pro veřejnost</t>
  </si>
  <si>
    <t>Ostatní zpevněné plochy a prostranství</t>
  </si>
  <si>
    <t>Dopravní opatření</t>
  </si>
  <si>
    <t>Pozemní objekty výpravních budov a budov zastávek</t>
  </si>
  <si>
    <t>Pozemní objekty provozních a technologických budov</t>
  </si>
  <si>
    <t xml:space="preserve">Pozemní objekty skladových a ostatních budov </t>
  </si>
  <si>
    <t xml:space="preserve">Přístřešky na nástupištích </t>
  </si>
  <si>
    <t xml:space="preserve">Individuální protihluková opatření </t>
  </si>
  <si>
    <t xml:space="preserve">Orientační systém </t>
  </si>
  <si>
    <t xml:space="preserve">Demolice </t>
  </si>
  <si>
    <t>Drobná architektura a oplocení.</t>
  </si>
  <si>
    <t xml:space="preserve">Trakční vedení </t>
  </si>
  <si>
    <t xml:space="preserve">Napájecí stanice (měnírna, trakční transformovna) - stavební část </t>
  </si>
  <si>
    <t xml:space="preserve">Ohřev výměn (elektrický, plynový) </t>
  </si>
  <si>
    <t xml:space="preserve">Elektrické předtápěcí zařízení </t>
  </si>
  <si>
    <t>Rozvody VN, NN, osvětlení, dálkové ovládání odpojovačů</t>
  </si>
  <si>
    <t xml:space="preserve">Ukolejnění kovových konstrukcí </t>
  </si>
  <si>
    <t xml:space="preserve">Vnější uzemnění. </t>
  </si>
  <si>
    <t>Příprava území</t>
  </si>
  <si>
    <t>Kácení</t>
  </si>
  <si>
    <t>Úprava vodotečí</t>
  </si>
  <si>
    <t>Rekultivace</t>
  </si>
  <si>
    <t xml:space="preserve">Ostatní vegetační úprava 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</si>
  <si>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</si>
  <si>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</si>
  <si>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</si>
  <si>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</si>
  <si>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</si>
  <si>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</si>
  <si>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</si>
  <si>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</si>
  <si>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</si>
  <si>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</si>
  <si>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Dálková optická, závěsná kabelizace (DK, DOK, ZOK)</t>
  </si>
  <si>
    <t>02-5</t>
  </si>
  <si>
    <t>xx-02-5x</t>
  </si>
  <si>
    <t>D.1.4.5</t>
  </si>
  <si>
    <t>SK xx-00-xx</t>
  </si>
  <si>
    <t>SO 52-50-01</t>
  </si>
  <si>
    <t xml:space="preserve">Zastřešení nástupišť a výstupů z podchodu </t>
  </si>
  <si>
    <t>Rekonstrukce žst. Horní Dolní</t>
  </si>
  <si>
    <t>/</t>
  </si>
  <si>
    <t>SO 52-13-02</t>
  </si>
  <si>
    <t>Železniční přejezd v ev. km 123,456</t>
  </si>
  <si>
    <t>Dokumentace objektu</t>
  </si>
  <si>
    <t>Ing. Petronela Rozhodná</t>
  </si>
  <si>
    <t>Teodor Pomalý</t>
  </si>
  <si>
    <t>Olomoucký</t>
  </si>
  <si>
    <t xml:space="preserve"> Zábřeh na Moravě [789429]</t>
  </si>
  <si>
    <t xml:space="preserve"> 1:100</t>
  </si>
  <si>
    <t>2 x A4</t>
  </si>
  <si>
    <t>0.002</t>
  </si>
  <si>
    <t>SO 52-50-02</t>
  </si>
  <si>
    <t>ŽST Osek, přístupové komunikace na nástupiště</t>
  </si>
  <si>
    <t xml:space="preserve">ŽST Osek, komunikace obec Osek </t>
  </si>
  <si>
    <t>Název objektu/dílčí části: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</si>
</sst>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color theme="1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7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ck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thin">
        <color theme="0" tint="-4.9989318521683403E-2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/>
      <right style="thin">
        <color indexed="64"/>
      </right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8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1" applyFont="1" applyAlignment="1">
      <alignment vertical="center"/>
    </xf>
    <xf numFmtId="49" fontId="3" fillId="0" borderId="59" xfId="1" applyNumberFormat="1" applyFont="1" applyBorder="1" applyAlignment="1">
      <alignment horizontal="center" vertical="center"/>
    </xf>
    <xf numFmtId="49" fontId="8" fillId="0" borderId="59" xfId="1" applyNumberFormat="1" applyFont="1" applyBorder="1" applyAlignment="1">
      <alignment horizontal="center" vertical="center"/>
    </xf>
    <xf numFmtId="49" fontId="18" fillId="0" borderId="59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8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3" fillId="0" borderId="83" xfId="0" applyFont="1" applyFill="1" applyBorder="1" applyAlignment="1">
      <alignment vertical="top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21" fillId="0" borderId="87" xfId="0" applyFont="1" applyBorder="1" applyAlignment="1">
      <alignment horizontal="center" vertical="center" wrapText="1"/>
    </xf>
    <xf numFmtId="0" fontId="22" fillId="0" borderId="88" xfId="0" applyFont="1" applyBorder="1" applyAlignment="1">
      <alignment vertical="center" shrinkToFit="1"/>
    </xf>
    <xf numFmtId="0" fontId="0" fillId="0" borderId="90" xfId="0" applyBorder="1"/>
    <xf numFmtId="0" fontId="22" fillId="6" borderId="91" xfId="0" applyFont="1" applyFill="1" applyBorder="1" applyAlignment="1">
      <alignment vertical="center"/>
    </xf>
    <xf numFmtId="0" fontId="0" fillId="6" borderId="93" xfId="0" applyFill="1" applyBorder="1"/>
    <xf numFmtId="0" fontId="22" fillId="7" borderId="91" xfId="0" applyFont="1" applyFill="1" applyBorder="1" applyAlignment="1">
      <alignment vertical="center"/>
    </xf>
    <xf numFmtId="0" fontId="0" fillId="7" borderId="93" xfId="0" applyFill="1" applyBorder="1"/>
    <xf numFmtId="0" fontId="22" fillId="8" borderId="91" xfId="0" applyFont="1" applyFill="1" applyBorder="1" applyAlignment="1">
      <alignment vertical="center"/>
    </xf>
    <xf numFmtId="0" fontId="0" fillId="8" borderId="93" xfId="0" applyFill="1" applyBorder="1"/>
    <xf numFmtId="0" fontId="22" fillId="9" borderId="91" xfId="0" applyFont="1" applyFill="1" applyBorder="1" applyAlignment="1">
      <alignment vertical="center"/>
    </xf>
    <xf numFmtId="0" fontId="0" fillId="9" borderId="93" xfId="0" applyFill="1" applyBorder="1"/>
    <xf numFmtId="0" fontId="0" fillId="9" borderId="93" xfId="0" applyFill="1" applyBorder="1" applyAlignment="1">
      <alignment horizontal="left" vertical="center"/>
    </xf>
    <xf numFmtId="0" fontId="22" fillId="10" borderId="91" xfId="0" applyFont="1" applyFill="1" applyBorder="1" applyAlignment="1">
      <alignment vertical="center"/>
    </xf>
    <xf numFmtId="0" fontId="0" fillId="10" borderId="93" xfId="0" applyFill="1" applyBorder="1"/>
    <xf numFmtId="0" fontId="0" fillId="10" borderId="93" xfId="0" applyFill="1" applyBorder="1" applyAlignment="1">
      <alignment horizontal="left" vertical="center"/>
    </xf>
    <xf numFmtId="0" fontId="22" fillId="11" borderId="91" xfId="0" applyFont="1" applyFill="1" applyBorder="1" applyAlignment="1">
      <alignment vertical="center"/>
    </xf>
    <xf numFmtId="0" fontId="0" fillId="11" borderId="93" xfId="0" applyFill="1" applyBorder="1"/>
    <xf numFmtId="0" fontId="0" fillId="11" borderId="93" xfId="0" applyFill="1" applyBorder="1" applyAlignment="1">
      <alignment horizontal="left" vertical="center"/>
    </xf>
    <xf numFmtId="0" fontId="22" fillId="11" borderId="94" xfId="0" applyFont="1" applyFill="1" applyBorder="1" applyAlignment="1">
      <alignment vertical="center"/>
    </xf>
    <xf numFmtId="0" fontId="0" fillId="11" borderId="95" xfId="0" applyFill="1" applyBorder="1"/>
    <xf numFmtId="0" fontId="0" fillId="11" borderId="95" xfId="0" applyFill="1" applyBorder="1" applyAlignment="1">
      <alignment horizontal="left" vertical="center"/>
    </xf>
    <xf numFmtId="0" fontId="20" fillId="0" borderId="96" xfId="0" applyFont="1" applyBorder="1" applyAlignment="1">
      <alignment vertical="center"/>
    </xf>
    <xf numFmtId="0" fontId="20" fillId="0" borderId="97" xfId="0" applyFont="1" applyBorder="1" applyAlignment="1">
      <alignment vertical="center"/>
    </xf>
    <xf numFmtId="0" fontId="20" fillId="0" borderId="98" xfId="0" applyFont="1" applyBorder="1" applyAlignment="1">
      <alignment vertical="center"/>
    </xf>
    <xf numFmtId="0" fontId="0" fillId="9" borderId="93" xfId="0" applyFont="1" applyFill="1" applyBorder="1" applyAlignment="1">
      <alignment horizontal="left" vertical="center"/>
    </xf>
    <xf numFmtId="0" fontId="0" fillId="10" borderId="93" xfId="0" applyFont="1" applyFill="1" applyBorder="1" applyAlignment="1">
      <alignment horizontal="left" vertical="center"/>
    </xf>
    <xf numFmtId="0" fontId="0" fillId="11" borderId="93" xfId="0" applyFont="1" applyFill="1" applyBorder="1" applyAlignment="1">
      <alignment horizontal="left" vertical="center"/>
    </xf>
    <xf numFmtId="0" fontId="0" fillId="11" borderId="95" xfId="0" applyFont="1" applyFill="1" applyBorder="1" applyAlignment="1">
      <alignment horizontal="left" vertical="center"/>
    </xf>
    <xf numFmtId="0" fontId="0" fillId="0" borderId="99" xfId="0" applyFont="1" applyBorder="1" applyAlignment="1">
      <alignment vertical="center"/>
    </xf>
    <xf numFmtId="0" fontId="0" fillId="0" borderId="89" xfId="0" applyFont="1" applyBorder="1" applyAlignment="1">
      <alignment vertical="center"/>
    </xf>
    <xf numFmtId="0" fontId="0" fillId="6" borderId="100" xfId="0" applyFont="1" applyFill="1" applyBorder="1" applyAlignment="1">
      <alignment vertical="center"/>
    </xf>
    <xf numFmtId="0" fontId="0" fillId="6" borderId="92" xfId="0" applyFont="1" applyFill="1" applyBorder="1" applyAlignment="1">
      <alignment vertical="center"/>
    </xf>
    <xf numFmtId="0" fontId="0" fillId="7" borderId="100" xfId="0" applyFont="1" applyFill="1" applyBorder="1" applyAlignment="1">
      <alignment vertical="center"/>
    </xf>
    <xf numFmtId="0" fontId="0" fillId="7" borderId="92" xfId="0" applyFont="1" applyFill="1" applyBorder="1" applyAlignment="1">
      <alignment vertical="center"/>
    </xf>
    <xf numFmtId="0" fontId="0" fillId="8" borderId="100" xfId="0" applyFont="1" applyFill="1" applyBorder="1" applyAlignment="1">
      <alignment vertical="center"/>
    </xf>
    <xf numFmtId="0" fontId="0" fillId="8" borderId="92" xfId="0" applyFont="1" applyFill="1" applyBorder="1" applyAlignment="1">
      <alignment vertical="center"/>
    </xf>
    <xf numFmtId="0" fontId="20" fillId="0" borderId="0" xfId="0" applyFont="1"/>
    <xf numFmtId="0" fontId="3" fillId="0" borderId="102" xfId="0" applyFont="1" applyBorder="1" applyAlignment="1">
      <alignment vertical="center"/>
    </xf>
    <xf numFmtId="0" fontId="3" fillId="0" borderId="93" xfId="0" applyFont="1" applyBorder="1" applyAlignment="1">
      <alignment vertical="center"/>
    </xf>
    <xf numFmtId="0" fontId="6" fillId="0" borderId="102" xfId="0" applyFont="1" applyBorder="1" applyAlignment="1">
      <alignment vertical="center"/>
    </xf>
    <xf numFmtId="0" fontId="6" fillId="0" borderId="93" xfId="0" applyFont="1" applyBorder="1" applyAlignment="1">
      <alignment vertical="center"/>
    </xf>
    <xf numFmtId="0" fontId="6" fillId="0" borderId="103" xfId="0" applyFont="1" applyBorder="1" applyAlignment="1">
      <alignment vertical="center"/>
    </xf>
    <xf numFmtId="0" fontId="5" fillId="0" borderId="102" xfId="0" applyFont="1" applyBorder="1" applyAlignment="1">
      <alignment vertical="center"/>
    </xf>
    <xf numFmtId="0" fontId="5" fillId="0" borderId="93" xfId="0" applyFont="1" applyBorder="1" applyAlignment="1">
      <alignment vertical="center"/>
    </xf>
    <xf numFmtId="0" fontId="5" fillId="0" borderId="103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3" fillId="0" borderId="102" xfId="0" applyFont="1" applyBorder="1" applyAlignment="1">
      <alignment horizontal="left" vertical="center"/>
    </xf>
    <xf numFmtId="0" fontId="3" fillId="0" borderId="93" xfId="0" applyFont="1" applyBorder="1" applyAlignment="1">
      <alignment horizontal="left" vertical="center"/>
    </xf>
    <xf numFmtId="0" fontId="3" fillId="0" borderId="103" xfId="0" applyFont="1" applyBorder="1" applyAlignment="1">
      <alignment horizontal="left" vertical="center"/>
    </xf>
    <xf numFmtId="0" fontId="1" fillId="0" borderId="102" xfId="0" applyFont="1" applyBorder="1"/>
    <xf numFmtId="0" fontId="1" fillId="0" borderId="93" xfId="0" applyFont="1" applyBorder="1"/>
    <xf numFmtId="0" fontId="1" fillId="0" borderId="103" xfId="0" applyFont="1" applyBorder="1"/>
    <xf numFmtId="0" fontId="1" fillId="0" borderId="104" xfId="0" applyFont="1" applyBorder="1"/>
    <xf numFmtId="0" fontId="1" fillId="0" borderId="105" xfId="0" applyFont="1" applyBorder="1"/>
    <xf numFmtId="0" fontId="1" fillId="0" borderId="106" xfId="0" applyFont="1" applyBorder="1"/>
    <xf numFmtId="0" fontId="6" fillId="0" borderId="10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09" xfId="0" applyFont="1" applyBorder="1" applyAlignment="1">
      <alignment vertical="center"/>
    </xf>
    <xf numFmtId="0" fontId="0" fillId="0" borderId="101" xfId="0" applyBorder="1" applyAlignment="1">
      <alignment horizontal="left" vertical="center"/>
    </xf>
    <xf numFmtId="0" fontId="0" fillId="6" borderId="103" xfId="0" applyFill="1" applyBorder="1" applyAlignment="1">
      <alignment horizontal="left" vertical="center"/>
    </xf>
    <xf numFmtId="0" fontId="0" fillId="7" borderId="103" xfId="0" applyFill="1" applyBorder="1" applyAlignment="1">
      <alignment horizontal="left" vertical="center"/>
    </xf>
    <xf numFmtId="0" fontId="0" fillId="8" borderId="103" xfId="0" applyFill="1" applyBorder="1" applyAlignment="1">
      <alignment horizontal="left" vertical="center"/>
    </xf>
    <xf numFmtId="0" fontId="0" fillId="9" borderId="103" xfId="0" applyFill="1" applyBorder="1" applyAlignment="1">
      <alignment horizontal="left" vertical="center"/>
    </xf>
    <xf numFmtId="0" fontId="0" fillId="10" borderId="103" xfId="0" applyFill="1" applyBorder="1" applyAlignment="1">
      <alignment horizontal="left" vertical="center"/>
    </xf>
    <xf numFmtId="0" fontId="0" fillId="11" borderId="103" xfId="0" applyFill="1" applyBorder="1" applyAlignment="1">
      <alignment horizontal="left" vertical="center"/>
    </xf>
    <xf numFmtId="0" fontId="0" fillId="11" borderId="115" xfId="0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0" fontId="1" fillId="0" borderId="67" xfId="0" applyFont="1" applyFill="1" applyBorder="1" applyAlignment="1">
      <alignment horizontal="center" vertical="center"/>
    </xf>
    <xf numFmtId="0" fontId="9" fillId="0" borderId="17" xfId="1" applyFont="1" applyBorder="1" applyAlignment="1">
      <alignment vertical="center"/>
    </xf>
    <xf numFmtId="0" fontId="15" fillId="0" borderId="13" xfId="1" applyFont="1" applyBorder="1" applyAlignment="1">
      <alignment vertical="center"/>
    </xf>
    <xf numFmtId="0" fontId="16" fillId="0" borderId="13" xfId="1" applyFont="1" applyBorder="1" applyAlignment="1">
      <alignment horizontal="left" vertical="center"/>
    </xf>
    <xf numFmtId="0" fontId="16" fillId="0" borderId="16" xfId="1" applyFont="1" applyBorder="1" applyAlignment="1">
      <alignment horizontal="left" vertical="center"/>
    </xf>
    <xf numFmtId="0" fontId="5" fillId="12" borderId="110" xfId="0" applyFont="1" applyFill="1" applyBorder="1" applyAlignment="1">
      <alignment horizontal="left" vertical="top" wrapText="1"/>
    </xf>
    <xf numFmtId="14" fontId="5" fillId="12" borderId="111" xfId="0" applyNumberFormat="1" applyFont="1" applyFill="1" applyBorder="1" applyAlignment="1">
      <alignment horizontal="left" vertical="top" wrapText="1"/>
    </xf>
    <xf numFmtId="0" fontId="5" fillId="13" borderId="110" xfId="0" applyFont="1" applyFill="1" applyBorder="1" applyAlignment="1">
      <alignment horizontal="left" vertical="top" wrapText="1"/>
    </xf>
    <xf numFmtId="14" fontId="5" fillId="13" borderId="111" xfId="0" applyNumberFormat="1" applyFont="1" applyFill="1" applyBorder="1" applyAlignment="1">
      <alignment horizontal="left" vertical="top" wrapText="1"/>
    </xf>
    <xf numFmtId="49" fontId="18" fillId="0" borderId="1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3" fillId="0" borderId="20" xfId="1" applyNumberFormat="1" applyFont="1" applyBorder="1" applyAlignment="1">
      <alignment vertical="center"/>
    </xf>
    <xf numFmtId="49" fontId="18" fillId="0" borderId="20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8" fillId="0" borderId="81" xfId="1" applyNumberFormat="1" applyFont="1" applyBorder="1" applyAlignment="1">
      <alignment horizontal="center" vertical="center"/>
    </xf>
    <xf numFmtId="14" fontId="3" fillId="0" borderId="119" xfId="1" applyNumberFormat="1" applyFont="1" applyBorder="1" applyAlignment="1">
      <alignment horizontal="left" vertical="center"/>
    </xf>
    <xf numFmtId="49" fontId="8" fillId="0" borderId="120" xfId="1" applyNumberFormat="1" applyFont="1" applyBorder="1" applyAlignment="1">
      <alignment horizontal="center" vertical="center"/>
    </xf>
    <xf numFmtId="49" fontId="8" fillId="0" borderId="82" xfId="1" applyNumberFormat="1" applyFont="1" applyBorder="1" applyAlignment="1">
      <alignment horizontal="center" vertical="center"/>
    </xf>
    <xf numFmtId="49" fontId="18" fillId="0" borderId="11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3" fillId="0" borderId="121" xfId="1" applyNumberFormat="1" applyFont="1" applyBorder="1" applyAlignment="1">
      <alignment horizontal="center" vertical="center"/>
    </xf>
    <xf numFmtId="0" fontId="4" fillId="0" borderId="123" xfId="1" applyFont="1" applyBorder="1" applyAlignment="1">
      <alignment vertical="center" wrapText="1"/>
    </xf>
    <xf numFmtId="0" fontId="8" fillId="0" borderId="125" xfId="1" applyFont="1" applyBorder="1" applyAlignment="1">
      <alignment vertical="center"/>
    </xf>
    <xf numFmtId="0" fontId="8" fillId="0" borderId="126" xfId="1" applyFont="1" applyBorder="1" applyAlignment="1">
      <alignment vertical="center"/>
    </xf>
    <xf numFmtId="49" fontId="18" fillId="0" borderId="121" xfId="1" applyNumberFormat="1" applyFont="1" applyBorder="1" applyAlignment="1">
      <alignment horizontal="center" vertical="center"/>
    </xf>
    <xf numFmtId="0" fontId="4" fillId="0" borderId="127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textRotation="90"/>
    </xf>
    <xf numFmtId="0" fontId="3" fillId="0" borderId="81" xfId="1" applyFont="1" applyBorder="1" applyAlignment="1">
      <alignment horizontal="left" vertical="center"/>
    </xf>
    <xf numFmtId="14" fontId="3" fillId="0" borderId="82" xfId="1" applyNumberFormat="1" applyFont="1" applyBorder="1" applyAlignment="1">
      <alignment horizontal="left" vertical="center"/>
    </xf>
    <xf numFmtId="0" fontId="9" fillId="0" borderId="122" xfId="1" applyFont="1" applyBorder="1" applyAlignment="1">
      <alignment vertical="center"/>
    </xf>
    <xf numFmtId="0" fontId="9" fillId="0" borderId="26" xfId="1" applyFont="1" applyBorder="1" applyAlignment="1">
      <alignment vertical="center"/>
    </xf>
    <xf numFmtId="0" fontId="15" fillId="0" borderId="26" xfId="1" applyFont="1" applyBorder="1" applyAlignment="1">
      <alignment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7" fillId="0" borderId="117" xfId="1" applyFont="1" applyBorder="1" applyAlignment="1">
      <alignment horizontal="left" vertical="center"/>
    </xf>
    <xf numFmtId="0" fontId="17" fillId="0" borderId="117" xfId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top"/>
    </xf>
    <xf numFmtId="0" fontId="11" fillId="0" borderId="30" xfId="0" applyFont="1" applyBorder="1" applyAlignment="1">
      <alignment vertical="center"/>
    </xf>
    <xf numFmtId="0" fontId="11" fillId="0" borderId="13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33" xfId="0" applyFont="1" applyBorder="1" applyAlignment="1">
      <alignment vertical="center"/>
    </xf>
    <xf numFmtId="0" fontId="11" fillId="0" borderId="133" xfId="0" applyFont="1" applyBorder="1" applyAlignment="1">
      <alignment vertical="center"/>
    </xf>
    <xf numFmtId="0" fontId="3" fillId="12" borderId="75" xfId="0" applyFont="1" applyFill="1" applyBorder="1" applyAlignment="1">
      <alignment vertical="top"/>
    </xf>
    <xf numFmtId="0" fontId="3" fillId="12" borderId="81" xfId="0" applyFont="1" applyFill="1" applyBorder="1" applyAlignment="1">
      <alignment vertical="center"/>
    </xf>
    <xf numFmtId="14" fontId="3" fillId="12" borderId="81" xfId="0" applyNumberFormat="1" applyFont="1" applyFill="1" applyBorder="1" applyAlignment="1">
      <alignment horizontal="left" vertical="center"/>
    </xf>
    <xf numFmtId="0" fontId="6" fillId="12" borderId="81" xfId="0" applyFont="1" applyFill="1" applyBorder="1" applyAlignment="1">
      <alignment vertical="center"/>
    </xf>
    <xf numFmtId="0" fontId="3" fillId="12" borderId="82" xfId="0" applyFont="1" applyFill="1" applyBorder="1" applyAlignment="1">
      <alignment vertical="top"/>
    </xf>
    <xf numFmtId="0" fontId="3" fillId="12" borderId="73" xfId="0" applyFont="1" applyFill="1" applyBorder="1" applyAlignment="1">
      <alignment vertical="center"/>
    </xf>
    <xf numFmtId="0" fontId="3" fillId="12" borderId="73" xfId="0" applyFont="1" applyFill="1" applyBorder="1" applyAlignment="1">
      <alignment vertical="top"/>
    </xf>
    <xf numFmtId="0" fontId="3" fillId="12" borderId="84" xfId="0" applyFont="1" applyFill="1" applyBorder="1" applyAlignment="1">
      <alignment vertical="top"/>
    </xf>
    <xf numFmtId="0" fontId="3" fillId="12" borderId="73" xfId="0" applyFont="1" applyFill="1" applyBorder="1" applyAlignment="1">
      <alignment horizontal="left" vertical="top"/>
    </xf>
    <xf numFmtId="0" fontId="4" fillId="12" borderId="82" xfId="0" applyFont="1" applyFill="1" applyBorder="1" applyAlignment="1">
      <alignment vertical="top"/>
    </xf>
    <xf numFmtId="0" fontId="3" fillId="0" borderId="133" xfId="0" applyFont="1" applyBorder="1" applyAlignment="1">
      <alignment horizontal="center" vertical="center"/>
    </xf>
    <xf numFmtId="0" fontId="3" fillId="0" borderId="140" xfId="0" applyFont="1" applyBorder="1" applyAlignment="1">
      <alignment vertical="center"/>
    </xf>
    <xf numFmtId="0" fontId="12" fillId="0" borderId="65" xfId="0" applyFont="1" applyBorder="1" applyAlignment="1">
      <alignment vertical="center"/>
    </xf>
    <xf numFmtId="0" fontId="12" fillId="0" borderId="63" xfId="0" applyFont="1" applyBorder="1" applyAlignment="1">
      <alignment vertical="center"/>
    </xf>
    <xf numFmtId="0" fontId="12" fillId="0" borderId="66" xfId="0" applyFont="1" applyBorder="1" applyAlignment="1">
      <alignment vertical="center"/>
    </xf>
    <xf numFmtId="0" fontId="12" fillId="0" borderId="65" xfId="0" applyFont="1" applyBorder="1" applyAlignment="1">
      <alignment vertical="top"/>
    </xf>
    <xf numFmtId="0" fontId="12" fillId="0" borderId="63" xfId="0" applyFont="1" applyBorder="1" applyAlignment="1">
      <alignment vertical="top"/>
    </xf>
    <xf numFmtId="0" fontId="3" fillId="0" borderId="136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3" fillId="0" borderId="137" xfId="0" applyFont="1" applyBorder="1" applyAlignment="1">
      <alignment vertical="center"/>
    </xf>
    <xf numFmtId="0" fontId="8" fillId="0" borderId="86" xfId="0" applyFont="1" applyBorder="1" applyAlignment="1">
      <alignment vertical="center"/>
    </xf>
    <xf numFmtId="0" fontId="3" fillId="0" borderId="138" xfId="0" applyFont="1" applyBorder="1" applyAlignment="1">
      <alignment vertical="center"/>
    </xf>
    <xf numFmtId="0" fontId="3" fillId="0" borderId="86" xfId="0" applyFont="1" applyBorder="1" applyAlignment="1">
      <alignment vertical="top"/>
    </xf>
    <xf numFmtId="0" fontId="3" fillId="0" borderId="135" xfId="0" applyFont="1" applyBorder="1" applyAlignment="1">
      <alignment vertical="top"/>
    </xf>
    <xf numFmtId="0" fontId="27" fillId="0" borderId="0" xfId="0" applyFont="1"/>
    <xf numFmtId="49" fontId="9" fillId="0" borderId="0" xfId="0" applyNumberFormat="1" applyFont="1" applyBorder="1" applyAlignment="1">
      <alignment vertical="center"/>
    </xf>
    <xf numFmtId="0" fontId="5" fillId="12" borderId="8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9" fillId="14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81" xfId="0" applyBorder="1" applyAlignment="1">
      <alignment horizontal="left"/>
    </xf>
    <xf numFmtId="0" fontId="0" fillId="0" borderId="82" xfId="0" applyBorder="1" applyAlignment="1">
      <alignment horizontal="left"/>
    </xf>
    <xf numFmtId="0" fontId="0" fillId="0" borderId="83" xfId="0" applyBorder="1" applyAlignment="1">
      <alignment horizontal="left"/>
    </xf>
    <xf numFmtId="0" fontId="0" fillId="0" borderId="149" xfId="0" applyBorder="1" applyAlignment="1">
      <alignment horizontal="left"/>
    </xf>
    <xf numFmtId="0" fontId="16" fillId="15" borderId="72" xfId="0" applyFont="1" applyFill="1" applyBorder="1" applyAlignment="1">
      <alignment horizontal="center" vertical="center" wrapText="1"/>
    </xf>
    <xf numFmtId="0" fontId="0" fillId="0" borderId="84" xfId="0" applyBorder="1" applyAlignment="1">
      <alignment horizontal="left"/>
    </xf>
    <xf numFmtId="0" fontId="0" fillId="0" borderId="154" xfId="0" applyBorder="1" applyAlignment="1">
      <alignment horizontal="left"/>
    </xf>
    <xf numFmtId="49" fontId="16" fillId="15" borderId="151" xfId="0" applyNumberFormat="1" applyFont="1" applyFill="1" applyBorder="1" applyAlignment="1">
      <alignment horizontal="center" vertical="center" wrapText="1"/>
    </xf>
    <xf numFmtId="49" fontId="0" fillId="0" borderId="148" xfId="0" applyNumberFormat="1" applyBorder="1" applyAlignment="1">
      <alignment horizontal="center"/>
    </xf>
    <xf numFmtId="49" fontId="0" fillId="0" borderId="59" xfId="0" applyNumberFormat="1" applyBorder="1" applyAlignment="1">
      <alignment horizontal="center"/>
    </xf>
    <xf numFmtId="49" fontId="0" fillId="0" borderId="146" xfId="0" applyNumberFormat="1" applyBorder="1" applyAlignment="1">
      <alignment horizontal="center"/>
    </xf>
    <xf numFmtId="49" fontId="0" fillId="0" borderId="145" xfId="0" applyNumberFormat="1" applyBorder="1" applyAlignment="1">
      <alignment horizontal="center"/>
    </xf>
    <xf numFmtId="49" fontId="0" fillId="0" borderId="121" xfId="0" applyNumberFormat="1" applyBorder="1" applyAlignment="1">
      <alignment horizontal="center"/>
    </xf>
    <xf numFmtId="49" fontId="0" fillId="0" borderId="120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6" fillId="15" borderId="150" xfId="0" applyNumberFormat="1" applyFont="1" applyFill="1" applyBorder="1" applyAlignment="1">
      <alignment horizontal="center" vertical="center" wrapText="1"/>
    </xf>
    <xf numFmtId="49" fontId="0" fillId="0" borderId="147" xfId="0" applyNumberFormat="1" applyBorder="1" applyAlignment="1">
      <alignment horizontal="center"/>
    </xf>
    <xf numFmtId="49" fontId="0" fillId="0" borderId="125" xfId="0" applyNumberFormat="1" applyBorder="1" applyAlignment="1">
      <alignment horizontal="center"/>
    </xf>
    <xf numFmtId="49" fontId="0" fillId="0" borderId="78" xfId="0" applyNumberFormat="1" applyBorder="1" applyAlignment="1">
      <alignment horizontal="center"/>
    </xf>
    <xf numFmtId="49" fontId="0" fillId="0" borderId="153" xfId="0" applyNumberFormat="1" applyBorder="1" applyAlignment="1">
      <alignment horizontal="center"/>
    </xf>
    <xf numFmtId="49" fontId="0" fillId="0" borderId="152" xfId="0" applyNumberFormat="1" applyBorder="1" applyAlignment="1">
      <alignment horizontal="center"/>
    </xf>
    <xf numFmtId="49" fontId="0" fillId="0" borderId="126" xfId="0" applyNumberForma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8" fillId="0" borderId="0" xfId="0" applyFont="1"/>
    <xf numFmtId="0" fontId="7" fillId="0" borderId="0" xfId="0" applyFont="1" applyAlignment="1">
      <alignment horizontal="justify" vertical="center"/>
    </xf>
    <xf numFmtId="0" fontId="3" fillId="0" borderId="7" xfId="0" applyFont="1" applyBorder="1" applyAlignment="1">
      <alignment horizontal="center" vertical="center"/>
    </xf>
    <xf numFmtId="0" fontId="3" fillId="0" borderId="163" xfId="0" applyFont="1" applyBorder="1" applyAlignment="1">
      <alignment horizontal="center" vertical="center"/>
    </xf>
    <xf numFmtId="0" fontId="11" fillId="0" borderId="16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1" fillId="0" borderId="173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24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9" fillId="12" borderId="112" xfId="0" applyFont="1" applyFill="1" applyBorder="1" applyAlignment="1">
      <alignment horizontal="center" vertical="center"/>
    </xf>
    <xf numFmtId="0" fontId="9" fillId="12" borderId="113" xfId="0" applyFont="1" applyFill="1" applyBorder="1" applyAlignment="1">
      <alignment horizontal="center" vertical="center"/>
    </xf>
    <xf numFmtId="0" fontId="9" fillId="12" borderId="114" xfId="0" applyFont="1" applyFill="1" applyBorder="1" applyAlignment="1">
      <alignment horizontal="center" vertical="center"/>
    </xf>
    <xf numFmtId="0" fontId="9" fillId="13" borderId="112" xfId="0" applyFont="1" applyFill="1" applyBorder="1" applyAlignment="1">
      <alignment horizontal="center" vertical="center"/>
    </xf>
    <xf numFmtId="0" fontId="9" fillId="13" borderId="113" xfId="0" applyFont="1" applyFill="1" applyBorder="1" applyAlignment="1">
      <alignment horizontal="center" vertical="center"/>
    </xf>
    <xf numFmtId="0" fontId="9" fillId="13" borderId="114" xfId="0" applyFont="1" applyFill="1" applyBorder="1" applyAlignment="1">
      <alignment horizontal="center" vertical="center"/>
    </xf>
    <xf numFmtId="0" fontId="9" fillId="6" borderId="122" xfId="0" applyFont="1" applyFill="1" applyBorder="1" applyAlignment="1">
      <alignment horizontal="left" vertical="center"/>
    </xf>
    <xf numFmtId="0" fontId="9" fillId="6" borderId="26" xfId="0" applyFont="1" applyFill="1" applyBorder="1" applyAlignment="1">
      <alignment horizontal="left" vertical="center"/>
    </xf>
    <xf numFmtId="0" fontId="9" fillId="6" borderId="124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3" fillId="0" borderId="86" xfId="0" applyFont="1" applyBorder="1" applyAlignment="1">
      <alignment horizontal="left" vertical="center" wrapText="1"/>
    </xf>
    <xf numFmtId="0" fontId="3" fillId="0" borderId="137" xfId="0" applyFont="1" applyBorder="1" applyAlignment="1">
      <alignment horizontal="left" vertical="center" wrapText="1"/>
    </xf>
    <xf numFmtId="0" fontId="3" fillId="0" borderId="169" xfId="0" applyFont="1" applyBorder="1" applyAlignment="1">
      <alignment horizontal="center" vertical="center"/>
    </xf>
    <xf numFmtId="0" fontId="16" fillId="0" borderId="46" xfId="0" applyFont="1" applyBorder="1" applyAlignment="1">
      <alignment horizontal="left" vertical="top"/>
    </xf>
    <xf numFmtId="0" fontId="16" fillId="0" borderId="35" xfId="0" applyFont="1" applyBorder="1" applyAlignment="1">
      <alignment horizontal="left" vertical="top"/>
    </xf>
    <xf numFmtId="0" fontId="16" fillId="0" borderId="47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39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24" fillId="0" borderId="48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" fillId="0" borderId="86" xfId="0" applyFont="1" applyBorder="1" applyAlignment="1">
      <alignment horizontal="left" vertical="center"/>
    </xf>
    <xf numFmtId="0" fontId="3" fillId="0" borderId="137" xfId="0" applyFont="1" applyBorder="1" applyAlignment="1">
      <alignment horizontal="left" vertical="center"/>
    </xf>
    <xf numFmtId="0" fontId="8" fillId="0" borderId="138" xfId="0" applyFont="1" applyBorder="1" applyAlignment="1">
      <alignment horizontal="left" vertical="center" wrapText="1"/>
    </xf>
    <xf numFmtId="0" fontId="8" fillId="0" borderId="8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3" xfId="0" applyFont="1" applyBorder="1" applyAlignment="1">
      <alignment horizontal="left" vertical="top"/>
    </xf>
    <xf numFmtId="0" fontId="12" fillId="0" borderId="64" xfId="0" applyFont="1" applyBorder="1" applyAlignment="1">
      <alignment horizontal="left" vertical="top"/>
    </xf>
    <xf numFmtId="0" fontId="12" fillId="0" borderId="65" xfId="0" applyFont="1" applyBorder="1" applyAlignment="1">
      <alignment horizontal="left" vertical="top"/>
    </xf>
    <xf numFmtId="0" fontId="3" fillId="0" borderId="136" xfId="0" applyFont="1" applyBorder="1" applyAlignment="1">
      <alignment horizontal="left" vertical="center"/>
    </xf>
    <xf numFmtId="0" fontId="16" fillId="0" borderId="46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6" fillId="0" borderId="47" xfId="0" applyFont="1" applyBorder="1" applyAlignment="1">
      <alignment horizontal="left" vertical="center"/>
    </xf>
    <xf numFmtId="0" fontId="16" fillId="0" borderId="48" xfId="0" applyFont="1" applyBorder="1" applyAlignment="1">
      <alignment horizontal="left" vertical="center"/>
    </xf>
    <xf numFmtId="0" fontId="16" fillId="0" borderId="49" xfId="0" applyFont="1" applyBorder="1" applyAlignment="1">
      <alignment horizontal="left" vertical="center"/>
    </xf>
    <xf numFmtId="0" fontId="10" fillId="0" borderId="5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6" fillId="0" borderId="11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6" fillId="0" borderId="53" xfId="0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14" fontId="16" fillId="0" borderId="11" xfId="0" applyNumberFormat="1" applyFont="1" applyBorder="1" applyAlignment="1">
      <alignment horizontal="right" vertical="center"/>
    </xf>
    <xf numFmtId="14" fontId="16" fillId="0" borderId="9" xfId="0" applyNumberFormat="1" applyFont="1" applyBorder="1" applyAlignment="1">
      <alignment horizontal="right" vertical="center"/>
    </xf>
    <xf numFmtId="14" fontId="16" fillId="0" borderId="53" xfId="0" applyNumberFormat="1" applyFont="1" applyBorder="1" applyAlignment="1">
      <alignment horizontal="right" vertical="center"/>
    </xf>
    <xf numFmtId="0" fontId="17" fillId="0" borderId="86" xfId="0" applyNumberFormat="1" applyFont="1" applyBorder="1" applyAlignment="1">
      <alignment horizontal="center" vertical="center"/>
    </xf>
    <xf numFmtId="0" fontId="17" fillId="0" borderId="135" xfId="0" applyNumberFormat="1" applyFont="1" applyBorder="1" applyAlignment="1">
      <alignment horizontal="center" vertical="center"/>
    </xf>
    <xf numFmtId="49" fontId="10" fillId="0" borderId="55" xfId="0" applyNumberFormat="1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38" xfId="0" applyNumberFormat="1" applyFont="1" applyBorder="1" applyAlignment="1">
      <alignment horizontal="center" vertical="center"/>
    </xf>
    <xf numFmtId="49" fontId="10" fillId="0" borderId="57" xfId="0" applyNumberFormat="1" applyFont="1" applyBorder="1" applyAlignment="1">
      <alignment horizontal="center" vertical="center"/>
    </xf>
    <xf numFmtId="49" fontId="10" fillId="0" borderId="42" xfId="0" applyNumberFormat="1" applyFont="1" applyBorder="1" applyAlignment="1">
      <alignment horizontal="center" vertical="center"/>
    </xf>
    <xf numFmtId="49" fontId="10" fillId="0" borderId="45" xfId="0" applyNumberFormat="1" applyFont="1" applyBorder="1" applyAlignment="1">
      <alignment horizontal="center" vertical="center"/>
    </xf>
    <xf numFmtId="0" fontId="3" fillId="0" borderId="5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49" fontId="3" fillId="5" borderId="19" xfId="0" applyNumberFormat="1" applyFont="1" applyFill="1" applyBorder="1" applyAlignment="1">
      <alignment vertical="center"/>
    </xf>
    <xf numFmtId="49" fontId="3" fillId="5" borderId="18" xfId="0" applyNumberFormat="1" applyFont="1" applyFill="1" applyBorder="1" applyAlignment="1">
      <alignment vertical="center"/>
    </xf>
    <xf numFmtId="49" fontId="3" fillId="5" borderId="20" xfId="0" applyNumberFormat="1" applyFont="1" applyFill="1" applyBorder="1" applyAlignment="1">
      <alignment vertical="center"/>
    </xf>
    <xf numFmtId="14" fontId="3" fillId="5" borderId="19" xfId="0" applyNumberFormat="1" applyFont="1" applyFill="1" applyBorder="1" applyAlignment="1">
      <alignment horizontal="left" vertical="center"/>
    </xf>
    <xf numFmtId="14" fontId="3" fillId="5" borderId="18" xfId="0" applyNumberFormat="1" applyFont="1" applyFill="1" applyBorder="1" applyAlignment="1">
      <alignment horizontal="left" vertical="center"/>
    </xf>
    <xf numFmtId="14" fontId="3" fillId="5" borderId="20" xfId="0" applyNumberFormat="1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0" xfId="0" applyFont="1" applyBorder="1" applyAlignment="1">
      <alignment horizontal="center" vertical="center"/>
    </xf>
    <xf numFmtId="0" fontId="3" fillId="0" borderId="139" xfId="0" applyFont="1" applyBorder="1" applyAlignment="1">
      <alignment horizontal="center" vertical="center"/>
    </xf>
    <xf numFmtId="0" fontId="3" fillId="0" borderId="161" xfId="0" applyFont="1" applyBorder="1" applyAlignment="1">
      <alignment horizontal="center" vertical="center"/>
    </xf>
    <xf numFmtId="0" fontId="26" fillId="0" borderId="134" xfId="0" applyFont="1" applyBorder="1" applyAlignment="1">
      <alignment horizontal="left" vertical="top"/>
    </xf>
    <xf numFmtId="0" fontId="26" fillId="0" borderId="0" xfId="0" applyFont="1" applyBorder="1" applyAlignment="1">
      <alignment horizontal="left" vertical="top"/>
    </xf>
    <xf numFmtId="0" fontId="26" fillId="0" borderId="7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39" xfId="0" applyFont="1" applyBorder="1" applyAlignment="1">
      <alignment horizontal="left" vertical="top"/>
    </xf>
    <xf numFmtId="0" fontId="26" fillId="0" borderId="161" xfId="0" applyFont="1" applyBorder="1" applyAlignment="1">
      <alignment horizontal="left" vertical="top"/>
    </xf>
    <xf numFmtId="0" fontId="26" fillId="0" borderId="132" xfId="0" applyFont="1" applyBorder="1" applyAlignment="1">
      <alignment horizontal="left" vertical="top"/>
    </xf>
    <xf numFmtId="0" fontId="26" fillId="0" borderId="133" xfId="0" applyFont="1" applyBorder="1" applyAlignment="1">
      <alignment horizontal="left" vertical="top"/>
    </xf>
    <xf numFmtId="0" fontId="26" fillId="0" borderId="163" xfId="0" applyFont="1" applyBorder="1" applyAlignment="1">
      <alignment horizontal="left" vertical="top"/>
    </xf>
    <xf numFmtId="0" fontId="3" fillId="0" borderId="8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60" xfId="0" applyFont="1" applyBorder="1" applyAlignment="1">
      <alignment horizontal="center" vertical="top"/>
    </xf>
    <xf numFmtId="0" fontId="3" fillId="0" borderId="139" xfId="0" applyFont="1" applyBorder="1" applyAlignment="1">
      <alignment horizontal="center" vertical="top"/>
    </xf>
    <xf numFmtId="0" fontId="3" fillId="0" borderId="161" xfId="0" applyFont="1" applyBorder="1" applyAlignment="1">
      <alignment horizontal="center" vertical="top"/>
    </xf>
    <xf numFmtId="0" fontId="3" fillId="0" borderId="162" xfId="0" applyFont="1" applyBorder="1" applyAlignment="1">
      <alignment horizontal="left" vertical="top"/>
    </xf>
    <xf numFmtId="0" fontId="3" fillId="0" borderId="133" xfId="0" applyFont="1" applyBorder="1" applyAlignment="1">
      <alignment horizontal="left" vertical="top"/>
    </xf>
    <xf numFmtId="0" fontId="3" fillId="0" borderId="163" xfId="0" applyFont="1" applyBorder="1" applyAlignment="1">
      <alignment horizontal="left" vertical="top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2" xfId="0" applyFont="1" applyBorder="1" applyAlignment="1">
      <alignment horizontal="left" vertical="center"/>
    </xf>
    <xf numFmtId="0" fontId="3" fillId="0" borderId="133" xfId="0" applyFont="1" applyBorder="1" applyAlignment="1">
      <alignment horizontal="left" vertical="center"/>
    </xf>
    <xf numFmtId="0" fontId="3" fillId="0" borderId="142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163" xfId="0" applyFont="1" applyBorder="1" applyAlignment="1">
      <alignment horizontal="left" vertical="center"/>
    </xf>
    <xf numFmtId="0" fontId="3" fillId="0" borderId="140" xfId="0" applyFont="1" applyBorder="1" applyAlignment="1">
      <alignment horizontal="left" vertical="center"/>
    </xf>
    <xf numFmtId="0" fontId="3" fillId="0" borderId="164" xfId="0" applyFont="1" applyBorder="1" applyAlignment="1">
      <alignment horizontal="left" vertical="center"/>
    </xf>
    <xf numFmtId="0" fontId="11" fillId="0" borderId="166" xfId="0" applyFont="1" applyBorder="1" applyAlignment="1">
      <alignment horizontal="center" vertical="center"/>
    </xf>
    <xf numFmtId="0" fontId="11" fillId="0" borderId="167" xfId="0" applyFont="1" applyBorder="1" applyAlignment="1">
      <alignment horizontal="center" vertical="center"/>
    </xf>
    <xf numFmtId="0" fontId="11" fillId="0" borderId="168" xfId="0" applyFont="1" applyBorder="1" applyAlignment="1">
      <alignment horizontal="center" vertical="center"/>
    </xf>
    <xf numFmtId="0" fontId="3" fillId="0" borderId="157" xfId="0" applyFont="1" applyBorder="1" applyAlignment="1">
      <alignment horizontal="left" vertical="center"/>
    </xf>
    <xf numFmtId="0" fontId="3" fillId="0" borderId="158" xfId="0" applyFont="1" applyBorder="1" applyAlignment="1">
      <alignment horizontal="left" vertical="center"/>
    </xf>
    <xf numFmtId="0" fontId="3" fillId="0" borderId="16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5" borderId="59" xfId="0" applyFont="1" applyFill="1" applyBorder="1" applyAlignment="1">
      <alignment horizontal="left" vertical="center"/>
    </xf>
    <xf numFmtId="0" fontId="3" fillId="0" borderId="17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31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70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171" xfId="0" applyFont="1" applyBorder="1" applyAlignment="1">
      <alignment horizontal="left" vertical="top"/>
    </xf>
    <xf numFmtId="0" fontId="3" fillId="0" borderId="142" xfId="0" applyFont="1" applyBorder="1" applyAlignment="1">
      <alignment horizontal="left" vertical="top"/>
    </xf>
    <xf numFmtId="0" fontId="3" fillId="0" borderId="143" xfId="0" applyFont="1" applyBorder="1" applyAlignment="1">
      <alignment horizontal="left" vertical="top"/>
    </xf>
    <xf numFmtId="0" fontId="3" fillId="0" borderId="160" xfId="0" applyFont="1" applyBorder="1" applyAlignment="1">
      <alignment horizontal="left" vertical="top"/>
    </xf>
    <xf numFmtId="0" fontId="3" fillId="0" borderId="139" xfId="0" applyFont="1" applyBorder="1" applyAlignment="1">
      <alignment horizontal="left" vertical="top"/>
    </xf>
    <xf numFmtId="0" fontId="3" fillId="0" borderId="144" xfId="0" applyFont="1" applyBorder="1" applyAlignment="1">
      <alignment horizontal="left" vertical="top"/>
    </xf>
    <xf numFmtId="0" fontId="3" fillId="0" borderId="5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10" fillId="0" borderId="50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16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56" xfId="0" applyFont="1" applyBorder="1" applyAlignment="1">
      <alignment horizontal="left" vertical="center"/>
    </xf>
    <xf numFmtId="0" fontId="3" fillId="0" borderId="135" xfId="0" applyFont="1" applyBorder="1" applyAlignment="1">
      <alignment horizontal="left" vertical="center"/>
    </xf>
    <xf numFmtId="0" fontId="23" fillId="0" borderId="9" xfId="0" applyNumberFormat="1" applyFont="1" applyBorder="1" applyAlignment="1">
      <alignment horizontal="center" vertical="top"/>
    </xf>
    <xf numFmtId="0" fontId="23" fillId="0" borderId="53" xfId="0" applyNumberFormat="1" applyFont="1" applyBorder="1" applyAlignment="1">
      <alignment horizontal="center" vertical="top"/>
    </xf>
    <xf numFmtId="17" fontId="9" fillId="0" borderId="77" xfId="0" applyNumberFormat="1" applyFont="1" applyBorder="1" applyAlignment="1">
      <alignment horizontal="right" vertical="top"/>
    </xf>
    <xf numFmtId="17" fontId="9" fillId="0" borderId="9" xfId="0" applyNumberFormat="1" applyFont="1" applyBorder="1" applyAlignment="1">
      <alignment horizontal="right" vertical="top"/>
    </xf>
    <xf numFmtId="0" fontId="9" fillId="0" borderId="77" xfId="0" applyNumberFormat="1" applyFont="1" applyBorder="1" applyAlignment="1">
      <alignment horizontal="right" vertical="center"/>
    </xf>
    <xf numFmtId="0" fontId="9" fillId="0" borderId="9" xfId="0" applyNumberFormat="1" applyFont="1" applyBorder="1" applyAlignment="1">
      <alignment horizontal="right" vertical="center"/>
    </xf>
    <xf numFmtId="0" fontId="9" fillId="0" borderId="53" xfId="0" applyNumberFormat="1" applyFont="1" applyBorder="1" applyAlignment="1">
      <alignment horizontal="right" vertical="center"/>
    </xf>
    <xf numFmtId="49" fontId="25" fillId="0" borderId="9" xfId="0" applyNumberFormat="1" applyFont="1" applyBorder="1" applyAlignment="1">
      <alignment horizontal="center" vertical="center"/>
    </xf>
    <xf numFmtId="49" fontId="25" fillId="0" borderId="53" xfId="0" applyNumberFormat="1" applyFont="1" applyBorder="1" applyAlignment="1">
      <alignment horizontal="center" vertical="center"/>
    </xf>
    <xf numFmtId="49" fontId="9" fillId="0" borderId="77" xfId="0" applyNumberFormat="1" applyFont="1" applyBorder="1" applyAlignment="1">
      <alignment horizontal="right" vertical="center"/>
    </xf>
    <xf numFmtId="49" fontId="9" fillId="0" borderId="9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155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3" fillId="0" borderId="86" xfId="0" applyFont="1" applyBorder="1" applyAlignment="1">
      <alignment horizontal="right" wrapText="1"/>
    </xf>
    <xf numFmtId="0" fontId="0" fillId="0" borderId="86" xfId="0" applyBorder="1" applyAlignment="1">
      <alignment horizontal="right"/>
    </xf>
    <xf numFmtId="0" fontId="0" fillId="0" borderId="135" xfId="0" applyBorder="1" applyAlignment="1">
      <alignment horizontal="right"/>
    </xf>
    <xf numFmtId="0" fontId="8" fillId="0" borderId="14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8" fillId="0" borderId="40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23" fillId="0" borderId="17" xfId="0" applyFont="1" applyBorder="1" applyAlignment="1">
      <alignment horizontal="left" vertical="top" wrapText="1"/>
    </xf>
    <xf numFmtId="0" fontId="23" fillId="0" borderId="13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17" fillId="0" borderId="48" xfId="0" applyFont="1" applyBorder="1" applyAlignment="1">
      <alignment horizontal="left" vertical="top" wrapText="1"/>
    </xf>
    <xf numFmtId="0" fontId="17" fillId="0" borderId="35" xfId="0" applyFont="1" applyBorder="1" applyAlignment="1">
      <alignment horizontal="left" vertical="top" wrapText="1"/>
    </xf>
    <xf numFmtId="0" fontId="17" fillId="0" borderId="6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9" fillId="0" borderId="48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4" fontId="5" fillId="0" borderId="44" xfId="0" applyNumberFormat="1" applyFont="1" applyBorder="1" applyAlignment="1">
      <alignment horizontal="right" vertical="center"/>
    </xf>
    <xf numFmtId="14" fontId="5" fillId="0" borderId="42" xfId="0" applyNumberFormat="1" applyFont="1" applyBorder="1" applyAlignment="1">
      <alignment horizontal="right" vertical="center"/>
    </xf>
    <xf numFmtId="14" fontId="5" fillId="0" borderId="45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5" fillId="0" borderId="77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53" xfId="0" applyFont="1" applyBorder="1" applyAlignment="1">
      <alignment horizontal="right" vertical="center"/>
    </xf>
    <xf numFmtId="0" fontId="8" fillId="0" borderId="159" xfId="0" applyFont="1" applyBorder="1" applyAlignment="1">
      <alignment horizontal="left" vertical="top"/>
    </xf>
    <xf numFmtId="0" fontId="8" fillId="0" borderId="86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3" fillId="0" borderId="138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top" wrapText="1"/>
    </xf>
    <xf numFmtId="0" fontId="8" fillId="0" borderId="34" xfId="0" applyFont="1" applyBorder="1" applyAlignment="1">
      <alignment horizontal="left" vertical="top" wrapText="1"/>
    </xf>
    <xf numFmtId="0" fontId="17" fillId="0" borderId="34" xfId="0" applyNumberFormat="1" applyFont="1" applyBorder="1" applyAlignment="1">
      <alignment horizontal="right"/>
    </xf>
    <xf numFmtId="0" fontId="17" fillId="0" borderId="51" xfId="0" applyNumberFormat="1" applyFont="1" applyBorder="1" applyAlignment="1">
      <alignment horizontal="right"/>
    </xf>
    <xf numFmtId="0" fontId="16" fillId="0" borderId="35" xfId="0" applyNumberFormat="1" applyFont="1" applyBorder="1" applyAlignment="1">
      <alignment horizontal="right" vertical="center"/>
    </xf>
    <xf numFmtId="0" fontId="16" fillId="0" borderId="3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2" fillId="0" borderId="65" xfId="0" applyFont="1" applyBorder="1" applyAlignment="1">
      <alignment horizontal="left" vertical="center"/>
    </xf>
    <xf numFmtId="0" fontId="12" fillId="0" borderId="63" xfId="0" applyFont="1" applyBorder="1" applyAlignment="1">
      <alignment horizontal="left" vertical="center"/>
    </xf>
    <xf numFmtId="0" fontId="12" fillId="0" borderId="64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9" fontId="25" fillId="0" borderId="77" xfId="0" applyNumberFormat="1" applyFont="1" applyBorder="1" applyAlignment="1">
      <alignment horizontal="right" vertical="center"/>
    </xf>
    <xf numFmtId="49" fontId="25" fillId="0" borderId="9" xfId="0" applyNumberFormat="1" applyFont="1" applyBorder="1" applyAlignment="1">
      <alignment horizontal="right" vertical="center"/>
    </xf>
    <xf numFmtId="49" fontId="25" fillId="0" borderId="53" xfId="0" applyNumberFormat="1" applyFont="1" applyBorder="1" applyAlignment="1">
      <alignment horizontal="right" vertical="center"/>
    </xf>
    <xf numFmtId="0" fontId="3" fillId="0" borderId="48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68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center"/>
    </xf>
    <xf numFmtId="0" fontId="23" fillId="0" borderId="77" xfId="0" applyNumberFormat="1" applyFont="1" applyBorder="1" applyAlignment="1">
      <alignment horizontal="right" vertical="center"/>
    </xf>
    <xf numFmtId="0" fontId="23" fillId="0" borderId="9" xfId="0" applyNumberFormat="1" applyFont="1" applyBorder="1" applyAlignment="1">
      <alignment horizontal="right" vertical="center"/>
    </xf>
    <xf numFmtId="0" fontId="23" fillId="0" borderId="53" xfId="0" applyNumberFormat="1" applyFont="1" applyBorder="1" applyAlignment="1">
      <alignment horizontal="right" vertical="center"/>
    </xf>
    <xf numFmtId="17" fontId="23" fillId="0" borderId="77" xfId="0" applyNumberFormat="1" applyFont="1" applyBorder="1" applyAlignment="1">
      <alignment horizontal="right" vertical="top"/>
    </xf>
    <xf numFmtId="17" fontId="23" fillId="0" borderId="9" xfId="0" applyNumberFormat="1" applyFont="1" applyBorder="1" applyAlignment="1">
      <alignment horizontal="right" vertical="top"/>
    </xf>
    <xf numFmtId="49" fontId="3" fillId="5" borderId="145" xfId="0" applyNumberFormat="1" applyFont="1" applyFill="1" applyBorder="1" applyAlignment="1">
      <alignment vertical="center"/>
    </xf>
    <xf numFmtId="14" fontId="3" fillId="5" borderId="145" xfId="0" applyNumberFormat="1" applyFont="1" applyFill="1" applyBorder="1" applyAlignment="1">
      <alignment horizontal="left" vertical="center"/>
    </xf>
    <xf numFmtId="0" fontId="3" fillId="5" borderId="145" xfId="0" applyFont="1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top" wrapText="1"/>
    </xf>
    <xf numFmtId="0" fontId="3" fillId="0" borderId="18" xfId="1" applyFont="1" applyBorder="1" applyAlignment="1">
      <alignment horizontal="left" vertical="top" wrapText="1"/>
    </xf>
    <xf numFmtId="0" fontId="3" fillId="0" borderId="20" xfId="1" applyFont="1" applyBorder="1" applyAlignment="1">
      <alignment horizontal="left" vertical="top" wrapText="1"/>
    </xf>
    <xf numFmtId="0" fontId="4" fillId="0" borderId="122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16" fillId="0" borderId="13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77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4" fillId="0" borderId="72" xfId="1" applyFont="1" applyBorder="1" applyAlignment="1">
      <alignment horizontal="left" vertical="top" wrapText="1"/>
    </xf>
    <xf numFmtId="0" fontId="4" fillId="0" borderId="84" xfId="1" applyFont="1" applyBorder="1" applyAlignment="1">
      <alignment horizontal="left" vertical="top" wrapText="1"/>
    </xf>
    <xf numFmtId="0" fontId="4" fillId="0" borderId="60" xfId="1" applyFont="1" applyBorder="1" applyAlignment="1">
      <alignment horizontal="left" vertical="center"/>
    </xf>
    <xf numFmtId="0" fontId="4" fillId="0" borderId="124" xfId="1" applyFont="1" applyBorder="1" applyAlignment="1">
      <alignment horizontal="center" vertical="center"/>
    </xf>
    <xf numFmtId="0" fontId="4" fillId="0" borderId="74" xfId="1" applyFont="1" applyBorder="1" applyAlignment="1">
      <alignment horizontal="left" vertical="center"/>
    </xf>
    <xf numFmtId="0" fontId="4" fillId="0" borderId="118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0" fontId="4" fillId="0" borderId="122" xfId="1" applyFont="1" applyBorder="1" applyAlignment="1">
      <alignment horizontal="center" vertical="center" wrapText="1"/>
    </xf>
    <xf numFmtId="0" fontId="4" fillId="0" borderId="123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top"/>
    </xf>
    <xf numFmtId="0" fontId="4" fillId="0" borderId="19" xfId="1" applyFont="1" applyBorder="1" applyAlignment="1">
      <alignment horizontal="left" vertical="top"/>
    </xf>
    <xf numFmtId="0" fontId="17" fillId="0" borderId="19" xfId="1" applyFont="1" applyBorder="1" applyAlignment="1">
      <alignment horizontal="left" vertical="center"/>
    </xf>
    <xf numFmtId="0" fontId="17" fillId="0" borderId="18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4" fillId="0" borderId="117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49" fontId="6" fillId="0" borderId="128" xfId="1" applyNumberFormat="1" applyFont="1" applyBorder="1" applyAlignment="1">
      <alignment horizontal="center" vertical="center"/>
    </xf>
    <xf numFmtId="49" fontId="6" fillId="0" borderId="12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0" fontId="3" fillId="0" borderId="128" xfId="1" applyFont="1" applyBorder="1" applyAlignment="1">
      <alignment horizontal="left" vertical="center" wrapText="1"/>
    </xf>
    <xf numFmtId="0" fontId="3" fillId="0" borderId="85" xfId="1" applyFont="1" applyBorder="1" applyAlignment="1">
      <alignment horizontal="left" vertical="center" wrapText="1"/>
    </xf>
    <xf numFmtId="0" fontId="3" fillId="0" borderId="129" xfId="1" applyFont="1" applyBorder="1" applyAlignment="1">
      <alignment horizontal="left" vertical="center" wrapText="1"/>
    </xf>
    <xf numFmtId="0" fontId="3" fillId="0" borderId="19" xfId="1" applyFont="1" applyBorder="1" applyAlignment="1">
      <alignment horizontal="left" vertical="center" wrapText="1"/>
    </xf>
    <xf numFmtId="0" fontId="3" fillId="0" borderId="18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11</xdr:row>
      <xdr:rowOff>33619</xdr:rowOff>
    </xdr:from>
    <xdr:to>
      <xdr:col>22</xdr:col>
      <xdr:colOff>72744</xdr:colOff>
      <xdr:row>16</xdr:row>
      <xdr:rowOff>198504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152079</xdr:colOff>
      <xdr:row>26</xdr:row>
      <xdr:rowOff>67235</xdr:rowOff>
    </xdr:from>
    <xdr:to>
      <xdr:col>36</xdr:col>
      <xdr:colOff>32155</xdr:colOff>
      <xdr:row>29</xdr:row>
      <xdr:rowOff>137442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workbookViewId="0">
      <selection activeCell="B9" sqref="B9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2" t="s">
        <v>2</v>
      </c>
      <c r="B1" s="192" t="s">
        <v>722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13"/>
    </row>
    <row r="2" spans="1:32" s="3" customFormat="1" ht="18" customHeight="1" x14ac:dyDescent="0.2">
      <c r="A2" s="31" t="s">
        <v>11</v>
      </c>
      <c r="B2" s="167" t="s">
        <v>486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1" t="s">
        <v>10</v>
      </c>
      <c r="B3" s="168">
        <v>44104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13"/>
    </row>
    <row r="4" spans="1:32" s="3" customFormat="1" ht="18" customHeight="1" x14ac:dyDescent="0.2">
      <c r="A4" s="32" t="s">
        <v>494</v>
      </c>
      <c r="B4" s="169" t="s">
        <v>485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3" t="s">
        <v>24</v>
      </c>
      <c r="B5" s="170"/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0" t="s">
        <v>7</v>
      </c>
      <c r="B6" s="39" t="s">
        <v>487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11"/>
      <c r="AF6" s="9"/>
    </row>
    <row r="7" spans="1:32" s="3" customFormat="1" ht="20.100000000000001" customHeight="1" x14ac:dyDescent="0.2">
      <c r="A7" s="31" t="s">
        <v>5</v>
      </c>
      <c r="B7" s="37" t="s">
        <v>34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1" t="s">
        <v>8</v>
      </c>
      <c r="B8" s="167" t="s">
        <v>20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1" t="s">
        <v>5</v>
      </c>
      <c r="B9" s="167" t="s">
        <v>33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37" t="s">
        <v>237</v>
      </c>
      <c r="B10" s="38" t="s">
        <v>479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38"/>
      <c r="B11" s="166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6</v>
      </c>
      <c r="B12" s="40" t="s">
        <v>481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10"/>
      <c r="AF12" s="7"/>
    </row>
    <row r="13" spans="1:32" s="3" customFormat="1" ht="18" customHeight="1" x14ac:dyDescent="0.2">
      <c r="A13" s="34" t="s">
        <v>5</v>
      </c>
      <c r="B13" s="171" t="s">
        <v>496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35" t="s">
        <v>23</v>
      </c>
      <c r="B14" s="172" t="s">
        <v>37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36"/>
      <c r="B15" s="173" t="s">
        <v>38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35" t="s">
        <v>88</v>
      </c>
      <c r="B16" s="174" t="s">
        <v>497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36" t="s">
        <v>483</v>
      </c>
      <c r="B17" s="175" t="s">
        <v>495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2" x14ac:dyDescent="0.25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2" x14ac:dyDescent="0.25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2" x14ac:dyDescent="0.25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2" x14ac:dyDescent="0.25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2" x14ac:dyDescent="0.2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2" x14ac:dyDescent="0.25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2" x14ac:dyDescent="0.25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2" x14ac:dyDescent="0.25"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2" x14ac:dyDescent="0.25"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2" x14ac:dyDescent="0.25"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2" x14ac:dyDescent="0.25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2" x14ac:dyDescent="0.25"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2" x14ac:dyDescent="0.25">
      <c r="B32" s="25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2:30" x14ac:dyDescent="0.25">
      <c r="B33" s="25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2:30" x14ac:dyDescent="0.25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2:30" x14ac:dyDescent="0.25"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2:30" x14ac:dyDescent="0.25"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2:30" x14ac:dyDescent="0.25"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2:30" x14ac:dyDescent="0.25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2:30" x14ac:dyDescent="0.25">
      <c r="B39" s="25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2:30" x14ac:dyDescent="0.25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2:30" x14ac:dyDescent="0.25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2:30" x14ac:dyDescent="0.25">
      <c r="B42" s="25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2:30" x14ac:dyDescent="0.25">
      <c r="B43" s="25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</row>
    <row r="44" spans="2:30" x14ac:dyDescent="0.25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workbookViewId="0">
      <selection sqref="A1:I1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5" t="s">
        <v>90</v>
      </c>
      <c r="B1" s="563"/>
      <c r="C1" s="563"/>
      <c r="D1" s="563"/>
      <c r="E1" s="563"/>
      <c r="F1" s="563"/>
      <c r="G1" s="563"/>
      <c r="H1" s="563"/>
      <c r="I1" s="563"/>
      <c r="J1" s="563" t="s">
        <v>84</v>
      </c>
      <c r="K1" s="563"/>
      <c r="L1" s="563"/>
      <c r="M1" s="563"/>
      <c r="N1" s="563"/>
      <c r="O1" s="564"/>
    </row>
    <row r="2" spans="1:15" ht="15" customHeight="1" x14ac:dyDescent="0.2">
      <c r="A2" s="566" t="s">
        <v>427</v>
      </c>
      <c r="B2" s="567"/>
      <c r="C2" s="567"/>
      <c r="D2" s="567"/>
      <c r="E2" s="567"/>
      <c r="F2" s="567"/>
      <c r="G2" s="567"/>
      <c r="H2" s="567"/>
      <c r="I2" s="567"/>
      <c r="J2" s="568" t="s">
        <v>426</v>
      </c>
      <c r="K2" s="568"/>
      <c r="L2" s="568"/>
      <c r="M2" s="568"/>
      <c r="N2" s="568"/>
      <c r="O2" s="569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65</v>
      </c>
      <c r="B4" s="150"/>
      <c r="C4" s="151"/>
      <c r="D4" s="151"/>
      <c r="E4" s="558"/>
      <c r="F4" s="558"/>
      <c r="G4" s="558"/>
      <c r="H4" s="558"/>
      <c r="I4" s="558"/>
      <c r="J4" s="558"/>
      <c r="K4" s="558"/>
      <c r="L4" s="152"/>
      <c r="M4" s="152"/>
      <c r="N4" s="152"/>
      <c r="O4" s="153"/>
    </row>
    <row r="5" spans="1:15" ht="15" customHeight="1" x14ac:dyDescent="0.2">
      <c r="A5" s="545" t="s">
        <v>64</v>
      </c>
      <c r="B5" s="559"/>
      <c r="C5" s="546"/>
      <c r="D5" s="571" t="str">
        <f>'List stavby'!B1</f>
        <v>Rekonstrukce žst. Horní Dolní</v>
      </c>
      <c r="E5" s="542" t="s">
        <v>473</v>
      </c>
      <c r="F5" s="543"/>
      <c r="G5" s="543"/>
      <c r="H5" s="543"/>
      <c r="I5" s="543"/>
      <c r="J5" s="543"/>
      <c r="K5" s="543"/>
      <c r="L5" s="543"/>
      <c r="M5" s="543"/>
      <c r="N5" s="543"/>
      <c r="O5" s="544"/>
    </row>
    <row r="6" spans="1:15" ht="15" customHeight="1" x14ac:dyDescent="0.2">
      <c r="A6" s="547"/>
      <c r="B6" s="560"/>
      <c r="C6" s="548"/>
      <c r="D6" s="572"/>
      <c r="E6" s="142" t="s">
        <v>372</v>
      </c>
      <c r="F6" s="22" t="s">
        <v>43</v>
      </c>
      <c r="G6" s="22" t="s">
        <v>42</v>
      </c>
      <c r="H6" s="22" t="s">
        <v>62</v>
      </c>
      <c r="I6" s="22" t="s">
        <v>373</v>
      </c>
      <c r="J6" s="22" t="s">
        <v>474</v>
      </c>
      <c r="K6" s="22"/>
      <c r="L6" s="22"/>
      <c r="M6" s="22"/>
      <c r="N6" s="22"/>
      <c r="O6" s="134"/>
    </row>
    <row r="7" spans="1:15" ht="15" customHeight="1" x14ac:dyDescent="0.2">
      <c r="A7" s="551" t="s">
        <v>358</v>
      </c>
      <c r="B7" s="530"/>
      <c r="C7" s="531"/>
      <c r="D7" s="45" t="str">
        <f>'List stavby'!B4</f>
        <v>SXXXXXXXXX</v>
      </c>
      <c r="E7" s="142" t="s">
        <v>63</v>
      </c>
      <c r="F7" s="22" t="s">
        <v>227</v>
      </c>
      <c r="G7" s="22" t="s">
        <v>382</v>
      </c>
      <c r="H7" s="22" t="s">
        <v>81</v>
      </c>
      <c r="I7" s="22" t="s">
        <v>383</v>
      </c>
      <c r="J7" s="22" t="s">
        <v>43</v>
      </c>
      <c r="K7" s="22"/>
      <c r="L7" s="22"/>
      <c r="M7" s="22"/>
      <c r="N7" s="22"/>
      <c r="O7" s="134"/>
    </row>
    <row r="8" spans="1:15" ht="15" customHeight="1" x14ac:dyDescent="0.2">
      <c r="A8" s="551" t="s">
        <v>61</v>
      </c>
      <c r="B8" s="530"/>
      <c r="C8" s="531"/>
      <c r="D8" s="45" t="str">
        <f>'List stavby'!B2</f>
        <v>DSP</v>
      </c>
      <c r="E8" s="142" t="s">
        <v>60</v>
      </c>
      <c r="F8" s="22" t="s">
        <v>381</v>
      </c>
      <c r="G8" s="22" t="s">
        <v>226</v>
      </c>
      <c r="H8" s="22" t="s">
        <v>226</v>
      </c>
      <c r="I8" s="22" t="s">
        <v>384</v>
      </c>
      <c r="J8" s="22" t="s">
        <v>382</v>
      </c>
      <c r="K8" s="22"/>
      <c r="L8" s="22"/>
      <c r="M8" s="22"/>
      <c r="N8" s="22"/>
      <c r="O8" s="134"/>
    </row>
    <row r="9" spans="1:15" ht="15" customHeight="1" thickBot="1" x14ac:dyDescent="0.25">
      <c r="A9" s="553" t="s">
        <v>10</v>
      </c>
      <c r="B9" s="570"/>
      <c r="C9" s="554"/>
      <c r="D9" s="135">
        <f>'List stavby'!B3</f>
        <v>44104</v>
      </c>
      <c r="E9" s="143" t="s">
        <v>59</v>
      </c>
      <c r="F9" s="136" t="s">
        <v>79</v>
      </c>
      <c r="G9" s="136" t="s">
        <v>79</v>
      </c>
      <c r="H9" s="136" t="s">
        <v>79</v>
      </c>
      <c r="I9" s="136" t="s">
        <v>79</v>
      </c>
      <c r="J9" s="136" t="s">
        <v>79</v>
      </c>
      <c r="K9" s="136"/>
      <c r="L9" s="136"/>
      <c r="M9" s="136"/>
      <c r="N9" s="136"/>
      <c r="O9" s="137"/>
    </row>
    <row r="10" spans="1:15" ht="15" customHeight="1" thickBot="1" x14ac:dyDescent="0.25">
      <c r="A10" s="539"/>
      <c r="B10" s="539"/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539"/>
    </row>
    <row r="11" spans="1:15" ht="24.95" customHeight="1" thickBot="1" x14ac:dyDescent="0.25">
      <c r="A11" s="561" t="s">
        <v>58</v>
      </c>
      <c r="B11" s="562"/>
      <c r="C11" s="552" t="s">
        <v>57</v>
      </c>
      <c r="D11" s="539"/>
      <c r="E11" s="141"/>
      <c r="F11" s="552" t="s">
        <v>374</v>
      </c>
      <c r="G11" s="539"/>
      <c r="H11" s="539"/>
      <c r="I11" s="539"/>
      <c r="J11" s="539"/>
      <c r="K11" s="539"/>
      <c r="L11" s="539"/>
      <c r="M11" s="539"/>
      <c r="N11" s="539"/>
      <c r="O11" s="540"/>
    </row>
    <row r="12" spans="1:15" ht="15" customHeight="1" x14ac:dyDescent="0.2">
      <c r="A12" s="138" t="s">
        <v>385</v>
      </c>
      <c r="B12" s="156" t="s">
        <v>233</v>
      </c>
      <c r="C12" s="583" t="s">
        <v>68</v>
      </c>
      <c r="D12" s="584"/>
      <c r="E12" s="139"/>
      <c r="F12" s="140" t="s">
        <v>41</v>
      </c>
      <c r="G12" s="140" t="s">
        <v>0</v>
      </c>
      <c r="H12" s="140" t="s">
        <v>41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130"/>
      <c r="B13" s="133"/>
      <c r="C13" s="45"/>
      <c r="D13" s="47"/>
      <c r="E13" s="13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5" customHeight="1" x14ac:dyDescent="0.2">
      <c r="A14" s="129" t="s">
        <v>386</v>
      </c>
      <c r="B14" s="132"/>
      <c r="C14" s="529" t="s">
        <v>387</v>
      </c>
      <c r="D14" s="530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 x14ac:dyDescent="0.2">
      <c r="A15" s="130"/>
      <c r="B15" s="133" t="s">
        <v>87</v>
      </c>
      <c r="C15" s="529" t="s">
        <v>411</v>
      </c>
      <c r="D15" s="530"/>
      <c r="E15" s="13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5" customHeight="1" x14ac:dyDescent="0.2">
      <c r="A16" s="130"/>
      <c r="B16" s="133" t="s">
        <v>406</v>
      </c>
      <c r="C16" s="45" t="s">
        <v>428</v>
      </c>
      <c r="D16" s="46"/>
      <c r="E16" s="131"/>
      <c r="F16" s="21" t="s">
        <v>0</v>
      </c>
      <c r="G16" s="21" t="s">
        <v>41</v>
      </c>
      <c r="H16" s="21" t="s">
        <v>0</v>
      </c>
      <c r="I16" s="21" t="s">
        <v>41</v>
      </c>
      <c r="J16" s="21" t="s">
        <v>0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407</v>
      </c>
      <c r="C17" s="45" t="s">
        <v>429</v>
      </c>
      <c r="D17" s="46"/>
      <c r="E17" s="131"/>
      <c r="F17" s="21" t="s">
        <v>0</v>
      </c>
      <c r="G17" s="21" t="s">
        <v>41</v>
      </c>
      <c r="H17" s="21" t="s">
        <v>0</v>
      </c>
      <c r="I17" s="21" t="s">
        <v>41</v>
      </c>
      <c r="J17" s="21" t="s">
        <v>0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/>
      <c r="C18" s="44"/>
      <c r="D18" s="46"/>
      <c r="E18" s="13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 x14ac:dyDescent="0.2">
      <c r="A19" s="130"/>
      <c r="B19" s="133" t="s">
        <v>223</v>
      </c>
      <c r="C19" s="529" t="s">
        <v>410</v>
      </c>
      <c r="D19" s="530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30"/>
      <c r="B20" s="133" t="s">
        <v>70</v>
      </c>
      <c r="C20" s="45" t="s">
        <v>430</v>
      </c>
      <c r="D20" s="46"/>
      <c r="E20" s="131"/>
      <c r="F20" s="21" t="s">
        <v>0</v>
      </c>
      <c r="G20" s="21" t="s">
        <v>41</v>
      </c>
      <c r="H20" s="21" t="s">
        <v>0</v>
      </c>
      <c r="I20" s="21" t="s">
        <v>41</v>
      </c>
      <c r="J20" s="21" t="s">
        <v>0</v>
      </c>
      <c r="K20" s="21"/>
      <c r="L20" s="21"/>
      <c r="M20" s="21"/>
      <c r="N20" s="21"/>
      <c r="O20" s="21"/>
    </row>
    <row r="21" spans="1:15" ht="15" customHeight="1" x14ac:dyDescent="0.2">
      <c r="A21" s="130"/>
      <c r="B21" s="133" t="s">
        <v>71</v>
      </c>
      <c r="C21" s="45" t="s">
        <v>431</v>
      </c>
      <c r="D21" s="46"/>
      <c r="E21" s="131"/>
      <c r="F21" s="21" t="s">
        <v>0</v>
      </c>
      <c r="G21" s="21" t="s">
        <v>41</v>
      </c>
      <c r="H21" s="21" t="s">
        <v>0</v>
      </c>
      <c r="I21" s="21" t="s">
        <v>41</v>
      </c>
      <c r="J21" s="21" t="s">
        <v>0</v>
      </c>
      <c r="K21" s="21"/>
      <c r="L21" s="21"/>
      <c r="M21" s="21"/>
      <c r="N21" s="21"/>
      <c r="O21" s="21"/>
    </row>
    <row r="22" spans="1:15" ht="15" customHeight="1" x14ac:dyDescent="0.2">
      <c r="A22" s="130"/>
      <c r="B22" s="133" t="s">
        <v>422</v>
      </c>
      <c r="C22" s="45" t="s">
        <v>432</v>
      </c>
      <c r="D22" s="46"/>
      <c r="E22" s="131"/>
      <c r="F22" s="21" t="s">
        <v>0</v>
      </c>
      <c r="G22" s="21" t="s">
        <v>41</v>
      </c>
      <c r="H22" s="21" t="s">
        <v>0</v>
      </c>
      <c r="I22" s="21" t="s">
        <v>41</v>
      </c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30"/>
      <c r="B23" s="133" t="s">
        <v>433</v>
      </c>
      <c r="C23" s="45" t="s">
        <v>434</v>
      </c>
      <c r="D23" s="46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44"/>
      <c r="D24" s="46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30"/>
      <c r="B25" s="133" t="s">
        <v>417</v>
      </c>
      <c r="C25" s="529" t="s">
        <v>412</v>
      </c>
      <c r="D25" s="530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 t="s">
        <v>72</v>
      </c>
      <c r="C26" s="45" t="s">
        <v>435</v>
      </c>
      <c r="D26" s="46"/>
      <c r="E26" s="131"/>
      <c r="F26" s="21" t="s">
        <v>0</v>
      </c>
      <c r="G26" s="21" t="s">
        <v>41</v>
      </c>
      <c r="H26" s="21" t="s">
        <v>0</v>
      </c>
      <c r="I26" s="21" t="s">
        <v>41</v>
      </c>
      <c r="J26" s="21" t="s">
        <v>0</v>
      </c>
      <c r="K26" s="21"/>
      <c r="L26" s="21"/>
      <c r="M26" s="21"/>
      <c r="N26" s="21"/>
      <c r="O26" s="21"/>
    </row>
    <row r="27" spans="1:15" ht="15" customHeight="1" x14ac:dyDescent="0.2">
      <c r="A27" s="130"/>
      <c r="B27" s="133" t="s">
        <v>73</v>
      </c>
      <c r="C27" s="45" t="s">
        <v>436</v>
      </c>
      <c r="D27" s="46"/>
      <c r="E27" s="131"/>
      <c r="F27" s="21" t="s">
        <v>0</v>
      </c>
      <c r="G27" s="21" t="s">
        <v>41</v>
      </c>
      <c r="H27" s="21" t="s">
        <v>0</v>
      </c>
      <c r="I27" s="21" t="s">
        <v>41</v>
      </c>
      <c r="J27" s="21" t="s">
        <v>0</v>
      </c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44"/>
      <c r="D28" s="46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29"/>
      <c r="B29" s="133" t="s">
        <v>418</v>
      </c>
      <c r="C29" s="529" t="s">
        <v>413</v>
      </c>
      <c r="D29" s="530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 x14ac:dyDescent="0.2">
      <c r="A30" s="129"/>
      <c r="B30" s="133" t="s">
        <v>74</v>
      </c>
      <c r="C30" s="45" t="s">
        <v>437</v>
      </c>
      <c r="D30" s="46"/>
      <c r="E30" s="131"/>
      <c r="F30" s="21" t="s">
        <v>0</v>
      </c>
      <c r="G30" s="21" t="s">
        <v>41</v>
      </c>
      <c r="H30" s="21" t="s">
        <v>0</v>
      </c>
      <c r="I30" s="21" t="s">
        <v>41</v>
      </c>
      <c r="J30" s="21" t="s">
        <v>0</v>
      </c>
      <c r="K30" s="21"/>
      <c r="L30" s="21"/>
      <c r="M30" s="21"/>
      <c r="N30" s="21"/>
      <c r="O30" s="21"/>
    </row>
    <row r="31" spans="1:15" ht="15" customHeight="1" x14ac:dyDescent="0.2">
      <c r="A31" s="129"/>
      <c r="B31" s="133" t="s">
        <v>75</v>
      </c>
      <c r="C31" s="45" t="s">
        <v>438</v>
      </c>
      <c r="D31" s="46"/>
      <c r="E31" s="131"/>
      <c r="F31" s="21" t="s">
        <v>0</v>
      </c>
      <c r="G31" s="21" t="s">
        <v>41</v>
      </c>
      <c r="H31" s="21" t="s">
        <v>0</v>
      </c>
      <c r="I31" s="21" t="s">
        <v>41</v>
      </c>
      <c r="J31" s="21" t="s">
        <v>0</v>
      </c>
      <c r="K31" s="21"/>
      <c r="L31" s="21"/>
      <c r="M31" s="21"/>
      <c r="N31" s="21"/>
      <c r="O31" s="21"/>
    </row>
    <row r="32" spans="1:15" ht="15" customHeight="1" x14ac:dyDescent="0.2">
      <c r="A32" s="129"/>
      <c r="B32" s="133"/>
      <c r="C32" s="44"/>
      <c r="D32" s="46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29"/>
      <c r="B33" s="133" t="s">
        <v>419</v>
      </c>
      <c r="C33" s="529" t="s">
        <v>414</v>
      </c>
      <c r="D33" s="530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29"/>
      <c r="B34" s="133" t="s">
        <v>76</v>
      </c>
      <c r="C34" s="45" t="s">
        <v>439</v>
      </c>
      <c r="D34" s="47"/>
      <c r="E34" s="131"/>
      <c r="F34" s="21" t="s">
        <v>0</v>
      </c>
      <c r="G34" s="21" t="s">
        <v>41</v>
      </c>
      <c r="H34" s="21" t="s">
        <v>0</v>
      </c>
      <c r="I34" s="21" t="s">
        <v>41</v>
      </c>
      <c r="J34" s="21" t="s">
        <v>0</v>
      </c>
      <c r="K34" s="21"/>
      <c r="L34" s="21"/>
      <c r="M34" s="21"/>
      <c r="N34" s="21"/>
      <c r="O34" s="21"/>
    </row>
    <row r="35" spans="1:15" ht="15" customHeight="1" x14ac:dyDescent="0.2">
      <c r="A35" s="129"/>
      <c r="B35" s="133" t="s">
        <v>225</v>
      </c>
      <c r="C35" s="45" t="s">
        <v>440</v>
      </c>
      <c r="D35" s="47"/>
      <c r="E35" s="131"/>
      <c r="F35" s="21" t="s">
        <v>0</v>
      </c>
      <c r="G35" s="21" t="s">
        <v>41</v>
      </c>
      <c r="H35" s="21" t="s">
        <v>0</v>
      </c>
      <c r="I35" s="21" t="s">
        <v>41</v>
      </c>
      <c r="J35" s="21" t="s">
        <v>0</v>
      </c>
      <c r="K35" s="21"/>
      <c r="L35" s="21"/>
      <c r="M35" s="21"/>
      <c r="N35" s="21"/>
      <c r="O35" s="21"/>
    </row>
    <row r="36" spans="1:15" ht="15" customHeight="1" x14ac:dyDescent="0.2">
      <c r="A36" s="129"/>
      <c r="B36" s="133"/>
      <c r="C36" s="44"/>
      <c r="D36" s="46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30"/>
      <c r="B37" s="133" t="s">
        <v>420</v>
      </c>
      <c r="C37" s="529" t="s">
        <v>415</v>
      </c>
      <c r="D37" s="530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 t="s">
        <v>78</v>
      </c>
      <c r="C38" s="532" t="s">
        <v>441</v>
      </c>
      <c r="D38" s="533"/>
      <c r="E38" s="131"/>
      <c r="F38" s="21" t="s">
        <v>0</v>
      </c>
      <c r="G38" s="21" t="s">
        <v>41</v>
      </c>
      <c r="H38" s="21" t="s">
        <v>0</v>
      </c>
      <c r="I38" s="21" t="s">
        <v>41</v>
      </c>
      <c r="J38" s="21" t="s">
        <v>0</v>
      </c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44"/>
      <c r="D39" s="46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29"/>
      <c r="B40" s="133" t="s">
        <v>421</v>
      </c>
      <c r="C40" s="529" t="s">
        <v>416</v>
      </c>
      <c r="D40" s="530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 x14ac:dyDescent="0.2">
      <c r="A41" s="129"/>
      <c r="B41" s="133" t="s">
        <v>224</v>
      </c>
      <c r="C41" s="45" t="s">
        <v>442</v>
      </c>
      <c r="D41" s="47"/>
      <c r="E41" s="131"/>
      <c r="F41" s="21" t="s">
        <v>0</v>
      </c>
      <c r="G41" s="21" t="s">
        <v>0</v>
      </c>
      <c r="H41" s="21" t="s">
        <v>0</v>
      </c>
      <c r="I41" s="21" t="s">
        <v>41</v>
      </c>
      <c r="J41" s="21" t="s">
        <v>0</v>
      </c>
      <c r="K41" s="21"/>
      <c r="L41" s="21"/>
      <c r="M41" s="21"/>
      <c r="N41" s="21"/>
      <c r="O41" s="21"/>
    </row>
    <row r="42" spans="1:15" ht="15" customHeight="1" x14ac:dyDescent="0.2">
      <c r="A42" s="129"/>
      <c r="B42" s="133" t="s">
        <v>423</v>
      </c>
      <c r="C42" s="45" t="s">
        <v>443</v>
      </c>
      <c r="D42" s="47"/>
      <c r="E42" s="131"/>
      <c r="F42" s="21" t="s">
        <v>0</v>
      </c>
      <c r="G42" s="21" t="s">
        <v>0</v>
      </c>
      <c r="H42" s="21" t="s">
        <v>0</v>
      </c>
      <c r="I42" s="21" t="s">
        <v>41</v>
      </c>
      <c r="J42" s="21" t="s">
        <v>0</v>
      </c>
      <c r="K42" s="21"/>
      <c r="L42" s="21"/>
      <c r="M42" s="21"/>
      <c r="N42" s="21"/>
      <c r="O42" s="21"/>
    </row>
    <row r="43" spans="1:15" ht="15" customHeight="1" x14ac:dyDescent="0.2">
      <c r="A43" s="130"/>
      <c r="B43" s="133"/>
      <c r="C43" s="532"/>
      <c r="D43" s="533"/>
      <c r="E43" s="13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 x14ac:dyDescent="0.2">
      <c r="A44" s="129" t="s">
        <v>396</v>
      </c>
      <c r="B44" s="133"/>
      <c r="C44" s="529" t="s">
        <v>399</v>
      </c>
      <c r="D44" s="530"/>
      <c r="E44" s="13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 x14ac:dyDescent="0.2">
      <c r="A45" s="130"/>
      <c r="B45" s="133" t="s">
        <v>233</v>
      </c>
      <c r="C45" s="532" t="s">
        <v>444</v>
      </c>
      <c r="D45" s="533"/>
      <c r="E45" s="131"/>
      <c r="F45" s="21" t="s">
        <v>41</v>
      </c>
      <c r="G45" s="21" t="s">
        <v>41</v>
      </c>
      <c r="H45" s="21" t="s">
        <v>0</v>
      </c>
      <c r="I45" s="21" t="s">
        <v>41</v>
      </c>
      <c r="J45" s="21" t="s">
        <v>0</v>
      </c>
      <c r="K45" s="21"/>
      <c r="L45" s="21"/>
      <c r="M45" s="21"/>
      <c r="N45" s="21"/>
      <c r="O45" s="21"/>
    </row>
    <row r="46" spans="1:15" ht="15" customHeight="1" x14ac:dyDescent="0.2">
      <c r="A46" s="129"/>
      <c r="B46" s="133"/>
      <c r="C46" s="529"/>
      <c r="D46" s="530"/>
      <c r="E46" s="13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130" t="s">
        <v>398</v>
      </c>
      <c r="B47" s="133"/>
      <c r="C47" s="529" t="s">
        <v>77</v>
      </c>
      <c r="D47" s="530"/>
      <c r="E47" s="13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 x14ac:dyDescent="0.2">
      <c r="A48" s="130"/>
      <c r="B48" s="133" t="s">
        <v>406</v>
      </c>
      <c r="C48" s="532" t="s">
        <v>411</v>
      </c>
      <c r="D48" s="533"/>
      <c r="E48" s="131"/>
      <c r="F48" s="21" t="s">
        <v>41</v>
      </c>
      <c r="G48" s="21" t="s">
        <v>41</v>
      </c>
      <c r="H48" s="21" t="s">
        <v>0</v>
      </c>
      <c r="I48" s="21" t="s">
        <v>41</v>
      </c>
      <c r="J48" s="21" t="s">
        <v>0</v>
      </c>
      <c r="K48" s="21"/>
      <c r="L48" s="21"/>
      <c r="M48" s="21"/>
      <c r="N48" s="21"/>
      <c r="O48" s="21"/>
    </row>
    <row r="49" spans="1:15" ht="15" customHeight="1" x14ac:dyDescent="0.2">
      <c r="A49" s="130"/>
      <c r="B49" s="133" t="s">
        <v>70</v>
      </c>
      <c r="C49" s="532" t="s">
        <v>410</v>
      </c>
      <c r="D49" s="533"/>
      <c r="E49" s="131"/>
      <c r="F49" s="21" t="s">
        <v>41</v>
      </c>
      <c r="G49" s="21" t="s">
        <v>41</v>
      </c>
      <c r="H49" s="21" t="s">
        <v>0</v>
      </c>
      <c r="I49" s="21" t="s">
        <v>41</v>
      </c>
      <c r="J49" s="21" t="s">
        <v>0</v>
      </c>
      <c r="K49" s="21"/>
      <c r="L49" s="21"/>
      <c r="M49" s="21"/>
      <c r="N49" s="21"/>
      <c r="O49" s="21"/>
    </row>
    <row r="50" spans="1:15" ht="15" customHeight="1" x14ac:dyDescent="0.2">
      <c r="A50" s="130"/>
      <c r="B50" s="133" t="s">
        <v>72</v>
      </c>
      <c r="C50" s="532" t="s">
        <v>412</v>
      </c>
      <c r="D50" s="533"/>
      <c r="E50" s="131"/>
      <c r="F50" s="21" t="s">
        <v>41</v>
      </c>
      <c r="G50" s="21" t="s">
        <v>41</v>
      </c>
      <c r="H50" s="21" t="s">
        <v>0</v>
      </c>
      <c r="I50" s="21" t="s">
        <v>41</v>
      </c>
      <c r="J50" s="21" t="s">
        <v>0</v>
      </c>
      <c r="K50" s="21"/>
      <c r="L50" s="21"/>
      <c r="M50" s="21"/>
      <c r="N50" s="21"/>
      <c r="O50" s="21"/>
    </row>
    <row r="51" spans="1:15" x14ac:dyDescent="0.2">
      <c r="A51" s="130"/>
      <c r="B51" s="133" t="s">
        <v>74</v>
      </c>
      <c r="C51" s="532" t="s">
        <v>413</v>
      </c>
      <c r="D51" s="533"/>
      <c r="E51" s="131"/>
      <c r="F51" s="21" t="s">
        <v>41</v>
      </c>
      <c r="G51" s="21" t="s">
        <v>41</v>
      </c>
      <c r="H51" s="21" t="s">
        <v>0</v>
      </c>
      <c r="I51" s="21" t="s">
        <v>41</v>
      </c>
      <c r="J51" s="21" t="s">
        <v>0</v>
      </c>
      <c r="K51" s="21"/>
      <c r="L51" s="21"/>
      <c r="M51" s="21"/>
      <c r="N51" s="21"/>
      <c r="O51" s="21"/>
    </row>
    <row r="52" spans="1:15" x14ac:dyDescent="0.2">
      <c r="A52" s="130"/>
      <c r="B52" s="133" t="s">
        <v>76</v>
      </c>
      <c r="C52" s="532" t="s">
        <v>414</v>
      </c>
      <c r="D52" s="533"/>
      <c r="E52" s="131"/>
      <c r="F52" s="21" t="s">
        <v>41</v>
      </c>
      <c r="G52" s="21" t="s">
        <v>41</v>
      </c>
      <c r="H52" s="21" t="s">
        <v>0</v>
      </c>
      <c r="I52" s="21" t="s">
        <v>41</v>
      </c>
      <c r="J52" s="21" t="s">
        <v>0</v>
      </c>
      <c r="K52" s="21"/>
      <c r="L52" s="21"/>
      <c r="M52" s="21"/>
      <c r="N52" s="21"/>
      <c r="O52" s="21"/>
    </row>
    <row r="53" spans="1:15" x14ac:dyDescent="0.2">
      <c r="A53" s="130"/>
      <c r="B53" s="133" t="s">
        <v>78</v>
      </c>
      <c r="C53" s="532" t="s">
        <v>415</v>
      </c>
      <c r="D53" s="533"/>
      <c r="E53" s="131"/>
      <c r="F53" s="21" t="s">
        <v>41</v>
      </c>
      <c r="G53" s="21" t="s">
        <v>41</v>
      </c>
      <c r="H53" s="21" t="s">
        <v>0</v>
      </c>
      <c r="I53" s="21" t="s">
        <v>41</v>
      </c>
      <c r="J53" s="21" t="s">
        <v>0</v>
      </c>
      <c r="K53" s="21"/>
      <c r="L53" s="21"/>
      <c r="M53" s="21"/>
      <c r="N53" s="21"/>
      <c r="O53" s="21"/>
    </row>
    <row r="54" spans="1:15" x14ac:dyDescent="0.2">
      <c r="A54" s="130"/>
      <c r="B54" s="133" t="s">
        <v>224</v>
      </c>
      <c r="C54" s="532" t="s">
        <v>416</v>
      </c>
      <c r="D54" s="533"/>
      <c r="E54" s="131"/>
      <c r="F54" s="21" t="s">
        <v>41</v>
      </c>
      <c r="G54" s="21" t="s">
        <v>0</v>
      </c>
      <c r="H54" s="21" t="s">
        <v>0</v>
      </c>
      <c r="I54" s="21" t="s">
        <v>41</v>
      </c>
      <c r="J54" s="21" t="s">
        <v>0</v>
      </c>
      <c r="K54" s="21"/>
      <c r="L54" s="21"/>
      <c r="M54" s="21"/>
      <c r="N54" s="21"/>
      <c r="O54" s="21"/>
    </row>
  </sheetData>
  <mergeCells count="37"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  <mergeCell ref="C44:D44"/>
    <mergeCell ref="C45:D45"/>
    <mergeCell ref="C46:D46"/>
    <mergeCell ref="C47:D47"/>
    <mergeCell ref="C48:D48"/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showGridLines="0" workbookViewId="0">
      <selection activeCell="A4" sqref="A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" width="8.8984375" style="15" customWidth="1"/>
    <col min="17" max="16384" width="8.8984375" style="15"/>
  </cols>
  <sheetData>
    <row r="1" spans="1:17" ht="15" customHeight="1" x14ac:dyDescent="0.2">
      <c r="A1" s="565" t="s">
        <v>90</v>
      </c>
      <c r="B1" s="563"/>
      <c r="C1" s="563"/>
      <c r="D1" s="563"/>
      <c r="E1" s="563"/>
      <c r="F1" s="563"/>
      <c r="G1" s="563"/>
      <c r="H1" s="563"/>
      <c r="I1" s="563"/>
      <c r="J1" s="563" t="s">
        <v>84</v>
      </c>
      <c r="K1" s="563"/>
      <c r="L1" s="563"/>
      <c r="M1" s="563"/>
      <c r="N1" s="563"/>
      <c r="O1" s="564"/>
    </row>
    <row r="2" spans="1:17" ht="15" customHeight="1" x14ac:dyDescent="0.2">
      <c r="A2" s="566" t="s">
        <v>735</v>
      </c>
      <c r="B2" s="567"/>
      <c r="C2" s="567"/>
      <c r="D2" s="567"/>
      <c r="E2" s="567"/>
      <c r="F2" s="567"/>
      <c r="G2" s="567"/>
      <c r="H2" s="567"/>
      <c r="I2" s="567"/>
      <c r="J2" s="568" t="s">
        <v>720</v>
      </c>
      <c r="K2" s="568"/>
      <c r="L2" s="568"/>
      <c r="M2" s="568"/>
      <c r="N2" s="568"/>
      <c r="O2" s="569"/>
      <c r="P2" s="223"/>
      <c r="Q2" s="222"/>
    </row>
    <row r="3" spans="1:17" ht="15" customHeight="1" x14ac:dyDescent="0.2">
      <c r="A3" s="566" t="s">
        <v>736</v>
      </c>
      <c r="B3" s="567"/>
      <c r="C3" s="567"/>
      <c r="D3" s="567"/>
      <c r="E3" s="567"/>
      <c r="F3" s="567"/>
      <c r="G3" s="567"/>
      <c r="H3" s="567"/>
      <c r="I3" s="567"/>
      <c r="J3" s="568" t="s">
        <v>734</v>
      </c>
      <c r="K3" s="568"/>
      <c r="L3" s="568"/>
      <c r="M3" s="568"/>
      <c r="N3" s="568"/>
      <c r="O3" s="569"/>
      <c r="P3" s="223"/>
      <c r="Q3" s="222"/>
    </row>
    <row r="4" spans="1:17" ht="15" customHeight="1" thickBot="1" x14ac:dyDescent="0.25">
      <c r="A4" s="154"/>
      <c r="B4" s="154"/>
      <c r="C4" s="154"/>
      <c r="D4" s="154"/>
      <c r="E4" s="154"/>
      <c r="F4" s="154"/>
      <c r="G4" s="154"/>
      <c r="H4" s="154"/>
      <c r="I4" s="154"/>
      <c r="J4" s="155"/>
      <c r="K4" s="155"/>
      <c r="L4" s="155"/>
      <c r="M4" s="155"/>
      <c r="N4" s="155"/>
      <c r="O4" s="155"/>
    </row>
    <row r="5" spans="1:17" ht="24.95" customHeight="1" thickBot="1" x14ac:dyDescent="0.25">
      <c r="A5" s="149" t="s">
        <v>65</v>
      </c>
      <c r="B5" s="150"/>
      <c r="C5" s="151"/>
      <c r="D5" s="151"/>
      <c r="E5" s="558"/>
      <c r="F5" s="558"/>
      <c r="G5" s="558"/>
      <c r="H5" s="558"/>
      <c r="I5" s="558"/>
      <c r="J5" s="558"/>
      <c r="K5" s="558"/>
      <c r="L5" s="152"/>
      <c r="M5" s="152"/>
      <c r="N5" s="152"/>
      <c r="O5" s="153"/>
      <c r="P5"/>
    </row>
    <row r="6" spans="1:17" ht="15" customHeight="1" x14ac:dyDescent="0.2">
      <c r="A6" s="545" t="s">
        <v>64</v>
      </c>
      <c r="B6" s="559"/>
      <c r="C6" s="546"/>
      <c r="D6" s="571" t="str">
        <f>'List stavby'!B1</f>
        <v>Rekonstrukce žst. Horní Dolní</v>
      </c>
      <c r="E6" s="542" t="s">
        <v>463</v>
      </c>
      <c r="F6" s="543"/>
      <c r="G6" s="543"/>
      <c r="H6" s="543"/>
      <c r="I6" s="543"/>
      <c r="J6" s="543"/>
      <c r="K6" s="543"/>
      <c r="L6" s="543"/>
      <c r="M6" s="543"/>
      <c r="N6" s="543"/>
      <c r="O6" s="544"/>
    </row>
    <row r="7" spans="1:17" ht="15" customHeight="1" x14ac:dyDescent="0.2">
      <c r="A7" s="547"/>
      <c r="B7" s="560"/>
      <c r="C7" s="548"/>
      <c r="D7" s="572"/>
      <c r="E7" s="142" t="s">
        <v>372</v>
      </c>
      <c r="F7" s="22" t="s">
        <v>80</v>
      </c>
      <c r="G7" s="22" t="s">
        <v>43</v>
      </c>
      <c r="H7" s="22" t="s">
        <v>42</v>
      </c>
      <c r="I7" s="22" t="s">
        <v>62</v>
      </c>
      <c r="J7" s="22" t="s">
        <v>373</v>
      </c>
      <c r="K7" s="22"/>
      <c r="L7" s="22"/>
      <c r="M7" s="22"/>
      <c r="N7" s="22"/>
      <c r="O7" s="134"/>
      <c r="P7"/>
    </row>
    <row r="8" spans="1:17" ht="15" customHeight="1" x14ac:dyDescent="0.2">
      <c r="A8" s="551" t="s">
        <v>358</v>
      </c>
      <c r="B8" s="530"/>
      <c r="C8" s="531"/>
      <c r="D8" s="45" t="str">
        <f>'List stavby'!B4</f>
        <v>SXXXXXXXXX</v>
      </c>
      <c r="E8" s="142" t="s">
        <v>63</v>
      </c>
      <c r="F8" s="22" t="s">
        <v>227</v>
      </c>
      <c r="G8" s="22" t="s">
        <v>382</v>
      </c>
      <c r="H8" s="22" t="s">
        <v>81</v>
      </c>
      <c r="I8" s="22" t="s">
        <v>383</v>
      </c>
      <c r="J8" s="22" t="s">
        <v>43</v>
      </c>
      <c r="K8" s="22"/>
      <c r="L8" s="22"/>
      <c r="M8" s="22"/>
      <c r="N8" s="22"/>
      <c r="O8" s="134"/>
    </row>
    <row r="9" spans="1:17" ht="15" customHeight="1" x14ac:dyDescent="0.2">
      <c r="A9" s="551" t="s">
        <v>61</v>
      </c>
      <c r="B9" s="530"/>
      <c r="C9" s="531"/>
      <c r="D9" s="45" t="str">
        <f>'List stavby'!B2</f>
        <v>DSP</v>
      </c>
      <c r="E9" s="142" t="s">
        <v>60</v>
      </c>
      <c r="F9" s="22" t="s">
        <v>381</v>
      </c>
      <c r="G9" s="22" t="s">
        <v>226</v>
      </c>
      <c r="H9" s="22" t="s">
        <v>226</v>
      </c>
      <c r="I9" s="22" t="s">
        <v>384</v>
      </c>
      <c r="J9" s="22" t="s">
        <v>382</v>
      </c>
      <c r="K9" s="22"/>
      <c r="L9" s="22"/>
      <c r="M9" s="22"/>
      <c r="N9" s="22"/>
      <c r="O9" s="134"/>
      <c r="P9"/>
    </row>
    <row r="10" spans="1:17" ht="15" customHeight="1" thickBot="1" x14ac:dyDescent="0.25">
      <c r="A10" s="553" t="s">
        <v>10</v>
      </c>
      <c r="B10" s="570"/>
      <c r="C10" s="554"/>
      <c r="D10" s="135">
        <f>'List stavby'!B3</f>
        <v>44104</v>
      </c>
      <c r="E10" s="143" t="s">
        <v>59</v>
      </c>
      <c r="F10" s="136" t="s">
        <v>79</v>
      </c>
      <c r="G10" s="136" t="s">
        <v>79</v>
      </c>
      <c r="H10" s="136" t="s">
        <v>79</v>
      </c>
      <c r="I10" s="136" t="s">
        <v>79</v>
      </c>
      <c r="J10" s="136" t="s">
        <v>79</v>
      </c>
      <c r="K10" s="136"/>
      <c r="L10" s="136"/>
      <c r="M10" s="136"/>
      <c r="N10" s="136"/>
      <c r="O10" s="137"/>
    </row>
    <row r="11" spans="1:17" ht="15" customHeight="1" thickBot="1" x14ac:dyDescent="0.25">
      <c r="A11" s="539"/>
      <c r="B11" s="539"/>
      <c r="C11" s="539"/>
      <c r="D11" s="539"/>
      <c r="E11" s="539"/>
      <c r="F11" s="539"/>
      <c r="G11" s="539"/>
      <c r="H11" s="539"/>
      <c r="I11" s="539"/>
      <c r="J11" s="539"/>
      <c r="K11" s="539"/>
      <c r="L11" s="539"/>
      <c r="M11" s="539"/>
      <c r="N11" s="539"/>
      <c r="O11" s="539"/>
      <c r="P11"/>
    </row>
    <row r="12" spans="1:17" ht="24.95" customHeight="1" thickBot="1" x14ac:dyDescent="0.25">
      <c r="A12" s="561" t="s">
        <v>58</v>
      </c>
      <c r="B12" s="562"/>
      <c r="C12" s="552" t="s">
        <v>57</v>
      </c>
      <c r="D12" s="539"/>
      <c r="E12" s="141"/>
      <c r="F12" s="552" t="s">
        <v>374</v>
      </c>
      <c r="G12" s="539"/>
      <c r="H12" s="539"/>
      <c r="I12" s="539"/>
      <c r="J12" s="539"/>
      <c r="K12" s="539"/>
      <c r="L12" s="539"/>
      <c r="M12" s="539"/>
      <c r="N12" s="539"/>
      <c r="O12" s="540"/>
    </row>
    <row r="13" spans="1:17" ht="15" customHeight="1" x14ac:dyDescent="0.2">
      <c r="A13" s="138" t="s">
        <v>385</v>
      </c>
      <c r="B13" s="156" t="s">
        <v>476</v>
      </c>
      <c r="C13" s="555" t="s">
        <v>68</v>
      </c>
      <c r="D13" s="556"/>
      <c r="E13" s="139"/>
      <c r="F13" s="140" t="s">
        <v>0</v>
      </c>
      <c r="G13" s="140" t="s">
        <v>0</v>
      </c>
      <c r="H13" s="140" t="s">
        <v>41</v>
      </c>
      <c r="I13" s="140" t="s">
        <v>0</v>
      </c>
      <c r="J13" s="140" t="s">
        <v>0</v>
      </c>
      <c r="K13" s="140"/>
      <c r="L13" s="140"/>
      <c r="M13" s="140"/>
      <c r="N13" s="140"/>
      <c r="O13" s="140"/>
      <c r="P13"/>
    </row>
    <row r="14" spans="1:17" ht="15" customHeight="1" x14ac:dyDescent="0.2">
      <c r="A14" s="130"/>
      <c r="B14" s="133"/>
      <c r="C14" s="532"/>
      <c r="D14" s="533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7" ht="15" customHeight="1" x14ac:dyDescent="0.2">
      <c r="A15" s="129" t="s">
        <v>386</v>
      </c>
      <c r="B15" s="132"/>
      <c r="C15" s="529" t="s">
        <v>387</v>
      </c>
      <c r="D15" s="530"/>
      <c r="E15" s="13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ht="15" customHeight="1" x14ac:dyDescent="0.2">
      <c r="A16" s="130"/>
      <c r="B16" s="133" t="s">
        <v>466</v>
      </c>
      <c r="C16" s="532" t="s">
        <v>449</v>
      </c>
      <c r="D16" s="533"/>
      <c r="E16" s="131" t="s">
        <v>390</v>
      </c>
      <c r="F16" s="21" t="s">
        <v>0</v>
      </c>
      <c r="G16" s="21" t="s">
        <v>0</v>
      </c>
      <c r="H16" s="21" t="s">
        <v>0</v>
      </c>
      <c r="I16" s="21" t="s">
        <v>41</v>
      </c>
      <c r="J16" s="21" t="s">
        <v>41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467</v>
      </c>
      <c r="C17" s="532" t="s">
        <v>452</v>
      </c>
      <c r="D17" s="533"/>
      <c r="E17" s="131" t="s">
        <v>390</v>
      </c>
      <c r="F17" s="21" t="s">
        <v>0</v>
      </c>
      <c r="G17" s="21" t="s">
        <v>41</v>
      </c>
      <c r="H17" s="21" t="s">
        <v>0</v>
      </c>
      <c r="I17" s="21" t="s">
        <v>41</v>
      </c>
      <c r="J17" s="21" t="s">
        <v>41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 t="s">
        <v>468</v>
      </c>
      <c r="C18" s="115" t="s">
        <v>450</v>
      </c>
      <c r="D18" s="117"/>
      <c r="E18" s="131" t="s">
        <v>402</v>
      </c>
      <c r="F18" s="21" t="s">
        <v>0</v>
      </c>
      <c r="G18" s="21" t="s">
        <v>41</v>
      </c>
      <c r="H18" s="21" t="s">
        <v>0</v>
      </c>
      <c r="I18" s="21" t="s">
        <v>41</v>
      </c>
      <c r="J18" s="21" t="s">
        <v>41</v>
      </c>
      <c r="K18" s="21"/>
      <c r="L18" s="21"/>
      <c r="M18" s="21"/>
      <c r="N18" s="21"/>
      <c r="O18" s="21"/>
    </row>
    <row r="19" spans="1:15" ht="15" customHeight="1" x14ac:dyDescent="0.2">
      <c r="A19" s="130"/>
      <c r="B19" s="133" t="s">
        <v>469</v>
      </c>
      <c r="C19" s="532" t="s">
        <v>451</v>
      </c>
      <c r="D19" s="533"/>
      <c r="E19" s="131" t="s">
        <v>402</v>
      </c>
      <c r="F19" s="21" t="s">
        <v>0</v>
      </c>
      <c r="G19" s="21" t="s">
        <v>41</v>
      </c>
      <c r="H19" s="21" t="s">
        <v>0</v>
      </c>
      <c r="I19" s="21" t="s">
        <v>41</v>
      </c>
      <c r="J19" s="21" t="s">
        <v>0</v>
      </c>
      <c r="K19" s="21"/>
      <c r="L19" s="21"/>
      <c r="M19" s="21"/>
      <c r="N19" s="21"/>
      <c r="O19" s="21"/>
    </row>
    <row r="20" spans="1:15" ht="15" customHeight="1" x14ac:dyDescent="0.2">
      <c r="A20" s="129"/>
      <c r="B20" s="133" t="s">
        <v>470</v>
      </c>
      <c r="C20" s="532" t="s">
        <v>453</v>
      </c>
      <c r="D20" s="533"/>
      <c r="E20" s="131" t="s">
        <v>395</v>
      </c>
      <c r="F20" s="21" t="s">
        <v>0</v>
      </c>
      <c r="G20" s="21" t="s">
        <v>41</v>
      </c>
      <c r="H20" s="21" t="s">
        <v>0</v>
      </c>
      <c r="I20" s="21" t="s">
        <v>41</v>
      </c>
      <c r="J20" s="21" t="s">
        <v>0</v>
      </c>
      <c r="K20" s="21"/>
      <c r="L20" s="21"/>
      <c r="M20" s="21"/>
      <c r="N20" s="21"/>
      <c r="O20" s="21"/>
    </row>
    <row r="21" spans="1:15" ht="15" customHeight="1" x14ac:dyDescent="0.2">
      <c r="A21" s="129"/>
      <c r="B21" s="133" t="s">
        <v>471</v>
      </c>
      <c r="C21" s="532" t="s">
        <v>454</v>
      </c>
      <c r="D21" s="533"/>
      <c r="E21" s="131" t="s">
        <v>403</v>
      </c>
      <c r="F21" s="21" t="s">
        <v>0</v>
      </c>
      <c r="G21" s="21" t="s">
        <v>41</v>
      </c>
      <c r="H21" s="21" t="s">
        <v>0</v>
      </c>
      <c r="I21" s="21" t="s">
        <v>41</v>
      </c>
      <c r="J21" s="21" t="s">
        <v>0</v>
      </c>
      <c r="K21" s="21"/>
      <c r="L21" s="21"/>
      <c r="M21" s="21"/>
      <c r="N21" s="21"/>
      <c r="O21" s="21"/>
    </row>
    <row r="22" spans="1:15" ht="15" customHeight="1" x14ac:dyDescent="0.2">
      <c r="A22" s="157"/>
      <c r="B22" s="158" t="s">
        <v>472</v>
      </c>
      <c r="C22" s="532" t="s">
        <v>455</v>
      </c>
      <c r="D22" s="533"/>
      <c r="E22" s="131" t="s">
        <v>392</v>
      </c>
      <c r="F22" s="21" t="s">
        <v>0</v>
      </c>
      <c r="G22" s="21" t="s">
        <v>41</v>
      </c>
      <c r="H22" s="21" t="s">
        <v>0</v>
      </c>
      <c r="I22" s="21" t="s">
        <v>41</v>
      </c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29"/>
      <c r="B23" s="158" t="s">
        <v>456</v>
      </c>
      <c r="C23" s="532" t="s">
        <v>459</v>
      </c>
      <c r="D23" s="533"/>
      <c r="E23" s="131" t="s">
        <v>403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29"/>
      <c r="B24" s="158" t="s">
        <v>457</v>
      </c>
      <c r="C24" s="532" t="s">
        <v>461</v>
      </c>
      <c r="D24" s="533"/>
      <c r="E24" s="131" t="s">
        <v>460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57"/>
      <c r="B25" s="158" t="s">
        <v>458</v>
      </c>
      <c r="C25" s="532" t="s">
        <v>462</v>
      </c>
      <c r="D25" s="533"/>
      <c r="E25" s="131" t="s">
        <v>395</v>
      </c>
      <c r="F25" s="21" t="s">
        <v>0</v>
      </c>
      <c r="G25" s="21" t="s">
        <v>41</v>
      </c>
      <c r="H25" s="21" t="s">
        <v>41</v>
      </c>
      <c r="I25" s="21" t="s">
        <v>41</v>
      </c>
      <c r="J25" s="21" t="s">
        <v>41</v>
      </c>
      <c r="K25" s="21"/>
      <c r="L25" s="21"/>
      <c r="M25" s="21"/>
      <c r="N25" s="21"/>
      <c r="O25" s="21"/>
    </row>
    <row r="26" spans="1:15" ht="15" customHeight="1" x14ac:dyDescent="0.2">
      <c r="A26" s="129"/>
      <c r="B26" s="158"/>
      <c r="C26" s="115"/>
      <c r="D26" s="117"/>
      <c r="E26" s="131"/>
      <c r="F26" s="21" t="s">
        <v>0</v>
      </c>
      <c r="G26" s="21" t="s">
        <v>41</v>
      </c>
      <c r="H26" s="21" t="s">
        <v>41</v>
      </c>
      <c r="I26" s="21" t="s">
        <v>41</v>
      </c>
      <c r="J26" s="21" t="s">
        <v>41</v>
      </c>
      <c r="K26" s="21"/>
      <c r="L26" s="21"/>
      <c r="M26" s="21"/>
      <c r="N26" s="21"/>
      <c r="O26" s="21"/>
    </row>
    <row r="27" spans="1:15" ht="15" customHeight="1" x14ac:dyDescent="0.2">
      <c r="A27" s="129"/>
      <c r="B27" s="132"/>
      <c r="C27" s="114"/>
      <c r="D27" s="116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29" t="s">
        <v>396</v>
      </c>
      <c r="B28" s="132"/>
      <c r="C28" s="114" t="s">
        <v>399</v>
      </c>
      <c r="D28" s="116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57"/>
      <c r="B29" s="158" t="s">
        <v>476</v>
      </c>
      <c r="C29" s="115" t="s">
        <v>400</v>
      </c>
      <c r="D29" s="117"/>
      <c r="E29" s="131"/>
      <c r="F29" s="21" t="s">
        <v>0</v>
      </c>
      <c r="G29" s="21" t="s">
        <v>41</v>
      </c>
      <c r="H29" s="21" t="s">
        <v>41</v>
      </c>
      <c r="I29" s="21" t="s">
        <v>41</v>
      </c>
      <c r="J29" s="21" t="s">
        <v>41</v>
      </c>
      <c r="K29" s="21"/>
      <c r="L29" s="21"/>
      <c r="M29" s="21"/>
      <c r="N29" s="21"/>
      <c r="O29" s="21"/>
    </row>
    <row r="30" spans="1:15" ht="15" customHeight="1" x14ac:dyDescent="0.2">
      <c r="A30" s="129"/>
      <c r="B30" s="158" t="s">
        <v>477</v>
      </c>
      <c r="C30" s="115" t="s">
        <v>401</v>
      </c>
      <c r="D30" s="117"/>
      <c r="E30" s="131"/>
      <c r="F30" s="21" t="s">
        <v>0</v>
      </c>
      <c r="G30" s="21" t="s">
        <v>41</v>
      </c>
      <c r="H30" s="21" t="s">
        <v>41</v>
      </c>
      <c r="I30" s="21" t="s">
        <v>41</v>
      </c>
      <c r="J30" s="21" t="s">
        <v>0</v>
      </c>
      <c r="K30" s="21"/>
      <c r="L30" s="21"/>
      <c r="M30" s="21"/>
      <c r="N30" s="21"/>
      <c r="O30" s="21"/>
    </row>
    <row r="31" spans="1:15" ht="15" customHeight="1" x14ac:dyDescent="0.2">
      <c r="A31" s="157"/>
      <c r="B31" s="158"/>
      <c r="C31" s="115"/>
      <c r="D31" s="117"/>
      <c r="E31" s="131"/>
      <c r="F31" s="21" t="s">
        <v>0</v>
      </c>
      <c r="G31" s="21" t="s">
        <v>41</v>
      </c>
      <c r="H31" s="21" t="s">
        <v>41</v>
      </c>
      <c r="I31" s="21" t="s">
        <v>41</v>
      </c>
      <c r="J31" s="21" t="s">
        <v>0</v>
      </c>
      <c r="K31" s="21"/>
      <c r="L31" s="21"/>
      <c r="M31" s="21"/>
      <c r="N31" s="21"/>
      <c r="O31" s="21"/>
    </row>
    <row r="32" spans="1:15" ht="15" customHeight="1" x14ac:dyDescent="0.2">
      <c r="A32" s="129" t="s">
        <v>398</v>
      </c>
      <c r="B32" s="158"/>
      <c r="C32" s="114" t="s">
        <v>77</v>
      </c>
      <c r="D32" s="116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57"/>
      <c r="B33" s="158" t="s">
        <v>476</v>
      </c>
      <c r="C33" s="115" t="s">
        <v>475</v>
      </c>
      <c r="D33" s="117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57"/>
      <c r="B34" s="158" t="s">
        <v>477</v>
      </c>
      <c r="C34" s="115" t="s">
        <v>424</v>
      </c>
      <c r="D34" s="117"/>
      <c r="E34" s="13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 x14ac:dyDescent="0.2">
      <c r="A35" s="157"/>
      <c r="B35" s="158" t="s">
        <v>470</v>
      </c>
      <c r="C35" s="115" t="s">
        <v>425</v>
      </c>
      <c r="D35" s="117"/>
      <c r="E35" s="13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 x14ac:dyDescent="0.2">
      <c r="A36" s="130"/>
      <c r="B36" s="133"/>
      <c r="C36" s="532"/>
      <c r="D36" s="533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30"/>
      <c r="B37" s="133"/>
      <c r="C37" s="532"/>
      <c r="D37" s="533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/>
      <c r="C38" s="532"/>
      <c r="D38" s="533"/>
      <c r="E38" s="13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532"/>
      <c r="D39" s="533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30"/>
      <c r="B40" s="133"/>
      <c r="C40" s="532"/>
      <c r="D40" s="533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 x14ac:dyDescent="0.2">
      <c r="A41" s="130"/>
      <c r="B41" s="133"/>
      <c r="C41" s="532"/>
      <c r="D41" s="533"/>
      <c r="E41" s="13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ht="15" customHeight="1" x14ac:dyDescent="0.2">
      <c r="A42" s="130"/>
      <c r="B42" s="133"/>
      <c r="C42" s="532"/>
      <c r="D42" s="533"/>
      <c r="E42" s="13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ht="15" customHeight="1" x14ac:dyDescent="0.2">
      <c r="A43" s="130"/>
      <c r="B43" s="133"/>
      <c r="C43" s="532"/>
      <c r="D43" s="533"/>
      <c r="E43" s="13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 x14ac:dyDescent="0.2">
      <c r="A44" s="130"/>
      <c r="B44" s="133"/>
      <c r="C44" s="532"/>
      <c r="D44" s="533"/>
      <c r="E44" s="13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 x14ac:dyDescent="0.2">
      <c r="A45" s="130"/>
      <c r="B45" s="133"/>
      <c r="C45" s="532"/>
      <c r="D45" s="533"/>
      <c r="E45" s="13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ht="15" customHeight="1" x14ac:dyDescent="0.2">
      <c r="A46" s="130"/>
      <c r="B46" s="133"/>
      <c r="C46" s="532"/>
      <c r="D46" s="533"/>
      <c r="E46" s="13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130"/>
      <c r="B47" s="133"/>
      <c r="C47" s="532"/>
      <c r="D47" s="533"/>
      <c r="E47" s="13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 x14ac:dyDescent="0.2">
      <c r="A48" s="130"/>
      <c r="B48" s="133"/>
      <c r="C48" s="532"/>
      <c r="D48" s="533"/>
      <c r="E48" s="13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ht="15" customHeight="1" x14ac:dyDescent="0.2">
      <c r="A49" s="130"/>
      <c r="B49" s="133"/>
      <c r="C49" s="532"/>
      <c r="D49" s="533"/>
      <c r="E49" s="13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ht="15" customHeight="1" x14ac:dyDescent="0.2">
      <c r="A50" s="130"/>
      <c r="B50" s="133"/>
      <c r="C50" s="532"/>
      <c r="D50" s="533"/>
      <c r="E50" s="13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ht="15" customHeight="1" x14ac:dyDescent="0.2">
      <c r="A51" s="130"/>
      <c r="B51" s="133"/>
      <c r="C51" s="532"/>
      <c r="D51" s="533"/>
      <c r="E51" s="13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ht="15" customHeight="1" x14ac:dyDescent="0.2">
      <c r="A52" s="130"/>
      <c r="B52" s="133"/>
      <c r="C52" s="532"/>
      <c r="D52" s="533"/>
      <c r="E52" s="13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ht="15" customHeight="1" x14ac:dyDescent="0.2">
      <c r="A53" s="130"/>
      <c r="B53" s="133"/>
      <c r="C53" s="532"/>
      <c r="D53" s="533"/>
      <c r="E53" s="131"/>
      <c r="F53" s="21"/>
      <c r="G53" s="21"/>
      <c r="H53" s="21"/>
      <c r="I53" s="21"/>
      <c r="J53" s="21"/>
      <c r="K53" s="21"/>
      <c r="L53" s="21"/>
      <c r="M53" s="21"/>
      <c r="N53" s="21"/>
      <c r="O53" s="21"/>
    </row>
  </sheetData>
  <mergeCells count="47">
    <mergeCell ref="A6:C7"/>
    <mergeCell ref="D6:D7"/>
    <mergeCell ref="E6:O6"/>
    <mergeCell ref="A1:I1"/>
    <mergeCell ref="J1:O1"/>
    <mergeCell ref="A2:I2"/>
    <mergeCell ref="J2:O2"/>
    <mergeCell ref="E5:K5"/>
    <mergeCell ref="A3:I3"/>
    <mergeCell ref="J3:O3"/>
    <mergeCell ref="C23:D23"/>
    <mergeCell ref="C24:D24"/>
    <mergeCell ref="A9:C9"/>
    <mergeCell ref="A10:C10"/>
    <mergeCell ref="A11:O11"/>
    <mergeCell ref="A12:B12"/>
    <mergeCell ref="C12:D12"/>
    <mergeCell ref="F12:O12"/>
    <mergeCell ref="A8:C8"/>
    <mergeCell ref="C37:D37"/>
    <mergeCell ref="C38:D38"/>
    <mergeCell ref="C39:D39"/>
    <mergeCell ref="C40:D40"/>
    <mergeCell ref="C13:D13"/>
    <mergeCell ref="C14:D14"/>
    <mergeCell ref="C15:D15"/>
    <mergeCell ref="C16:D16"/>
    <mergeCell ref="C17:D17"/>
    <mergeCell ref="C36:D36"/>
    <mergeCell ref="C25:D25"/>
    <mergeCell ref="C19:D19"/>
    <mergeCell ref="C20:D20"/>
    <mergeCell ref="C21:D21"/>
    <mergeCell ref="C22:D22"/>
    <mergeCell ref="C41:D41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93" customWidth="1"/>
    <col min="2" max="2" width="59.8984375" style="193" customWidth="1"/>
    <col min="3" max="7" width="66" style="193" customWidth="1"/>
    <col min="8" max="16384" width="8.796875" style="193"/>
  </cols>
  <sheetData>
    <row r="1" spans="1:2" ht="18" customHeight="1" x14ac:dyDescent="0.2">
      <c r="A1" s="193" t="s">
        <v>220</v>
      </c>
      <c r="B1" s="193" t="s">
        <v>221</v>
      </c>
    </row>
    <row r="2" spans="1:2" s="195" customFormat="1" ht="28.5" customHeight="1" x14ac:dyDescent="0.2">
      <c r="A2" s="194" t="s">
        <v>45</v>
      </c>
      <c r="B2" s="194" t="s">
        <v>149</v>
      </c>
    </row>
    <row r="3" spans="1:2" s="195" customFormat="1" ht="18" customHeight="1" x14ac:dyDescent="0.2">
      <c r="A3" s="196" t="s">
        <v>91</v>
      </c>
      <c r="B3" s="196" t="s">
        <v>92</v>
      </c>
    </row>
    <row r="4" spans="1:2" s="195" customFormat="1" ht="18" customHeight="1" x14ac:dyDescent="0.2">
      <c r="A4" s="197" t="s">
        <v>93</v>
      </c>
      <c r="B4" s="197" t="s">
        <v>94</v>
      </c>
    </row>
    <row r="5" spans="1:2" s="195" customFormat="1" ht="18" customHeight="1" x14ac:dyDescent="0.2">
      <c r="A5" s="197" t="s">
        <v>95</v>
      </c>
      <c r="B5" s="197" t="s">
        <v>96</v>
      </c>
    </row>
    <row r="6" spans="1:2" s="195" customFormat="1" ht="18" customHeight="1" x14ac:dyDescent="0.2">
      <c r="A6" s="197" t="s">
        <v>97</v>
      </c>
      <c r="B6" s="197" t="s">
        <v>98</v>
      </c>
    </row>
    <row r="7" spans="1:2" s="195" customFormat="1" ht="18" customHeight="1" x14ac:dyDescent="0.2">
      <c r="A7" s="197" t="s">
        <v>99</v>
      </c>
      <c r="B7" s="197" t="s">
        <v>100</v>
      </c>
    </row>
    <row r="8" spans="1:2" s="195" customFormat="1" ht="18" customHeight="1" x14ac:dyDescent="0.2">
      <c r="A8" s="197" t="s">
        <v>101</v>
      </c>
      <c r="B8" s="197" t="s">
        <v>102</v>
      </c>
    </row>
    <row r="9" spans="1:2" s="195" customFormat="1" ht="18" customHeight="1" x14ac:dyDescent="0.2">
      <c r="A9" s="197" t="s">
        <v>103</v>
      </c>
      <c r="B9" s="197" t="s">
        <v>104</v>
      </c>
    </row>
    <row r="10" spans="1:2" s="195" customFormat="1" ht="18" customHeight="1" x14ac:dyDescent="0.2">
      <c r="A10" s="197" t="s">
        <v>105</v>
      </c>
      <c r="B10" s="197" t="s">
        <v>106</v>
      </c>
    </row>
    <row r="11" spans="1:2" s="195" customFormat="1" ht="18" customHeight="1" x14ac:dyDescent="0.2">
      <c r="A11" s="196" t="s">
        <v>107</v>
      </c>
      <c r="B11" s="196" t="s">
        <v>108</v>
      </c>
    </row>
    <row r="12" spans="1:2" s="195" customFormat="1" ht="18" customHeight="1" x14ac:dyDescent="0.2">
      <c r="A12" s="197" t="s">
        <v>109</v>
      </c>
      <c r="B12" s="197" t="s">
        <v>110</v>
      </c>
    </row>
    <row r="13" spans="1:2" s="195" customFormat="1" ht="18" customHeight="1" x14ac:dyDescent="0.2">
      <c r="A13" s="197" t="s">
        <v>156</v>
      </c>
      <c r="B13" s="197" t="s">
        <v>111</v>
      </c>
    </row>
    <row r="14" spans="1:2" s="195" customFormat="1" ht="18" customHeight="1" x14ac:dyDescent="0.2">
      <c r="A14" s="197" t="s">
        <v>157</v>
      </c>
      <c r="B14" s="197" t="s">
        <v>112</v>
      </c>
    </row>
    <row r="15" spans="1:2" s="195" customFormat="1" ht="18" customHeight="1" x14ac:dyDescent="0.2">
      <c r="A15" s="197" t="s">
        <v>113</v>
      </c>
      <c r="B15" s="197" t="s">
        <v>114</v>
      </c>
    </row>
    <row r="16" spans="1:2" s="195" customFormat="1" ht="18" customHeight="1" x14ac:dyDescent="0.2">
      <c r="A16" s="197" t="s">
        <v>158</v>
      </c>
      <c r="B16" s="197" t="s">
        <v>115</v>
      </c>
    </row>
    <row r="17" spans="1:2" s="195" customFormat="1" ht="18" customHeight="1" x14ac:dyDescent="0.2">
      <c r="A17" s="197" t="s">
        <v>116</v>
      </c>
      <c r="B17" s="197" t="s">
        <v>117</v>
      </c>
    </row>
    <row r="18" spans="1:2" s="195" customFormat="1" ht="18" customHeight="1" x14ac:dyDescent="0.2">
      <c r="A18" s="197" t="s">
        <v>118</v>
      </c>
      <c r="B18" s="197" t="s">
        <v>119</v>
      </c>
    </row>
    <row r="19" spans="1:2" s="195" customFormat="1" ht="18" customHeight="1" x14ac:dyDescent="0.2">
      <c r="A19" s="197" t="s">
        <v>153</v>
      </c>
      <c r="B19" s="197" t="s">
        <v>152</v>
      </c>
    </row>
    <row r="20" spans="1:2" s="195" customFormat="1" ht="18" customHeight="1" x14ac:dyDescent="0.2">
      <c r="A20" s="197" t="s">
        <v>154</v>
      </c>
      <c r="B20" s="197" t="s">
        <v>155</v>
      </c>
    </row>
    <row r="21" spans="1:2" s="195" customFormat="1" ht="18" customHeight="1" x14ac:dyDescent="0.2">
      <c r="A21" s="197" t="s">
        <v>150</v>
      </c>
      <c r="B21" s="197" t="s">
        <v>151</v>
      </c>
    </row>
    <row r="22" spans="1:2" s="195" customFormat="1" ht="18" customHeight="1" x14ac:dyDescent="0.2">
      <c r="A22" s="196" t="s">
        <v>120</v>
      </c>
      <c r="B22" s="196" t="s">
        <v>121</v>
      </c>
    </row>
    <row r="23" spans="1:2" s="195" customFormat="1" ht="18" customHeight="1" x14ac:dyDescent="0.2">
      <c r="A23" s="197" t="s">
        <v>159</v>
      </c>
      <c r="B23" s="197" t="s">
        <v>122</v>
      </c>
    </row>
    <row r="24" spans="1:2" s="195" customFormat="1" ht="18" customHeight="1" x14ac:dyDescent="0.2">
      <c r="A24" s="197" t="s">
        <v>160</v>
      </c>
      <c r="B24" s="197" t="s">
        <v>123</v>
      </c>
    </row>
    <row r="25" spans="1:2" s="195" customFormat="1" ht="18" customHeight="1" x14ac:dyDescent="0.2">
      <c r="A25" s="197" t="s">
        <v>161</v>
      </c>
      <c r="B25" s="197" t="s">
        <v>124</v>
      </c>
    </row>
    <row r="26" spans="1:2" s="195" customFormat="1" ht="18" customHeight="1" x14ac:dyDescent="0.2">
      <c r="A26" s="197" t="s">
        <v>162</v>
      </c>
      <c r="B26" s="197" t="s">
        <v>125</v>
      </c>
    </row>
    <row r="27" spans="1:2" s="195" customFormat="1" ht="18" customHeight="1" x14ac:dyDescent="0.2">
      <c r="A27" s="197" t="s">
        <v>163</v>
      </c>
      <c r="B27" s="197" t="s">
        <v>190</v>
      </c>
    </row>
    <row r="28" spans="1:2" s="195" customFormat="1" ht="18" customHeight="1" x14ac:dyDescent="0.2">
      <c r="A28" s="197" t="s">
        <v>164</v>
      </c>
      <c r="B28" s="197" t="s">
        <v>191</v>
      </c>
    </row>
    <row r="29" spans="1:2" s="195" customFormat="1" ht="18" customHeight="1" x14ac:dyDescent="0.2">
      <c r="A29" s="197" t="s">
        <v>165</v>
      </c>
      <c r="B29" s="197" t="s">
        <v>126</v>
      </c>
    </row>
    <row r="30" spans="1:2" s="195" customFormat="1" ht="18" customHeight="1" x14ac:dyDescent="0.2">
      <c r="A30" s="197" t="s">
        <v>166</v>
      </c>
      <c r="B30" s="197" t="s">
        <v>127</v>
      </c>
    </row>
    <row r="31" spans="1:2" s="195" customFormat="1" ht="18" customHeight="1" x14ac:dyDescent="0.2">
      <c r="A31" s="197" t="s">
        <v>128</v>
      </c>
      <c r="B31" s="197" t="s">
        <v>129</v>
      </c>
    </row>
    <row r="32" spans="1:2" s="195" customFormat="1" ht="18" customHeight="1" x14ac:dyDescent="0.2">
      <c r="A32" s="196" t="s">
        <v>130</v>
      </c>
      <c r="B32" s="196" t="s">
        <v>131</v>
      </c>
    </row>
    <row r="33" spans="1:2" s="195" customFormat="1" ht="18" customHeight="1" x14ac:dyDescent="0.2">
      <c r="A33" s="197" t="s">
        <v>167</v>
      </c>
      <c r="B33" s="197" t="s">
        <v>132</v>
      </c>
    </row>
    <row r="34" spans="1:2" s="195" customFormat="1" ht="18" customHeight="1" x14ac:dyDescent="0.2">
      <c r="A34" s="197" t="s">
        <v>168</v>
      </c>
      <c r="B34" s="197" t="s">
        <v>169</v>
      </c>
    </row>
    <row r="35" spans="1:2" s="195" customFormat="1" ht="18" customHeight="1" x14ac:dyDescent="0.2">
      <c r="A35" s="197" t="s">
        <v>170</v>
      </c>
      <c r="B35" s="197" t="s">
        <v>133</v>
      </c>
    </row>
    <row r="36" spans="1:2" s="195" customFormat="1" ht="18" customHeight="1" x14ac:dyDescent="0.2">
      <c r="A36" s="197" t="s">
        <v>171</v>
      </c>
      <c r="B36" s="197" t="s">
        <v>131</v>
      </c>
    </row>
    <row r="37" spans="1:2" s="195" customFormat="1" ht="28.5" customHeight="1" x14ac:dyDescent="0.2">
      <c r="A37" s="194" t="s">
        <v>82</v>
      </c>
      <c r="B37" s="194" t="s">
        <v>44</v>
      </c>
    </row>
    <row r="38" spans="1:2" s="195" customFormat="1" ht="20.25" customHeight="1" x14ac:dyDescent="0.2">
      <c r="A38" s="196" t="s">
        <v>83</v>
      </c>
      <c r="B38" s="196" t="s">
        <v>192</v>
      </c>
    </row>
    <row r="39" spans="1:2" s="195" customFormat="1" ht="18" customHeight="1" x14ac:dyDescent="0.2">
      <c r="A39" s="197" t="s">
        <v>39</v>
      </c>
      <c r="B39" s="197" t="s">
        <v>193</v>
      </c>
    </row>
    <row r="40" spans="1:2" s="195" customFormat="1" ht="18" customHeight="1" x14ac:dyDescent="0.2">
      <c r="A40" s="197" t="s">
        <v>134</v>
      </c>
      <c r="B40" s="197" t="s">
        <v>194</v>
      </c>
    </row>
    <row r="41" spans="1:2" s="195" customFormat="1" ht="18" customHeight="1" x14ac:dyDescent="0.2">
      <c r="A41" s="197" t="s">
        <v>135</v>
      </c>
      <c r="B41" s="197" t="s">
        <v>195</v>
      </c>
    </row>
    <row r="42" spans="1:2" s="195" customFormat="1" ht="18" customHeight="1" x14ac:dyDescent="0.2">
      <c r="A42" s="197" t="s">
        <v>136</v>
      </c>
      <c r="B42" s="197" t="s">
        <v>196</v>
      </c>
    </row>
    <row r="43" spans="1:2" s="195" customFormat="1" ht="18" customHeight="1" x14ac:dyDescent="0.2">
      <c r="A43" s="197" t="s">
        <v>137</v>
      </c>
      <c r="B43" s="197" t="s">
        <v>197</v>
      </c>
    </row>
    <row r="44" spans="1:2" s="195" customFormat="1" ht="34.5" customHeight="1" x14ac:dyDescent="0.2">
      <c r="A44" s="197" t="s">
        <v>138</v>
      </c>
      <c r="B44" s="197" t="s">
        <v>198</v>
      </c>
    </row>
    <row r="45" spans="1:2" s="195" customFormat="1" ht="18" customHeight="1" x14ac:dyDescent="0.2">
      <c r="A45" s="197" t="s">
        <v>139</v>
      </c>
      <c r="B45" s="197" t="s">
        <v>199</v>
      </c>
    </row>
    <row r="46" spans="1:2" s="195" customFormat="1" ht="18" customHeight="1" x14ac:dyDescent="0.2">
      <c r="A46" s="197" t="s">
        <v>140</v>
      </c>
      <c r="B46" s="197" t="s">
        <v>200</v>
      </c>
    </row>
    <row r="47" spans="1:2" s="195" customFormat="1" ht="18" customHeight="1" x14ac:dyDescent="0.2">
      <c r="A47" s="197" t="s">
        <v>141</v>
      </c>
      <c r="B47" s="197" t="s">
        <v>201</v>
      </c>
    </row>
    <row r="48" spans="1:2" s="195" customFormat="1" ht="18" customHeight="1" x14ac:dyDescent="0.2">
      <c r="A48" s="197" t="s">
        <v>142</v>
      </c>
      <c r="B48" s="197" t="s">
        <v>202</v>
      </c>
    </row>
    <row r="49" spans="1:2" s="195" customFormat="1" ht="39" customHeight="1" x14ac:dyDescent="0.2">
      <c r="A49" s="196" t="s">
        <v>143</v>
      </c>
      <c r="B49" s="196" t="s">
        <v>144</v>
      </c>
    </row>
    <row r="50" spans="1:2" s="195" customFormat="1" ht="18" customHeight="1" x14ac:dyDescent="0.2">
      <c r="A50" s="197" t="s">
        <v>172</v>
      </c>
      <c r="B50" s="197" t="s">
        <v>203</v>
      </c>
    </row>
    <row r="51" spans="1:2" s="195" customFormat="1" ht="26.25" customHeight="1" x14ac:dyDescent="0.2">
      <c r="A51" s="197" t="s">
        <v>173</v>
      </c>
      <c r="B51" s="197" t="s">
        <v>204</v>
      </c>
    </row>
    <row r="52" spans="1:2" s="195" customFormat="1" ht="18" customHeight="1" x14ac:dyDescent="0.2">
      <c r="A52" s="197" t="s">
        <v>174</v>
      </c>
      <c r="B52" s="197" t="s">
        <v>205</v>
      </c>
    </row>
    <row r="53" spans="1:2" s="195" customFormat="1" ht="18" customHeight="1" x14ac:dyDescent="0.2">
      <c r="A53" s="197" t="s">
        <v>175</v>
      </c>
      <c r="B53" s="197" t="s">
        <v>206</v>
      </c>
    </row>
    <row r="54" spans="1:2" s="195" customFormat="1" ht="18" customHeight="1" x14ac:dyDescent="0.2">
      <c r="A54" s="197" t="s">
        <v>176</v>
      </c>
      <c r="B54" s="197" t="s">
        <v>207</v>
      </c>
    </row>
    <row r="55" spans="1:2" s="195" customFormat="1" ht="18" customHeight="1" x14ac:dyDescent="0.2">
      <c r="A55" s="197" t="s">
        <v>177</v>
      </c>
      <c r="B55" s="197" t="s">
        <v>208</v>
      </c>
    </row>
    <row r="56" spans="1:2" s="195" customFormat="1" ht="18" customHeight="1" x14ac:dyDescent="0.2">
      <c r="A56" s="196" t="s">
        <v>145</v>
      </c>
      <c r="B56" s="196" t="s">
        <v>146</v>
      </c>
    </row>
    <row r="57" spans="1:2" s="195" customFormat="1" ht="18" customHeight="1" x14ac:dyDescent="0.2">
      <c r="A57" s="197" t="s">
        <v>178</v>
      </c>
      <c r="B57" s="197" t="s">
        <v>209</v>
      </c>
    </row>
    <row r="58" spans="1:2" s="195" customFormat="1" ht="37.5" customHeight="1" x14ac:dyDescent="0.2">
      <c r="A58" s="197" t="s">
        <v>179</v>
      </c>
      <c r="B58" s="197" t="s">
        <v>211</v>
      </c>
    </row>
    <row r="59" spans="1:2" s="195" customFormat="1" ht="18" customHeight="1" x14ac:dyDescent="0.2">
      <c r="A59" s="197" t="s">
        <v>180</v>
      </c>
      <c r="B59" s="197" t="s">
        <v>210</v>
      </c>
    </row>
    <row r="60" spans="1:2" s="195" customFormat="1" ht="31.5" customHeight="1" x14ac:dyDescent="0.2">
      <c r="A60" s="197" t="s">
        <v>181</v>
      </c>
      <c r="B60" s="197" t="s">
        <v>212</v>
      </c>
    </row>
    <row r="61" spans="1:2" s="195" customFormat="1" ht="18" customHeight="1" x14ac:dyDescent="0.2">
      <c r="A61" s="197" t="s">
        <v>182</v>
      </c>
      <c r="B61" s="197" t="s">
        <v>213</v>
      </c>
    </row>
    <row r="62" spans="1:2" s="195" customFormat="1" ht="26.25" customHeight="1" x14ac:dyDescent="0.2">
      <c r="A62" s="197" t="s">
        <v>183</v>
      </c>
      <c r="B62" s="197" t="s">
        <v>228</v>
      </c>
    </row>
    <row r="63" spans="1:2" s="195" customFormat="1" ht="18" customHeight="1" x14ac:dyDescent="0.2">
      <c r="A63" s="197" t="s">
        <v>184</v>
      </c>
      <c r="B63" s="197" t="s">
        <v>214</v>
      </c>
    </row>
    <row r="64" spans="1:2" s="195" customFormat="1" ht="18" customHeight="1" x14ac:dyDescent="0.2">
      <c r="A64" s="197" t="s">
        <v>185</v>
      </c>
      <c r="B64" s="197" t="s">
        <v>215</v>
      </c>
    </row>
    <row r="65" spans="1:2" s="195" customFormat="1" ht="18" customHeight="1" x14ac:dyDescent="0.2">
      <c r="A65" s="197" t="s">
        <v>186</v>
      </c>
      <c r="B65" s="197" t="s">
        <v>216</v>
      </c>
    </row>
    <row r="66" spans="1:2" s="195" customFormat="1" ht="18" customHeight="1" x14ac:dyDescent="0.2">
      <c r="A66" s="196" t="s">
        <v>147</v>
      </c>
      <c r="B66" s="196" t="s">
        <v>148</v>
      </c>
    </row>
    <row r="67" spans="1:2" s="195" customFormat="1" ht="18" customHeight="1" x14ac:dyDescent="0.2">
      <c r="A67" s="197" t="s">
        <v>187</v>
      </c>
      <c r="B67" s="197" t="s">
        <v>217</v>
      </c>
    </row>
    <row r="68" spans="1:2" s="195" customFormat="1" ht="15.75" customHeight="1" x14ac:dyDescent="0.2">
      <c r="A68" s="197" t="s">
        <v>188</v>
      </c>
      <c r="B68" s="197" t="s">
        <v>218</v>
      </c>
    </row>
    <row r="69" spans="1:2" s="195" customFormat="1" ht="18" customHeight="1" x14ac:dyDescent="0.2">
      <c r="A69" s="197" t="s">
        <v>189</v>
      </c>
      <c r="B69" s="197" t="s">
        <v>219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sqref="A1:J1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39" t="s">
        <v>356</v>
      </c>
      <c r="B1" s="240"/>
      <c r="C1" s="240"/>
      <c r="D1" s="240"/>
      <c r="E1" s="240"/>
      <c r="F1" s="240"/>
      <c r="G1" s="240"/>
      <c r="H1" s="240"/>
      <c r="I1" s="240"/>
      <c r="J1" s="241"/>
      <c r="M1" s="84" t="s">
        <v>377</v>
      </c>
    </row>
    <row r="2" spans="1:41" ht="43.5" customHeight="1" thickBot="1" x14ac:dyDescent="0.4">
      <c r="A2" s="248" t="s">
        <v>483</v>
      </c>
      <c r="B2" s="249"/>
      <c r="C2" s="249" t="str">
        <f>'List stavby'!B17</f>
        <v>Ing. Lumír Potměšilý</v>
      </c>
      <c r="D2" s="249"/>
      <c r="E2" s="249"/>
      <c r="F2" s="250" t="s">
        <v>480</v>
      </c>
      <c r="G2" s="251"/>
      <c r="H2" s="251"/>
      <c r="I2" s="251"/>
      <c r="J2" s="252"/>
      <c r="M2" s="84"/>
    </row>
    <row r="3" spans="1:41" s="3" customFormat="1" ht="41.25" customHeight="1" thickBot="1" x14ac:dyDescent="0.25">
      <c r="A3" s="242" t="s">
        <v>238</v>
      </c>
      <c r="B3" s="243"/>
      <c r="C3" s="243"/>
      <c r="D3" s="243"/>
      <c r="E3" s="244"/>
      <c r="F3" s="245" t="s">
        <v>239</v>
      </c>
      <c r="G3" s="246"/>
      <c r="H3" s="246"/>
      <c r="I3" s="246"/>
      <c r="J3" s="247"/>
      <c r="K3" s="27"/>
      <c r="L3" s="27"/>
      <c r="M3" s="69" t="s">
        <v>245</v>
      </c>
      <c r="N3" s="71" t="s">
        <v>246</v>
      </c>
      <c r="O3" s="70" t="s">
        <v>357</v>
      </c>
      <c r="P3" s="48" t="s">
        <v>247</v>
      </c>
      <c r="Q3" s="48" t="s">
        <v>248</v>
      </c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13"/>
    </row>
    <row r="4" spans="1:41" s="3" customFormat="1" ht="51.75" customHeight="1" thickTop="1" thickBot="1" x14ac:dyDescent="0.25">
      <c r="A4" s="125" t="s">
        <v>380</v>
      </c>
      <c r="B4" s="126" t="s">
        <v>379</v>
      </c>
      <c r="C4" s="126" t="s">
        <v>378</v>
      </c>
      <c r="D4" s="126" t="s">
        <v>375</v>
      </c>
      <c r="E4" s="126" t="s">
        <v>376</v>
      </c>
      <c r="F4" s="127" t="s">
        <v>380</v>
      </c>
      <c r="G4" s="128" t="s">
        <v>379</v>
      </c>
      <c r="H4" s="128" t="s">
        <v>378</v>
      </c>
      <c r="I4" s="128" t="s">
        <v>375</v>
      </c>
      <c r="J4" s="128" t="s">
        <v>376</v>
      </c>
      <c r="K4" s="4"/>
      <c r="L4" s="4"/>
      <c r="M4" s="49" t="s">
        <v>249</v>
      </c>
      <c r="N4" s="76" t="s">
        <v>250</v>
      </c>
      <c r="O4" s="77"/>
      <c r="P4" s="50"/>
      <c r="Q4" s="106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3"/>
      <c r="B5" s="104"/>
      <c r="C5" s="104"/>
      <c r="D5" s="104"/>
      <c r="E5" s="105"/>
      <c r="F5" s="103"/>
      <c r="G5" s="104"/>
      <c r="H5" s="104"/>
      <c r="I5" s="104"/>
      <c r="J5" s="105"/>
      <c r="K5" s="28"/>
      <c r="L5" s="28"/>
      <c r="M5" s="51" t="s">
        <v>251</v>
      </c>
      <c r="N5" s="78" t="s">
        <v>252</v>
      </c>
      <c r="O5" s="79"/>
      <c r="P5" s="52" t="s">
        <v>253</v>
      </c>
      <c r="Q5" s="107" t="s">
        <v>254</v>
      </c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13"/>
    </row>
    <row r="6" spans="1:41" s="3" customFormat="1" ht="20.100000000000001" customHeight="1" x14ac:dyDescent="0.2">
      <c r="A6" s="87"/>
      <c r="B6" s="88"/>
      <c r="C6" s="88"/>
      <c r="D6" s="88"/>
      <c r="E6" s="89"/>
      <c r="F6" s="87"/>
      <c r="G6" s="88"/>
      <c r="H6" s="88"/>
      <c r="I6" s="88"/>
      <c r="J6" s="89"/>
      <c r="K6" s="12"/>
      <c r="L6" s="12"/>
      <c r="M6" s="51" t="s">
        <v>255</v>
      </c>
      <c r="N6" s="78" t="s">
        <v>256</v>
      </c>
      <c r="O6" s="79"/>
      <c r="P6" s="52" t="s">
        <v>253</v>
      </c>
      <c r="Q6" s="107" t="s">
        <v>254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0"/>
      <c r="B7" s="91"/>
      <c r="C7" s="91"/>
      <c r="D7" s="91"/>
      <c r="E7" s="92"/>
      <c r="F7" s="90"/>
      <c r="G7" s="91"/>
      <c r="H7" s="91"/>
      <c r="I7" s="91"/>
      <c r="J7" s="92"/>
      <c r="K7" s="12"/>
      <c r="L7" s="12"/>
      <c r="M7" s="51" t="s">
        <v>257</v>
      </c>
      <c r="N7" s="78" t="s">
        <v>258</v>
      </c>
      <c r="O7" s="79"/>
      <c r="P7" s="52" t="s">
        <v>253</v>
      </c>
      <c r="Q7" s="107" t="s">
        <v>254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85"/>
      <c r="B8" s="86"/>
      <c r="C8" s="86"/>
      <c r="D8" s="86"/>
      <c r="E8" s="93"/>
      <c r="F8" s="85"/>
      <c r="G8" s="86"/>
      <c r="H8" s="86"/>
      <c r="I8" s="86"/>
      <c r="J8" s="93"/>
      <c r="K8" s="29"/>
      <c r="L8" s="29"/>
      <c r="M8" s="51" t="s">
        <v>259</v>
      </c>
      <c r="N8" s="78" t="s">
        <v>260</v>
      </c>
      <c r="O8" s="79"/>
      <c r="P8" s="52" t="s">
        <v>253</v>
      </c>
      <c r="Q8" s="107" t="s">
        <v>254</v>
      </c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11"/>
      <c r="AO8" s="9"/>
    </row>
    <row r="9" spans="1:41" s="3" customFormat="1" ht="20.100000000000001" customHeight="1" x14ac:dyDescent="0.2">
      <c r="A9" s="85"/>
      <c r="B9" s="86"/>
      <c r="C9" s="86"/>
      <c r="D9" s="86"/>
      <c r="E9" s="93"/>
      <c r="F9" s="85"/>
      <c r="G9" s="86"/>
      <c r="H9" s="86"/>
      <c r="I9" s="86"/>
      <c r="J9" s="93"/>
      <c r="K9" s="4"/>
      <c r="L9" s="4"/>
      <c r="M9" s="51" t="s">
        <v>261</v>
      </c>
      <c r="N9" s="78" t="s">
        <v>262</v>
      </c>
      <c r="O9" s="79"/>
      <c r="P9" s="52" t="s">
        <v>253</v>
      </c>
      <c r="Q9" s="107" t="s">
        <v>254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85"/>
      <c r="B10" s="86"/>
      <c r="C10" s="86"/>
      <c r="D10" s="86"/>
      <c r="E10" s="93"/>
      <c r="F10" s="85"/>
      <c r="G10" s="86"/>
      <c r="H10" s="86"/>
      <c r="I10" s="86"/>
      <c r="J10" s="93"/>
      <c r="K10" s="4"/>
      <c r="L10" s="4"/>
      <c r="M10" s="51" t="s">
        <v>263</v>
      </c>
      <c r="N10" s="78" t="s">
        <v>264</v>
      </c>
      <c r="O10" s="79"/>
      <c r="P10" s="52" t="s">
        <v>253</v>
      </c>
      <c r="Q10" s="107" t="s">
        <v>254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85"/>
      <c r="B11" s="86"/>
      <c r="C11" s="86"/>
      <c r="D11" s="86"/>
      <c r="E11" s="93"/>
      <c r="F11" s="85"/>
      <c r="G11" s="86"/>
      <c r="H11" s="86"/>
      <c r="I11" s="86"/>
      <c r="J11" s="93"/>
      <c r="K11" s="4"/>
      <c r="L11" s="4"/>
      <c r="M11" s="51" t="s">
        <v>265</v>
      </c>
      <c r="N11" s="78" t="s">
        <v>266</v>
      </c>
      <c r="O11" s="79"/>
      <c r="P11" s="52" t="s">
        <v>253</v>
      </c>
      <c r="Q11" s="107" t="s">
        <v>254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85"/>
      <c r="B12" s="86"/>
      <c r="C12" s="86"/>
      <c r="D12" s="86"/>
      <c r="E12" s="93"/>
      <c r="F12" s="85"/>
      <c r="G12" s="86"/>
      <c r="H12" s="86"/>
      <c r="I12" s="86"/>
      <c r="J12" s="93"/>
      <c r="K12" s="4"/>
      <c r="L12" s="4"/>
      <c r="M12" s="51" t="s">
        <v>267</v>
      </c>
      <c r="N12" s="78" t="s">
        <v>268</v>
      </c>
      <c r="O12" s="79"/>
      <c r="P12" s="52" t="s">
        <v>253</v>
      </c>
      <c r="Q12" s="107" t="s">
        <v>254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0"/>
      <c r="B13" s="91"/>
      <c r="C13" s="91"/>
      <c r="D13" s="91"/>
      <c r="E13" s="92"/>
      <c r="F13" s="90"/>
      <c r="G13" s="91"/>
      <c r="H13" s="91"/>
      <c r="I13" s="91"/>
      <c r="J13" s="92"/>
      <c r="K13" s="4"/>
      <c r="L13" s="4"/>
      <c r="M13" s="51" t="s">
        <v>269</v>
      </c>
      <c r="N13" s="78" t="s">
        <v>270</v>
      </c>
      <c r="O13" s="79"/>
      <c r="P13" s="52" t="s">
        <v>253</v>
      </c>
      <c r="Q13" s="107" t="s">
        <v>254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85"/>
      <c r="B14" s="86"/>
      <c r="C14" s="86"/>
      <c r="D14" s="86"/>
      <c r="E14" s="93"/>
      <c r="F14" s="85"/>
      <c r="G14" s="86"/>
      <c r="H14" s="86"/>
      <c r="I14" s="86"/>
      <c r="J14" s="93"/>
      <c r="K14" s="29"/>
      <c r="L14" s="29"/>
      <c r="M14" s="51" t="s">
        <v>271</v>
      </c>
      <c r="N14" s="78" t="s">
        <v>272</v>
      </c>
      <c r="O14" s="79"/>
      <c r="P14" s="52" t="s">
        <v>253</v>
      </c>
      <c r="Q14" s="107" t="s">
        <v>254</v>
      </c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10"/>
      <c r="AO14" s="7"/>
    </row>
    <row r="15" spans="1:41" s="3" customFormat="1" ht="20.100000000000001" customHeight="1" x14ac:dyDescent="0.2">
      <c r="A15" s="85"/>
      <c r="B15" s="86"/>
      <c r="C15" s="86"/>
      <c r="D15" s="86"/>
      <c r="E15" s="93"/>
      <c r="F15" s="85"/>
      <c r="G15" s="86"/>
      <c r="H15" s="86"/>
      <c r="I15" s="86"/>
      <c r="J15" s="93"/>
      <c r="K15" s="4"/>
      <c r="L15" s="4"/>
      <c r="M15" s="51" t="s">
        <v>273</v>
      </c>
      <c r="N15" s="78" t="s">
        <v>274</v>
      </c>
      <c r="O15" s="79"/>
      <c r="P15" s="52" t="s">
        <v>253</v>
      </c>
      <c r="Q15" s="107" t="s">
        <v>254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85"/>
      <c r="B16" s="86"/>
      <c r="C16" s="86"/>
      <c r="D16" s="86"/>
      <c r="E16" s="93"/>
      <c r="F16" s="85"/>
      <c r="G16" s="86"/>
      <c r="H16" s="86"/>
      <c r="I16" s="86"/>
      <c r="J16" s="93"/>
      <c r="K16" s="4"/>
      <c r="L16" s="4"/>
      <c r="M16" s="51" t="s">
        <v>275</v>
      </c>
      <c r="N16" s="78" t="s">
        <v>276</v>
      </c>
      <c r="O16" s="79"/>
      <c r="P16" s="52" t="s">
        <v>253</v>
      </c>
      <c r="Q16" s="107" t="s">
        <v>254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85"/>
      <c r="B17" s="86"/>
      <c r="C17" s="86"/>
      <c r="D17" s="86"/>
      <c r="E17" s="93"/>
      <c r="F17" s="85"/>
      <c r="G17" s="86"/>
      <c r="H17" s="86"/>
      <c r="I17" s="86"/>
      <c r="J17" s="93"/>
      <c r="K17" s="4"/>
      <c r="L17" s="4"/>
      <c r="M17" s="51" t="s">
        <v>277</v>
      </c>
      <c r="N17" s="78" t="s">
        <v>278</v>
      </c>
      <c r="O17" s="79"/>
      <c r="P17" s="52" t="s">
        <v>253</v>
      </c>
      <c r="Q17" s="107" t="s">
        <v>254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85"/>
      <c r="B18" s="86"/>
      <c r="C18" s="86"/>
      <c r="D18" s="86"/>
      <c r="E18" s="93"/>
      <c r="F18" s="85"/>
      <c r="G18" s="86"/>
      <c r="H18" s="86"/>
      <c r="I18" s="86"/>
      <c r="J18" s="93"/>
      <c r="K18" s="4"/>
      <c r="L18" s="4"/>
      <c r="M18" s="51" t="s">
        <v>279</v>
      </c>
      <c r="N18" s="78" t="s">
        <v>280</v>
      </c>
      <c r="O18" s="79"/>
      <c r="P18" s="52" t="s">
        <v>253</v>
      </c>
      <c r="Q18" s="107" t="s">
        <v>254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85"/>
      <c r="B19" s="86"/>
      <c r="C19" s="86"/>
      <c r="D19" s="86"/>
      <c r="E19" s="93"/>
      <c r="F19" s="85"/>
      <c r="G19" s="86"/>
      <c r="H19" s="86"/>
      <c r="I19" s="86"/>
      <c r="J19" s="93"/>
      <c r="K19" s="4"/>
      <c r="L19" s="4"/>
      <c r="M19" s="53" t="s">
        <v>281</v>
      </c>
      <c r="N19" s="80" t="s">
        <v>252</v>
      </c>
      <c r="O19" s="81"/>
      <c r="P19" s="54" t="s">
        <v>282</v>
      </c>
      <c r="Q19" s="108" t="s">
        <v>254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1"/>
    </row>
    <row r="20" spans="1:41" ht="20.100000000000001" customHeight="1" x14ac:dyDescent="0.25">
      <c r="A20" s="94"/>
      <c r="B20" s="95"/>
      <c r="C20" s="95"/>
      <c r="D20" s="95"/>
      <c r="E20" s="96"/>
      <c r="F20" s="94"/>
      <c r="G20" s="95"/>
      <c r="H20" s="95"/>
      <c r="I20" s="95"/>
      <c r="J20" s="96"/>
      <c r="K20" s="4"/>
      <c r="L20" s="4"/>
      <c r="M20" s="53" t="s">
        <v>283</v>
      </c>
      <c r="N20" s="80" t="s">
        <v>284</v>
      </c>
      <c r="O20" s="81"/>
      <c r="P20" s="54" t="s">
        <v>282</v>
      </c>
      <c r="Q20" s="108" t="s">
        <v>254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4"/>
      <c r="B21" s="95"/>
      <c r="C21" s="95"/>
      <c r="D21" s="95"/>
      <c r="E21" s="96"/>
      <c r="F21" s="94"/>
      <c r="G21" s="95"/>
      <c r="H21" s="95"/>
      <c r="I21" s="95"/>
      <c r="J21" s="96"/>
      <c r="K21" s="41"/>
      <c r="L21" s="43"/>
      <c r="M21" s="53" t="s">
        <v>285</v>
      </c>
      <c r="N21" s="80" t="s">
        <v>286</v>
      </c>
      <c r="O21" s="81"/>
      <c r="P21" s="54" t="s">
        <v>282</v>
      </c>
      <c r="Q21" s="108" t="s">
        <v>254</v>
      </c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</row>
    <row r="22" spans="1:41" ht="20.100000000000001" customHeight="1" x14ac:dyDescent="0.25">
      <c r="A22" s="94"/>
      <c r="B22" s="95"/>
      <c r="C22" s="95"/>
      <c r="D22" s="95"/>
      <c r="E22" s="96"/>
      <c r="F22" s="94"/>
      <c r="G22" s="95"/>
      <c r="H22" s="95"/>
      <c r="I22" s="95"/>
      <c r="J22" s="96"/>
      <c r="K22" s="41"/>
      <c r="L22" s="43"/>
      <c r="M22" s="53" t="s">
        <v>287</v>
      </c>
      <c r="N22" s="80" t="s">
        <v>288</v>
      </c>
      <c r="O22" s="81"/>
      <c r="P22" s="54" t="s">
        <v>282</v>
      </c>
      <c r="Q22" s="108" t="s">
        <v>254</v>
      </c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41" ht="20.100000000000001" customHeight="1" x14ac:dyDescent="0.25">
      <c r="A23" s="94"/>
      <c r="B23" s="95"/>
      <c r="C23" s="95"/>
      <c r="D23" s="95"/>
      <c r="E23" s="96"/>
      <c r="F23" s="94"/>
      <c r="G23" s="95"/>
      <c r="H23" s="95"/>
      <c r="I23" s="95"/>
      <c r="J23" s="96"/>
      <c r="K23" s="41"/>
      <c r="L23" s="43"/>
      <c r="M23" s="53" t="s">
        <v>289</v>
      </c>
      <c r="N23" s="80" t="s">
        <v>258</v>
      </c>
      <c r="O23" s="81"/>
      <c r="P23" s="54" t="s">
        <v>282</v>
      </c>
      <c r="Q23" s="108" t="s">
        <v>254</v>
      </c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</row>
    <row r="24" spans="1:41" ht="20.100000000000001" customHeight="1" x14ac:dyDescent="0.25">
      <c r="A24" s="94"/>
      <c r="B24" s="95"/>
      <c r="C24" s="95"/>
      <c r="D24" s="95"/>
      <c r="E24" s="96"/>
      <c r="F24" s="94"/>
      <c r="G24" s="95"/>
      <c r="H24" s="95"/>
      <c r="I24" s="95"/>
      <c r="J24" s="96"/>
      <c r="K24" s="41"/>
      <c r="L24" s="43"/>
      <c r="M24" s="53" t="s">
        <v>290</v>
      </c>
      <c r="N24" s="80" t="s">
        <v>291</v>
      </c>
      <c r="O24" s="81"/>
      <c r="P24" s="54" t="s">
        <v>282</v>
      </c>
      <c r="Q24" s="108" t="s">
        <v>254</v>
      </c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</row>
    <row r="25" spans="1:41" ht="20.100000000000001" customHeight="1" x14ac:dyDescent="0.25">
      <c r="A25" s="94"/>
      <c r="B25" s="95"/>
      <c r="C25" s="95"/>
      <c r="D25" s="95"/>
      <c r="E25" s="96"/>
      <c r="F25" s="94"/>
      <c r="G25" s="95"/>
      <c r="H25" s="95"/>
      <c r="I25" s="95"/>
      <c r="J25" s="96"/>
      <c r="K25" s="41"/>
      <c r="L25" s="43"/>
      <c r="M25" s="53" t="s">
        <v>292</v>
      </c>
      <c r="N25" s="80" t="s">
        <v>293</v>
      </c>
      <c r="O25" s="81"/>
      <c r="P25" s="54" t="s">
        <v>282</v>
      </c>
      <c r="Q25" s="108" t="s">
        <v>254</v>
      </c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</row>
    <row r="26" spans="1:41" ht="20.100000000000001" customHeight="1" x14ac:dyDescent="0.25">
      <c r="A26" s="94"/>
      <c r="B26" s="95"/>
      <c r="C26" s="95"/>
      <c r="D26" s="95"/>
      <c r="E26" s="96"/>
      <c r="F26" s="94"/>
      <c r="G26" s="95"/>
      <c r="H26" s="95"/>
      <c r="I26" s="95"/>
      <c r="J26" s="96"/>
      <c r="K26" s="41"/>
      <c r="L26" s="43"/>
      <c r="M26" s="53" t="s">
        <v>294</v>
      </c>
      <c r="N26" s="80" t="s">
        <v>295</v>
      </c>
      <c r="O26" s="81"/>
      <c r="P26" s="54" t="s">
        <v>282</v>
      </c>
      <c r="Q26" s="108" t="s">
        <v>254</v>
      </c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</row>
    <row r="27" spans="1:41" ht="20.100000000000001" customHeight="1" x14ac:dyDescent="0.25">
      <c r="A27" s="94"/>
      <c r="B27" s="95"/>
      <c r="C27" s="95"/>
      <c r="D27" s="95"/>
      <c r="E27" s="96"/>
      <c r="F27" s="94"/>
      <c r="G27" s="95"/>
      <c r="H27" s="95"/>
      <c r="I27" s="95"/>
      <c r="J27" s="96"/>
      <c r="K27" s="41"/>
      <c r="L27" s="43"/>
      <c r="M27" s="53" t="s">
        <v>296</v>
      </c>
      <c r="N27" s="80" t="s">
        <v>260</v>
      </c>
      <c r="O27" s="81"/>
      <c r="P27" s="54" t="s">
        <v>282</v>
      </c>
      <c r="Q27" s="108" t="s">
        <v>254</v>
      </c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</row>
    <row r="28" spans="1:41" ht="20.100000000000001" customHeight="1" x14ac:dyDescent="0.25">
      <c r="A28" s="94"/>
      <c r="B28" s="95"/>
      <c r="C28" s="95"/>
      <c r="D28" s="95"/>
      <c r="E28" s="96"/>
      <c r="F28" s="94"/>
      <c r="G28" s="95"/>
      <c r="H28" s="95"/>
      <c r="I28" s="95"/>
      <c r="J28" s="96"/>
      <c r="K28" s="41"/>
      <c r="L28" s="43"/>
      <c r="M28" s="53" t="s">
        <v>297</v>
      </c>
      <c r="N28" s="80" t="s">
        <v>262</v>
      </c>
      <c r="O28" s="81"/>
      <c r="P28" s="54" t="s">
        <v>282</v>
      </c>
      <c r="Q28" s="108" t="s">
        <v>254</v>
      </c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</row>
    <row r="29" spans="1:41" ht="20.100000000000001" customHeight="1" x14ac:dyDescent="0.25">
      <c r="A29" s="94"/>
      <c r="B29" s="95"/>
      <c r="C29" s="95"/>
      <c r="D29" s="95"/>
      <c r="E29" s="96"/>
      <c r="F29" s="94"/>
      <c r="G29" s="95"/>
      <c r="H29" s="95"/>
      <c r="I29" s="95"/>
      <c r="J29" s="96"/>
      <c r="K29" s="41"/>
      <c r="L29" s="43"/>
      <c r="M29" s="53" t="s">
        <v>298</v>
      </c>
      <c r="N29" s="80" t="s">
        <v>299</v>
      </c>
      <c r="O29" s="81"/>
      <c r="P29" s="54" t="s">
        <v>282</v>
      </c>
      <c r="Q29" s="108" t="s">
        <v>254</v>
      </c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</row>
    <row r="30" spans="1:41" ht="20.100000000000001" customHeight="1" x14ac:dyDescent="0.25">
      <c r="A30" s="94"/>
      <c r="B30" s="95"/>
      <c r="C30" s="95"/>
      <c r="D30" s="95"/>
      <c r="E30" s="96"/>
      <c r="F30" s="94"/>
      <c r="G30" s="95"/>
      <c r="H30" s="95"/>
      <c r="I30" s="95"/>
      <c r="J30" s="96"/>
      <c r="K30" s="41"/>
      <c r="L30" s="43"/>
      <c r="M30" s="53" t="s">
        <v>300</v>
      </c>
      <c r="N30" s="80" t="s">
        <v>301</v>
      </c>
      <c r="O30" s="81"/>
      <c r="P30" s="54" t="s">
        <v>282</v>
      </c>
      <c r="Q30" s="108" t="s">
        <v>254</v>
      </c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</row>
    <row r="31" spans="1:41" ht="20.100000000000001" customHeight="1" x14ac:dyDescent="0.25">
      <c r="A31" s="94"/>
      <c r="B31" s="95"/>
      <c r="C31" s="95"/>
      <c r="D31" s="95"/>
      <c r="E31" s="96"/>
      <c r="F31" s="94"/>
      <c r="G31" s="95"/>
      <c r="H31" s="95"/>
      <c r="I31" s="95"/>
      <c r="J31" s="96"/>
      <c r="K31" s="41"/>
      <c r="L31" s="43"/>
      <c r="M31" s="53" t="s">
        <v>302</v>
      </c>
      <c r="N31" s="80" t="s">
        <v>303</v>
      </c>
      <c r="O31" s="81"/>
      <c r="P31" s="54" t="s">
        <v>282</v>
      </c>
      <c r="Q31" s="108" t="s">
        <v>254</v>
      </c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</row>
    <row r="32" spans="1:41" ht="20.100000000000001" customHeight="1" x14ac:dyDescent="0.25">
      <c r="A32" s="94"/>
      <c r="B32" s="95"/>
      <c r="C32" s="95"/>
      <c r="D32" s="95"/>
      <c r="E32" s="96"/>
      <c r="F32" s="94"/>
      <c r="G32" s="95"/>
      <c r="H32" s="95"/>
      <c r="I32" s="95"/>
      <c r="J32" s="96"/>
      <c r="K32" s="41"/>
      <c r="L32" s="43"/>
      <c r="M32" s="53" t="s">
        <v>304</v>
      </c>
      <c r="N32" s="80" t="s">
        <v>272</v>
      </c>
      <c r="O32" s="81"/>
      <c r="P32" s="54" t="s">
        <v>282</v>
      </c>
      <c r="Q32" s="108" t="s">
        <v>254</v>
      </c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</row>
    <row r="33" spans="1:39" ht="20.100000000000001" customHeight="1" x14ac:dyDescent="0.25">
      <c r="A33" s="94"/>
      <c r="B33" s="95"/>
      <c r="C33" s="95"/>
      <c r="D33" s="95"/>
      <c r="E33" s="96"/>
      <c r="F33" s="94"/>
      <c r="G33" s="95"/>
      <c r="H33" s="95"/>
      <c r="I33" s="95"/>
      <c r="J33" s="96"/>
      <c r="K33" s="41"/>
      <c r="L33" s="43"/>
      <c r="M33" s="53" t="s">
        <v>305</v>
      </c>
      <c r="N33" s="80" t="s">
        <v>274</v>
      </c>
      <c r="O33" s="81"/>
      <c r="P33" s="54" t="s">
        <v>282</v>
      </c>
      <c r="Q33" s="108" t="s">
        <v>254</v>
      </c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</row>
    <row r="34" spans="1:39" ht="20.100000000000001" customHeight="1" x14ac:dyDescent="0.25">
      <c r="A34" s="94"/>
      <c r="B34" s="95"/>
      <c r="C34" s="95"/>
      <c r="D34" s="95"/>
      <c r="E34" s="96"/>
      <c r="F34" s="94"/>
      <c r="G34" s="95"/>
      <c r="H34" s="95"/>
      <c r="I34" s="95"/>
      <c r="J34" s="96"/>
      <c r="K34" s="41"/>
      <c r="L34" s="43"/>
      <c r="M34" s="53" t="s">
        <v>306</v>
      </c>
      <c r="N34" s="80" t="s">
        <v>280</v>
      </c>
      <c r="O34" s="81"/>
      <c r="P34" s="54" t="s">
        <v>282</v>
      </c>
      <c r="Q34" s="108" t="s">
        <v>254</v>
      </c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</row>
    <row r="35" spans="1:39" ht="20.100000000000001" customHeight="1" x14ac:dyDescent="0.25">
      <c r="A35" s="94"/>
      <c r="B35" s="95"/>
      <c r="C35" s="95"/>
      <c r="D35" s="95"/>
      <c r="E35" s="96"/>
      <c r="F35" s="94"/>
      <c r="G35" s="95"/>
      <c r="H35" s="95"/>
      <c r="I35" s="95"/>
      <c r="J35" s="96"/>
      <c r="K35" s="41"/>
      <c r="L35" s="43"/>
      <c r="M35" s="55" t="s">
        <v>307</v>
      </c>
      <c r="N35" s="82"/>
      <c r="O35" s="83"/>
      <c r="P35" s="56" t="s">
        <v>253</v>
      </c>
      <c r="Q35" s="109" t="s">
        <v>308</v>
      </c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</row>
    <row r="36" spans="1:39" ht="20.100000000000001" customHeight="1" x14ac:dyDescent="0.25">
      <c r="A36" s="94"/>
      <c r="B36" s="95"/>
      <c r="C36" s="95"/>
      <c r="D36" s="95"/>
      <c r="E36" s="96"/>
      <c r="F36" s="94"/>
      <c r="G36" s="95"/>
      <c r="H36" s="95"/>
      <c r="I36" s="95"/>
      <c r="J36" s="96"/>
      <c r="K36" s="41"/>
      <c r="L36" s="43"/>
      <c r="M36" s="55" t="s">
        <v>309</v>
      </c>
      <c r="N36" s="82" t="s">
        <v>310</v>
      </c>
      <c r="O36" s="83"/>
      <c r="P36" s="56" t="s">
        <v>253</v>
      </c>
      <c r="Q36" s="109" t="s">
        <v>308</v>
      </c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</row>
    <row r="37" spans="1:39" ht="20.100000000000001" customHeight="1" x14ac:dyDescent="0.25">
      <c r="A37" s="94"/>
      <c r="B37" s="95"/>
      <c r="C37" s="95"/>
      <c r="D37" s="95"/>
      <c r="E37" s="96"/>
      <c r="F37" s="94"/>
      <c r="G37" s="95"/>
      <c r="H37" s="95"/>
      <c r="I37" s="95"/>
      <c r="J37" s="96"/>
      <c r="K37" s="41"/>
      <c r="L37" s="43"/>
      <c r="M37" s="55" t="s">
        <v>311</v>
      </c>
      <c r="N37" s="82" t="s">
        <v>312</v>
      </c>
      <c r="O37" s="83"/>
      <c r="P37" s="56" t="s">
        <v>253</v>
      </c>
      <c r="Q37" s="109" t="s">
        <v>308</v>
      </c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</row>
    <row r="38" spans="1:39" ht="20.100000000000001" customHeight="1" x14ac:dyDescent="0.25">
      <c r="A38" s="94"/>
      <c r="B38" s="95"/>
      <c r="C38" s="95"/>
      <c r="D38" s="95"/>
      <c r="E38" s="96"/>
      <c r="F38" s="94"/>
      <c r="G38" s="95"/>
      <c r="H38" s="95"/>
      <c r="I38" s="95"/>
      <c r="J38" s="96"/>
      <c r="K38" s="41"/>
      <c r="L38" s="43"/>
      <c r="M38" s="57" t="s">
        <v>313</v>
      </c>
      <c r="N38" s="72" t="s">
        <v>314</v>
      </c>
      <c r="O38" s="58" t="s">
        <v>315</v>
      </c>
      <c r="P38" s="59" t="s">
        <v>253</v>
      </c>
      <c r="Q38" s="110" t="s">
        <v>316</v>
      </c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</row>
    <row r="39" spans="1:39" ht="20.100000000000001" customHeight="1" x14ac:dyDescent="0.25">
      <c r="A39" s="94"/>
      <c r="B39" s="95"/>
      <c r="C39" s="95"/>
      <c r="D39" s="95"/>
      <c r="E39" s="96"/>
      <c r="F39" s="94"/>
      <c r="G39" s="95"/>
      <c r="H39" s="95"/>
      <c r="I39" s="95"/>
      <c r="J39" s="96"/>
      <c r="K39" s="41"/>
      <c r="L39" s="43"/>
      <c r="M39" s="57" t="s">
        <v>313</v>
      </c>
      <c r="N39" s="72" t="s">
        <v>317</v>
      </c>
      <c r="O39" s="58" t="s">
        <v>315</v>
      </c>
      <c r="P39" s="59" t="s">
        <v>253</v>
      </c>
      <c r="Q39" s="110" t="s">
        <v>316</v>
      </c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</row>
    <row r="40" spans="1:39" ht="20.100000000000001" customHeight="1" x14ac:dyDescent="0.25">
      <c r="A40" s="94"/>
      <c r="B40" s="95"/>
      <c r="C40" s="95"/>
      <c r="D40" s="95"/>
      <c r="E40" s="96"/>
      <c r="F40" s="94"/>
      <c r="G40" s="95"/>
      <c r="H40" s="95"/>
      <c r="I40" s="95"/>
      <c r="J40" s="96"/>
      <c r="K40" s="41"/>
      <c r="L40" s="43"/>
      <c r="M40" s="57" t="s">
        <v>313</v>
      </c>
      <c r="N40" s="72" t="s">
        <v>318</v>
      </c>
      <c r="O40" s="58" t="s">
        <v>315</v>
      </c>
      <c r="P40" s="59" t="s">
        <v>253</v>
      </c>
      <c r="Q40" s="110" t="s">
        <v>316</v>
      </c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</row>
    <row r="41" spans="1:39" ht="20.100000000000001" customHeight="1" x14ac:dyDescent="0.25">
      <c r="A41" s="94"/>
      <c r="B41" s="95"/>
      <c r="C41" s="95"/>
      <c r="D41" s="95"/>
      <c r="E41" s="96"/>
      <c r="F41" s="94"/>
      <c r="G41" s="95"/>
      <c r="H41" s="95"/>
      <c r="I41" s="95"/>
      <c r="J41" s="96"/>
      <c r="K41" s="41"/>
      <c r="L41" s="43"/>
      <c r="M41" s="57" t="s">
        <v>313</v>
      </c>
      <c r="N41" s="72" t="s">
        <v>319</v>
      </c>
      <c r="O41" s="58" t="s">
        <v>315</v>
      </c>
      <c r="P41" s="59" t="s">
        <v>253</v>
      </c>
      <c r="Q41" s="110" t="s">
        <v>316</v>
      </c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</row>
    <row r="42" spans="1:39" ht="20.100000000000001" customHeight="1" x14ac:dyDescent="0.25">
      <c r="A42" s="94"/>
      <c r="B42" s="95"/>
      <c r="C42" s="95"/>
      <c r="D42" s="95"/>
      <c r="E42" s="96"/>
      <c r="F42" s="94"/>
      <c r="G42" s="95"/>
      <c r="H42" s="95"/>
      <c r="I42" s="95"/>
      <c r="J42" s="96"/>
      <c r="K42" s="41"/>
      <c r="L42" s="43"/>
      <c r="M42" s="60" t="s">
        <v>320</v>
      </c>
      <c r="N42" s="73" t="s">
        <v>321</v>
      </c>
      <c r="O42" s="61" t="s">
        <v>322</v>
      </c>
      <c r="P42" s="62" t="s">
        <v>282</v>
      </c>
      <c r="Q42" s="111" t="s">
        <v>323</v>
      </c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</row>
    <row r="43" spans="1:39" ht="20.100000000000001" customHeight="1" x14ac:dyDescent="0.25">
      <c r="A43" s="94"/>
      <c r="B43" s="95"/>
      <c r="C43" s="95"/>
      <c r="D43" s="95"/>
      <c r="E43" s="96"/>
      <c r="F43" s="94"/>
      <c r="G43" s="95"/>
      <c r="H43" s="95"/>
      <c r="I43" s="95"/>
      <c r="J43" s="96"/>
      <c r="K43" s="41"/>
      <c r="L43" s="43"/>
      <c r="M43" s="60" t="s">
        <v>324</v>
      </c>
      <c r="N43" s="73" t="s">
        <v>325</v>
      </c>
      <c r="O43" s="61" t="s">
        <v>322</v>
      </c>
      <c r="P43" s="62" t="s">
        <v>282</v>
      </c>
      <c r="Q43" s="111" t="s">
        <v>323</v>
      </c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</row>
    <row r="44" spans="1:39" ht="20.100000000000001" customHeight="1" x14ac:dyDescent="0.25">
      <c r="A44" s="94"/>
      <c r="B44" s="95"/>
      <c r="C44" s="95"/>
      <c r="D44" s="95"/>
      <c r="E44" s="96"/>
      <c r="F44" s="94"/>
      <c r="G44" s="95"/>
      <c r="H44" s="95"/>
      <c r="I44" s="95"/>
      <c r="J44" s="96"/>
      <c r="K44" s="41"/>
      <c r="L44" s="43"/>
      <c r="M44" s="63" t="s">
        <v>326</v>
      </c>
      <c r="N44" s="74" t="s">
        <v>327</v>
      </c>
      <c r="O44" s="64" t="s">
        <v>328</v>
      </c>
      <c r="P44" s="65" t="s">
        <v>253</v>
      </c>
      <c r="Q44" s="112" t="s">
        <v>329</v>
      </c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</row>
    <row r="45" spans="1:39" ht="20.100000000000001" customHeight="1" x14ac:dyDescent="0.25">
      <c r="A45" s="94"/>
      <c r="B45" s="95"/>
      <c r="C45" s="95"/>
      <c r="D45" s="95"/>
      <c r="E45" s="96"/>
      <c r="F45" s="94"/>
      <c r="G45" s="95"/>
      <c r="H45" s="95"/>
      <c r="I45" s="95"/>
      <c r="J45" s="96"/>
      <c r="K45" s="41"/>
      <c r="L45" s="43"/>
      <c r="M45" s="63" t="s">
        <v>330</v>
      </c>
      <c r="N45" s="74" t="s">
        <v>331</v>
      </c>
      <c r="O45" s="64" t="s">
        <v>328</v>
      </c>
      <c r="P45" s="65" t="s">
        <v>253</v>
      </c>
      <c r="Q45" s="112" t="s">
        <v>329</v>
      </c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</row>
    <row r="46" spans="1:39" ht="20.100000000000001" customHeight="1" x14ac:dyDescent="0.25">
      <c r="A46" s="97"/>
      <c r="B46" s="98"/>
      <c r="C46" s="98"/>
      <c r="D46" s="98"/>
      <c r="E46" s="99"/>
      <c r="F46" s="97"/>
      <c r="G46" s="98"/>
      <c r="H46" s="98"/>
      <c r="I46" s="98"/>
      <c r="J46" s="99"/>
      <c r="K46" s="41"/>
      <c r="L46" s="43"/>
      <c r="M46" s="63" t="s">
        <v>332</v>
      </c>
      <c r="N46" s="74" t="s">
        <v>333</v>
      </c>
      <c r="O46" s="64" t="s">
        <v>328</v>
      </c>
      <c r="P46" s="65" t="s">
        <v>253</v>
      </c>
      <c r="Q46" s="112" t="s">
        <v>329</v>
      </c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</row>
    <row r="47" spans="1:39" ht="20.100000000000001" customHeight="1" x14ac:dyDescent="0.25">
      <c r="A47" s="97"/>
      <c r="B47" s="98"/>
      <c r="C47" s="98"/>
      <c r="D47" s="98"/>
      <c r="E47" s="99"/>
      <c r="F47" s="97"/>
      <c r="G47" s="98"/>
      <c r="H47" s="98"/>
      <c r="I47" s="98"/>
      <c r="J47" s="99"/>
      <c r="M47" s="63" t="s">
        <v>334</v>
      </c>
      <c r="N47" s="74" t="s">
        <v>335</v>
      </c>
      <c r="O47" s="64" t="s">
        <v>328</v>
      </c>
      <c r="P47" s="65" t="s">
        <v>253</v>
      </c>
      <c r="Q47" s="112" t="s">
        <v>329</v>
      </c>
    </row>
    <row r="48" spans="1:39" ht="20.100000000000001" customHeight="1" x14ac:dyDescent="0.25">
      <c r="A48" s="97"/>
      <c r="B48" s="98"/>
      <c r="C48" s="98"/>
      <c r="D48" s="98"/>
      <c r="E48" s="99"/>
      <c r="F48" s="97"/>
      <c r="G48" s="98"/>
      <c r="H48" s="98"/>
      <c r="I48" s="98"/>
      <c r="J48" s="99"/>
      <c r="M48" s="63" t="s">
        <v>336</v>
      </c>
      <c r="N48" s="74" t="s">
        <v>337</v>
      </c>
      <c r="O48" s="64" t="s">
        <v>328</v>
      </c>
      <c r="P48" s="65" t="s">
        <v>253</v>
      </c>
      <c r="Q48" s="112" t="s">
        <v>329</v>
      </c>
    </row>
    <row r="49" spans="1:17" ht="20.100000000000001" customHeight="1" x14ac:dyDescent="0.25">
      <c r="A49" s="97"/>
      <c r="B49" s="98"/>
      <c r="C49" s="98"/>
      <c r="D49" s="98"/>
      <c r="E49" s="99"/>
      <c r="F49" s="97"/>
      <c r="G49" s="98"/>
      <c r="H49" s="98"/>
      <c r="I49" s="98"/>
      <c r="J49" s="99"/>
      <c r="M49" s="63" t="s">
        <v>338</v>
      </c>
      <c r="N49" s="74" t="s">
        <v>339</v>
      </c>
      <c r="O49" s="64" t="s">
        <v>328</v>
      </c>
      <c r="P49" s="65" t="s">
        <v>253</v>
      </c>
      <c r="Q49" s="112" t="s">
        <v>329</v>
      </c>
    </row>
    <row r="50" spans="1:17" ht="20.100000000000001" customHeight="1" x14ac:dyDescent="0.25">
      <c r="A50" s="97"/>
      <c r="B50" s="98"/>
      <c r="C50" s="98"/>
      <c r="D50" s="98"/>
      <c r="E50" s="99"/>
      <c r="F50" s="97"/>
      <c r="G50" s="98"/>
      <c r="H50" s="98"/>
      <c r="I50" s="98"/>
      <c r="J50" s="99"/>
      <c r="M50" s="63" t="s">
        <v>340</v>
      </c>
      <c r="N50" s="74" t="s">
        <v>341</v>
      </c>
      <c r="O50" s="64" t="s">
        <v>328</v>
      </c>
      <c r="P50" s="65" t="s">
        <v>253</v>
      </c>
      <c r="Q50" s="112" t="s">
        <v>329</v>
      </c>
    </row>
    <row r="51" spans="1:17" ht="20.100000000000001" customHeight="1" x14ac:dyDescent="0.25">
      <c r="A51" s="97"/>
      <c r="B51" s="98"/>
      <c r="C51" s="98"/>
      <c r="D51" s="98"/>
      <c r="E51" s="99"/>
      <c r="F51" s="97"/>
      <c r="G51" s="98"/>
      <c r="H51" s="98"/>
      <c r="I51" s="98"/>
      <c r="J51" s="99"/>
      <c r="M51" s="63" t="s">
        <v>342</v>
      </c>
      <c r="N51" s="74" t="s">
        <v>343</v>
      </c>
      <c r="O51" s="64" t="s">
        <v>328</v>
      </c>
      <c r="P51" s="65" t="s">
        <v>253</v>
      </c>
      <c r="Q51" s="112" t="s">
        <v>329</v>
      </c>
    </row>
    <row r="52" spans="1:17" ht="20.100000000000001" customHeight="1" x14ac:dyDescent="0.25">
      <c r="A52" s="97"/>
      <c r="B52" s="98"/>
      <c r="C52" s="98"/>
      <c r="D52" s="98"/>
      <c r="E52" s="99"/>
      <c r="F52" s="97"/>
      <c r="G52" s="98"/>
      <c r="H52" s="98"/>
      <c r="I52" s="98"/>
      <c r="J52" s="99"/>
      <c r="M52" s="63" t="s">
        <v>344</v>
      </c>
      <c r="N52" s="74" t="s">
        <v>345</v>
      </c>
      <c r="O52" s="64" t="s">
        <v>328</v>
      </c>
      <c r="P52" s="65" t="s">
        <v>253</v>
      </c>
      <c r="Q52" s="112" t="s">
        <v>329</v>
      </c>
    </row>
    <row r="53" spans="1:17" ht="20.100000000000001" customHeight="1" x14ac:dyDescent="0.25">
      <c r="A53" s="97"/>
      <c r="B53" s="98"/>
      <c r="C53" s="98"/>
      <c r="D53" s="98"/>
      <c r="E53" s="99"/>
      <c r="F53" s="97"/>
      <c r="G53" s="98"/>
      <c r="H53" s="98"/>
      <c r="I53" s="98"/>
      <c r="J53" s="99"/>
      <c r="M53" s="63" t="s">
        <v>346</v>
      </c>
      <c r="N53" s="74" t="s">
        <v>347</v>
      </c>
      <c r="O53" s="64" t="s">
        <v>328</v>
      </c>
      <c r="P53" s="65" t="s">
        <v>253</v>
      </c>
      <c r="Q53" s="112" t="s">
        <v>329</v>
      </c>
    </row>
    <row r="54" spans="1:17" ht="20.100000000000001" customHeight="1" x14ac:dyDescent="0.25">
      <c r="A54" s="97"/>
      <c r="B54" s="98"/>
      <c r="C54" s="98"/>
      <c r="D54" s="98"/>
      <c r="E54" s="99"/>
      <c r="F54" s="97"/>
      <c r="G54" s="98"/>
      <c r="H54" s="98"/>
      <c r="I54" s="98"/>
      <c r="J54" s="99"/>
      <c r="M54" s="63" t="s">
        <v>348</v>
      </c>
      <c r="N54" s="74" t="s">
        <v>349</v>
      </c>
      <c r="O54" s="64" t="s">
        <v>328</v>
      </c>
      <c r="P54" s="65" t="s">
        <v>253</v>
      </c>
      <c r="Q54" s="112" t="s">
        <v>329</v>
      </c>
    </row>
    <row r="55" spans="1:17" ht="20.100000000000001" customHeight="1" x14ac:dyDescent="0.25">
      <c r="A55" s="97"/>
      <c r="B55" s="98"/>
      <c r="C55" s="98"/>
      <c r="D55" s="98"/>
      <c r="E55" s="99"/>
      <c r="F55" s="97"/>
      <c r="G55" s="98"/>
      <c r="H55" s="98"/>
      <c r="I55" s="98"/>
      <c r="J55" s="99"/>
      <c r="M55" s="63" t="s">
        <v>350</v>
      </c>
      <c r="N55" s="74" t="s">
        <v>351</v>
      </c>
      <c r="O55" s="64" t="s">
        <v>328</v>
      </c>
      <c r="P55" s="65" t="s">
        <v>253</v>
      </c>
      <c r="Q55" s="112" t="s">
        <v>329</v>
      </c>
    </row>
    <row r="56" spans="1:17" ht="20.100000000000001" customHeight="1" x14ac:dyDescent="0.25">
      <c r="A56" s="97"/>
      <c r="B56" s="98"/>
      <c r="C56" s="98"/>
      <c r="D56" s="98"/>
      <c r="E56" s="99"/>
      <c r="F56" s="97"/>
      <c r="G56" s="98"/>
      <c r="H56" s="98"/>
      <c r="I56" s="98"/>
      <c r="J56" s="99"/>
      <c r="M56" s="63" t="s">
        <v>352</v>
      </c>
      <c r="N56" s="74" t="s">
        <v>353</v>
      </c>
      <c r="O56" s="64" t="s">
        <v>328</v>
      </c>
      <c r="P56" s="65" t="s">
        <v>253</v>
      </c>
      <c r="Q56" s="112" t="s">
        <v>329</v>
      </c>
    </row>
    <row r="57" spans="1:17" ht="20.100000000000001" customHeight="1" thickBot="1" x14ac:dyDescent="0.3">
      <c r="A57" s="97"/>
      <c r="B57" s="98"/>
      <c r="C57" s="98"/>
      <c r="D57" s="98"/>
      <c r="E57" s="99"/>
      <c r="F57" s="97"/>
      <c r="G57" s="98"/>
      <c r="H57" s="98"/>
      <c r="I57" s="98"/>
      <c r="J57" s="99"/>
      <c r="M57" s="66" t="s">
        <v>354</v>
      </c>
      <c r="N57" s="75" t="s">
        <v>355</v>
      </c>
      <c r="O57" s="67" t="s">
        <v>328</v>
      </c>
      <c r="P57" s="68" t="s">
        <v>253</v>
      </c>
      <c r="Q57" s="113" t="s">
        <v>329</v>
      </c>
    </row>
    <row r="58" spans="1:17" ht="20.100000000000001" customHeight="1" x14ac:dyDescent="0.25">
      <c r="A58" s="97"/>
      <c r="B58" s="98"/>
      <c r="C58" s="98"/>
      <c r="D58" s="98"/>
      <c r="E58" s="99"/>
      <c r="F58" s="97"/>
      <c r="G58" s="98"/>
      <c r="H58" s="98"/>
      <c r="I58" s="98"/>
      <c r="J58" s="99"/>
    </row>
    <row r="59" spans="1:17" ht="20.100000000000001" customHeight="1" x14ac:dyDescent="0.25">
      <c r="A59" s="97"/>
      <c r="B59" s="98"/>
      <c r="C59" s="98"/>
      <c r="D59" s="98"/>
      <c r="E59" s="99"/>
      <c r="F59" s="97"/>
      <c r="G59" s="98"/>
      <c r="H59" s="98"/>
      <c r="I59" s="98"/>
      <c r="J59" s="99"/>
    </row>
    <row r="60" spans="1:17" ht="20.100000000000001" customHeight="1" x14ac:dyDescent="0.25">
      <c r="A60" s="97"/>
      <c r="B60" s="98"/>
      <c r="C60" s="98"/>
      <c r="D60" s="98"/>
      <c r="E60" s="99"/>
      <c r="F60" s="97"/>
      <c r="G60" s="98"/>
      <c r="H60" s="98"/>
      <c r="I60" s="98"/>
      <c r="J60" s="99"/>
    </row>
    <row r="61" spans="1:17" ht="20.100000000000001" customHeight="1" x14ac:dyDescent="0.25">
      <c r="A61" s="97"/>
      <c r="B61" s="98"/>
      <c r="C61" s="98"/>
      <c r="D61" s="98"/>
      <c r="E61" s="99"/>
      <c r="F61" s="97"/>
      <c r="G61" s="98"/>
      <c r="H61" s="98"/>
      <c r="I61" s="98"/>
      <c r="J61" s="99"/>
    </row>
    <row r="62" spans="1:17" ht="20.100000000000001" customHeight="1" x14ac:dyDescent="0.25">
      <c r="A62" s="97"/>
      <c r="B62" s="98"/>
      <c r="C62" s="98"/>
      <c r="D62" s="98"/>
      <c r="E62" s="99"/>
      <c r="F62" s="97"/>
      <c r="G62" s="98"/>
      <c r="H62" s="98"/>
      <c r="I62" s="98"/>
      <c r="J62" s="99"/>
    </row>
    <row r="63" spans="1:17" ht="20.100000000000001" customHeight="1" x14ac:dyDescent="0.25">
      <c r="A63" s="97"/>
      <c r="B63" s="98"/>
      <c r="C63" s="98"/>
      <c r="D63" s="98"/>
      <c r="E63" s="99"/>
      <c r="F63" s="97"/>
      <c r="G63" s="98"/>
      <c r="H63" s="98"/>
      <c r="I63" s="98"/>
      <c r="J63" s="99"/>
    </row>
    <row r="64" spans="1:17" ht="20.100000000000001" customHeight="1" x14ac:dyDescent="0.25">
      <c r="A64" s="97"/>
      <c r="B64" s="98"/>
      <c r="C64" s="98"/>
      <c r="D64" s="98"/>
      <c r="E64" s="99"/>
      <c r="F64" s="97"/>
      <c r="G64" s="98"/>
      <c r="H64" s="98"/>
      <c r="I64" s="98"/>
      <c r="J64" s="99"/>
    </row>
    <row r="65" spans="1:10" ht="20.100000000000001" customHeight="1" x14ac:dyDescent="0.25">
      <c r="A65" s="97"/>
      <c r="B65" s="98"/>
      <c r="C65" s="98"/>
      <c r="D65" s="98"/>
      <c r="E65" s="99"/>
      <c r="F65" s="97"/>
      <c r="G65" s="98"/>
      <c r="H65" s="98"/>
      <c r="I65" s="98"/>
      <c r="J65" s="99"/>
    </row>
    <row r="66" spans="1:10" ht="20.100000000000001" customHeight="1" x14ac:dyDescent="0.25">
      <c r="A66" s="97"/>
      <c r="B66" s="98"/>
      <c r="C66" s="98"/>
      <c r="D66" s="98"/>
      <c r="E66" s="99"/>
      <c r="F66" s="97"/>
      <c r="G66" s="98"/>
      <c r="H66" s="98"/>
      <c r="I66" s="98"/>
      <c r="J66" s="99"/>
    </row>
    <row r="67" spans="1:10" ht="20.100000000000001" customHeight="1" x14ac:dyDescent="0.25">
      <c r="A67" s="97"/>
      <c r="B67" s="98"/>
      <c r="C67" s="98"/>
      <c r="D67" s="98"/>
      <c r="E67" s="99"/>
      <c r="F67" s="97"/>
      <c r="G67" s="98"/>
      <c r="H67" s="98"/>
      <c r="I67" s="98"/>
      <c r="J67" s="99"/>
    </row>
    <row r="68" spans="1:10" ht="20.100000000000001" customHeight="1" x14ac:dyDescent="0.25">
      <c r="A68" s="97"/>
      <c r="B68" s="98"/>
      <c r="C68" s="98"/>
      <c r="D68" s="98"/>
      <c r="E68" s="99"/>
      <c r="F68" s="97"/>
      <c r="G68" s="98"/>
      <c r="H68" s="98"/>
      <c r="I68" s="98"/>
      <c r="J68" s="99"/>
    </row>
    <row r="69" spans="1:10" ht="20.100000000000001" customHeight="1" x14ac:dyDescent="0.25">
      <c r="A69" s="97"/>
      <c r="B69" s="98"/>
      <c r="C69" s="98"/>
      <c r="D69" s="98"/>
      <c r="E69" s="99"/>
      <c r="F69" s="97"/>
      <c r="G69" s="98"/>
      <c r="H69" s="98"/>
      <c r="I69" s="98"/>
      <c r="J69" s="99"/>
    </row>
    <row r="70" spans="1:10" ht="20.100000000000001" customHeight="1" x14ac:dyDescent="0.25">
      <c r="A70" s="97"/>
      <c r="B70" s="98"/>
      <c r="C70" s="98"/>
      <c r="D70" s="98"/>
      <c r="E70" s="99"/>
      <c r="F70" s="97"/>
      <c r="G70" s="98"/>
      <c r="H70" s="98"/>
      <c r="I70" s="98"/>
      <c r="J70" s="99"/>
    </row>
    <row r="71" spans="1:10" ht="20.100000000000001" customHeight="1" x14ac:dyDescent="0.25">
      <c r="A71" s="97"/>
      <c r="B71" s="98"/>
      <c r="C71" s="98"/>
      <c r="D71" s="98"/>
      <c r="E71" s="99"/>
      <c r="F71" s="97"/>
      <c r="G71" s="98"/>
      <c r="H71" s="98"/>
      <c r="I71" s="98"/>
      <c r="J71" s="99"/>
    </row>
    <row r="72" spans="1:10" ht="20.100000000000001" customHeight="1" x14ac:dyDescent="0.25">
      <c r="A72" s="97"/>
      <c r="B72" s="98"/>
      <c r="C72" s="98"/>
      <c r="D72" s="98"/>
      <c r="E72" s="99"/>
      <c r="F72" s="97"/>
      <c r="G72" s="98"/>
      <c r="H72" s="98"/>
      <c r="I72" s="98"/>
      <c r="J72" s="99"/>
    </row>
    <row r="73" spans="1:10" ht="20.100000000000001" customHeight="1" x14ac:dyDescent="0.25">
      <c r="A73" s="97"/>
      <c r="B73" s="98"/>
      <c r="C73" s="98"/>
      <c r="D73" s="98"/>
      <c r="E73" s="99"/>
      <c r="F73" s="97"/>
      <c r="G73" s="98"/>
      <c r="H73" s="98"/>
      <c r="I73" s="98"/>
      <c r="J73" s="99"/>
    </row>
    <row r="74" spans="1:10" ht="20.100000000000001" customHeight="1" x14ac:dyDescent="0.25">
      <c r="A74" s="97"/>
      <c r="B74" s="98"/>
      <c r="C74" s="98"/>
      <c r="D74" s="98"/>
      <c r="E74" s="99"/>
      <c r="F74" s="97"/>
      <c r="G74" s="98"/>
      <c r="H74" s="98"/>
      <c r="I74" s="98"/>
      <c r="J74" s="99"/>
    </row>
    <row r="75" spans="1:10" ht="20.100000000000001" customHeight="1" x14ac:dyDescent="0.25">
      <c r="A75" s="97"/>
      <c r="B75" s="98"/>
      <c r="C75" s="98"/>
      <c r="D75" s="98"/>
      <c r="E75" s="99"/>
      <c r="F75" s="97"/>
      <c r="G75" s="98"/>
      <c r="H75" s="98"/>
      <c r="I75" s="98"/>
      <c r="J75" s="99"/>
    </row>
    <row r="76" spans="1:10" ht="20.100000000000001" customHeight="1" x14ac:dyDescent="0.25">
      <c r="A76" s="97"/>
      <c r="B76" s="98"/>
      <c r="C76" s="98"/>
      <c r="D76" s="98"/>
      <c r="E76" s="99"/>
      <c r="F76" s="97"/>
      <c r="G76" s="98"/>
      <c r="H76" s="98"/>
      <c r="I76" s="98"/>
      <c r="J76" s="99"/>
    </row>
    <row r="77" spans="1:10" ht="20.100000000000001" customHeight="1" x14ac:dyDescent="0.25">
      <c r="A77" s="97"/>
      <c r="B77" s="98"/>
      <c r="C77" s="98"/>
      <c r="D77" s="98"/>
      <c r="E77" s="99"/>
      <c r="F77" s="97"/>
      <c r="G77" s="98"/>
      <c r="H77" s="98"/>
      <c r="I77" s="98"/>
      <c r="J77" s="99"/>
    </row>
    <row r="78" spans="1:10" ht="20.100000000000001" customHeight="1" x14ac:dyDescent="0.25">
      <c r="A78" s="97"/>
      <c r="B78" s="98"/>
      <c r="C78" s="98"/>
      <c r="D78" s="98"/>
      <c r="E78" s="99"/>
      <c r="F78" s="97"/>
      <c r="G78" s="98"/>
      <c r="H78" s="98"/>
      <c r="I78" s="98"/>
      <c r="J78" s="99"/>
    </row>
    <row r="79" spans="1:10" ht="20.100000000000001" customHeight="1" x14ac:dyDescent="0.25">
      <c r="A79" s="97"/>
      <c r="B79" s="98"/>
      <c r="C79" s="98"/>
      <c r="D79" s="98"/>
      <c r="E79" s="99"/>
      <c r="F79" s="97"/>
      <c r="G79" s="98"/>
      <c r="H79" s="98"/>
      <c r="I79" s="98"/>
      <c r="J79" s="99"/>
    </row>
    <row r="80" spans="1:10" ht="20.100000000000001" customHeight="1" x14ac:dyDescent="0.25">
      <c r="A80" s="97"/>
      <c r="B80" s="98"/>
      <c r="C80" s="98"/>
      <c r="D80" s="98"/>
      <c r="E80" s="99"/>
      <c r="F80" s="97"/>
      <c r="G80" s="98"/>
      <c r="H80" s="98"/>
      <c r="I80" s="98"/>
      <c r="J80" s="99"/>
    </row>
    <row r="81" spans="1:10" ht="20.100000000000001" customHeight="1" x14ac:dyDescent="0.25">
      <c r="A81" s="97"/>
      <c r="B81" s="98"/>
      <c r="C81" s="98"/>
      <c r="D81" s="98"/>
      <c r="E81" s="99"/>
      <c r="F81" s="97"/>
      <c r="G81" s="98"/>
      <c r="H81" s="98"/>
      <c r="I81" s="98"/>
      <c r="J81" s="99"/>
    </row>
    <row r="82" spans="1:10" ht="20.100000000000001" customHeight="1" x14ac:dyDescent="0.25">
      <c r="A82" s="97"/>
      <c r="B82" s="98"/>
      <c r="C82" s="98"/>
      <c r="D82" s="98"/>
      <c r="E82" s="99"/>
      <c r="F82" s="97"/>
      <c r="G82" s="98"/>
      <c r="H82" s="98"/>
      <c r="I82" s="98"/>
      <c r="J82" s="99"/>
    </row>
    <row r="83" spans="1:10" ht="20.100000000000001" customHeight="1" x14ac:dyDescent="0.25">
      <c r="A83" s="97"/>
      <c r="B83" s="98"/>
      <c r="C83" s="98"/>
      <c r="D83" s="98"/>
      <c r="E83" s="99"/>
      <c r="F83" s="97"/>
      <c r="G83" s="98"/>
      <c r="H83" s="98"/>
      <c r="I83" s="98"/>
      <c r="J83" s="99"/>
    </row>
    <row r="84" spans="1:10" ht="20.100000000000001" customHeight="1" x14ac:dyDescent="0.25">
      <c r="A84" s="97"/>
      <c r="B84" s="98"/>
      <c r="C84" s="98"/>
      <c r="D84" s="98"/>
      <c r="E84" s="99"/>
      <c r="F84" s="97"/>
      <c r="G84" s="98"/>
      <c r="H84" s="98"/>
      <c r="I84" s="98"/>
      <c r="J84" s="99"/>
    </row>
    <row r="85" spans="1:10" ht="20.100000000000001" customHeight="1" x14ac:dyDescent="0.25">
      <c r="A85" s="97"/>
      <c r="B85" s="98"/>
      <c r="C85" s="98"/>
      <c r="D85" s="98"/>
      <c r="E85" s="99"/>
      <c r="F85" s="97"/>
      <c r="G85" s="98"/>
      <c r="H85" s="98"/>
      <c r="I85" s="98"/>
      <c r="J85" s="99"/>
    </row>
    <row r="86" spans="1:10" ht="20.100000000000001" customHeight="1" x14ac:dyDescent="0.25">
      <c r="A86" s="97"/>
      <c r="B86" s="98"/>
      <c r="C86" s="98"/>
      <c r="D86" s="98"/>
      <c r="E86" s="99"/>
      <c r="F86" s="97"/>
      <c r="G86" s="98"/>
      <c r="H86" s="98"/>
      <c r="I86" s="98"/>
      <c r="J86" s="99"/>
    </row>
    <row r="87" spans="1:10" ht="20.100000000000001" customHeight="1" x14ac:dyDescent="0.25">
      <c r="A87" s="97"/>
      <c r="B87" s="98"/>
      <c r="C87" s="98"/>
      <c r="D87" s="98"/>
      <c r="E87" s="99"/>
      <c r="F87" s="97"/>
      <c r="G87" s="98"/>
      <c r="H87" s="98"/>
      <c r="I87" s="98"/>
      <c r="J87" s="99"/>
    </row>
    <row r="88" spans="1:10" ht="20.100000000000001" customHeight="1" x14ac:dyDescent="0.25">
      <c r="A88" s="97"/>
      <c r="B88" s="98"/>
      <c r="C88" s="98"/>
      <c r="D88" s="98"/>
      <c r="E88" s="99"/>
      <c r="F88" s="97"/>
      <c r="G88" s="98"/>
      <c r="H88" s="98"/>
      <c r="I88" s="98"/>
      <c r="J88" s="99"/>
    </row>
    <row r="89" spans="1:10" ht="20.100000000000001" customHeight="1" x14ac:dyDescent="0.25">
      <c r="A89" s="97"/>
      <c r="B89" s="98"/>
      <c r="C89" s="98"/>
      <c r="D89" s="98"/>
      <c r="E89" s="99"/>
      <c r="F89" s="97"/>
      <c r="G89" s="98"/>
      <c r="H89" s="98"/>
      <c r="I89" s="98"/>
      <c r="J89" s="99"/>
    </row>
    <row r="90" spans="1:10" ht="20.100000000000001" customHeight="1" x14ac:dyDescent="0.25">
      <c r="A90" s="97"/>
      <c r="B90" s="98"/>
      <c r="C90" s="98"/>
      <c r="D90" s="98"/>
      <c r="E90" s="99"/>
      <c r="F90" s="97"/>
      <c r="G90" s="98"/>
      <c r="H90" s="98"/>
      <c r="I90" s="98"/>
      <c r="J90" s="99"/>
    </row>
    <row r="91" spans="1:10" ht="20.100000000000001" customHeight="1" x14ac:dyDescent="0.25">
      <c r="A91" s="97"/>
      <c r="B91" s="98"/>
      <c r="C91" s="98"/>
      <c r="D91" s="98"/>
      <c r="E91" s="99"/>
      <c r="F91" s="97"/>
      <c r="G91" s="98"/>
      <c r="H91" s="98"/>
      <c r="I91" s="98"/>
      <c r="J91" s="99"/>
    </row>
    <row r="92" spans="1:10" ht="20.100000000000001" customHeight="1" x14ac:dyDescent="0.25">
      <c r="A92" s="97"/>
      <c r="B92" s="98"/>
      <c r="C92" s="98"/>
      <c r="D92" s="98"/>
      <c r="E92" s="99"/>
      <c r="F92" s="97"/>
      <c r="G92" s="98"/>
      <c r="H92" s="98"/>
      <c r="I92" s="98"/>
      <c r="J92" s="99"/>
    </row>
    <row r="93" spans="1:10" ht="20.100000000000001" customHeight="1" x14ac:dyDescent="0.25">
      <c r="A93" s="97"/>
      <c r="B93" s="98"/>
      <c r="C93" s="98"/>
      <c r="D93" s="98"/>
      <c r="E93" s="99"/>
      <c r="F93" s="97"/>
      <c r="G93" s="98"/>
      <c r="H93" s="98"/>
      <c r="I93" s="98"/>
      <c r="J93" s="99"/>
    </row>
    <row r="94" spans="1:10" ht="20.100000000000001" customHeight="1" x14ac:dyDescent="0.25">
      <c r="A94" s="97"/>
      <c r="B94" s="98"/>
      <c r="C94" s="98"/>
      <c r="D94" s="98"/>
      <c r="E94" s="99"/>
      <c r="F94" s="97"/>
      <c r="G94" s="98"/>
      <c r="H94" s="98"/>
      <c r="I94" s="98"/>
      <c r="J94" s="99"/>
    </row>
    <row r="95" spans="1:10" ht="20.100000000000001" customHeight="1" x14ac:dyDescent="0.25">
      <c r="A95" s="97"/>
      <c r="B95" s="98"/>
      <c r="C95" s="98"/>
      <c r="D95" s="98"/>
      <c r="E95" s="99"/>
      <c r="F95" s="97"/>
      <c r="G95" s="98"/>
      <c r="H95" s="98"/>
      <c r="I95" s="98"/>
      <c r="J95" s="99"/>
    </row>
    <row r="96" spans="1:10" ht="20.100000000000001" customHeight="1" x14ac:dyDescent="0.25">
      <c r="A96" s="97"/>
      <c r="B96" s="98"/>
      <c r="C96" s="98"/>
      <c r="D96" s="98"/>
      <c r="E96" s="99"/>
      <c r="F96" s="97"/>
      <c r="G96" s="98"/>
      <c r="H96" s="98"/>
      <c r="I96" s="98"/>
      <c r="J96" s="99"/>
    </row>
    <row r="97" spans="1:10" ht="20.100000000000001" customHeight="1" x14ac:dyDescent="0.25">
      <c r="A97" s="97"/>
      <c r="B97" s="98"/>
      <c r="C97" s="98"/>
      <c r="D97" s="98"/>
      <c r="E97" s="99"/>
      <c r="F97" s="97"/>
      <c r="G97" s="98"/>
      <c r="H97" s="98"/>
      <c r="I97" s="98"/>
      <c r="J97" s="99"/>
    </row>
    <row r="98" spans="1:10" ht="20.100000000000001" customHeight="1" x14ac:dyDescent="0.25">
      <c r="A98" s="97"/>
      <c r="B98" s="98"/>
      <c r="C98" s="98"/>
      <c r="D98" s="98"/>
      <c r="E98" s="99"/>
      <c r="F98" s="97"/>
      <c r="G98" s="98"/>
      <c r="H98" s="98"/>
      <c r="I98" s="98"/>
      <c r="J98" s="99"/>
    </row>
    <row r="99" spans="1:10" ht="20.100000000000001" customHeight="1" x14ac:dyDescent="0.25">
      <c r="A99" s="97"/>
      <c r="B99" s="98"/>
      <c r="C99" s="98"/>
      <c r="D99" s="98"/>
      <c r="E99" s="99"/>
      <c r="F99" s="97"/>
      <c r="G99" s="98"/>
      <c r="H99" s="98"/>
      <c r="I99" s="98"/>
      <c r="J99" s="99"/>
    </row>
    <row r="100" spans="1:10" ht="20.100000000000001" customHeight="1" x14ac:dyDescent="0.25">
      <c r="A100" s="97"/>
      <c r="B100" s="98"/>
      <c r="C100" s="98"/>
      <c r="D100" s="98"/>
      <c r="E100" s="99"/>
      <c r="F100" s="97"/>
      <c r="G100" s="98"/>
      <c r="H100" s="98"/>
      <c r="I100" s="98"/>
      <c r="J100" s="99"/>
    </row>
    <row r="101" spans="1:10" ht="20.100000000000001" customHeight="1" x14ac:dyDescent="0.25">
      <c r="A101" s="97"/>
      <c r="B101" s="98"/>
      <c r="C101" s="98"/>
      <c r="D101" s="98"/>
      <c r="E101" s="99"/>
      <c r="F101" s="97"/>
      <c r="G101" s="98"/>
      <c r="H101" s="98"/>
      <c r="I101" s="98"/>
      <c r="J101" s="99"/>
    </row>
    <row r="102" spans="1:10" ht="20.100000000000001" customHeight="1" x14ac:dyDescent="0.25">
      <c r="A102" s="97"/>
      <c r="B102" s="98"/>
      <c r="C102" s="98"/>
      <c r="D102" s="98"/>
      <c r="E102" s="99"/>
      <c r="F102" s="97"/>
      <c r="G102" s="98"/>
      <c r="H102" s="98"/>
      <c r="I102" s="98"/>
      <c r="J102" s="99"/>
    </row>
    <row r="103" spans="1:10" ht="20.100000000000001" customHeight="1" x14ac:dyDescent="0.25">
      <c r="A103" s="97"/>
      <c r="B103" s="98"/>
      <c r="C103" s="98"/>
      <c r="D103" s="98"/>
      <c r="E103" s="99"/>
      <c r="F103" s="97"/>
      <c r="G103" s="98"/>
      <c r="H103" s="98"/>
      <c r="I103" s="98"/>
      <c r="J103" s="99"/>
    </row>
    <row r="104" spans="1:10" ht="20.100000000000001" customHeight="1" x14ac:dyDescent="0.25">
      <c r="A104" s="97"/>
      <c r="B104" s="98"/>
      <c r="C104" s="98"/>
      <c r="D104" s="98"/>
      <c r="E104" s="99"/>
      <c r="F104" s="97"/>
      <c r="G104" s="98"/>
      <c r="H104" s="98"/>
      <c r="I104" s="98"/>
      <c r="J104" s="99"/>
    </row>
    <row r="105" spans="1:10" ht="20.100000000000001" customHeight="1" x14ac:dyDescent="0.25">
      <c r="A105" s="97"/>
      <c r="B105" s="98"/>
      <c r="C105" s="98"/>
      <c r="D105" s="98"/>
      <c r="E105" s="99"/>
      <c r="F105" s="97"/>
      <c r="G105" s="98"/>
      <c r="H105" s="98"/>
      <c r="I105" s="98"/>
      <c r="J105" s="99"/>
    </row>
    <row r="106" spans="1:10" ht="20.100000000000001" customHeight="1" x14ac:dyDescent="0.25">
      <c r="A106" s="97"/>
      <c r="B106" s="98"/>
      <c r="C106" s="98"/>
      <c r="D106" s="98"/>
      <c r="E106" s="99"/>
      <c r="F106" s="97"/>
      <c r="G106" s="98"/>
      <c r="H106" s="98"/>
      <c r="I106" s="98"/>
      <c r="J106" s="99"/>
    </row>
    <row r="107" spans="1:10" ht="20.100000000000001" customHeight="1" x14ac:dyDescent="0.25">
      <c r="A107" s="97"/>
      <c r="B107" s="98"/>
      <c r="C107" s="98"/>
      <c r="D107" s="98"/>
      <c r="E107" s="99"/>
      <c r="F107" s="97"/>
      <c r="G107" s="98"/>
      <c r="H107" s="98"/>
      <c r="I107" s="98"/>
      <c r="J107" s="99"/>
    </row>
    <row r="108" spans="1:10" ht="20.100000000000001" customHeight="1" x14ac:dyDescent="0.25">
      <c r="A108" s="97"/>
      <c r="B108" s="98"/>
      <c r="C108" s="98"/>
      <c r="D108" s="98"/>
      <c r="E108" s="99"/>
      <c r="F108" s="97"/>
      <c r="G108" s="98"/>
      <c r="H108" s="98"/>
      <c r="I108" s="98"/>
      <c r="J108" s="99"/>
    </row>
    <row r="109" spans="1:10" ht="20.100000000000001" customHeight="1" x14ac:dyDescent="0.25">
      <c r="A109" s="97"/>
      <c r="B109" s="98"/>
      <c r="C109" s="98"/>
      <c r="D109" s="98"/>
      <c r="E109" s="99"/>
      <c r="F109" s="97"/>
      <c r="G109" s="98"/>
      <c r="H109" s="98"/>
      <c r="I109" s="98"/>
      <c r="J109" s="99"/>
    </row>
    <row r="110" spans="1:10" ht="20.100000000000001" customHeight="1" x14ac:dyDescent="0.25">
      <c r="A110" s="97"/>
      <c r="B110" s="98"/>
      <c r="C110" s="98"/>
      <c r="D110" s="98"/>
      <c r="E110" s="99"/>
      <c r="F110" s="97"/>
      <c r="G110" s="98"/>
      <c r="H110" s="98"/>
      <c r="I110" s="98"/>
      <c r="J110" s="99"/>
    </row>
    <row r="111" spans="1:10" ht="20.100000000000001" customHeight="1" x14ac:dyDescent="0.25">
      <c r="A111" s="97"/>
      <c r="B111" s="98"/>
      <c r="C111" s="98"/>
      <c r="D111" s="98"/>
      <c r="E111" s="99"/>
      <c r="F111" s="97"/>
      <c r="G111" s="98"/>
      <c r="H111" s="98"/>
      <c r="I111" s="98"/>
      <c r="J111" s="99"/>
    </row>
    <row r="112" spans="1:10" ht="20.100000000000001" customHeight="1" x14ac:dyDescent="0.25">
      <c r="A112" s="97"/>
      <c r="B112" s="98"/>
      <c r="C112" s="98"/>
      <c r="D112" s="98"/>
      <c r="E112" s="99"/>
      <c r="F112" s="97"/>
      <c r="G112" s="98"/>
      <c r="H112" s="98"/>
      <c r="I112" s="98"/>
      <c r="J112" s="99"/>
    </row>
    <row r="113" spans="1:10" ht="20.100000000000001" customHeight="1" x14ac:dyDescent="0.25">
      <c r="A113" s="97"/>
      <c r="B113" s="98"/>
      <c r="C113" s="98"/>
      <c r="D113" s="98"/>
      <c r="E113" s="99"/>
      <c r="F113" s="97"/>
      <c r="G113" s="98"/>
      <c r="H113" s="98"/>
      <c r="I113" s="98"/>
      <c r="J113" s="99"/>
    </row>
    <row r="114" spans="1:10" ht="20.100000000000001" customHeight="1" x14ac:dyDescent="0.25">
      <c r="A114" s="97"/>
      <c r="B114" s="98"/>
      <c r="C114" s="98"/>
      <c r="D114" s="98"/>
      <c r="E114" s="99"/>
      <c r="F114" s="97"/>
      <c r="G114" s="98"/>
      <c r="H114" s="98"/>
      <c r="I114" s="98"/>
      <c r="J114" s="99"/>
    </row>
    <row r="115" spans="1:10" ht="20.100000000000001" customHeight="1" x14ac:dyDescent="0.25">
      <c r="A115" s="97"/>
      <c r="B115" s="98"/>
      <c r="C115" s="98"/>
      <c r="D115" s="98"/>
      <c r="E115" s="99"/>
      <c r="F115" s="97"/>
      <c r="G115" s="98"/>
      <c r="H115" s="98"/>
      <c r="I115" s="98"/>
      <c r="J115" s="99"/>
    </row>
    <row r="116" spans="1:10" ht="20.100000000000001" customHeight="1" x14ac:dyDescent="0.25">
      <c r="A116" s="97"/>
      <c r="B116" s="98"/>
      <c r="C116" s="98"/>
      <c r="D116" s="98"/>
      <c r="E116" s="99"/>
      <c r="F116" s="97"/>
      <c r="G116" s="98"/>
      <c r="H116" s="98"/>
      <c r="I116" s="98"/>
      <c r="J116" s="99"/>
    </row>
    <row r="117" spans="1:10" ht="20.100000000000001" customHeight="1" x14ac:dyDescent="0.25">
      <c r="A117" s="97"/>
      <c r="B117" s="98"/>
      <c r="C117" s="98"/>
      <c r="D117" s="98"/>
      <c r="E117" s="99"/>
      <c r="F117" s="97"/>
      <c r="G117" s="98"/>
      <c r="H117" s="98"/>
      <c r="I117" s="98"/>
      <c r="J117" s="99"/>
    </row>
    <row r="118" spans="1:10" ht="20.100000000000001" customHeight="1" x14ac:dyDescent="0.25">
      <c r="A118" s="97"/>
      <c r="B118" s="98"/>
      <c r="C118" s="98"/>
      <c r="D118" s="98"/>
      <c r="E118" s="99"/>
      <c r="F118" s="97"/>
      <c r="G118" s="98"/>
      <c r="H118" s="98"/>
      <c r="I118" s="98"/>
      <c r="J118" s="99"/>
    </row>
    <row r="119" spans="1:10" ht="20.100000000000001" customHeight="1" x14ac:dyDescent="0.25">
      <c r="A119" s="97"/>
      <c r="B119" s="98"/>
      <c r="C119" s="98"/>
      <c r="D119" s="98"/>
      <c r="E119" s="99"/>
      <c r="F119" s="97"/>
      <c r="G119" s="98"/>
      <c r="H119" s="98"/>
      <c r="I119" s="98"/>
      <c r="J119" s="99"/>
    </row>
    <row r="120" spans="1:10" ht="20.100000000000001" customHeight="1" x14ac:dyDescent="0.25">
      <c r="A120" s="97"/>
      <c r="B120" s="98"/>
      <c r="C120" s="98"/>
      <c r="D120" s="98"/>
      <c r="E120" s="99"/>
      <c r="F120" s="97"/>
      <c r="G120" s="98"/>
      <c r="H120" s="98"/>
      <c r="I120" s="98"/>
      <c r="J120" s="99"/>
    </row>
    <row r="121" spans="1:10" ht="20.100000000000001" customHeight="1" x14ac:dyDescent="0.25">
      <c r="A121" s="97"/>
      <c r="B121" s="98"/>
      <c r="C121" s="98"/>
      <c r="D121" s="98"/>
      <c r="E121" s="99"/>
      <c r="F121" s="97"/>
      <c r="G121" s="98"/>
      <c r="H121" s="98"/>
      <c r="I121" s="98"/>
      <c r="J121" s="99"/>
    </row>
    <row r="122" spans="1:10" ht="20.100000000000001" customHeight="1" x14ac:dyDescent="0.25">
      <c r="A122" s="97"/>
      <c r="B122" s="98"/>
      <c r="C122" s="98"/>
      <c r="D122" s="98"/>
      <c r="E122" s="99"/>
      <c r="F122" s="97"/>
      <c r="G122" s="98"/>
      <c r="H122" s="98"/>
      <c r="I122" s="98"/>
      <c r="J122" s="99"/>
    </row>
    <row r="123" spans="1:10" ht="20.100000000000001" customHeight="1" x14ac:dyDescent="0.25">
      <c r="A123" s="97"/>
      <c r="B123" s="98"/>
      <c r="C123" s="98"/>
      <c r="D123" s="98"/>
      <c r="E123" s="99"/>
      <c r="F123" s="97"/>
      <c r="G123" s="98"/>
      <c r="H123" s="98"/>
      <c r="I123" s="98"/>
      <c r="J123" s="99"/>
    </row>
    <row r="124" spans="1:10" ht="20.100000000000001" customHeight="1" x14ac:dyDescent="0.25">
      <c r="A124" s="97"/>
      <c r="B124" s="98"/>
      <c r="C124" s="98"/>
      <c r="D124" s="98"/>
      <c r="E124" s="99"/>
      <c r="F124" s="97"/>
      <c r="G124" s="98"/>
      <c r="H124" s="98"/>
      <c r="I124" s="98"/>
      <c r="J124" s="99"/>
    </row>
    <row r="125" spans="1:10" ht="20.100000000000001" customHeight="1" x14ac:dyDescent="0.25">
      <c r="A125" s="97"/>
      <c r="B125" s="98"/>
      <c r="C125" s="98"/>
      <c r="D125" s="98"/>
      <c r="E125" s="99"/>
      <c r="F125" s="97"/>
      <c r="G125" s="98"/>
      <c r="H125" s="98"/>
      <c r="I125" s="98"/>
      <c r="J125" s="99"/>
    </row>
    <row r="126" spans="1:10" ht="20.100000000000001" customHeight="1" x14ac:dyDescent="0.25">
      <c r="A126" s="97"/>
      <c r="B126" s="98"/>
      <c r="C126" s="98"/>
      <c r="D126" s="98"/>
      <c r="E126" s="99"/>
      <c r="F126" s="97"/>
      <c r="G126" s="98"/>
      <c r="H126" s="98"/>
      <c r="I126" s="98"/>
      <c r="J126" s="99"/>
    </row>
    <row r="127" spans="1:10" ht="20.100000000000001" customHeight="1" x14ac:dyDescent="0.25">
      <c r="A127" s="97"/>
      <c r="B127" s="98"/>
      <c r="C127" s="98"/>
      <c r="D127" s="98"/>
      <c r="E127" s="99"/>
      <c r="F127" s="97"/>
      <c r="G127" s="98"/>
      <c r="H127" s="98"/>
      <c r="I127" s="98"/>
      <c r="J127" s="99"/>
    </row>
    <row r="128" spans="1:10" ht="20.100000000000001" customHeight="1" x14ac:dyDescent="0.25">
      <c r="A128" s="97"/>
      <c r="B128" s="98"/>
      <c r="C128" s="98"/>
      <c r="D128" s="98"/>
      <c r="E128" s="99"/>
      <c r="F128" s="97"/>
      <c r="G128" s="98"/>
      <c r="H128" s="98"/>
      <c r="I128" s="98"/>
      <c r="J128" s="99"/>
    </row>
    <row r="129" spans="1:10" ht="20.100000000000001" customHeight="1" x14ac:dyDescent="0.25">
      <c r="A129" s="97"/>
      <c r="B129" s="98"/>
      <c r="C129" s="98"/>
      <c r="D129" s="98"/>
      <c r="E129" s="99"/>
      <c r="F129" s="97"/>
      <c r="G129" s="98"/>
      <c r="H129" s="98"/>
      <c r="I129" s="98"/>
      <c r="J129" s="99"/>
    </row>
    <row r="130" spans="1:10" ht="20.100000000000001" customHeight="1" x14ac:dyDescent="0.25">
      <c r="A130" s="97"/>
      <c r="B130" s="98"/>
      <c r="C130" s="98"/>
      <c r="D130" s="98"/>
      <c r="E130" s="99"/>
      <c r="F130" s="97"/>
      <c r="G130" s="98"/>
      <c r="H130" s="98"/>
      <c r="I130" s="98"/>
      <c r="J130" s="99"/>
    </row>
    <row r="131" spans="1:10" ht="20.100000000000001" customHeight="1" x14ac:dyDescent="0.25">
      <c r="A131" s="97"/>
      <c r="B131" s="98"/>
      <c r="C131" s="98"/>
      <c r="D131" s="98"/>
      <c r="E131" s="99"/>
      <c r="F131" s="97"/>
      <c r="G131" s="98"/>
      <c r="H131" s="98"/>
      <c r="I131" s="98"/>
      <c r="J131" s="99"/>
    </row>
    <row r="132" spans="1:10" ht="20.100000000000001" customHeight="1" x14ac:dyDescent="0.25">
      <c r="A132" s="97"/>
      <c r="B132" s="98"/>
      <c r="C132" s="98"/>
      <c r="D132" s="98"/>
      <c r="E132" s="99"/>
      <c r="F132" s="97"/>
      <c r="G132" s="98"/>
      <c r="H132" s="98"/>
      <c r="I132" s="98"/>
      <c r="J132" s="99"/>
    </row>
    <row r="133" spans="1:10" ht="20.100000000000001" customHeight="1" x14ac:dyDescent="0.25">
      <c r="A133" s="100"/>
      <c r="B133" s="101"/>
      <c r="C133" s="101"/>
      <c r="D133" s="101"/>
      <c r="E133" s="102"/>
      <c r="F133" s="100"/>
      <c r="G133" s="101"/>
      <c r="H133" s="101"/>
      <c r="I133" s="101"/>
      <c r="J133" s="102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49"/>
  <sheetViews>
    <sheetView showGridLines="0" view="pageBreakPreview" topLeftCell="A30" zoomScale="85" zoomScaleNormal="70" zoomScaleSheetLayoutView="85" workbookViewId="0">
      <selection activeCell="K34" sqref="K34:AA34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357" t="s">
        <v>464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  <c r="AF1" s="358"/>
      <c r="AG1" s="358"/>
      <c r="AH1" s="358"/>
      <c r="AI1" s="358"/>
      <c r="AJ1" s="358"/>
      <c r="AK1" s="358"/>
      <c r="AL1" s="358"/>
      <c r="AM1" s="358"/>
      <c r="AN1" s="358"/>
      <c r="AO1" s="358"/>
      <c r="AP1" s="358"/>
      <c r="AQ1" s="359"/>
    </row>
    <row r="2" spans="1:43" s="3" customFormat="1" ht="20.100000000000001" customHeight="1" x14ac:dyDescent="0.2">
      <c r="A2" s="360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1"/>
      <c r="Z2" s="361"/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1"/>
      <c r="AL2" s="361"/>
      <c r="AM2" s="361"/>
      <c r="AN2" s="361"/>
      <c r="AO2" s="361"/>
      <c r="AP2" s="361"/>
      <c r="AQ2" s="362"/>
    </row>
    <row r="3" spans="1:43" s="3" customFormat="1" ht="20.100000000000001" customHeight="1" x14ac:dyDescent="0.2">
      <c r="A3" s="360"/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/>
      <c r="Y3" s="361"/>
      <c r="Z3" s="361"/>
      <c r="AA3" s="361"/>
      <c r="AB3" s="361"/>
      <c r="AC3" s="361"/>
      <c r="AD3" s="361"/>
      <c r="AE3" s="361"/>
      <c r="AF3" s="361"/>
      <c r="AG3" s="361"/>
      <c r="AH3" s="361"/>
      <c r="AI3" s="361"/>
      <c r="AJ3" s="361"/>
      <c r="AK3" s="361"/>
      <c r="AL3" s="361"/>
      <c r="AM3" s="361"/>
      <c r="AN3" s="361"/>
      <c r="AO3" s="361"/>
      <c r="AP3" s="361"/>
      <c r="AQ3" s="362"/>
    </row>
    <row r="4" spans="1:43" s="3" customFormat="1" ht="20.100000000000001" customHeight="1" x14ac:dyDescent="0.2">
      <c r="A4" s="360"/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61"/>
      <c r="AB4" s="361"/>
      <c r="AC4" s="361"/>
      <c r="AD4" s="361"/>
      <c r="AE4" s="361"/>
      <c r="AF4" s="361"/>
      <c r="AG4" s="361"/>
      <c r="AH4" s="361"/>
      <c r="AI4" s="361"/>
      <c r="AJ4" s="361"/>
      <c r="AK4" s="361"/>
      <c r="AL4" s="361"/>
      <c r="AM4" s="361"/>
      <c r="AN4" s="361"/>
      <c r="AO4" s="361"/>
      <c r="AP4" s="361"/>
      <c r="AQ4" s="362"/>
    </row>
    <row r="5" spans="1:43" s="3" customFormat="1" ht="20.100000000000001" customHeight="1" x14ac:dyDescent="0.2">
      <c r="A5" s="363"/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  <c r="Z5" s="364"/>
      <c r="AA5" s="364"/>
      <c r="AB5" s="364"/>
      <c r="AC5" s="364"/>
      <c r="AD5" s="364"/>
      <c r="AE5" s="364"/>
      <c r="AF5" s="364"/>
      <c r="AG5" s="364"/>
      <c r="AH5" s="364"/>
      <c r="AI5" s="364"/>
      <c r="AJ5" s="364"/>
      <c r="AK5" s="364"/>
      <c r="AL5" s="364"/>
      <c r="AM5" s="364"/>
      <c r="AN5" s="364"/>
      <c r="AO5" s="364"/>
      <c r="AP5" s="364"/>
      <c r="AQ5" s="365"/>
    </row>
    <row r="6" spans="1:43" s="3" customFormat="1" ht="20.100000000000001" customHeight="1" x14ac:dyDescent="0.2">
      <c r="A6" s="381" t="s">
        <v>490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2"/>
      <c r="AF6" s="382"/>
      <c r="AG6" s="382"/>
      <c r="AH6" s="382"/>
      <c r="AI6" s="382"/>
      <c r="AJ6" s="382"/>
      <c r="AK6" s="382"/>
      <c r="AL6" s="382"/>
      <c r="AM6" s="382"/>
      <c r="AN6" s="382"/>
      <c r="AO6" s="382"/>
      <c r="AP6" s="382"/>
      <c r="AQ6" s="383"/>
    </row>
    <row r="7" spans="1:43" s="3" customFormat="1" ht="20.100000000000001" customHeight="1" x14ac:dyDescent="0.2">
      <c r="A7" s="375"/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376"/>
      <c r="Y7" s="376"/>
      <c r="Z7" s="376"/>
      <c r="AA7" s="376"/>
      <c r="AB7" s="376"/>
      <c r="AC7" s="376"/>
      <c r="AD7" s="376"/>
      <c r="AE7" s="376"/>
      <c r="AF7" s="376"/>
      <c r="AG7" s="376"/>
      <c r="AH7" s="376"/>
      <c r="AI7" s="376"/>
      <c r="AJ7" s="376"/>
      <c r="AK7" s="376"/>
      <c r="AL7" s="376"/>
      <c r="AM7" s="376"/>
      <c r="AN7" s="376"/>
      <c r="AO7" s="376"/>
      <c r="AP7" s="376"/>
      <c r="AQ7" s="377"/>
    </row>
    <row r="8" spans="1:43" s="3" customFormat="1" ht="20.100000000000001" customHeight="1" x14ac:dyDescent="0.2">
      <c r="A8" s="375"/>
      <c r="B8" s="376"/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6"/>
      <c r="Z8" s="376"/>
      <c r="AA8" s="376"/>
      <c r="AB8" s="376"/>
      <c r="AC8" s="376"/>
      <c r="AD8" s="376"/>
      <c r="AE8" s="376"/>
      <c r="AF8" s="376"/>
      <c r="AG8" s="376"/>
      <c r="AH8" s="376"/>
      <c r="AI8" s="376"/>
      <c r="AJ8" s="376"/>
      <c r="AK8" s="376"/>
      <c r="AL8" s="376"/>
      <c r="AM8" s="376"/>
      <c r="AN8" s="376"/>
      <c r="AO8" s="376"/>
      <c r="AP8" s="376"/>
      <c r="AQ8" s="377"/>
    </row>
    <row r="9" spans="1:43" s="3" customFormat="1" ht="20.100000000000001" customHeight="1" x14ac:dyDescent="0.2">
      <c r="A9" s="375"/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376"/>
      <c r="Y9" s="376"/>
      <c r="Z9" s="376"/>
      <c r="AA9" s="376"/>
      <c r="AB9" s="376"/>
      <c r="AC9" s="376"/>
      <c r="AD9" s="376"/>
      <c r="AE9" s="376"/>
      <c r="AF9" s="376"/>
      <c r="AG9" s="376"/>
      <c r="AH9" s="376"/>
      <c r="AI9" s="376"/>
      <c r="AJ9" s="376"/>
      <c r="AK9" s="376"/>
      <c r="AL9" s="376"/>
      <c r="AM9" s="376"/>
      <c r="AN9" s="376"/>
      <c r="AO9" s="376"/>
      <c r="AP9" s="376"/>
      <c r="AQ9" s="377"/>
    </row>
    <row r="10" spans="1:43" s="3" customFormat="1" ht="20.100000000000001" customHeight="1" x14ac:dyDescent="0.2">
      <c r="A10" s="378"/>
      <c r="B10" s="379"/>
      <c r="C10" s="379"/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79"/>
      <c r="W10" s="379"/>
      <c r="X10" s="379"/>
      <c r="Y10" s="379"/>
      <c r="Z10" s="379"/>
      <c r="AA10" s="379"/>
      <c r="AB10" s="379"/>
      <c r="AC10" s="379"/>
      <c r="AD10" s="379"/>
      <c r="AE10" s="379"/>
      <c r="AF10" s="379"/>
      <c r="AG10" s="379"/>
      <c r="AH10" s="379"/>
      <c r="AI10" s="379"/>
      <c r="AJ10" s="379"/>
      <c r="AK10" s="379"/>
      <c r="AL10" s="379"/>
      <c r="AM10" s="379"/>
      <c r="AN10" s="379"/>
      <c r="AO10" s="379"/>
      <c r="AP10" s="379"/>
      <c r="AQ10" s="380"/>
    </row>
    <row r="11" spans="1:43" s="3" customFormat="1" ht="20.100000000000001" customHeight="1" x14ac:dyDescent="0.2">
      <c r="A11" s="386" t="s">
        <v>243</v>
      </c>
      <c r="B11" s="387"/>
      <c r="C11" s="387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7"/>
      <c r="U11" s="387"/>
      <c r="V11" s="387"/>
      <c r="W11" s="387"/>
      <c r="X11" s="387"/>
      <c r="Y11" s="387"/>
      <c r="Z11" s="387"/>
      <c r="AA11" s="387"/>
      <c r="AB11" s="388"/>
      <c r="AC11" s="389" t="s">
        <v>9</v>
      </c>
      <c r="AD11" s="387"/>
      <c r="AE11" s="387"/>
      <c r="AF11" s="387"/>
      <c r="AG11" s="387"/>
      <c r="AH11" s="387"/>
      <c r="AI11" s="387"/>
      <c r="AJ11" s="387"/>
      <c r="AK11" s="387"/>
      <c r="AL11" s="387"/>
      <c r="AM11" s="387"/>
      <c r="AN11" s="387"/>
      <c r="AO11" s="387"/>
      <c r="AP11" s="387"/>
      <c r="AQ11" s="390"/>
    </row>
    <row r="12" spans="1:43" s="3" customFormat="1" ht="20.100000000000001" customHeight="1" x14ac:dyDescent="0.2">
      <c r="A12" s="360"/>
      <c r="B12" s="361"/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6" t="s">
        <v>488</v>
      </c>
      <c r="AD12" s="367"/>
      <c r="AE12" s="367"/>
      <c r="AF12" s="367"/>
      <c r="AG12" s="367"/>
      <c r="AH12" s="367"/>
      <c r="AI12" s="367"/>
      <c r="AJ12" s="367"/>
      <c r="AK12" s="367"/>
      <c r="AL12" s="367"/>
      <c r="AM12" s="367"/>
      <c r="AN12" s="367"/>
      <c r="AO12" s="367"/>
      <c r="AP12" s="367"/>
      <c r="AQ12" s="368"/>
    </row>
    <row r="13" spans="1:43" s="3" customFormat="1" ht="20.100000000000001" customHeight="1" x14ac:dyDescent="0.2">
      <c r="A13" s="360"/>
      <c r="B13" s="361"/>
      <c r="C13" s="361"/>
      <c r="D13" s="361"/>
      <c r="E13" s="361"/>
      <c r="F13" s="361"/>
      <c r="G13" s="361"/>
      <c r="H13" s="361"/>
      <c r="I13" s="361"/>
      <c r="J13" s="361"/>
      <c r="K13" s="361"/>
      <c r="L13" s="361"/>
      <c r="M13" s="361"/>
      <c r="N13" s="361"/>
      <c r="O13" s="361"/>
      <c r="P13" s="361"/>
      <c r="Q13" s="361"/>
      <c r="R13" s="361"/>
      <c r="S13" s="361"/>
      <c r="T13" s="361"/>
      <c r="U13" s="361"/>
      <c r="V13" s="361"/>
      <c r="W13" s="361"/>
      <c r="X13" s="361"/>
      <c r="Y13" s="361"/>
      <c r="Z13" s="361"/>
      <c r="AA13" s="361"/>
      <c r="AB13" s="361"/>
      <c r="AC13" s="366"/>
      <c r="AD13" s="367"/>
      <c r="AE13" s="367"/>
      <c r="AF13" s="367"/>
      <c r="AG13" s="367"/>
      <c r="AH13" s="367"/>
      <c r="AI13" s="367"/>
      <c r="AJ13" s="367"/>
      <c r="AK13" s="367"/>
      <c r="AL13" s="367"/>
      <c r="AM13" s="367"/>
      <c r="AN13" s="367"/>
      <c r="AO13" s="367"/>
      <c r="AP13" s="367"/>
      <c r="AQ13" s="368"/>
    </row>
    <row r="14" spans="1:43" s="3" customFormat="1" ht="20.100000000000001" customHeight="1" x14ac:dyDescent="0.2">
      <c r="A14" s="360"/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6"/>
      <c r="AD14" s="367"/>
      <c r="AE14" s="367"/>
      <c r="AF14" s="367"/>
      <c r="AG14" s="367"/>
      <c r="AH14" s="367"/>
      <c r="AI14" s="367"/>
      <c r="AJ14" s="367"/>
      <c r="AK14" s="367"/>
      <c r="AL14" s="367"/>
      <c r="AM14" s="367"/>
      <c r="AN14" s="367"/>
      <c r="AO14" s="367"/>
      <c r="AP14" s="367"/>
      <c r="AQ14" s="368"/>
    </row>
    <row r="15" spans="1:43" s="3" customFormat="1" ht="20.100000000000001" customHeight="1" x14ac:dyDescent="0.2">
      <c r="A15" s="360"/>
      <c r="B15" s="361"/>
      <c r="C15" s="361"/>
      <c r="D15" s="361"/>
      <c r="E15" s="361"/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9"/>
      <c r="AD15" s="370"/>
      <c r="AE15" s="370"/>
      <c r="AF15" s="370"/>
      <c r="AG15" s="370"/>
      <c r="AH15" s="370"/>
      <c r="AI15" s="370"/>
      <c r="AJ15" s="370"/>
      <c r="AK15" s="370"/>
      <c r="AL15" s="370"/>
      <c r="AM15" s="370"/>
      <c r="AN15" s="370"/>
      <c r="AO15" s="370"/>
      <c r="AP15" s="370"/>
      <c r="AQ15" s="371"/>
    </row>
    <row r="16" spans="1:43" s="3" customFormat="1" ht="20.100000000000001" customHeight="1" x14ac:dyDescent="0.2">
      <c r="A16" s="360"/>
      <c r="B16" s="361"/>
      <c r="C16" s="361"/>
      <c r="D16" s="361"/>
      <c r="E16" s="361"/>
      <c r="F16" s="361"/>
      <c r="G16" s="361"/>
      <c r="H16" s="361"/>
      <c r="I16" s="361"/>
      <c r="J16" s="361"/>
      <c r="K16" s="361"/>
      <c r="L16" s="361"/>
      <c r="M16" s="361"/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91" t="s">
        <v>482</v>
      </c>
      <c r="AD16" s="391"/>
      <c r="AE16" s="391"/>
      <c r="AF16" s="391"/>
      <c r="AG16" s="391"/>
      <c r="AH16" s="391"/>
      <c r="AI16" s="391"/>
      <c r="AJ16" s="391"/>
      <c r="AK16" s="391"/>
      <c r="AL16" s="391"/>
      <c r="AM16" s="391"/>
      <c r="AN16" s="391"/>
      <c r="AO16" s="391"/>
      <c r="AP16" s="391"/>
      <c r="AQ16" s="392"/>
    </row>
    <row r="17" spans="1:43" s="3" customFormat="1" ht="20.100000000000001" customHeight="1" x14ac:dyDescent="0.2">
      <c r="A17" s="360"/>
      <c r="B17" s="361"/>
      <c r="C17" s="361"/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361"/>
      <c r="AC17" s="372" t="s">
        <v>484</v>
      </c>
      <c r="AD17" s="373"/>
      <c r="AE17" s="373"/>
      <c r="AF17" s="373"/>
      <c r="AG17" s="373"/>
      <c r="AH17" s="373"/>
      <c r="AI17" s="373"/>
      <c r="AJ17" s="373"/>
      <c r="AK17" s="373"/>
      <c r="AL17" s="373"/>
      <c r="AM17" s="373"/>
      <c r="AN17" s="373"/>
      <c r="AO17" s="373"/>
      <c r="AP17" s="373"/>
      <c r="AQ17" s="374"/>
    </row>
    <row r="18" spans="1:43" s="3" customFormat="1" ht="20.100000000000001" customHeight="1" x14ac:dyDescent="0.2">
      <c r="A18" s="360"/>
      <c r="B18" s="361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1"/>
      <c r="T18" s="361"/>
      <c r="U18" s="361"/>
      <c r="V18" s="361"/>
      <c r="W18" s="361"/>
      <c r="X18" s="361"/>
      <c r="Y18" s="361"/>
      <c r="Z18" s="361"/>
      <c r="AA18" s="361"/>
      <c r="AB18" s="361"/>
      <c r="AC18" s="366"/>
      <c r="AD18" s="367"/>
      <c r="AE18" s="367"/>
      <c r="AF18" s="367"/>
      <c r="AG18" s="367"/>
      <c r="AH18" s="367"/>
      <c r="AI18" s="367"/>
      <c r="AJ18" s="367"/>
      <c r="AK18" s="367"/>
      <c r="AL18" s="367"/>
      <c r="AM18" s="367"/>
      <c r="AN18" s="367"/>
      <c r="AO18" s="367"/>
      <c r="AP18" s="367"/>
      <c r="AQ18" s="368"/>
    </row>
    <row r="19" spans="1:43" s="3" customFormat="1" ht="20.100000000000001" customHeight="1" x14ac:dyDescent="0.2">
      <c r="A19" s="360"/>
      <c r="B19" s="361"/>
      <c r="C19" s="361"/>
      <c r="D19" s="361"/>
      <c r="E19" s="361"/>
      <c r="F19" s="361"/>
      <c r="G19" s="361"/>
      <c r="H19" s="361"/>
      <c r="I19" s="361"/>
      <c r="J19" s="361"/>
      <c r="K19" s="361"/>
      <c r="L19" s="361"/>
      <c r="M19" s="361"/>
      <c r="N19" s="361"/>
      <c r="O19" s="361"/>
      <c r="P19" s="361"/>
      <c r="Q19" s="361"/>
      <c r="R19" s="361"/>
      <c r="S19" s="361"/>
      <c r="T19" s="361"/>
      <c r="U19" s="361"/>
      <c r="V19" s="361"/>
      <c r="W19" s="361"/>
      <c r="X19" s="361"/>
      <c r="Y19" s="361"/>
      <c r="Z19" s="361"/>
      <c r="AA19" s="361"/>
      <c r="AB19" s="361"/>
      <c r="AC19" s="366"/>
      <c r="AD19" s="367"/>
      <c r="AE19" s="367"/>
      <c r="AF19" s="367"/>
      <c r="AG19" s="367"/>
      <c r="AH19" s="367"/>
      <c r="AI19" s="367"/>
      <c r="AJ19" s="367"/>
      <c r="AK19" s="367"/>
      <c r="AL19" s="367"/>
      <c r="AM19" s="367"/>
      <c r="AN19" s="367"/>
      <c r="AO19" s="367"/>
      <c r="AP19" s="367"/>
      <c r="AQ19" s="368"/>
    </row>
    <row r="20" spans="1:43" s="3" customFormat="1" ht="20.100000000000001" customHeight="1" x14ac:dyDescent="0.2">
      <c r="A20" s="360"/>
      <c r="B20" s="361"/>
      <c r="C20" s="361"/>
      <c r="D20" s="361"/>
      <c r="E20" s="361"/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6"/>
      <c r="AD20" s="367"/>
      <c r="AE20" s="367"/>
      <c r="AF20" s="367"/>
      <c r="AG20" s="367"/>
      <c r="AH20" s="367"/>
      <c r="AI20" s="367"/>
      <c r="AJ20" s="367"/>
      <c r="AK20" s="367"/>
      <c r="AL20" s="367"/>
      <c r="AM20" s="367"/>
      <c r="AN20" s="367"/>
      <c r="AO20" s="367"/>
      <c r="AP20" s="367"/>
      <c r="AQ20" s="368"/>
    </row>
    <row r="21" spans="1:43" s="3" customFormat="1" ht="20.100000000000001" customHeight="1" x14ac:dyDescent="0.2">
      <c r="A21" s="360"/>
      <c r="B21" s="361"/>
      <c r="C21" s="361"/>
      <c r="D21" s="361"/>
      <c r="E21" s="361"/>
      <c r="F21" s="361"/>
      <c r="G21" s="361"/>
      <c r="H21" s="361"/>
      <c r="I21" s="361"/>
      <c r="J21" s="361"/>
      <c r="K21" s="361"/>
      <c r="L21" s="361"/>
      <c r="M21" s="361"/>
      <c r="N21" s="361"/>
      <c r="O21" s="361"/>
      <c r="P21" s="361"/>
      <c r="Q21" s="361"/>
      <c r="R21" s="361"/>
      <c r="S21" s="361"/>
      <c r="T21" s="361"/>
      <c r="U21" s="361"/>
      <c r="V21" s="361"/>
      <c r="W21" s="361"/>
      <c r="X21" s="361"/>
      <c r="Y21" s="361"/>
      <c r="Z21" s="361"/>
      <c r="AA21" s="361"/>
      <c r="AB21" s="361"/>
      <c r="AC21" s="366"/>
      <c r="AD21" s="367"/>
      <c r="AE21" s="367"/>
      <c r="AF21" s="367"/>
      <c r="AG21" s="367"/>
      <c r="AH21" s="367"/>
      <c r="AI21" s="367"/>
      <c r="AJ21" s="367"/>
      <c r="AK21" s="367"/>
      <c r="AL21" s="367"/>
      <c r="AM21" s="367"/>
      <c r="AN21" s="367"/>
      <c r="AO21" s="367"/>
      <c r="AP21" s="367"/>
      <c r="AQ21" s="368"/>
    </row>
    <row r="22" spans="1:43" s="3" customFormat="1" ht="20.100000000000001" customHeight="1" x14ac:dyDescent="0.2">
      <c r="A22" s="360"/>
      <c r="B22" s="361"/>
      <c r="C22" s="361"/>
      <c r="D22" s="361"/>
      <c r="E22" s="361"/>
      <c r="F22" s="361"/>
      <c r="G22" s="361"/>
      <c r="H22" s="361"/>
      <c r="I22" s="361"/>
      <c r="J22" s="361"/>
      <c r="K22" s="361"/>
      <c r="L22" s="361"/>
      <c r="M22" s="361"/>
      <c r="N22" s="361"/>
      <c r="O22" s="361"/>
      <c r="P22" s="361"/>
      <c r="Q22" s="361"/>
      <c r="R22" s="361"/>
      <c r="S22" s="361"/>
      <c r="T22" s="361"/>
      <c r="U22" s="361"/>
      <c r="V22" s="361"/>
      <c r="W22" s="361"/>
      <c r="X22" s="361"/>
      <c r="Y22" s="361"/>
      <c r="Z22" s="361"/>
      <c r="AA22" s="361"/>
      <c r="AB22" s="361"/>
      <c r="AC22" s="366"/>
      <c r="AD22" s="367"/>
      <c r="AE22" s="367"/>
      <c r="AF22" s="367"/>
      <c r="AG22" s="367"/>
      <c r="AH22" s="367"/>
      <c r="AI22" s="367"/>
      <c r="AJ22" s="367"/>
      <c r="AK22" s="367"/>
      <c r="AL22" s="367"/>
      <c r="AM22" s="367"/>
      <c r="AN22" s="367"/>
      <c r="AO22" s="367"/>
      <c r="AP22" s="367"/>
      <c r="AQ22" s="368"/>
    </row>
    <row r="23" spans="1:43" s="3" customFormat="1" ht="20.100000000000001" customHeight="1" x14ac:dyDescent="0.2">
      <c r="A23" s="360"/>
      <c r="B23" s="361"/>
      <c r="C23" s="361"/>
      <c r="D23" s="361"/>
      <c r="E23" s="361"/>
      <c r="F23" s="361"/>
      <c r="G23" s="361"/>
      <c r="H23" s="361"/>
      <c r="I23" s="361"/>
      <c r="J23" s="361"/>
      <c r="K23" s="361"/>
      <c r="L23" s="361"/>
      <c r="M23" s="361"/>
      <c r="N23" s="361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1"/>
      <c r="AB23" s="361"/>
      <c r="AC23" s="393"/>
      <c r="AD23" s="394"/>
      <c r="AE23" s="394"/>
      <c r="AF23" s="394"/>
      <c r="AG23" s="394"/>
      <c r="AH23" s="394"/>
      <c r="AI23" s="394"/>
      <c r="AJ23" s="394"/>
      <c r="AK23" s="394"/>
      <c r="AL23" s="394"/>
      <c r="AM23" s="394"/>
      <c r="AN23" s="394"/>
      <c r="AO23" s="394"/>
      <c r="AP23" s="394"/>
      <c r="AQ23" s="395"/>
    </row>
    <row r="24" spans="1:43" s="3" customFormat="1" ht="20.100000000000001" customHeight="1" x14ac:dyDescent="0.2">
      <c r="A24" s="384"/>
      <c r="B24" s="385"/>
      <c r="C24" s="385"/>
      <c r="D24" s="385"/>
      <c r="E24" s="385"/>
      <c r="F24" s="385"/>
      <c r="G24" s="385"/>
      <c r="H24" s="385"/>
      <c r="I24" s="385"/>
      <c r="J24" s="385"/>
      <c r="K24" s="385"/>
      <c r="L24" s="385"/>
      <c r="M24" s="385"/>
      <c r="N24" s="385"/>
      <c r="O24" s="385"/>
      <c r="P24" s="385"/>
      <c r="Q24" s="385"/>
      <c r="R24" s="385"/>
      <c r="S24" s="385"/>
      <c r="T24" s="385"/>
      <c r="U24" s="385"/>
      <c r="V24" s="385"/>
      <c r="W24" s="385"/>
      <c r="X24" s="385"/>
      <c r="Y24" s="385"/>
      <c r="Z24" s="385"/>
      <c r="AA24" s="385"/>
      <c r="AB24" s="385"/>
      <c r="AC24" s="396" t="s">
        <v>18</v>
      </c>
      <c r="AD24" s="397"/>
      <c r="AE24" s="397"/>
      <c r="AF24" s="397"/>
      <c r="AG24" s="397"/>
      <c r="AH24" s="397"/>
      <c r="AI24" s="397"/>
      <c r="AJ24" s="397"/>
      <c r="AK24" s="397"/>
      <c r="AL24" s="397" t="s">
        <v>17</v>
      </c>
      <c r="AM24" s="397"/>
      <c r="AN24" s="397"/>
      <c r="AO24" s="397"/>
      <c r="AP24" s="397"/>
      <c r="AQ24" s="398"/>
    </row>
    <row r="25" spans="1:43" s="3" customFormat="1" ht="20.100000000000001" customHeight="1" x14ac:dyDescent="0.2">
      <c r="A25" s="345" t="s">
        <v>31</v>
      </c>
      <c r="B25" s="346"/>
      <c r="C25" s="346"/>
      <c r="D25" s="346"/>
      <c r="E25" s="347"/>
      <c r="F25" s="345" t="s">
        <v>17</v>
      </c>
      <c r="G25" s="346"/>
      <c r="H25" s="346"/>
      <c r="I25" s="346"/>
      <c r="J25" s="347"/>
      <c r="K25" s="345" t="s">
        <v>32</v>
      </c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46"/>
      <c r="W25" s="346"/>
      <c r="X25" s="346"/>
      <c r="Y25" s="346"/>
      <c r="Z25" s="346"/>
      <c r="AA25" s="346"/>
      <c r="AB25" s="346"/>
      <c r="AC25" s="346"/>
      <c r="AD25" s="346"/>
      <c r="AE25" s="346"/>
      <c r="AF25" s="346"/>
      <c r="AG25" s="346"/>
      <c r="AH25" s="346"/>
      <c r="AI25" s="346"/>
      <c r="AJ25" s="346"/>
      <c r="AK25" s="347"/>
      <c r="AL25" s="345" t="s">
        <v>230</v>
      </c>
      <c r="AM25" s="346"/>
      <c r="AN25" s="346"/>
      <c r="AO25" s="346"/>
      <c r="AP25" s="346"/>
      <c r="AQ25" s="347"/>
    </row>
    <row r="26" spans="1:43" s="3" customFormat="1" ht="20.100000000000001" customHeight="1" x14ac:dyDescent="0.2">
      <c r="A26" s="348" t="s">
        <v>232</v>
      </c>
      <c r="B26" s="349"/>
      <c r="C26" s="349"/>
      <c r="D26" s="349"/>
      <c r="E26" s="350"/>
      <c r="F26" s="351">
        <v>43738</v>
      </c>
      <c r="G26" s="352"/>
      <c r="H26" s="352"/>
      <c r="I26" s="352"/>
      <c r="J26" s="353"/>
      <c r="K26" s="354" t="s">
        <v>229</v>
      </c>
      <c r="L26" s="355"/>
      <c r="M26" s="355"/>
      <c r="N26" s="355"/>
      <c r="O26" s="355"/>
      <c r="P26" s="355"/>
      <c r="Q26" s="355"/>
      <c r="R26" s="355"/>
      <c r="S26" s="355"/>
      <c r="T26" s="355"/>
      <c r="U26" s="355"/>
      <c r="V26" s="355"/>
      <c r="W26" s="355"/>
      <c r="X26" s="355"/>
      <c r="Y26" s="355"/>
      <c r="Z26" s="355"/>
      <c r="AA26" s="355"/>
      <c r="AB26" s="355"/>
      <c r="AC26" s="355"/>
      <c r="AD26" s="355"/>
      <c r="AE26" s="355"/>
      <c r="AF26" s="355"/>
      <c r="AG26" s="355"/>
      <c r="AH26" s="355"/>
      <c r="AI26" s="355"/>
      <c r="AJ26" s="355"/>
      <c r="AK26" s="356"/>
      <c r="AL26" s="354" t="s">
        <v>231</v>
      </c>
      <c r="AM26" s="355"/>
      <c r="AN26" s="355"/>
      <c r="AO26" s="355"/>
      <c r="AP26" s="355"/>
      <c r="AQ26" s="356"/>
    </row>
    <row r="27" spans="1:43" s="3" customFormat="1" ht="20.100000000000001" customHeight="1" x14ac:dyDescent="0.2">
      <c r="A27" s="339"/>
      <c r="B27" s="340"/>
      <c r="C27" s="340"/>
      <c r="D27" s="340"/>
      <c r="E27" s="341"/>
      <c r="F27" s="342"/>
      <c r="G27" s="343"/>
      <c r="H27" s="343"/>
      <c r="I27" s="343"/>
      <c r="J27" s="344"/>
      <c r="K27" s="345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/>
      <c r="W27" s="346"/>
      <c r="X27" s="346"/>
      <c r="Y27" s="346"/>
      <c r="Z27" s="346"/>
      <c r="AA27" s="346"/>
      <c r="AB27" s="346"/>
      <c r="AC27" s="346"/>
      <c r="AD27" s="346"/>
      <c r="AE27" s="346"/>
      <c r="AF27" s="346"/>
      <c r="AG27" s="346"/>
      <c r="AH27" s="346"/>
      <c r="AI27" s="346"/>
      <c r="AJ27" s="346"/>
      <c r="AK27" s="347"/>
      <c r="AL27" s="342"/>
      <c r="AM27" s="343"/>
      <c r="AN27" s="343"/>
      <c r="AO27" s="343"/>
      <c r="AP27" s="343"/>
      <c r="AQ27" s="344"/>
    </row>
    <row r="28" spans="1:43" s="3" customFormat="1" ht="20.100000000000001" customHeight="1" x14ac:dyDescent="0.2">
      <c r="A28" s="339"/>
      <c r="B28" s="340"/>
      <c r="C28" s="340"/>
      <c r="D28" s="340"/>
      <c r="E28" s="341"/>
      <c r="F28" s="342"/>
      <c r="G28" s="343"/>
      <c r="H28" s="343"/>
      <c r="I28" s="343"/>
      <c r="J28" s="344"/>
      <c r="K28" s="345"/>
      <c r="L28" s="346"/>
      <c r="M28" s="346"/>
      <c r="N28" s="346"/>
      <c r="O28" s="346"/>
      <c r="P28" s="346"/>
      <c r="Q28" s="346"/>
      <c r="R28" s="346"/>
      <c r="S28" s="346"/>
      <c r="T28" s="346"/>
      <c r="U28" s="346"/>
      <c r="V28" s="346"/>
      <c r="W28" s="346"/>
      <c r="X28" s="346"/>
      <c r="Y28" s="346"/>
      <c r="Z28" s="346"/>
      <c r="AA28" s="346"/>
      <c r="AB28" s="346"/>
      <c r="AC28" s="346"/>
      <c r="AD28" s="346"/>
      <c r="AE28" s="346"/>
      <c r="AF28" s="346"/>
      <c r="AG28" s="346"/>
      <c r="AH28" s="346"/>
      <c r="AI28" s="346"/>
      <c r="AJ28" s="346"/>
      <c r="AK28" s="347"/>
      <c r="AL28" s="342"/>
      <c r="AM28" s="343"/>
      <c r="AN28" s="343"/>
      <c r="AO28" s="343"/>
      <c r="AP28" s="343"/>
      <c r="AQ28" s="344"/>
    </row>
    <row r="29" spans="1:43" s="3" customFormat="1" ht="20.100000000000001" customHeight="1" thickBot="1" x14ac:dyDescent="0.25">
      <c r="A29" s="339"/>
      <c r="B29" s="340"/>
      <c r="C29" s="340"/>
      <c r="D29" s="340"/>
      <c r="E29" s="341"/>
      <c r="F29" s="342"/>
      <c r="G29" s="343"/>
      <c r="H29" s="343"/>
      <c r="I29" s="343"/>
      <c r="J29" s="344"/>
      <c r="K29" s="345"/>
      <c r="L29" s="346"/>
      <c r="M29" s="346"/>
      <c r="N29" s="346"/>
      <c r="O29" s="346"/>
      <c r="P29" s="346"/>
      <c r="Q29" s="346"/>
      <c r="R29" s="346"/>
      <c r="S29" s="346"/>
      <c r="T29" s="346"/>
      <c r="U29" s="346"/>
      <c r="V29" s="346"/>
      <c r="W29" s="346"/>
      <c r="X29" s="346"/>
      <c r="Y29" s="346"/>
      <c r="Z29" s="346"/>
      <c r="AA29" s="346"/>
      <c r="AB29" s="346"/>
      <c r="AC29" s="346"/>
      <c r="AD29" s="346"/>
      <c r="AE29" s="346"/>
      <c r="AF29" s="346"/>
      <c r="AG29" s="346"/>
      <c r="AH29" s="346"/>
      <c r="AI29" s="346"/>
      <c r="AJ29" s="346"/>
      <c r="AK29" s="347"/>
      <c r="AL29" s="342"/>
      <c r="AM29" s="343"/>
      <c r="AN29" s="343"/>
      <c r="AO29" s="343"/>
      <c r="AP29" s="343"/>
      <c r="AQ29" s="344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284" t="s">
        <v>7</v>
      </c>
      <c r="B31" s="285"/>
      <c r="C31" s="285"/>
      <c r="D31" s="285"/>
      <c r="E31" s="285"/>
      <c r="F31" s="285"/>
      <c r="G31" s="285"/>
      <c r="H31" s="285"/>
      <c r="I31" s="285"/>
      <c r="J31" s="286"/>
      <c r="K31" s="287" t="str">
        <f>'List stavby'!B6</f>
        <v>Správa železnic, státní organizace</v>
      </c>
      <c r="L31" s="285"/>
      <c r="M31" s="285"/>
      <c r="N31" s="285"/>
      <c r="O31" s="285"/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8"/>
      <c r="AB31" s="325" t="s">
        <v>19</v>
      </c>
      <c r="AC31" s="326"/>
      <c r="AD31" s="326"/>
      <c r="AE31" s="326"/>
      <c r="AF31" s="326"/>
      <c r="AG31" s="326"/>
      <c r="AH31" s="326"/>
      <c r="AI31" s="326"/>
      <c r="AJ31" s="326"/>
      <c r="AK31" s="326"/>
      <c r="AL31" s="326"/>
      <c r="AM31" s="326"/>
      <c r="AN31" s="326"/>
      <c r="AO31" s="326"/>
      <c r="AP31" s="326"/>
      <c r="AQ31" s="327"/>
    </row>
    <row r="32" spans="1:43" s="3" customFormat="1" ht="20.100000000000001" customHeight="1" x14ac:dyDescent="0.2">
      <c r="A32" s="298" t="s">
        <v>5</v>
      </c>
      <c r="B32" s="299"/>
      <c r="C32" s="299"/>
      <c r="D32" s="299"/>
      <c r="E32" s="299"/>
      <c r="F32" s="299"/>
      <c r="G32" s="299"/>
      <c r="H32" s="299"/>
      <c r="I32" s="299"/>
      <c r="J32" s="300"/>
      <c r="K32" s="301" t="str">
        <f>'List stavby'!B7</f>
        <v>Dlážděná 1003/7, 110 00 Praha 1</v>
      </c>
      <c r="L32" s="299"/>
      <c r="M32" s="299"/>
      <c r="N32" s="299"/>
      <c r="O32" s="299"/>
      <c r="P32" s="299"/>
      <c r="Q32" s="299"/>
      <c r="R32" s="299"/>
      <c r="S32" s="299"/>
      <c r="T32" s="299"/>
      <c r="U32" s="299"/>
      <c r="V32" s="299"/>
      <c r="W32" s="299"/>
      <c r="X32" s="299"/>
      <c r="Y32" s="299"/>
      <c r="Z32" s="299"/>
      <c r="AA32" s="302"/>
      <c r="AB32" s="328"/>
      <c r="AC32" s="329"/>
      <c r="AD32" s="329"/>
      <c r="AE32" s="329"/>
      <c r="AF32" s="329"/>
      <c r="AG32" s="329"/>
      <c r="AH32" s="329"/>
      <c r="AI32" s="329"/>
      <c r="AJ32" s="329"/>
      <c r="AK32" s="329"/>
      <c r="AL32" s="329"/>
      <c r="AM32" s="329"/>
      <c r="AN32" s="329"/>
      <c r="AO32" s="329"/>
      <c r="AP32" s="329"/>
      <c r="AQ32" s="330"/>
    </row>
    <row r="33" spans="1:74" s="3" customFormat="1" ht="20.100000000000001" customHeight="1" x14ac:dyDescent="0.2">
      <c r="A33" s="298" t="s">
        <v>8</v>
      </c>
      <c r="B33" s="299"/>
      <c r="C33" s="299"/>
      <c r="D33" s="299"/>
      <c r="E33" s="299"/>
      <c r="F33" s="299"/>
      <c r="G33" s="299"/>
      <c r="H33" s="299"/>
      <c r="I33" s="299"/>
      <c r="J33" s="300"/>
      <c r="K33" s="301" t="str">
        <f>'List stavby'!B8</f>
        <v>Stavebí správa západ</v>
      </c>
      <c r="L33" s="299"/>
      <c r="M33" s="299"/>
      <c r="N33" s="299"/>
      <c r="O33" s="299"/>
      <c r="P33" s="299"/>
      <c r="Q33" s="299"/>
      <c r="R33" s="299"/>
      <c r="S33" s="299"/>
      <c r="T33" s="299"/>
      <c r="U33" s="299"/>
      <c r="V33" s="299"/>
      <c r="W33" s="299"/>
      <c r="X33" s="299"/>
      <c r="Y33" s="299"/>
      <c r="Z33" s="299"/>
      <c r="AA33" s="302"/>
      <c r="AB33" s="328"/>
      <c r="AC33" s="329"/>
      <c r="AD33" s="329"/>
      <c r="AE33" s="329"/>
      <c r="AF33" s="329"/>
      <c r="AG33" s="329"/>
      <c r="AH33" s="329"/>
      <c r="AI33" s="329"/>
      <c r="AJ33" s="329"/>
      <c r="AK33" s="329"/>
      <c r="AL33" s="329"/>
      <c r="AM33" s="329"/>
      <c r="AN33" s="329"/>
      <c r="AO33" s="329"/>
      <c r="AP33" s="329"/>
      <c r="AQ33" s="330"/>
    </row>
    <row r="34" spans="1:74" s="3" customFormat="1" ht="20.100000000000001" customHeight="1" thickBot="1" x14ac:dyDescent="0.25">
      <c r="A34" s="334" t="s">
        <v>5</v>
      </c>
      <c r="B34" s="335"/>
      <c r="C34" s="335"/>
      <c r="D34" s="335"/>
      <c r="E34" s="335"/>
      <c r="F34" s="335"/>
      <c r="G34" s="335"/>
      <c r="H34" s="335"/>
      <c r="I34" s="335"/>
      <c r="J34" s="336"/>
      <c r="K34" s="337" t="str">
        <f>'List stavby'!B9</f>
        <v>Sokolovská 1995/278, 190 00 Praha 9</v>
      </c>
      <c r="L34" s="335"/>
      <c r="M34" s="335"/>
      <c r="N34" s="335"/>
      <c r="O34" s="335"/>
      <c r="P34" s="335"/>
      <c r="Q34" s="335"/>
      <c r="R34" s="335"/>
      <c r="S34" s="335"/>
      <c r="T34" s="335"/>
      <c r="U34" s="335"/>
      <c r="V34" s="335"/>
      <c r="W34" s="335"/>
      <c r="X34" s="335"/>
      <c r="Y34" s="335"/>
      <c r="Z34" s="335"/>
      <c r="AA34" s="338"/>
      <c r="AB34" s="331"/>
      <c r="AC34" s="332"/>
      <c r="AD34" s="332"/>
      <c r="AE34" s="332"/>
      <c r="AF34" s="332"/>
      <c r="AG34" s="332"/>
      <c r="AH34" s="332"/>
      <c r="AI34" s="332"/>
      <c r="AJ34" s="332"/>
      <c r="AK34" s="332"/>
      <c r="AL34" s="332"/>
      <c r="AM34" s="332"/>
      <c r="AN34" s="332"/>
      <c r="AO34" s="332"/>
      <c r="AP34" s="332"/>
      <c r="AQ34" s="333"/>
    </row>
    <row r="35" spans="1:74" s="3" customFormat="1" ht="15" customHeight="1" thickTop="1" thickBot="1" x14ac:dyDescent="0.25">
      <c r="A35" s="255"/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5"/>
      <c r="AF35" s="255"/>
      <c r="AG35" s="255"/>
      <c r="AH35" s="255"/>
      <c r="AI35" s="255"/>
      <c r="AJ35" s="255"/>
      <c r="AK35" s="255"/>
      <c r="AL35" s="255"/>
      <c r="AM35" s="255"/>
      <c r="AN35" s="255"/>
      <c r="AO35" s="255"/>
      <c r="AP35" s="255"/>
      <c r="AQ35" s="255"/>
    </row>
    <row r="36" spans="1:74" s="3" customFormat="1" ht="20.100000000000001" customHeight="1" thickTop="1" x14ac:dyDescent="0.2">
      <c r="A36" s="284" t="s">
        <v>489</v>
      </c>
      <c r="B36" s="285"/>
      <c r="C36" s="285"/>
      <c r="D36" s="285"/>
      <c r="E36" s="285"/>
      <c r="F36" s="285"/>
      <c r="G36" s="285"/>
      <c r="H36" s="285"/>
      <c r="I36" s="285"/>
      <c r="J36" s="286"/>
      <c r="K36" s="287" t="str">
        <f>'List stavby'!B12</f>
        <v>Název organizace del SOD</v>
      </c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8"/>
      <c r="AB36" s="289" t="s">
        <v>19</v>
      </c>
      <c r="AC36" s="290"/>
      <c r="AD36" s="290"/>
      <c r="AE36" s="290"/>
      <c r="AF36" s="290"/>
      <c r="AG36" s="290"/>
      <c r="AH36" s="290"/>
      <c r="AI36" s="290"/>
      <c r="AJ36" s="290"/>
      <c r="AK36" s="290"/>
      <c r="AL36" s="290"/>
      <c r="AM36" s="290"/>
      <c r="AN36" s="290"/>
      <c r="AO36" s="290"/>
      <c r="AP36" s="290"/>
      <c r="AQ36" s="291"/>
      <c r="BV36" s="190"/>
    </row>
    <row r="37" spans="1:74" s="3" customFormat="1" ht="20.100000000000001" customHeight="1" x14ac:dyDescent="0.2">
      <c r="A37" s="298" t="s">
        <v>5</v>
      </c>
      <c r="B37" s="299"/>
      <c r="C37" s="299"/>
      <c r="D37" s="299"/>
      <c r="E37" s="299"/>
      <c r="F37" s="299"/>
      <c r="G37" s="299"/>
      <c r="H37" s="299"/>
      <c r="I37" s="299"/>
      <c r="J37" s="300"/>
      <c r="K37" s="301" t="str">
        <f>'List stavby'!B13</f>
        <v>Konečná 1a, 180 00 Praha 8</v>
      </c>
      <c r="L37" s="299"/>
      <c r="M37" s="299"/>
      <c r="N37" s="299"/>
      <c r="O37" s="299"/>
      <c r="P37" s="299"/>
      <c r="Q37" s="299"/>
      <c r="R37" s="299"/>
      <c r="S37" s="299"/>
      <c r="T37" s="299"/>
      <c r="U37" s="299"/>
      <c r="V37" s="299"/>
      <c r="W37" s="299"/>
      <c r="X37" s="299"/>
      <c r="Y37" s="299"/>
      <c r="Z37" s="299"/>
      <c r="AA37" s="302"/>
      <c r="AB37" s="292"/>
      <c r="AC37" s="293"/>
      <c r="AD37" s="293"/>
      <c r="AE37" s="293"/>
      <c r="AF37" s="293"/>
      <c r="AG37" s="293"/>
      <c r="AH37" s="293"/>
      <c r="AI37" s="293"/>
      <c r="AJ37" s="293"/>
      <c r="AK37" s="293"/>
      <c r="AL37" s="293"/>
      <c r="AM37" s="293"/>
      <c r="AN37" s="293"/>
      <c r="AO37" s="293"/>
      <c r="AP37" s="293"/>
      <c r="AQ37" s="294"/>
    </row>
    <row r="38" spans="1:74" s="3" customFormat="1" ht="20.100000000000001" customHeight="1" x14ac:dyDescent="0.2">
      <c r="A38" s="303" t="s">
        <v>23</v>
      </c>
      <c r="B38" s="304"/>
      <c r="C38" s="304"/>
      <c r="D38" s="304"/>
      <c r="E38" s="304"/>
      <c r="F38" s="304"/>
      <c r="G38" s="304"/>
      <c r="H38" s="304"/>
      <c r="I38" s="304"/>
      <c r="J38" s="305"/>
      <c r="K38" s="5" t="s">
        <v>21</v>
      </c>
      <c r="L38" s="299" t="str">
        <f>'List stavby'!B14</f>
        <v xml:space="preserve"> +420 xxx xxx xxx</v>
      </c>
      <c r="M38" s="299"/>
      <c r="N38" s="299"/>
      <c r="O38" s="299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299"/>
      <c r="AA38" s="302"/>
      <c r="AB38" s="292"/>
      <c r="AC38" s="293"/>
      <c r="AD38" s="293"/>
      <c r="AE38" s="293"/>
      <c r="AF38" s="293"/>
      <c r="AG38" s="293"/>
      <c r="AH38" s="293"/>
      <c r="AI38" s="293"/>
      <c r="AJ38" s="293"/>
      <c r="AK38" s="293"/>
      <c r="AL38" s="293"/>
      <c r="AM38" s="293"/>
      <c r="AN38" s="293"/>
      <c r="AO38" s="293"/>
      <c r="AP38" s="293"/>
      <c r="AQ38" s="294"/>
    </row>
    <row r="39" spans="1:74" s="3" customFormat="1" ht="20.100000000000001" customHeight="1" x14ac:dyDescent="0.2">
      <c r="A39" s="306"/>
      <c r="B39" s="307"/>
      <c r="C39" s="307"/>
      <c r="D39" s="307"/>
      <c r="E39" s="307"/>
      <c r="F39" s="307"/>
      <c r="G39" s="307"/>
      <c r="H39" s="307"/>
      <c r="I39" s="307"/>
      <c r="J39" s="308"/>
      <c r="K39" s="5" t="s">
        <v>22</v>
      </c>
      <c r="L39" s="309" t="str">
        <f>'List stavby'!B15</f>
        <v xml:space="preserve"> xxxx@xxxx.xx</v>
      </c>
      <c r="M39" s="309"/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309"/>
      <c r="Z39" s="309"/>
      <c r="AA39" s="310"/>
      <c r="AB39" s="295"/>
      <c r="AC39" s="296"/>
      <c r="AD39" s="296"/>
      <c r="AE39" s="296"/>
      <c r="AF39" s="296"/>
      <c r="AG39" s="296"/>
      <c r="AH39" s="296"/>
      <c r="AI39" s="296"/>
      <c r="AJ39" s="296"/>
      <c r="AK39" s="296"/>
      <c r="AL39" s="296"/>
      <c r="AM39" s="296"/>
      <c r="AN39" s="296"/>
      <c r="AO39" s="296"/>
      <c r="AP39" s="296"/>
      <c r="AQ39" s="297"/>
    </row>
    <row r="40" spans="1:74" s="3" customFormat="1" ht="20.100000000000001" customHeight="1" thickBot="1" x14ac:dyDescent="0.25">
      <c r="A40" s="183" t="s">
        <v>483</v>
      </c>
      <c r="B40" s="184"/>
      <c r="C40" s="184"/>
      <c r="D40" s="184"/>
      <c r="E40" s="184"/>
      <c r="F40" s="184"/>
      <c r="G40" s="184"/>
      <c r="H40" s="184"/>
      <c r="I40" s="184"/>
      <c r="J40" s="184"/>
      <c r="K40" s="274" t="str">
        <f>'List stavby'!B17</f>
        <v>Ing. Lumír Potměšilý</v>
      </c>
      <c r="L40" s="274"/>
      <c r="M40" s="274"/>
      <c r="N40" s="274"/>
      <c r="O40" s="274"/>
      <c r="P40" s="274"/>
      <c r="Q40" s="274"/>
      <c r="R40" s="274"/>
      <c r="S40" s="274"/>
      <c r="T40" s="275"/>
      <c r="U40" s="276" t="s">
        <v>88</v>
      </c>
      <c r="V40" s="277"/>
      <c r="W40" s="277"/>
      <c r="X40" s="277"/>
      <c r="Y40" s="277"/>
      <c r="Z40" s="277"/>
      <c r="AA40" s="253" t="str">
        <f>'List stavby'!B16</f>
        <v xml:space="preserve">XYZ </v>
      </c>
      <c r="AB40" s="253"/>
      <c r="AC40" s="253"/>
      <c r="AD40" s="253"/>
      <c r="AE40" s="253"/>
      <c r="AF40" s="254"/>
      <c r="AG40" s="276" t="s">
        <v>494</v>
      </c>
      <c r="AH40" s="277"/>
      <c r="AI40" s="277"/>
      <c r="AJ40" s="277"/>
      <c r="AK40" s="277"/>
      <c r="AL40" s="277"/>
      <c r="AM40" s="323" t="str">
        <f>'List stavby'!B4</f>
        <v>SXXXXXXXXX</v>
      </c>
      <c r="AN40" s="323"/>
      <c r="AO40" s="323"/>
      <c r="AP40" s="323"/>
      <c r="AQ40" s="324"/>
    </row>
    <row r="41" spans="1:74" s="3" customFormat="1" ht="15" customHeight="1" thickTop="1" thickBot="1" x14ac:dyDescent="0.25">
      <c r="A41" s="255"/>
      <c r="B41" s="255"/>
      <c r="C41" s="255"/>
      <c r="D41" s="255"/>
      <c r="E41" s="255"/>
      <c r="F41" s="255"/>
      <c r="G41" s="255"/>
      <c r="H41" s="255"/>
      <c r="I41" s="25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  <c r="Y41" s="255"/>
      <c r="Z41" s="255"/>
      <c r="AA41" s="255"/>
      <c r="AB41" s="255"/>
      <c r="AC41" s="255"/>
      <c r="AD41" s="255"/>
      <c r="AE41" s="255"/>
      <c r="AF41" s="255"/>
      <c r="AG41" s="255"/>
      <c r="AH41" s="255"/>
      <c r="AI41" s="255"/>
      <c r="AJ41" s="255"/>
      <c r="AK41" s="255"/>
      <c r="AL41" s="255"/>
      <c r="AM41" s="255"/>
      <c r="AN41" s="255"/>
      <c r="AO41" s="255"/>
      <c r="AP41" s="255"/>
      <c r="AQ41" s="255"/>
    </row>
    <row r="42" spans="1:74" s="3" customFormat="1" ht="24.95" customHeight="1" thickTop="1" x14ac:dyDescent="0.2">
      <c r="A42" s="256" t="s">
        <v>2</v>
      </c>
      <c r="B42" s="257"/>
      <c r="C42" s="257"/>
      <c r="D42" s="257"/>
      <c r="E42" s="257"/>
      <c r="F42" s="257"/>
      <c r="G42" s="257"/>
      <c r="H42" s="257"/>
      <c r="I42" s="257"/>
      <c r="J42" s="258"/>
      <c r="K42" s="265" t="str">
        <f>'List stavby'!B1</f>
        <v>Rekonstrukce žst. Horní Dolní</v>
      </c>
      <c r="L42" s="266"/>
      <c r="M42" s="266"/>
      <c r="N42" s="266"/>
      <c r="O42" s="266"/>
      <c r="P42" s="266"/>
      <c r="Q42" s="266"/>
      <c r="R42" s="266"/>
      <c r="S42" s="266"/>
      <c r="T42" s="266"/>
      <c r="U42" s="266"/>
      <c r="V42" s="266"/>
      <c r="W42" s="266"/>
      <c r="X42" s="266"/>
      <c r="Y42" s="266"/>
      <c r="Z42" s="266"/>
      <c r="AA42" s="266"/>
      <c r="AB42" s="266"/>
      <c r="AC42" s="266"/>
      <c r="AD42" s="266"/>
      <c r="AE42" s="266"/>
      <c r="AF42" s="267"/>
      <c r="AG42" s="311" t="s">
        <v>11</v>
      </c>
      <c r="AH42" s="312"/>
      <c r="AI42" s="312"/>
      <c r="AJ42" s="312"/>
      <c r="AK42" s="312"/>
      <c r="AL42" s="312"/>
      <c r="AM42" s="312"/>
      <c r="AN42" s="312"/>
      <c r="AO42" s="312"/>
      <c r="AP42" s="312"/>
      <c r="AQ42" s="313"/>
    </row>
    <row r="43" spans="1:74" s="3" customFormat="1" ht="24.95" customHeight="1" x14ac:dyDescent="0.2">
      <c r="A43" s="259"/>
      <c r="B43" s="260"/>
      <c r="C43" s="260"/>
      <c r="D43" s="260"/>
      <c r="E43" s="260"/>
      <c r="F43" s="260"/>
      <c r="G43" s="260"/>
      <c r="H43" s="260"/>
      <c r="I43" s="260"/>
      <c r="J43" s="261"/>
      <c r="K43" s="268"/>
      <c r="L43" s="269"/>
      <c r="M43" s="269"/>
      <c r="N43" s="269"/>
      <c r="O43" s="269"/>
      <c r="P43" s="269"/>
      <c r="Q43" s="269"/>
      <c r="R43" s="269"/>
      <c r="S43" s="269"/>
      <c r="T43" s="269"/>
      <c r="U43" s="269"/>
      <c r="V43" s="269"/>
      <c r="W43" s="269"/>
      <c r="X43" s="269"/>
      <c r="Y43" s="269"/>
      <c r="Z43" s="269"/>
      <c r="AA43" s="269"/>
      <c r="AB43" s="269"/>
      <c r="AC43" s="269"/>
      <c r="AD43" s="269"/>
      <c r="AE43" s="269"/>
      <c r="AF43" s="270"/>
      <c r="AG43" s="314" t="str">
        <f>'List stavby'!B2</f>
        <v>DSP</v>
      </c>
      <c r="AH43" s="315"/>
      <c r="AI43" s="315"/>
      <c r="AJ43" s="315"/>
      <c r="AK43" s="315"/>
      <c r="AL43" s="315"/>
      <c r="AM43" s="315"/>
      <c r="AN43" s="315"/>
      <c r="AO43" s="315"/>
      <c r="AP43" s="315"/>
      <c r="AQ43" s="316"/>
    </row>
    <row r="44" spans="1:74" s="3" customFormat="1" ht="24.95" customHeight="1" x14ac:dyDescent="0.2">
      <c r="A44" s="259"/>
      <c r="B44" s="260"/>
      <c r="C44" s="260"/>
      <c r="D44" s="260"/>
      <c r="E44" s="260"/>
      <c r="F44" s="260"/>
      <c r="G44" s="260"/>
      <c r="H44" s="260"/>
      <c r="I44" s="260"/>
      <c r="J44" s="261"/>
      <c r="K44" s="268"/>
      <c r="L44" s="269"/>
      <c r="M44" s="269"/>
      <c r="N44" s="269"/>
      <c r="O44" s="269"/>
      <c r="P44" s="269"/>
      <c r="Q44" s="269"/>
      <c r="R44" s="269"/>
      <c r="S44" s="269"/>
      <c r="T44" s="269"/>
      <c r="U44" s="269"/>
      <c r="V44" s="269"/>
      <c r="W44" s="269"/>
      <c r="X44" s="269"/>
      <c r="Y44" s="269"/>
      <c r="Z44" s="269"/>
      <c r="AA44" s="269"/>
      <c r="AB44" s="269"/>
      <c r="AC44" s="269"/>
      <c r="AD44" s="269"/>
      <c r="AE44" s="269"/>
      <c r="AF44" s="270"/>
      <c r="AG44" s="317" t="s">
        <v>492</v>
      </c>
      <c r="AH44" s="318"/>
      <c r="AI44" s="318"/>
      <c r="AJ44" s="318"/>
      <c r="AK44" s="318"/>
      <c r="AL44" s="318"/>
      <c r="AM44" s="318"/>
      <c r="AN44" s="318"/>
      <c r="AO44" s="318"/>
      <c r="AP44" s="318"/>
      <c r="AQ44" s="319"/>
    </row>
    <row r="45" spans="1:74" s="3" customFormat="1" ht="24.95" customHeight="1" x14ac:dyDescent="0.2">
      <c r="A45" s="262"/>
      <c r="B45" s="263"/>
      <c r="C45" s="263"/>
      <c r="D45" s="263"/>
      <c r="E45" s="263"/>
      <c r="F45" s="263"/>
      <c r="G45" s="263"/>
      <c r="H45" s="263"/>
      <c r="I45" s="263"/>
      <c r="J45" s="264"/>
      <c r="K45" s="271"/>
      <c r="L45" s="272"/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3"/>
      <c r="AG45" s="320">
        <f>'List stavby'!B3</f>
        <v>44104</v>
      </c>
      <c r="AH45" s="321"/>
      <c r="AI45" s="321"/>
      <c r="AJ45" s="321"/>
      <c r="AK45" s="321"/>
      <c r="AL45" s="321"/>
      <c r="AM45" s="321"/>
      <c r="AN45" s="321"/>
      <c r="AO45" s="321"/>
      <c r="AP45" s="321"/>
      <c r="AQ45" s="322"/>
    </row>
    <row r="46" spans="1:74" s="3" customFormat="1" ht="20.100000000000001" customHeight="1" thickBot="1" x14ac:dyDescent="0.25">
      <c r="A46" s="283" t="s">
        <v>24</v>
      </c>
      <c r="B46" s="274"/>
      <c r="C46" s="274"/>
      <c r="D46" s="274"/>
      <c r="E46" s="274"/>
      <c r="F46" s="274"/>
      <c r="G46" s="274"/>
      <c r="H46" s="274"/>
      <c r="I46" s="274"/>
      <c r="J46" s="274"/>
      <c r="K46" s="186" t="s">
        <v>28</v>
      </c>
      <c r="L46" s="184"/>
      <c r="M46" s="184"/>
      <c r="N46" s="184"/>
      <c r="O46" s="184"/>
      <c r="P46" s="184"/>
      <c r="Q46" s="184"/>
      <c r="R46" s="184"/>
      <c r="S46" s="184"/>
      <c r="T46" s="185"/>
      <c r="U46" s="187" t="s">
        <v>25</v>
      </c>
      <c r="V46" s="184"/>
      <c r="W46" s="184"/>
      <c r="X46" s="184"/>
      <c r="Y46" s="184"/>
      <c r="Z46" s="184"/>
      <c r="AA46" s="184" t="s">
        <v>35</v>
      </c>
      <c r="AB46" s="184"/>
      <c r="AC46" s="184"/>
      <c r="AD46" s="184"/>
      <c r="AE46" s="184"/>
      <c r="AF46" s="184"/>
      <c r="AG46" s="184"/>
      <c r="AH46" s="188"/>
      <c r="AI46" s="188"/>
      <c r="AJ46" s="188"/>
      <c r="AK46" s="188"/>
      <c r="AL46" s="188"/>
      <c r="AM46" s="188"/>
      <c r="AN46" s="188"/>
      <c r="AO46" s="188"/>
      <c r="AP46" s="188"/>
      <c r="AQ46" s="189"/>
    </row>
    <row r="47" spans="1:74" s="3" customFormat="1" ht="9.9499999999999993" customHeight="1" thickTop="1" x14ac:dyDescent="0.2">
      <c r="A47" s="279" t="s">
        <v>494</v>
      </c>
      <c r="B47" s="280"/>
      <c r="C47" s="280"/>
      <c r="D47" s="280"/>
      <c r="E47" s="280"/>
      <c r="F47" s="280"/>
      <c r="G47" s="280"/>
      <c r="H47" s="280"/>
      <c r="I47" s="280"/>
      <c r="J47" s="281"/>
      <c r="K47" s="282" t="s">
        <v>11</v>
      </c>
      <c r="L47" s="280"/>
      <c r="M47" s="280"/>
      <c r="N47" s="280"/>
      <c r="O47" s="281"/>
      <c r="P47" s="282" t="s">
        <v>66</v>
      </c>
      <c r="Q47" s="280"/>
      <c r="R47" s="280"/>
      <c r="S47" s="280"/>
      <c r="T47" s="280"/>
      <c r="U47" s="281"/>
      <c r="V47" s="282" t="s">
        <v>90</v>
      </c>
      <c r="W47" s="280"/>
      <c r="X47" s="280"/>
      <c r="Y47" s="280"/>
      <c r="Z47" s="280"/>
      <c r="AA47" s="280"/>
      <c r="AB47" s="280"/>
      <c r="AC47" s="280"/>
      <c r="AD47" s="281"/>
      <c r="AE47" s="282" t="s">
        <v>85</v>
      </c>
      <c r="AF47" s="280"/>
      <c r="AG47" s="281"/>
      <c r="AH47" s="181" t="s">
        <v>89</v>
      </c>
      <c r="AI47" s="182"/>
      <c r="AJ47" s="182"/>
      <c r="AK47" s="182"/>
      <c r="AL47" s="182"/>
      <c r="AM47" s="182"/>
      <c r="AN47" s="181" t="s">
        <v>491</v>
      </c>
      <c r="AO47" s="182"/>
      <c r="AP47" s="182"/>
      <c r="AQ47" s="180"/>
    </row>
    <row r="48" spans="1:74" ht="15" customHeight="1" x14ac:dyDescent="0.25">
      <c r="A48" s="16" t="str">
        <f>MID(AM40,1,1)</f>
        <v>S</v>
      </c>
      <c r="B48" s="17" t="str">
        <f>MID(AM40,2,1)</f>
        <v>X</v>
      </c>
      <c r="C48" s="17" t="str">
        <f>MID(AM40,3,1)</f>
        <v>X</v>
      </c>
      <c r="D48" s="17" t="str">
        <f>MID(AM40,4,1)</f>
        <v>X</v>
      </c>
      <c r="E48" s="17" t="str">
        <f>MID(AM40,5,1)</f>
        <v>X</v>
      </c>
      <c r="F48" s="17" t="str">
        <f>MID(AM40,6,1)</f>
        <v>X</v>
      </c>
      <c r="G48" s="17" t="str">
        <f>MID(AM40,7,1)</f>
        <v>X</v>
      </c>
      <c r="H48" s="17" t="str">
        <f>MID(AM40,8,1)</f>
        <v>X</v>
      </c>
      <c r="I48" s="17" t="str">
        <f>MID(AM40,9,1)</f>
        <v>X</v>
      </c>
      <c r="J48" s="17" t="str">
        <f>MID(AM40,10,1)</f>
        <v>X</v>
      </c>
      <c r="K48" s="17" t="s">
        <v>1</v>
      </c>
      <c r="L48" s="17" t="str">
        <f>IF(MID($AG$43,1,1)="","X",MID($AG$43,1,1))</f>
        <v>D</v>
      </c>
      <c r="M48" s="17" t="str">
        <f>IF(MID($AG$43,2,1)="","X",MID($AG$43,2,1))</f>
        <v>S</v>
      </c>
      <c r="N48" s="17" t="str">
        <f>IF(MID($AG$43,3,1)="","X",MID($AG$43,3,1))</f>
        <v>P</v>
      </c>
      <c r="O48" s="17" t="str">
        <f>IF(MID($AG$43,4,1)="","X",MID($AG$43,4,1))</f>
        <v>X</v>
      </c>
      <c r="P48" s="17" t="s">
        <v>1</v>
      </c>
      <c r="Q48" s="17" t="s">
        <v>0</v>
      </c>
      <c r="R48" s="17" t="s">
        <v>0</v>
      </c>
      <c r="S48" s="17" t="s">
        <v>0</v>
      </c>
      <c r="T48" s="17" t="s">
        <v>0</v>
      </c>
      <c r="U48" s="17" t="s">
        <v>0</v>
      </c>
      <c r="V48" s="17" t="s">
        <v>1</v>
      </c>
      <c r="W48" s="17" t="s">
        <v>0</v>
      </c>
      <c r="X48" s="17" t="s">
        <v>0</v>
      </c>
      <c r="Y48" s="17" t="s">
        <v>0</v>
      </c>
      <c r="Z48" s="17" t="s">
        <v>0</v>
      </c>
      <c r="AA48" s="17" t="s">
        <v>0</v>
      </c>
      <c r="AB48" s="17" t="s">
        <v>0</v>
      </c>
      <c r="AC48" s="17" t="s">
        <v>0</v>
      </c>
      <c r="AD48" s="17" t="s">
        <v>0</v>
      </c>
      <c r="AE48" s="17" t="s">
        <v>1</v>
      </c>
      <c r="AF48" s="17" t="s">
        <v>0</v>
      </c>
      <c r="AG48" s="17" t="s">
        <v>0</v>
      </c>
      <c r="AH48" s="17" t="s">
        <v>1</v>
      </c>
      <c r="AI48" s="120" t="str">
        <f>IF(MID(AL41,1,1)="","X",MID(AL41,1,1))</f>
        <v>X</v>
      </c>
      <c r="AJ48" s="17" t="s">
        <v>1</v>
      </c>
      <c r="AK48" s="17" t="s">
        <v>0</v>
      </c>
      <c r="AL48" s="17" t="s">
        <v>0</v>
      </c>
      <c r="AM48" s="17" t="s">
        <v>0</v>
      </c>
      <c r="AN48" s="17" t="s">
        <v>1</v>
      </c>
      <c r="AO48" s="17" t="str">
        <f>IF(MID(A26,1,1)="","X",MID(A26,1,1))</f>
        <v>0</v>
      </c>
      <c r="AP48" s="17" t="str">
        <f>IF(MID(A26,2,1)="","X",IF(MID(A26,3,1)="","0",IF(MID(A26,2,1)="","X",MID(A26,2,1))))</f>
        <v>0</v>
      </c>
      <c r="AQ48" s="18" t="str">
        <f>IF(MID(A26,2,1)="","X",IF(MID(A26,3,1)="",MID(A26,2,1),MID(A26,3,1)))</f>
        <v>0</v>
      </c>
    </row>
    <row r="49" spans="1:43" ht="20.100000000000001" customHeight="1" x14ac:dyDescent="0.25">
      <c r="A49" s="278" t="s">
        <v>222</v>
      </c>
      <c r="B49" s="278"/>
      <c r="C49" s="278"/>
      <c r="D49" s="278"/>
      <c r="E49" s="278"/>
      <c r="F49" s="278"/>
      <c r="G49" s="278"/>
      <c r="H49" s="278"/>
      <c r="I49" s="278"/>
      <c r="J49" s="278"/>
      <c r="K49" s="278"/>
      <c r="L49" s="278"/>
      <c r="M49" s="278"/>
      <c r="N49" s="278"/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  <c r="AA49" s="278"/>
      <c r="AB49" s="278"/>
      <c r="AC49" s="278"/>
      <c r="AD49" s="278"/>
      <c r="AE49" s="278"/>
      <c r="AF49" s="278"/>
      <c r="AG49" s="278"/>
      <c r="AH49" s="278"/>
      <c r="AI49" s="278"/>
      <c r="AJ49" s="278"/>
      <c r="AK49" s="278"/>
      <c r="AL49" s="278"/>
      <c r="AM49" s="278"/>
      <c r="AN49" s="278"/>
      <c r="AO49" s="278"/>
      <c r="AP49" s="278"/>
      <c r="AQ49" s="278"/>
    </row>
  </sheetData>
  <mergeCells count="69">
    <mergeCell ref="A1:AQ5"/>
    <mergeCell ref="A25:E25"/>
    <mergeCell ref="F25:J25"/>
    <mergeCell ref="K25:AK25"/>
    <mergeCell ref="AL25:AQ25"/>
    <mergeCell ref="AC12:AQ15"/>
    <mergeCell ref="AC17:AQ22"/>
    <mergeCell ref="A7:AQ10"/>
    <mergeCell ref="A6:AQ6"/>
    <mergeCell ref="A12:AB24"/>
    <mergeCell ref="A11:AB11"/>
    <mergeCell ref="AC11:AQ11"/>
    <mergeCell ref="AC16:AQ16"/>
    <mergeCell ref="AC23:AQ23"/>
    <mergeCell ref="AC24:AK24"/>
    <mergeCell ref="AL24:AQ24"/>
    <mergeCell ref="A27:E27"/>
    <mergeCell ref="F27:J27"/>
    <mergeCell ref="K27:AK27"/>
    <mergeCell ref="AL27:AQ27"/>
    <mergeCell ref="A26:E26"/>
    <mergeCell ref="F26:J26"/>
    <mergeCell ref="K26:AK26"/>
    <mergeCell ref="AL26:AQ26"/>
    <mergeCell ref="A28:E28"/>
    <mergeCell ref="F28:J28"/>
    <mergeCell ref="K28:AK28"/>
    <mergeCell ref="AL28:AQ28"/>
    <mergeCell ref="A29:E29"/>
    <mergeCell ref="F29:J29"/>
    <mergeCell ref="K29:AK29"/>
    <mergeCell ref="AL29:AQ29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46:J46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AG42:AQ42"/>
    <mergeCell ref="AG43:AQ43"/>
    <mergeCell ref="AG44:AQ44"/>
    <mergeCell ref="AG45:AQ45"/>
    <mergeCell ref="U40:Z40"/>
    <mergeCell ref="AM40:AQ40"/>
    <mergeCell ref="A49:AQ49"/>
    <mergeCell ref="A47:J47"/>
    <mergeCell ref="K47:O47"/>
    <mergeCell ref="P47:U47"/>
    <mergeCell ref="V47:AD47"/>
    <mergeCell ref="AE47:AG47"/>
    <mergeCell ref="AA40:AF40"/>
    <mergeCell ref="A41:AQ41"/>
    <mergeCell ref="A42:J45"/>
    <mergeCell ref="K42:AF45"/>
    <mergeCell ref="K40:T40"/>
    <mergeCell ref="AG40:AL40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0"/>
  <sheetViews>
    <sheetView showGridLines="0" view="pageBreakPreview" zoomScale="55" zoomScaleNormal="70" zoomScaleSheetLayoutView="55" workbookViewId="0">
      <selection activeCell="K42" sqref="K42:AF43"/>
    </sheetView>
  </sheetViews>
  <sheetFormatPr defaultColWidth="1.09765625" defaultRowHeight="15" x14ac:dyDescent="0.25"/>
  <cols>
    <col min="1" max="15" width="2.19921875" style="1" customWidth="1"/>
    <col min="16" max="22" width="2.296875" style="1" customWidth="1"/>
    <col min="23" max="43" width="2.19921875" style="1" customWidth="1"/>
    <col min="44" max="46" width="5.09765625" style="1" customWidth="1"/>
    <col min="47" max="47" width="14.19921875" style="213" customWidth="1"/>
    <col min="48" max="49" width="15.59765625" style="213" customWidth="1"/>
    <col min="50" max="50" width="70.8984375" style="198" customWidth="1"/>
    <col min="51" max="63" width="5.09765625" style="1" customWidth="1"/>
    <col min="64" max="16384" width="1.09765625" style="1"/>
  </cols>
  <sheetData>
    <row r="1" spans="1:50" s="3" customFormat="1" ht="20.100000000000001" customHeight="1" thickBot="1" x14ac:dyDescent="0.25">
      <c r="A1" s="406" t="s">
        <v>464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F1" s="407"/>
      <c r="AG1" s="407"/>
      <c r="AH1" s="407"/>
      <c r="AI1" s="407"/>
      <c r="AJ1" s="407"/>
      <c r="AK1" s="407"/>
      <c r="AL1" s="407"/>
      <c r="AM1" s="407"/>
      <c r="AN1" s="407"/>
      <c r="AO1" s="407"/>
      <c r="AP1" s="407"/>
      <c r="AQ1" s="408"/>
      <c r="AU1" s="214" t="s">
        <v>705</v>
      </c>
      <c r="AV1" s="206" t="s">
        <v>648</v>
      </c>
      <c r="AW1" s="206" t="s">
        <v>649</v>
      </c>
      <c r="AX1" s="203" t="s">
        <v>650</v>
      </c>
    </row>
    <row r="2" spans="1:50" s="3" customFormat="1" ht="20.100000000000001" customHeight="1" thickTop="1" x14ac:dyDescent="0.2">
      <c r="A2" s="409"/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5"/>
      <c r="AU2" s="215" t="s">
        <v>706</v>
      </c>
      <c r="AV2" s="207" t="s">
        <v>501</v>
      </c>
      <c r="AW2" s="207" t="s">
        <v>577</v>
      </c>
      <c r="AX2" s="202" t="s">
        <v>651</v>
      </c>
    </row>
    <row r="3" spans="1:50" s="3" customFormat="1" ht="20.100000000000001" customHeight="1" x14ac:dyDescent="0.2">
      <c r="A3" s="409"/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4"/>
      <c r="AG3" s="304"/>
      <c r="AH3" s="304"/>
      <c r="AI3" s="304"/>
      <c r="AJ3" s="304"/>
      <c r="AK3" s="304"/>
      <c r="AL3" s="304"/>
      <c r="AM3" s="304"/>
      <c r="AN3" s="304"/>
      <c r="AO3" s="304"/>
      <c r="AP3" s="304"/>
      <c r="AQ3" s="305"/>
      <c r="AU3" s="216" t="s">
        <v>707</v>
      </c>
      <c r="AV3" s="208" t="s">
        <v>502</v>
      </c>
      <c r="AW3" s="208" t="s">
        <v>578</v>
      </c>
      <c r="AX3" s="199" t="s">
        <v>652</v>
      </c>
    </row>
    <row r="4" spans="1:50" s="3" customFormat="1" ht="20.100000000000001" customHeight="1" x14ac:dyDescent="0.2">
      <c r="A4" s="410"/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1"/>
      <c r="Z4" s="411"/>
      <c r="AA4" s="411"/>
      <c r="AB4" s="411"/>
      <c r="AC4" s="411"/>
      <c r="AD4" s="411"/>
      <c r="AE4" s="411"/>
      <c r="AF4" s="411"/>
      <c r="AG4" s="411"/>
      <c r="AH4" s="411"/>
      <c r="AI4" s="411"/>
      <c r="AJ4" s="411"/>
      <c r="AK4" s="411"/>
      <c r="AL4" s="411"/>
      <c r="AM4" s="411"/>
      <c r="AN4" s="411"/>
      <c r="AO4" s="411"/>
      <c r="AP4" s="411"/>
      <c r="AQ4" s="412"/>
      <c r="AU4" s="216" t="s">
        <v>708</v>
      </c>
      <c r="AV4" s="208" t="s">
        <v>503</v>
      </c>
      <c r="AW4" s="208" t="s">
        <v>579</v>
      </c>
      <c r="AX4" s="199" t="s">
        <v>653</v>
      </c>
    </row>
    <row r="5" spans="1:50" s="3" customFormat="1" ht="20.100000000000001" customHeight="1" x14ac:dyDescent="0.2">
      <c r="A5" s="5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4"/>
      <c r="AU5" s="216" t="s">
        <v>709</v>
      </c>
      <c r="AV5" s="208" t="s">
        <v>504</v>
      </c>
      <c r="AW5" s="208" t="s">
        <v>580</v>
      </c>
      <c r="AX5" s="199" t="s">
        <v>654</v>
      </c>
    </row>
    <row r="6" spans="1:50" s="3" customFormat="1" ht="20.100000000000001" customHeight="1" x14ac:dyDescent="0.2">
      <c r="A6" s="381" t="s">
        <v>490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413"/>
      <c r="AC6" s="164" t="s">
        <v>9</v>
      </c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225"/>
      <c r="AU6" s="216" t="s">
        <v>710</v>
      </c>
      <c r="AV6" s="208" t="s">
        <v>505</v>
      </c>
      <c r="AW6" s="208" t="s">
        <v>581</v>
      </c>
      <c r="AX6" s="199" t="s">
        <v>655</v>
      </c>
    </row>
    <row r="7" spans="1:50" s="3" customFormat="1" ht="20.100000000000001" customHeight="1" x14ac:dyDescent="0.2">
      <c r="A7" s="409"/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414"/>
      <c r="AC7" s="367" t="s">
        <v>488</v>
      </c>
      <c r="AD7" s="367"/>
      <c r="AE7" s="367"/>
      <c r="AF7" s="367"/>
      <c r="AG7" s="367"/>
      <c r="AH7" s="367"/>
      <c r="AI7" s="367"/>
      <c r="AJ7" s="367"/>
      <c r="AK7" s="367"/>
      <c r="AL7" s="367"/>
      <c r="AM7" s="367"/>
      <c r="AN7" s="367"/>
      <c r="AO7" s="367"/>
      <c r="AP7" s="367"/>
      <c r="AQ7" s="368"/>
      <c r="AU7" s="216" t="s">
        <v>711</v>
      </c>
      <c r="AV7" s="208" t="s">
        <v>506</v>
      </c>
      <c r="AW7" s="208" t="s">
        <v>582</v>
      </c>
      <c r="AX7" s="199" t="s">
        <v>104</v>
      </c>
    </row>
    <row r="8" spans="1:50" s="3" customFormat="1" ht="20.100000000000001" customHeight="1" thickBot="1" x14ac:dyDescent="0.25">
      <c r="A8" s="409"/>
      <c r="B8" s="304"/>
      <c r="C8" s="304"/>
      <c r="D8" s="304"/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414"/>
      <c r="AC8" s="367"/>
      <c r="AD8" s="367"/>
      <c r="AE8" s="367"/>
      <c r="AF8" s="367"/>
      <c r="AG8" s="367"/>
      <c r="AH8" s="367"/>
      <c r="AI8" s="367"/>
      <c r="AJ8" s="367"/>
      <c r="AK8" s="367"/>
      <c r="AL8" s="367"/>
      <c r="AM8" s="367"/>
      <c r="AN8" s="367"/>
      <c r="AO8" s="367"/>
      <c r="AP8" s="367"/>
      <c r="AQ8" s="368"/>
      <c r="AU8" s="217" t="s">
        <v>712</v>
      </c>
      <c r="AV8" s="209" t="s">
        <v>507</v>
      </c>
      <c r="AW8" s="209" t="s">
        <v>583</v>
      </c>
      <c r="AX8" s="201" t="s">
        <v>106</v>
      </c>
    </row>
    <row r="9" spans="1:50" s="3" customFormat="1" ht="20.100000000000001" customHeight="1" thickTop="1" x14ac:dyDescent="0.2">
      <c r="A9" s="409"/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4"/>
      <c r="Y9" s="304"/>
      <c r="Z9" s="304"/>
      <c r="AA9" s="304"/>
      <c r="AB9" s="414"/>
      <c r="AC9" s="367"/>
      <c r="AD9" s="367"/>
      <c r="AE9" s="367"/>
      <c r="AF9" s="367"/>
      <c r="AG9" s="367"/>
      <c r="AH9" s="367"/>
      <c r="AI9" s="367"/>
      <c r="AJ9" s="367"/>
      <c r="AK9" s="367"/>
      <c r="AL9" s="367"/>
      <c r="AM9" s="367"/>
      <c r="AN9" s="367"/>
      <c r="AO9" s="367"/>
      <c r="AP9" s="367"/>
      <c r="AQ9" s="368"/>
      <c r="AU9" s="215" t="s">
        <v>713</v>
      </c>
      <c r="AV9" s="207" t="s">
        <v>508</v>
      </c>
      <c r="AW9" s="207" t="s">
        <v>584</v>
      </c>
      <c r="AX9" s="202" t="s">
        <v>110</v>
      </c>
    </row>
    <row r="10" spans="1:50" s="3" customFormat="1" ht="20.100000000000001" customHeight="1" x14ac:dyDescent="0.2">
      <c r="A10" s="415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7"/>
      <c r="AC10" s="370"/>
      <c r="AD10" s="370"/>
      <c r="AE10" s="370"/>
      <c r="AF10" s="370"/>
      <c r="AG10" s="370"/>
      <c r="AH10" s="370"/>
      <c r="AI10" s="370"/>
      <c r="AJ10" s="370"/>
      <c r="AK10" s="370"/>
      <c r="AL10" s="370"/>
      <c r="AM10" s="370"/>
      <c r="AN10" s="370"/>
      <c r="AO10" s="370"/>
      <c r="AP10" s="370"/>
      <c r="AQ10" s="371"/>
      <c r="AU10" s="216" t="s">
        <v>156</v>
      </c>
      <c r="AV10" s="208" t="s">
        <v>509</v>
      </c>
      <c r="AW10" s="208" t="s">
        <v>585</v>
      </c>
      <c r="AX10" s="199" t="s">
        <v>111</v>
      </c>
    </row>
    <row r="11" spans="1:50" s="3" customFormat="1" ht="20.100000000000001" customHeight="1" x14ac:dyDescent="0.2">
      <c r="A11" s="386" t="s">
        <v>40</v>
      </c>
      <c r="B11" s="387"/>
      <c r="C11" s="387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7"/>
      <c r="U11" s="387"/>
      <c r="V11" s="387"/>
      <c r="W11" s="387"/>
      <c r="X11" s="387"/>
      <c r="Y11" s="387"/>
      <c r="Z11" s="387"/>
      <c r="AA11" s="387"/>
      <c r="AB11" s="387"/>
      <c r="AC11" s="177" t="s">
        <v>482</v>
      </c>
      <c r="AD11" s="164"/>
      <c r="AE11" s="164"/>
      <c r="AF11" s="164"/>
      <c r="AG11" s="164"/>
      <c r="AH11" s="164"/>
      <c r="AI11" s="164"/>
      <c r="AJ11" s="165"/>
      <c r="AK11" s="165"/>
      <c r="AL11" s="164"/>
      <c r="AM11" s="164"/>
      <c r="AN11" s="164"/>
      <c r="AO11" s="164"/>
      <c r="AP11" s="164"/>
      <c r="AQ11" s="226"/>
      <c r="AU11" s="216" t="s">
        <v>157</v>
      </c>
      <c r="AV11" s="208" t="s">
        <v>510</v>
      </c>
      <c r="AW11" s="208" t="s">
        <v>586</v>
      </c>
      <c r="AX11" s="199" t="s">
        <v>112</v>
      </c>
    </row>
    <row r="12" spans="1:50" s="3" customFormat="1" ht="20.100000000000001" customHeight="1" x14ac:dyDescent="0.2">
      <c r="A12" s="401" t="s">
        <v>27</v>
      </c>
      <c r="B12" s="402"/>
      <c r="C12" s="402"/>
      <c r="D12" s="402"/>
      <c r="E12" s="402"/>
      <c r="F12" s="402"/>
      <c r="G12" s="402"/>
      <c r="H12" s="402"/>
      <c r="I12" s="402"/>
      <c r="J12" s="402"/>
      <c r="K12" s="402"/>
      <c r="L12" s="402"/>
      <c r="M12" s="402"/>
      <c r="N12" s="402"/>
      <c r="O12" s="402"/>
      <c r="P12" s="402"/>
      <c r="Q12" s="402"/>
      <c r="R12" s="402"/>
      <c r="S12" s="402"/>
      <c r="T12" s="402"/>
      <c r="U12" s="402"/>
      <c r="V12" s="402"/>
      <c r="W12" s="402"/>
      <c r="X12" s="402"/>
      <c r="Y12" s="402"/>
      <c r="Z12" s="402"/>
      <c r="AA12" s="403"/>
      <c r="AB12" s="227"/>
      <c r="AC12" s="373" t="s">
        <v>484</v>
      </c>
      <c r="AD12" s="373"/>
      <c r="AE12" s="373"/>
      <c r="AF12" s="373"/>
      <c r="AG12" s="373"/>
      <c r="AH12" s="373"/>
      <c r="AI12" s="373"/>
      <c r="AJ12" s="373"/>
      <c r="AK12" s="373"/>
      <c r="AL12" s="373"/>
      <c r="AM12" s="373"/>
      <c r="AN12" s="373"/>
      <c r="AO12" s="373"/>
      <c r="AP12" s="373"/>
      <c r="AQ12" s="374"/>
      <c r="AU12" s="216" t="s">
        <v>714</v>
      </c>
      <c r="AV12" s="208" t="s">
        <v>511</v>
      </c>
      <c r="AW12" s="208" t="s">
        <v>587</v>
      </c>
      <c r="AX12" s="199" t="s">
        <v>656</v>
      </c>
    </row>
    <row r="13" spans="1:50" s="3" customFormat="1" ht="20.100000000000001" customHeight="1" x14ac:dyDescent="0.2">
      <c r="A13" s="360"/>
      <c r="B13" s="361"/>
      <c r="C13" s="361"/>
      <c r="D13" s="361"/>
      <c r="E13" s="361"/>
      <c r="F13" s="361"/>
      <c r="G13" s="361"/>
      <c r="H13" s="361"/>
      <c r="I13" s="361"/>
      <c r="J13" s="361"/>
      <c r="K13" s="361"/>
      <c r="L13" s="361"/>
      <c r="M13" s="361"/>
      <c r="N13" s="361"/>
      <c r="O13" s="361"/>
      <c r="P13" s="361"/>
      <c r="Q13" s="361"/>
      <c r="R13" s="361"/>
      <c r="S13" s="361"/>
      <c r="T13" s="361"/>
      <c r="U13" s="361"/>
      <c r="V13" s="361"/>
      <c r="W13" s="361"/>
      <c r="X13" s="361"/>
      <c r="Y13" s="361"/>
      <c r="Z13" s="361"/>
      <c r="AA13" s="404"/>
      <c r="AB13" s="227"/>
      <c r="AC13" s="367"/>
      <c r="AD13" s="367"/>
      <c r="AE13" s="367"/>
      <c r="AF13" s="367"/>
      <c r="AG13" s="367"/>
      <c r="AH13" s="367"/>
      <c r="AI13" s="367"/>
      <c r="AJ13" s="367"/>
      <c r="AK13" s="367"/>
      <c r="AL13" s="367"/>
      <c r="AM13" s="367"/>
      <c r="AN13" s="367"/>
      <c r="AO13" s="367"/>
      <c r="AP13" s="367"/>
      <c r="AQ13" s="368"/>
      <c r="AU13" s="216" t="s">
        <v>158</v>
      </c>
      <c r="AV13" s="208" t="s">
        <v>717</v>
      </c>
      <c r="AW13" s="208" t="s">
        <v>716</v>
      </c>
      <c r="AX13" s="199" t="s">
        <v>715</v>
      </c>
    </row>
    <row r="14" spans="1:50" s="3" customFormat="1" ht="20.100000000000001" customHeight="1" x14ac:dyDescent="0.2">
      <c r="A14" s="360"/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404"/>
      <c r="AB14" s="227"/>
      <c r="AC14" s="367"/>
      <c r="AD14" s="367"/>
      <c r="AE14" s="367"/>
      <c r="AF14" s="367"/>
      <c r="AG14" s="367"/>
      <c r="AH14" s="367"/>
      <c r="AI14" s="367"/>
      <c r="AJ14" s="367"/>
      <c r="AK14" s="367"/>
      <c r="AL14" s="367"/>
      <c r="AM14" s="367"/>
      <c r="AN14" s="367"/>
      <c r="AO14" s="367"/>
      <c r="AP14" s="367"/>
      <c r="AQ14" s="368"/>
      <c r="AU14" s="216" t="s">
        <v>116</v>
      </c>
      <c r="AV14" s="208" t="s">
        <v>512</v>
      </c>
      <c r="AW14" s="208" t="s">
        <v>588</v>
      </c>
      <c r="AX14" s="199" t="s">
        <v>117</v>
      </c>
    </row>
    <row r="15" spans="1:50" s="3" customFormat="1" ht="20.100000000000001" customHeight="1" x14ac:dyDescent="0.2">
      <c r="A15" s="360"/>
      <c r="B15" s="361"/>
      <c r="C15" s="361"/>
      <c r="D15" s="361"/>
      <c r="E15" s="361"/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404"/>
      <c r="AB15" s="227"/>
      <c r="AC15" s="367"/>
      <c r="AD15" s="367"/>
      <c r="AE15" s="367"/>
      <c r="AF15" s="367"/>
      <c r="AG15" s="367"/>
      <c r="AH15" s="367"/>
      <c r="AI15" s="367"/>
      <c r="AJ15" s="367"/>
      <c r="AK15" s="367"/>
      <c r="AL15" s="367"/>
      <c r="AM15" s="367"/>
      <c r="AN15" s="367"/>
      <c r="AO15" s="367"/>
      <c r="AP15" s="367"/>
      <c r="AQ15" s="368"/>
      <c r="AU15" s="216" t="s">
        <v>118</v>
      </c>
      <c r="AV15" s="208" t="s">
        <v>513</v>
      </c>
      <c r="AW15" s="208" t="s">
        <v>589</v>
      </c>
      <c r="AX15" s="199" t="s">
        <v>657</v>
      </c>
    </row>
    <row r="16" spans="1:50" s="3" customFormat="1" ht="20.100000000000001" customHeight="1" x14ac:dyDescent="0.2">
      <c r="A16" s="360"/>
      <c r="B16" s="361"/>
      <c r="C16" s="361"/>
      <c r="D16" s="361"/>
      <c r="E16" s="361"/>
      <c r="F16" s="361"/>
      <c r="G16" s="361"/>
      <c r="H16" s="361"/>
      <c r="I16" s="361"/>
      <c r="J16" s="361"/>
      <c r="K16" s="361"/>
      <c r="L16" s="361"/>
      <c r="M16" s="361"/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404"/>
      <c r="AB16" s="227"/>
      <c r="AC16" s="367"/>
      <c r="AD16" s="367"/>
      <c r="AE16" s="367"/>
      <c r="AF16" s="367"/>
      <c r="AG16" s="367"/>
      <c r="AH16" s="367"/>
      <c r="AI16" s="367"/>
      <c r="AJ16" s="367"/>
      <c r="AK16" s="367"/>
      <c r="AL16" s="367"/>
      <c r="AM16" s="367"/>
      <c r="AN16" s="367"/>
      <c r="AO16" s="367"/>
      <c r="AP16" s="367"/>
      <c r="AQ16" s="368"/>
      <c r="AU16" s="216" t="s">
        <v>153</v>
      </c>
      <c r="AV16" s="208" t="s">
        <v>514</v>
      </c>
      <c r="AW16" s="208" t="s">
        <v>590</v>
      </c>
      <c r="AX16" s="199" t="s">
        <v>152</v>
      </c>
    </row>
    <row r="17" spans="1:50" s="3" customFormat="1" ht="20.100000000000001" customHeight="1" x14ac:dyDescent="0.2">
      <c r="A17" s="360"/>
      <c r="B17" s="361"/>
      <c r="C17" s="361"/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404"/>
      <c r="AB17" s="227"/>
      <c r="AC17" s="367"/>
      <c r="AD17" s="367"/>
      <c r="AE17" s="367"/>
      <c r="AF17" s="367"/>
      <c r="AG17" s="367"/>
      <c r="AH17" s="367"/>
      <c r="AI17" s="367"/>
      <c r="AJ17" s="367"/>
      <c r="AK17" s="367"/>
      <c r="AL17" s="367"/>
      <c r="AM17" s="367"/>
      <c r="AN17" s="367"/>
      <c r="AO17" s="367"/>
      <c r="AP17" s="367"/>
      <c r="AQ17" s="368"/>
      <c r="AU17" s="216" t="s">
        <v>154</v>
      </c>
      <c r="AV17" s="208" t="s">
        <v>515</v>
      </c>
      <c r="AW17" s="208" t="s">
        <v>591</v>
      </c>
      <c r="AX17" s="199" t="s">
        <v>155</v>
      </c>
    </row>
    <row r="18" spans="1:50" s="3" customFormat="1" ht="20.100000000000001" customHeight="1" thickBot="1" x14ac:dyDescent="0.25">
      <c r="A18" s="360"/>
      <c r="B18" s="361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1"/>
      <c r="T18" s="361"/>
      <c r="U18" s="361"/>
      <c r="V18" s="361"/>
      <c r="W18" s="361"/>
      <c r="X18" s="361"/>
      <c r="Y18" s="361"/>
      <c r="Z18" s="361"/>
      <c r="AA18" s="404"/>
      <c r="AB18" s="227"/>
      <c r="AC18" s="160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228"/>
      <c r="AU18" s="217" t="s">
        <v>150</v>
      </c>
      <c r="AV18" s="209" t="s">
        <v>516</v>
      </c>
      <c r="AW18" s="209" t="s">
        <v>592</v>
      </c>
      <c r="AX18" s="201" t="s">
        <v>500</v>
      </c>
    </row>
    <row r="19" spans="1:50" s="3" customFormat="1" ht="20.100000000000001" customHeight="1" thickTop="1" x14ac:dyDescent="0.2">
      <c r="A19" s="384"/>
      <c r="B19" s="385"/>
      <c r="C19" s="385"/>
      <c r="D19" s="385"/>
      <c r="E19" s="385"/>
      <c r="F19" s="385"/>
      <c r="G19" s="385"/>
      <c r="H19" s="385"/>
      <c r="I19" s="385"/>
      <c r="J19" s="385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85"/>
      <c r="W19" s="385"/>
      <c r="X19" s="385"/>
      <c r="Y19" s="385"/>
      <c r="Z19" s="385"/>
      <c r="AA19" s="405"/>
      <c r="AB19" s="229"/>
      <c r="AC19" s="161"/>
      <c r="AD19" s="163" t="s">
        <v>18</v>
      </c>
      <c r="AE19" s="163"/>
      <c r="AF19" s="163"/>
      <c r="AG19" s="163"/>
      <c r="AH19" s="163"/>
      <c r="AI19" s="163"/>
      <c r="AJ19" s="230"/>
      <c r="AK19" s="230"/>
      <c r="AL19" s="163" t="s">
        <v>17</v>
      </c>
      <c r="AM19" s="162"/>
      <c r="AN19" s="162"/>
      <c r="AO19" s="162"/>
      <c r="AP19" s="162"/>
      <c r="AQ19" s="231"/>
      <c r="AU19" s="215" t="s">
        <v>159</v>
      </c>
      <c r="AV19" s="207" t="s">
        <v>517</v>
      </c>
      <c r="AW19" s="207" t="s">
        <v>593</v>
      </c>
      <c r="AX19" s="202" t="s">
        <v>658</v>
      </c>
    </row>
    <row r="20" spans="1:50" s="3" customFormat="1" ht="20.100000000000001" customHeight="1" x14ac:dyDescent="0.2">
      <c r="A20" s="399" t="s">
        <v>31</v>
      </c>
      <c r="B20" s="399"/>
      <c r="C20" s="399"/>
      <c r="D20" s="399"/>
      <c r="E20" s="399"/>
      <c r="F20" s="345" t="s">
        <v>17</v>
      </c>
      <c r="G20" s="346"/>
      <c r="H20" s="346"/>
      <c r="I20" s="346"/>
      <c r="J20" s="347"/>
      <c r="K20" s="399" t="s">
        <v>32</v>
      </c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 t="s">
        <v>230</v>
      </c>
      <c r="AM20" s="399"/>
      <c r="AN20" s="399"/>
      <c r="AO20" s="399"/>
      <c r="AP20" s="399"/>
      <c r="AQ20" s="399"/>
      <c r="AU20" s="216" t="s">
        <v>160</v>
      </c>
      <c r="AV20" s="208" t="s">
        <v>518</v>
      </c>
      <c r="AW20" s="208" t="s">
        <v>594</v>
      </c>
      <c r="AX20" s="199" t="s">
        <v>659</v>
      </c>
    </row>
    <row r="21" spans="1:50" s="3" customFormat="1" ht="20.100000000000001" customHeight="1" x14ac:dyDescent="0.2">
      <c r="A21" s="348" t="s">
        <v>232</v>
      </c>
      <c r="B21" s="349"/>
      <c r="C21" s="349"/>
      <c r="D21" s="349"/>
      <c r="E21" s="350"/>
      <c r="F21" s="351">
        <v>43738</v>
      </c>
      <c r="G21" s="352"/>
      <c r="H21" s="352"/>
      <c r="I21" s="352"/>
      <c r="J21" s="353"/>
      <c r="K21" s="354" t="s">
        <v>229</v>
      </c>
      <c r="L21" s="355"/>
      <c r="M21" s="355"/>
      <c r="N21" s="355"/>
      <c r="O21" s="355"/>
      <c r="P21" s="355"/>
      <c r="Q21" s="355"/>
      <c r="R21" s="355"/>
      <c r="S21" s="355"/>
      <c r="T21" s="355"/>
      <c r="U21" s="355"/>
      <c r="V21" s="355"/>
      <c r="W21" s="355"/>
      <c r="X21" s="355"/>
      <c r="Y21" s="355"/>
      <c r="Z21" s="355"/>
      <c r="AA21" s="355"/>
      <c r="AB21" s="355"/>
      <c r="AC21" s="355"/>
      <c r="AD21" s="355"/>
      <c r="AE21" s="355"/>
      <c r="AF21" s="355"/>
      <c r="AG21" s="355"/>
      <c r="AH21" s="355"/>
      <c r="AI21" s="355"/>
      <c r="AJ21" s="355"/>
      <c r="AK21" s="356"/>
      <c r="AL21" s="400" t="s">
        <v>231</v>
      </c>
      <c r="AM21" s="400"/>
      <c r="AN21" s="400"/>
      <c r="AO21" s="400"/>
      <c r="AP21" s="400"/>
      <c r="AQ21" s="400"/>
      <c r="AU21" s="216" t="s">
        <v>161</v>
      </c>
      <c r="AV21" s="208" t="s">
        <v>519</v>
      </c>
      <c r="AW21" s="208" t="s">
        <v>595</v>
      </c>
      <c r="AX21" s="199" t="s">
        <v>660</v>
      </c>
    </row>
    <row r="22" spans="1:50" s="3" customFormat="1" ht="20.100000000000001" customHeight="1" x14ac:dyDescent="0.2">
      <c r="A22" s="339"/>
      <c r="B22" s="340"/>
      <c r="C22" s="340"/>
      <c r="D22" s="340"/>
      <c r="E22" s="341"/>
      <c r="F22" s="342"/>
      <c r="G22" s="343"/>
      <c r="H22" s="343"/>
      <c r="I22" s="343"/>
      <c r="J22" s="344"/>
      <c r="K22" s="399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418"/>
      <c r="AM22" s="418"/>
      <c r="AN22" s="418"/>
      <c r="AO22" s="418"/>
      <c r="AP22" s="418"/>
      <c r="AQ22" s="418"/>
      <c r="AU22" s="216" t="s">
        <v>162</v>
      </c>
      <c r="AV22" s="208" t="s">
        <v>520</v>
      </c>
      <c r="AW22" s="208" t="s">
        <v>596</v>
      </c>
      <c r="AX22" s="199" t="s">
        <v>661</v>
      </c>
    </row>
    <row r="23" spans="1:50" s="3" customFormat="1" ht="20.100000000000001" customHeight="1" x14ac:dyDescent="0.2">
      <c r="A23" s="339"/>
      <c r="B23" s="340"/>
      <c r="C23" s="340"/>
      <c r="D23" s="340"/>
      <c r="E23" s="341"/>
      <c r="F23" s="342"/>
      <c r="G23" s="343"/>
      <c r="H23" s="343"/>
      <c r="I23" s="343"/>
      <c r="J23" s="344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399"/>
      <c r="AL23" s="418"/>
      <c r="AM23" s="418"/>
      <c r="AN23" s="418"/>
      <c r="AO23" s="418"/>
      <c r="AP23" s="418"/>
      <c r="AQ23" s="418"/>
      <c r="AU23" s="216" t="s">
        <v>163</v>
      </c>
      <c r="AV23" s="208" t="s">
        <v>521</v>
      </c>
      <c r="AW23" s="208" t="s">
        <v>597</v>
      </c>
      <c r="AX23" s="199" t="s">
        <v>662</v>
      </c>
    </row>
    <row r="24" spans="1:50" s="3" customFormat="1" ht="20.100000000000001" customHeight="1" x14ac:dyDescent="0.2">
      <c r="A24" s="339"/>
      <c r="B24" s="340"/>
      <c r="C24" s="340"/>
      <c r="D24" s="340"/>
      <c r="E24" s="341"/>
      <c r="F24" s="342"/>
      <c r="G24" s="343"/>
      <c r="H24" s="343"/>
      <c r="I24" s="343"/>
      <c r="J24" s="344"/>
      <c r="K24" s="399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418"/>
      <c r="AM24" s="418"/>
      <c r="AN24" s="418"/>
      <c r="AO24" s="418"/>
      <c r="AP24" s="418"/>
      <c r="AQ24" s="418"/>
      <c r="AU24" s="216" t="s">
        <v>164</v>
      </c>
      <c r="AV24" s="208" t="s">
        <v>522</v>
      </c>
      <c r="AW24" s="208" t="s">
        <v>598</v>
      </c>
      <c r="AX24" s="199" t="s">
        <v>663</v>
      </c>
    </row>
    <row r="25" spans="1:50" s="3" customFormat="1" ht="20.100000000000001" customHeight="1" x14ac:dyDescent="0.2">
      <c r="A25" s="234"/>
      <c r="B25" s="234"/>
      <c r="C25" s="234"/>
      <c r="D25" s="234"/>
      <c r="E25" s="234"/>
      <c r="F25" s="233"/>
      <c r="G25" s="233"/>
      <c r="H25" s="233"/>
      <c r="I25" s="233"/>
      <c r="J25" s="233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3"/>
      <c r="AM25" s="233"/>
      <c r="AN25" s="233"/>
      <c r="AO25" s="233"/>
      <c r="AP25" s="233"/>
      <c r="AQ25" s="233"/>
      <c r="AU25" s="216"/>
      <c r="AV25" s="208"/>
      <c r="AW25" s="208"/>
      <c r="AX25" s="199"/>
    </row>
    <row r="26" spans="1:50" s="3" customFormat="1" ht="15" customHeight="1" thickBot="1" x14ac:dyDescent="0.25">
      <c r="A26" s="118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U26" s="216" t="s">
        <v>165</v>
      </c>
      <c r="AV26" s="208" t="s">
        <v>523</v>
      </c>
      <c r="AW26" s="208" t="s">
        <v>599</v>
      </c>
      <c r="AX26" s="199" t="s">
        <v>664</v>
      </c>
    </row>
    <row r="27" spans="1:50" s="3" customFormat="1" ht="15" customHeight="1" thickTop="1" x14ac:dyDescent="0.2">
      <c r="A27" s="284" t="s">
        <v>7</v>
      </c>
      <c r="B27" s="285"/>
      <c r="C27" s="285"/>
      <c r="D27" s="285"/>
      <c r="E27" s="285"/>
      <c r="F27" s="285"/>
      <c r="G27" s="285"/>
      <c r="H27" s="285"/>
      <c r="I27" s="285"/>
      <c r="J27" s="286"/>
      <c r="K27" s="422" t="str">
        <f>'List stavby'!B6</f>
        <v>Správa železnic, státní organizace</v>
      </c>
      <c r="L27" s="423"/>
      <c r="M27" s="423"/>
      <c r="N27" s="423"/>
      <c r="O27" s="423"/>
      <c r="P27" s="423"/>
      <c r="Q27" s="423"/>
      <c r="R27" s="423"/>
      <c r="S27" s="423"/>
      <c r="T27" s="423"/>
      <c r="U27" s="423"/>
      <c r="V27" s="423"/>
      <c r="W27" s="423"/>
      <c r="X27" s="423"/>
      <c r="Y27" s="423"/>
      <c r="Z27" s="423"/>
      <c r="AA27" s="424"/>
      <c r="AB27" s="325" t="s">
        <v>19</v>
      </c>
      <c r="AC27" s="326"/>
      <c r="AD27" s="326"/>
      <c r="AE27" s="326"/>
      <c r="AF27" s="326"/>
      <c r="AG27" s="326"/>
      <c r="AH27" s="326"/>
      <c r="AI27" s="326"/>
      <c r="AJ27" s="326"/>
      <c r="AK27" s="326"/>
      <c r="AL27" s="326"/>
      <c r="AM27" s="326"/>
      <c r="AN27" s="326"/>
      <c r="AO27" s="326"/>
      <c r="AP27" s="326"/>
      <c r="AQ27" s="327"/>
      <c r="AU27" s="216" t="s">
        <v>166</v>
      </c>
      <c r="AV27" s="208" t="s">
        <v>524</v>
      </c>
      <c r="AW27" s="208" t="s">
        <v>600</v>
      </c>
      <c r="AX27" s="199" t="s">
        <v>127</v>
      </c>
    </row>
    <row r="28" spans="1:50" s="3" customFormat="1" ht="15" customHeight="1" thickBot="1" x14ac:dyDescent="0.25">
      <c r="A28" s="298" t="s">
        <v>5</v>
      </c>
      <c r="B28" s="299"/>
      <c r="C28" s="299"/>
      <c r="D28" s="299"/>
      <c r="E28" s="299"/>
      <c r="F28" s="299"/>
      <c r="G28" s="299"/>
      <c r="H28" s="299"/>
      <c r="I28" s="299"/>
      <c r="J28" s="300"/>
      <c r="K28" s="301" t="str">
        <f>'List stavby'!B7</f>
        <v>Dlážděná 1003/7, 110 00 Praha 1</v>
      </c>
      <c r="L28" s="299"/>
      <c r="M28" s="299"/>
      <c r="N28" s="299"/>
      <c r="O28" s="299"/>
      <c r="P28" s="299"/>
      <c r="Q28" s="299"/>
      <c r="R28" s="299"/>
      <c r="S28" s="299"/>
      <c r="T28" s="299"/>
      <c r="U28" s="299"/>
      <c r="V28" s="299"/>
      <c r="W28" s="299"/>
      <c r="X28" s="299"/>
      <c r="Y28" s="299"/>
      <c r="Z28" s="299"/>
      <c r="AA28" s="302"/>
      <c r="AB28" s="328"/>
      <c r="AC28" s="329"/>
      <c r="AD28" s="329"/>
      <c r="AE28" s="329"/>
      <c r="AF28" s="329"/>
      <c r="AG28" s="329"/>
      <c r="AH28" s="329"/>
      <c r="AI28" s="329"/>
      <c r="AJ28" s="329"/>
      <c r="AK28" s="329"/>
      <c r="AL28" s="329"/>
      <c r="AM28" s="329"/>
      <c r="AN28" s="329"/>
      <c r="AO28" s="329"/>
      <c r="AP28" s="329"/>
      <c r="AQ28" s="330"/>
      <c r="AU28" s="217" t="s">
        <v>128</v>
      </c>
      <c r="AV28" s="209" t="s">
        <v>525</v>
      </c>
      <c r="AW28" s="209" t="s">
        <v>601</v>
      </c>
      <c r="AX28" s="201" t="s">
        <v>129</v>
      </c>
    </row>
    <row r="29" spans="1:50" s="3" customFormat="1" ht="15" customHeight="1" thickTop="1" x14ac:dyDescent="0.2">
      <c r="A29" s="298" t="s">
        <v>8</v>
      </c>
      <c r="B29" s="299"/>
      <c r="C29" s="299"/>
      <c r="D29" s="299"/>
      <c r="E29" s="299"/>
      <c r="F29" s="299"/>
      <c r="G29" s="299"/>
      <c r="H29" s="299"/>
      <c r="I29" s="299"/>
      <c r="J29" s="300"/>
      <c r="K29" s="301" t="str">
        <f>'List stavby'!B8</f>
        <v>Stavebí správa západ</v>
      </c>
      <c r="L29" s="299"/>
      <c r="M29" s="299"/>
      <c r="N29" s="299"/>
      <c r="O29" s="299"/>
      <c r="P29" s="299"/>
      <c r="Q29" s="299"/>
      <c r="R29" s="299"/>
      <c r="S29" s="299"/>
      <c r="T29" s="299"/>
      <c r="U29" s="299"/>
      <c r="V29" s="299"/>
      <c r="W29" s="299"/>
      <c r="X29" s="299"/>
      <c r="Y29" s="299"/>
      <c r="Z29" s="299"/>
      <c r="AA29" s="302"/>
      <c r="AB29" s="328"/>
      <c r="AC29" s="329"/>
      <c r="AD29" s="329"/>
      <c r="AE29" s="329"/>
      <c r="AF29" s="329"/>
      <c r="AG29" s="329"/>
      <c r="AH29" s="329"/>
      <c r="AI29" s="329"/>
      <c r="AJ29" s="329"/>
      <c r="AK29" s="329"/>
      <c r="AL29" s="329"/>
      <c r="AM29" s="329"/>
      <c r="AN29" s="329"/>
      <c r="AO29" s="329"/>
      <c r="AP29" s="329"/>
      <c r="AQ29" s="330"/>
      <c r="AU29" s="215" t="s">
        <v>167</v>
      </c>
      <c r="AV29" s="207" t="s">
        <v>526</v>
      </c>
      <c r="AW29" s="207" t="s">
        <v>602</v>
      </c>
      <c r="AX29" s="202" t="s">
        <v>665</v>
      </c>
    </row>
    <row r="30" spans="1:50" s="3" customFormat="1" ht="15" customHeight="1" thickBot="1" x14ac:dyDescent="0.25">
      <c r="A30" s="334" t="s">
        <v>5</v>
      </c>
      <c r="B30" s="335"/>
      <c r="C30" s="335"/>
      <c r="D30" s="335"/>
      <c r="E30" s="335"/>
      <c r="F30" s="335"/>
      <c r="G30" s="335"/>
      <c r="H30" s="335"/>
      <c r="I30" s="335"/>
      <c r="J30" s="336"/>
      <c r="K30" s="337" t="str">
        <f>'List stavby'!B9</f>
        <v>Sokolovská 1995/278, 190 00 Praha 9</v>
      </c>
      <c r="L30" s="335"/>
      <c r="M30" s="335"/>
      <c r="N30" s="335"/>
      <c r="O30" s="335"/>
      <c r="P30" s="335"/>
      <c r="Q30" s="335"/>
      <c r="R30" s="335"/>
      <c r="S30" s="335"/>
      <c r="T30" s="335"/>
      <c r="U30" s="335"/>
      <c r="V30" s="335"/>
      <c r="W30" s="335"/>
      <c r="X30" s="335"/>
      <c r="Y30" s="335"/>
      <c r="Z30" s="335"/>
      <c r="AA30" s="338"/>
      <c r="AB30" s="331"/>
      <c r="AC30" s="332"/>
      <c r="AD30" s="332"/>
      <c r="AE30" s="332"/>
      <c r="AF30" s="332"/>
      <c r="AG30" s="332"/>
      <c r="AH30" s="332"/>
      <c r="AI30" s="332"/>
      <c r="AJ30" s="332"/>
      <c r="AK30" s="332"/>
      <c r="AL30" s="332"/>
      <c r="AM30" s="332"/>
      <c r="AN30" s="332"/>
      <c r="AO30" s="332"/>
      <c r="AP30" s="332"/>
      <c r="AQ30" s="333"/>
      <c r="AU30" s="216" t="s">
        <v>168</v>
      </c>
      <c r="AV30" s="208" t="s">
        <v>527</v>
      </c>
      <c r="AW30" s="208" t="s">
        <v>603</v>
      </c>
      <c r="AX30" s="199" t="s">
        <v>666</v>
      </c>
    </row>
    <row r="31" spans="1:50" s="3" customFormat="1" ht="15" customHeight="1" thickTop="1" thickBot="1" x14ac:dyDescent="0.25">
      <c r="A31" s="361"/>
      <c r="B31" s="361"/>
      <c r="C31" s="361"/>
      <c r="D31" s="361"/>
      <c r="E31" s="361"/>
      <c r="F31" s="361"/>
      <c r="G31" s="361"/>
      <c r="H31" s="361"/>
      <c r="I31" s="361"/>
      <c r="J31" s="361"/>
      <c r="K31" s="361"/>
      <c r="L31" s="361"/>
      <c r="M31" s="361"/>
      <c r="N31" s="361"/>
      <c r="O31" s="361"/>
      <c r="P31" s="361"/>
      <c r="Q31" s="361"/>
      <c r="R31" s="361"/>
      <c r="S31" s="361"/>
      <c r="T31" s="361"/>
      <c r="U31" s="361"/>
      <c r="V31" s="361"/>
      <c r="W31" s="361"/>
      <c r="X31" s="361"/>
      <c r="Y31" s="361"/>
      <c r="Z31" s="361"/>
      <c r="AA31" s="361"/>
      <c r="AB31" s="361"/>
      <c r="AC31" s="361"/>
      <c r="AD31" s="361"/>
      <c r="AE31" s="361"/>
      <c r="AF31" s="361"/>
      <c r="AG31" s="361"/>
      <c r="AH31" s="361"/>
      <c r="AI31" s="361"/>
      <c r="AJ31" s="361"/>
      <c r="AK31" s="361"/>
      <c r="AL31" s="361"/>
      <c r="AM31" s="361"/>
      <c r="AN31" s="361"/>
      <c r="AO31" s="361"/>
      <c r="AP31" s="361"/>
      <c r="AQ31" s="361"/>
      <c r="AU31" s="216" t="s">
        <v>170</v>
      </c>
      <c r="AV31" s="208" t="s">
        <v>528</v>
      </c>
      <c r="AW31" s="208" t="s">
        <v>604</v>
      </c>
      <c r="AX31" s="199" t="s">
        <v>169</v>
      </c>
    </row>
    <row r="32" spans="1:50" s="3" customFormat="1" ht="15" customHeight="1" thickTop="1" x14ac:dyDescent="0.2">
      <c r="A32" s="284" t="s">
        <v>489</v>
      </c>
      <c r="B32" s="285"/>
      <c r="C32" s="285"/>
      <c r="D32" s="285"/>
      <c r="E32" s="285"/>
      <c r="F32" s="285"/>
      <c r="G32" s="285"/>
      <c r="H32" s="285"/>
      <c r="I32" s="285"/>
      <c r="J32" s="286"/>
      <c r="K32" s="422" t="str">
        <f>'List stavby'!B12</f>
        <v>Název organizace del SOD</v>
      </c>
      <c r="L32" s="423"/>
      <c r="M32" s="423"/>
      <c r="N32" s="423"/>
      <c r="O32" s="423"/>
      <c r="P32" s="423"/>
      <c r="Q32" s="423"/>
      <c r="R32" s="423"/>
      <c r="S32" s="423"/>
      <c r="T32" s="423"/>
      <c r="U32" s="423"/>
      <c r="V32" s="423"/>
      <c r="W32" s="423"/>
      <c r="X32" s="423"/>
      <c r="Y32" s="423"/>
      <c r="Z32" s="423"/>
      <c r="AA32" s="424"/>
      <c r="AB32" s="425" t="s">
        <v>19</v>
      </c>
      <c r="AC32" s="426"/>
      <c r="AD32" s="426"/>
      <c r="AE32" s="426"/>
      <c r="AF32" s="426"/>
      <c r="AG32" s="426"/>
      <c r="AH32" s="426"/>
      <c r="AI32" s="426"/>
      <c r="AJ32" s="426"/>
      <c r="AK32" s="426"/>
      <c r="AL32" s="426"/>
      <c r="AM32" s="426"/>
      <c r="AN32" s="426"/>
      <c r="AO32" s="426"/>
      <c r="AP32" s="426"/>
      <c r="AQ32" s="427"/>
      <c r="AU32" s="216" t="s">
        <v>171</v>
      </c>
      <c r="AV32" s="208" t="s">
        <v>529</v>
      </c>
      <c r="AW32" s="208" t="s">
        <v>605</v>
      </c>
      <c r="AX32" s="199" t="s">
        <v>133</v>
      </c>
    </row>
    <row r="33" spans="1:50" s="3" customFormat="1" ht="15" customHeight="1" thickBot="1" x14ac:dyDescent="0.25">
      <c r="A33" s="298" t="s">
        <v>5</v>
      </c>
      <c r="B33" s="299"/>
      <c r="C33" s="299"/>
      <c r="D33" s="299"/>
      <c r="E33" s="299"/>
      <c r="F33" s="299"/>
      <c r="G33" s="299"/>
      <c r="H33" s="299"/>
      <c r="I33" s="299"/>
      <c r="J33" s="300"/>
      <c r="K33" s="301" t="str">
        <f>'List stavby'!B13</f>
        <v>Konečná 1a, 180 00 Praha 8</v>
      </c>
      <c r="L33" s="299"/>
      <c r="M33" s="299"/>
      <c r="N33" s="299"/>
      <c r="O33" s="299"/>
      <c r="P33" s="299"/>
      <c r="Q33" s="299"/>
      <c r="R33" s="299"/>
      <c r="S33" s="299"/>
      <c r="T33" s="299"/>
      <c r="U33" s="299"/>
      <c r="V33" s="299"/>
      <c r="W33" s="299"/>
      <c r="X33" s="299"/>
      <c r="Y33" s="299"/>
      <c r="Z33" s="299"/>
      <c r="AA33" s="302"/>
      <c r="AB33" s="419"/>
      <c r="AC33" s="420"/>
      <c r="AD33" s="420"/>
      <c r="AE33" s="420"/>
      <c r="AF33" s="420"/>
      <c r="AG33" s="420"/>
      <c r="AH33" s="420"/>
      <c r="AI33" s="420"/>
      <c r="AJ33" s="420"/>
      <c r="AK33" s="420"/>
      <c r="AL33" s="420"/>
      <c r="AM33" s="420"/>
      <c r="AN33" s="420"/>
      <c r="AO33" s="420"/>
      <c r="AP33" s="420"/>
      <c r="AQ33" s="421"/>
      <c r="AU33" s="217" t="s">
        <v>718</v>
      </c>
      <c r="AV33" s="209" t="s">
        <v>530</v>
      </c>
      <c r="AW33" s="209" t="s">
        <v>606</v>
      </c>
      <c r="AX33" s="201" t="s">
        <v>667</v>
      </c>
    </row>
    <row r="34" spans="1:50" s="3" customFormat="1" ht="15" customHeight="1" thickTop="1" x14ac:dyDescent="0.2">
      <c r="A34" s="298" t="s">
        <v>23</v>
      </c>
      <c r="B34" s="299"/>
      <c r="C34" s="299"/>
      <c r="D34" s="299"/>
      <c r="E34" s="299"/>
      <c r="F34" s="299"/>
      <c r="G34" s="299"/>
      <c r="H34" s="299"/>
      <c r="I34" s="299"/>
      <c r="J34" s="300"/>
      <c r="K34" s="5" t="s">
        <v>21</v>
      </c>
      <c r="L34" s="299" t="str">
        <f>'List stavby'!B14</f>
        <v xml:space="preserve"> +420 xxx xxx xxx</v>
      </c>
      <c r="M34" s="299"/>
      <c r="N34" s="299"/>
      <c r="O34" s="299"/>
      <c r="P34" s="299"/>
      <c r="Q34" s="299"/>
      <c r="R34" s="299"/>
      <c r="S34" s="299"/>
      <c r="T34" s="299"/>
      <c r="U34" s="299"/>
      <c r="V34" s="299"/>
      <c r="W34" s="299"/>
      <c r="X34" s="299"/>
      <c r="Y34" s="299"/>
      <c r="Z34" s="299"/>
      <c r="AA34" s="302"/>
      <c r="AB34" s="419"/>
      <c r="AC34" s="420"/>
      <c r="AD34" s="420"/>
      <c r="AE34" s="420"/>
      <c r="AF34" s="420"/>
      <c r="AG34" s="420"/>
      <c r="AH34" s="420"/>
      <c r="AI34" s="420"/>
      <c r="AJ34" s="420"/>
      <c r="AK34" s="420"/>
      <c r="AL34" s="420"/>
      <c r="AM34" s="420"/>
      <c r="AN34" s="420"/>
      <c r="AO34" s="420"/>
      <c r="AP34" s="420"/>
      <c r="AQ34" s="421"/>
      <c r="AU34" s="215" t="s">
        <v>39</v>
      </c>
      <c r="AV34" s="207" t="s">
        <v>719</v>
      </c>
      <c r="AW34" s="207">
        <v>10</v>
      </c>
      <c r="AX34" s="202" t="s">
        <v>668</v>
      </c>
    </row>
    <row r="35" spans="1:50" s="3" customFormat="1" ht="15" customHeight="1" x14ac:dyDescent="0.2">
      <c r="A35" s="434"/>
      <c r="B35" s="309"/>
      <c r="C35" s="309"/>
      <c r="D35" s="309"/>
      <c r="E35" s="309"/>
      <c r="F35" s="309"/>
      <c r="G35" s="309"/>
      <c r="H35" s="309"/>
      <c r="I35" s="309"/>
      <c r="J35" s="435"/>
      <c r="K35" s="5" t="s">
        <v>22</v>
      </c>
      <c r="L35" s="299" t="str">
        <f>'List stavby'!B15</f>
        <v xml:space="preserve"> xxxx@xxxx.xx</v>
      </c>
      <c r="M35" s="299"/>
      <c r="N35" s="299"/>
      <c r="O35" s="299"/>
      <c r="P35" s="299"/>
      <c r="Q35" s="299"/>
      <c r="R35" s="299"/>
      <c r="S35" s="299"/>
      <c r="T35" s="299"/>
      <c r="U35" s="299"/>
      <c r="V35" s="299"/>
      <c r="W35" s="299"/>
      <c r="X35" s="299"/>
      <c r="Y35" s="299"/>
      <c r="Z35" s="299"/>
      <c r="AA35" s="302"/>
      <c r="AB35" s="419"/>
      <c r="AC35" s="420"/>
      <c r="AD35" s="420"/>
      <c r="AE35" s="420"/>
      <c r="AF35" s="420"/>
      <c r="AG35" s="420"/>
      <c r="AH35" s="420"/>
      <c r="AI35" s="420"/>
      <c r="AJ35" s="420"/>
      <c r="AK35" s="420"/>
      <c r="AL35" s="420"/>
      <c r="AM35" s="420"/>
      <c r="AN35" s="420"/>
      <c r="AO35" s="420"/>
      <c r="AP35" s="420"/>
      <c r="AQ35" s="421"/>
      <c r="AU35" s="216" t="s">
        <v>39</v>
      </c>
      <c r="AV35" s="208" t="s">
        <v>531</v>
      </c>
      <c r="AW35" s="208" t="s">
        <v>226</v>
      </c>
      <c r="AX35" s="199" t="s">
        <v>669</v>
      </c>
    </row>
    <row r="36" spans="1:50" s="3" customFormat="1" ht="15" customHeight="1" x14ac:dyDescent="0.2">
      <c r="A36" s="431" t="s">
        <v>493</v>
      </c>
      <c r="B36" s="318"/>
      <c r="C36" s="318"/>
      <c r="D36" s="318"/>
      <c r="E36" s="318"/>
      <c r="F36" s="318"/>
      <c r="G36" s="318"/>
      <c r="H36" s="318"/>
      <c r="I36" s="318"/>
      <c r="J36" s="432"/>
      <c r="K36" s="428" t="s">
        <v>235</v>
      </c>
      <c r="L36" s="429"/>
      <c r="M36" s="429"/>
      <c r="N36" s="429"/>
      <c r="O36" s="429"/>
      <c r="P36" s="429"/>
      <c r="Q36" s="429"/>
      <c r="R36" s="429"/>
      <c r="S36" s="429"/>
      <c r="T36" s="429"/>
      <c r="U36" s="429"/>
      <c r="V36" s="429"/>
      <c r="W36" s="429"/>
      <c r="X36" s="429"/>
      <c r="Y36" s="429"/>
      <c r="Z36" s="429"/>
      <c r="AA36" s="430"/>
      <c r="AB36" s="295" t="s">
        <v>19</v>
      </c>
      <c r="AC36" s="296"/>
      <c r="AD36" s="296"/>
      <c r="AE36" s="296"/>
      <c r="AF36" s="296"/>
      <c r="AG36" s="296"/>
      <c r="AH36" s="296"/>
      <c r="AI36" s="296"/>
      <c r="AJ36" s="296"/>
      <c r="AK36" s="296"/>
      <c r="AL36" s="296"/>
      <c r="AM36" s="296"/>
      <c r="AN36" s="296"/>
      <c r="AO36" s="296"/>
      <c r="AP36" s="296"/>
      <c r="AQ36" s="297"/>
      <c r="AU36" s="216" t="s">
        <v>39</v>
      </c>
      <c r="AV36" s="208" t="s">
        <v>532</v>
      </c>
      <c r="AW36" s="208" t="s">
        <v>384</v>
      </c>
      <c r="AX36" s="199" t="s">
        <v>670</v>
      </c>
    </row>
    <row r="37" spans="1:50" s="3" customFormat="1" ht="15" customHeight="1" x14ac:dyDescent="0.2">
      <c r="A37" s="298" t="s">
        <v>5</v>
      </c>
      <c r="B37" s="299"/>
      <c r="C37" s="299"/>
      <c r="D37" s="299"/>
      <c r="E37" s="299"/>
      <c r="F37" s="299"/>
      <c r="G37" s="299"/>
      <c r="H37" s="299"/>
      <c r="I37" s="299"/>
      <c r="J37" s="300"/>
      <c r="K37" s="301" t="s">
        <v>236</v>
      </c>
      <c r="L37" s="299"/>
      <c r="M37" s="299"/>
      <c r="N37" s="299"/>
      <c r="O37" s="299"/>
      <c r="P37" s="299"/>
      <c r="Q37" s="299"/>
      <c r="R37" s="299"/>
      <c r="S37" s="299"/>
      <c r="T37" s="299"/>
      <c r="U37" s="299"/>
      <c r="V37" s="299"/>
      <c r="W37" s="299"/>
      <c r="X37" s="299"/>
      <c r="Y37" s="299"/>
      <c r="Z37" s="299"/>
      <c r="AA37" s="302"/>
      <c r="AB37" s="419"/>
      <c r="AC37" s="420"/>
      <c r="AD37" s="420"/>
      <c r="AE37" s="420"/>
      <c r="AF37" s="420"/>
      <c r="AG37" s="420"/>
      <c r="AH37" s="420"/>
      <c r="AI37" s="420"/>
      <c r="AJ37" s="420"/>
      <c r="AK37" s="420"/>
      <c r="AL37" s="420"/>
      <c r="AM37" s="420"/>
      <c r="AN37" s="420"/>
      <c r="AO37" s="420"/>
      <c r="AP37" s="420"/>
      <c r="AQ37" s="421"/>
      <c r="AU37" s="216" t="s">
        <v>134</v>
      </c>
      <c r="AV37" s="208" t="s">
        <v>533</v>
      </c>
      <c r="AW37" s="208" t="s">
        <v>382</v>
      </c>
      <c r="AX37" s="199" t="s">
        <v>194</v>
      </c>
    </row>
    <row r="38" spans="1:50" s="3" customFormat="1" ht="15" customHeight="1" x14ac:dyDescent="0.2">
      <c r="A38" s="298" t="s">
        <v>23</v>
      </c>
      <c r="B38" s="299"/>
      <c r="C38" s="299"/>
      <c r="D38" s="299"/>
      <c r="E38" s="299"/>
      <c r="F38" s="299"/>
      <c r="G38" s="299"/>
      <c r="H38" s="299"/>
      <c r="I38" s="299"/>
      <c r="J38" s="300"/>
      <c r="K38" s="5" t="s">
        <v>21</v>
      </c>
      <c r="L38" s="299" t="s">
        <v>37</v>
      </c>
      <c r="M38" s="299"/>
      <c r="N38" s="299"/>
      <c r="O38" s="299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299"/>
      <c r="AA38" s="302"/>
      <c r="AB38" s="419"/>
      <c r="AC38" s="420"/>
      <c r="AD38" s="420"/>
      <c r="AE38" s="420"/>
      <c r="AF38" s="420"/>
      <c r="AG38" s="420"/>
      <c r="AH38" s="420"/>
      <c r="AI38" s="420"/>
      <c r="AJ38" s="420"/>
      <c r="AK38" s="420"/>
      <c r="AL38" s="420"/>
      <c r="AM38" s="420"/>
      <c r="AN38" s="420"/>
      <c r="AO38" s="420"/>
      <c r="AP38" s="420"/>
      <c r="AQ38" s="421"/>
      <c r="AU38" s="216" t="s">
        <v>135</v>
      </c>
      <c r="AV38" s="208" t="s">
        <v>534</v>
      </c>
      <c r="AW38" s="208" t="s">
        <v>607</v>
      </c>
      <c r="AX38" s="199" t="s">
        <v>671</v>
      </c>
    </row>
    <row r="39" spans="1:50" s="3" customFormat="1" ht="15" customHeight="1" x14ac:dyDescent="0.2">
      <c r="A39" s="434"/>
      <c r="B39" s="309"/>
      <c r="C39" s="309"/>
      <c r="D39" s="309"/>
      <c r="E39" s="309"/>
      <c r="F39" s="309"/>
      <c r="G39" s="309"/>
      <c r="H39" s="309"/>
      <c r="I39" s="309"/>
      <c r="J39" s="435"/>
      <c r="K39" s="6" t="s">
        <v>22</v>
      </c>
      <c r="L39" s="309" t="s">
        <v>38</v>
      </c>
      <c r="M39" s="309"/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309"/>
      <c r="Z39" s="309"/>
      <c r="AA39" s="310"/>
      <c r="AB39" s="419"/>
      <c r="AC39" s="420"/>
      <c r="AD39" s="420"/>
      <c r="AE39" s="420"/>
      <c r="AF39" s="420"/>
      <c r="AG39" s="420"/>
      <c r="AH39" s="420"/>
      <c r="AI39" s="420"/>
      <c r="AJ39" s="420"/>
      <c r="AK39" s="420"/>
      <c r="AL39" s="420"/>
      <c r="AM39" s="420"/>
      <c r="AN39" s="420"/>
      <c r="AO39" s="420"/>
      <c r="AP39" s="420"/>
      <c r="AQ39" s="421"/>
      <c r="AU39" s="216" t="s">
        <v>39</v>
      </c>
      <c r="AV39" s="208" t="s">
        <v>535</v>
      </c>
      <c r="AW39" s="208" t="s">
        <v>608</v>
      </c>
      <c r="AX39" s="199" t="s">
        <v>672</v>
      </c>
    </row>
    <row r="40" spans="1:50" s="3" customFormat="1" ht="20.100000000000001" customHeight="1" thickBot="1" x14ac:dyDescent="0.25">
      <c r="A40" s="283" t="s">
        <v>483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 t="str">
        <f>'List stavby'!B17</f>
        <v>Ing. Lumír Potměšilý</v>
      </c>
      <c r="L40" s="274"/>
      <c r="M40" s="274"/>
      <c r="N40" s="274"/>
      <c r="O40" s="274"/>
      <c r="P40" s="274"/>
      <c r="Q40" s="274"/>
      <c r="R40" s="274"/>
      <c r="S40" s="274"/>
      <c r="T40" s="274"/>
      <c r="U40" s="275"/>
      <c r="V40" s="499" t="s">
        <v>16</v>
      </c>
      <c r="W40" s="274"/>
      <c r="X40" s="274"/>
      <c r="Y40" s="274"/>
      <c r="Z40" s="274"/>
      <c r="AA40" s="274"/>
      <c r="AB40" s="274"/>
      <c r="AC40" s="274"/>
      <c r="AD40" s="274"/>
      <c r="AE40" s="274"/>
      <c r="AF40" s="274"/>
      <c r="AG40" s="274" t="s">
        <v>498</v>
      </c>
      <c r="AH40" s="274"/>
      <c r="AI40" s="274"/>
      <c r="AJ40" s="274"/>
      <c r="AK40" s="274"/>
      <c r="AL40" s="274"/>
      <c r="AM40" s="274"/>
      <c r="AN40" s="274"/>
      <c r="AO40" s="274"/>
      <c r="AP40" s="274"/>
      <c r="AQ40" s="441"/>
      <c r="AU40" s="216" t="s">
        <v>136</v>
      </c>
      <c r="AV40" s="208" t="s">
        <v>536</v>
      </c>
      <c r="AW40" s="208" t="s">
        <v>609</v>
      </c>
      <c r="AX40" s="199" t="s">
        <v>673</v>
      </c>
    </row>
    <row r="41" spans="1:50" s="3" customFormat="1" ht="15" customHeight="1" thickTop="1" thickBot="1" x14ac:dyDescent="0.25">
      <c r="A41" s="361"/>
      <c r="B41" s="361"/>
      <c r="C41" s="361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N41" s="361"/>
      <c r="O41" s="361"/>
      <c r="P41" s="361"/>
      <c r="Q41" s="361"/>
      <c r="R41" s="361"/>
      <c r="S41" s="361"/>
      <c r="T41" s="361"/>
      <c r="U41" s="361"/>
      <c r="V41" s="361"/>
      <c r="W41" s="361"/>
      <c r="X41" s="361"/>
      <c r="Y41" s="361"/>
      <c r="Z41" s="361"/>
      <c r="AA41" s="361"/>
      <c r="AB41" s="361"/>
      <c r="AC41" s="361"/>
      <c r="AD41" s="361"/>
      <c r="AE41" s="361"/>
      <c r="AF41" s="361"/>
      <c r="AG41" s="361"/>
      <c r="AH41" s="361"/>
      <c r="AI41" s="361"/>
      <c r="AJ41" s="361"/>
      <c r="AK41" s="361"/>
      <c r="AL41" s="361"/>
      <c r="AM41" s="361"/>
      <c r="AN41" s="361"/>
      <c r="AO41" s="361"/>
      <c r="AP41" s="361"/>
      <c r="AQ41" s="361"/>
      <c r="AU41" s="216" t="s">
        <v>136</v>
      </c>
      <c r="AV41" s="208" t="s">
        <v>537</v>
      </c>
      <c r="AW41" s="208" t="s">
        <v>610</v>
      </c>
      <c r="AX41" s="199" t="s">
        <v>674</v>
      </c>
    </row>
    <row r="42" spans="1:50" s="3" customFormat="1" ht="30" customHeight="1" thickTop="1" x14ac:dyDescent="0.2">
      <c r="A42" s="256" t="s">
        <v>2</v>
      </c>
      <c r="B42" s="257"/>
      <c r="C42" s="257"/>
      <c r="D42" s="257"/>
      <c r="E42" s="257"/>
      <c r="F42" s="257"/>
      <c r="G42" s="257"/>
      <c r="H42" s="257"/>
      <c r="I42" s="257"/>
      <c r="J42" s="258"/>
      <c r="K42" s="477" t="str">
        <f>'List stavby'!B1</f>
        <v>Rekonstrukce žst. Horní Dolní</v>
      </c>
      <c r="L42" s="478"/>
      <c r="M42" s="478"/>
      <c r="N42" s="478"/>
      <c r="O42" s="478"/>
      <c r="P42" s="478"/>
      <c r="Q42" s="478"/>
      <c r="R42" s="478"/>
      <c r="S42" s="478"/>
      <c r="T42" s="478"/>
      <c r="U42" s="478"/>
      <c r="V42" s="478"/>
      <c r="W42" s="478"/>
      <c r="X42" s="478"/>
      <c r="Y42" s="478"/>
      <c r="Z42" s="478"/>
      <c r="AA42" s="478"/>
      <c r="AB42" s="478"/>
      <c r="AC42" s="478"/>
      <c r="AD42" s="478"/>
      <c r="AE42" s="478"/>
      <c r="AF42" s="479"/>
      <c r="AG42" s="500" t="s">
        <v>499</v>
      </c>
      <c r="AH42" s="501"/>
      <c r="AI42" s="501"/>
      <c r="AJ42" s="501"/>
      <c r="AK42" s="501"/>
      <c r="AL42" s="501"/>
      <c r="AM42" s="502" t="str">
        <f>'List stavby'!B4</f>
        <v>SXXXXXXXXX</v>
      </c>
      <c r="AN42" s="502"/>
      <c r="AO42" s="502"/>
      <c r="AP42" s="502"/>
      <c r="AQ42" s="503"/>
      <c r="AU42" s="216" t="s">
        <v>136</v>
      </c>
      <c r="AV42" s="208" t="s">
        <v>538</v>
      </c>
      <c r="AW42" s="208" t="s">
        <v>611</v>
      </c>
      <c r="AX42" s="199" t="s">
        <v>675</v>
      </c>
    </row>
    <row r="43" spans="1:50" s="3" customFormat="1" ht="30" customHeight="1" thickBot="1" x14ac:dyDescent="0.25">
      <c r="A43" s="262"/>
      <c r="B43" s="263"/>
      <c r="C43" s="263"/>
      <c r="D43" s="263"/>
      <c r="E43" s="263"/>
      <c r="F43" s="263"/>
      <c r="G43" s="263"/>
      <c r="H43" s="263"/>
      <c r="I43" s="263"/>
      <c r="J43" s="264"/>
      <c r="K43" s="480"/>
      <c r="L43" s="481"/>
      <c r="M43" s="481"/>
      <c r="N43" s="481"/>
      <c r="O43" s="481"/>
      <c r="P43" s="481"/>
      <c r="Q43" s="481"/>
      <c r="R43" s="481"/>
      <c r="S43" s="481"/>
      <c r="T43" s="481"/>
      <c r="U43" s="481"/>
      <c r="V43" s="481"/>
      <c r="W43" s="481"/>
      <c r="X43" s="481"/>
      <c r="Y43" s="481"/>
      <c r="Z43" s="481"/>
      <c r="AA43" s="481"/>
      <c r="AB43" s="481"/>
      <c r="AC43" s="481"/>
      <c r="AD43" s="481"/>
      <c r="AE43" s="481"/>
      <c r="AF43" s="482"/>
      <c r="AG43" s="494" t="s">
        <v>88</v>
      </c>
      <c r="AH43" s="495"/>
      <c r="AI43" s="495"/>
      <c r="AJ43" s="495"/>
      <c r="AK43" s="495"/>
      <c r="AL43" s="458" t="str">
        <f>'List stavby'!B16</f>
        <v xml:space="preserve">XYZ </v>
      </c>
      <c r="AM43" s="459"/>
      <c r="AN43" s="459"/>
      <c r="AO43" s="459"/>
      <c r="AP43" s="459"/>
      <c r="AQ43" s="460"/>
      <c r="AU43" s="216" t="s">
        <v>136</v>
      </c>
      <c r="AV43" s="208" t="s">
        <v>539</v>
      </c>
      <c r="AW43" s="208" t="s">
        <v>612</v>
      </c>
      <c r="AX43" s="199" t="s">
        <v>676</v>
      </c>
    </row>
    <row r="44" spans="1:50" s="3" customFormat="1" ht="15" customHeight="1" thickTop="1" x14ac:dyDescent="0.2">
      <c r="A44" s="496" t="s">
        <v>86</v>
      </c>
      <c r="B44" s="497"/>
      <c r="C44" s="497"/>
      <c r="D44" s="497"/>
      <c r="E44" s="497"/>
      <c r="F44" s="497"/>
      <c r="G44" s="497"/>
      <c r="H44" s="497"/>
      <c r="I44" s="497"/>
      <c r="J44" s="498"/>
      <c r="K44" s="471" t="s">
        <v>671</v>
      </c>
      <c r="L44" s="472"/>
      <c r="M44" s="472"/>
      <c r="N44" s="472"/>
      <c r="O44" s="472"/>
      <c r="P44" s="472"/>
      <c r="Q44" s="472"/>
      <c r="R44" s="472"/>
      <c r="S44" s="472"/>
      <c r="T44" s="472"/>
      <c r="U44" s="472"/>
      <c r="V44" s="472"/>
      <c r="W44" s="472"/>
      <c r="X44" s="472"/>
      <c r="Y44" s="472"/>
      <c r="Z44" s="472"/>
      <c r="AA44" s="472"/>
      <c r="AB44" s="472"/>
      <c r="AC44" s="472"/>
      <c r="AD44" s="472"/>
      <c r="AE44" s="472"/>
      <c r="AF44" s="473"/>
      <c r="AG44" s="456" t="s">
        <v>29</v>
      </c>
      <c r="AH44" s="457"/>
      <c r="AI44" s="457"/>
      <c r="AJ44" s="457"/>
      <c r="AK44" s="457"/>
      <c r="AL44" s="504"/>
      <c r="AM44" s="504"/>
      <c r="AN44" s="504"/>
      <c r="AO44" s="504"/>
      <c r="AP44" s="504"/>
      <c r="AQ44" s="505"/>
      <c r="AR44" s="19"/>
      <c r="AU44" s="216" t="s">
        <v>136</v>
      </c>
      <c r="AV44" s="208" t="s">
        <v>540</v>
      </c>
      <c r="AW44" s="208" t="s">
        <v>613</v>
      </c>
      <c r="AX44" s="199" t="s">
        <v>677</v>
      </c>
    </row>
    <row r="45" spans="1:50" s="3" customFormat="1" ht="15" customHeight="1" x14ac:dyDescent="0.2">
      <c r="A45" s="306"/>
      <c r="B45" s="307"/>
      <c r="C45" s="307"/>
      <c r="D45" s="307"/>
      <c r="E45" s="307"/>
      <c r="F45" s="307"/>
      <c r="G45" s="307"/>
      <c r="H45" s="307"/>
      <c r="I45" s="307"/>
      <c r="J45" s="308"/>
      <c r="K45" s="474"/>
      <c r="L45" s="475"/>
      <c r="M45" s="475"/>
      <c r="N45" s="475"/>
      <c r="O45" s="475"/>
      <c r="P45" s="475"/>
      <c r="Q45" s="475"/>
      <c r="R45" s="475"/>
      <c r="S45" s="475"/>
      <c r="T45" s="475"/>
      <c r="U45" s="475"/>
      <c r="V45" s="475"/>
      <c r="W45" s="475"/>
      <c r="X45" s="475"/>
      <c r="Y45" s="475"/>
      <c r="Z45" s="475"/>
      <c r="AA45" s="475"/>
      <c r="AB45" s="475"/>
      <c r="AC45" s="475"/>
      <c r="AD45" s="475"/>
      <c r="AE45" s="475"/>
      <c r="AF45" s="476"/>
      <c r="AG45" s="446" t="s">
        <v>135</v>
      </c>
      <c r="AH45" s="447"/>
      <c r="AI45" s="447"/>
      <c r="AJ45" s="447"/>
      <c r="AK45" s="447"/>
      <c r="AL45" s="447"/>
      <c r="AM45" s="447"/>
      <c r="AN45" s="447"/>
      <c r="AO45" s="447"/>
      <c r="AP45" s="447"/>
      <c r="AQ45" s="448"/>
      <c r="AR45" s="19"/>
      <c r="AU45" s="216" t="s">
        <v>136</v>
      </c>
      <c r="AV45" s="208" t="s">
        <v>541</v>
      </c>
      <c r="AW45" s="208" t="s">
        <v>383</v>
      </c>
      <c r="AX45" s="199" t="s">
        <v>678</v>
      </c>
    </row>
    <row r="46" spans="1:50" s="3" customFormat="1" ht="20.100000000000001" customHeight="1" x14ac:dyDescent="0.2">
      <c r="A46" s="433" t="s">
        <v>737</v>
      </c>
      <c r="B46" s="407"/>
      <c r="C46" s="407"/>
      <c r="D46" s="407"/>
      <c r="E46" s="407"/>
      <c r="F46" s="407"/>
      <c r="G46" s="407"/>
      <c r="H46" s="407"/>
      <c r="I46" s="407"/>
      <c r="J46" s="408"/>
      <c r="K46" s="465" t="s">
        <v>725</v>
      </c>
      <c r="L46" s="466"/>
      <c r="M46" s="466"/>
      <c r="N46" s="466"/>
      <c r="O46" s="466"/>
      <c r="P46" s="466"/>
      <c r="Q46" s="466"/>
      <c r="R46" s="466"/>
      <c r="S46" s="466"/>
      <c r="T46" s="466"/>
      <c r="U46" s="466"/>
      <c r="V46" s="466"/>
      <c r="W46" s="466"/>
      <c r="X46" s="466"/>
      <c r="Y46" s="466"/>
      <c r="Z46" s="466"/>
      <c r="AA46" s="466"/>
      <c r="AB46" s="466"/>
      <c r="AC46" s="466"/>
      <c r="AD46" s="466"/>
      <c r="AE46" s="466"/>
      <c r="AF46" s="467"/>
      <c r="AG46" s="461" t="s">
        <v>244</v>
      </c>
      <c r="AH46" s="462"/>
      <c r="AI46" s="462"/>
      <c r="AJ46" s="462"/>
      <c r="AK46" s="462"/>
      <c r="AL46" s="462"/>
      <c r="AM46" s="462"/>
      <c r="AN46" s="462"/>
      <c r="AO46" s="462"/>
      <c r="AP46" s="462"/>
      <c r="AQ46" s="463"/>
      <c r="AU46" s="216" t="s">
        <v>137</v>
      </c>
      <c r="AV46" s="208" t="s">
        <v>542</v>
      </c>
      <c r="AW46" s="208" t="s">
        <v>227</v>
      </c>
      <c r="AX46" s="199" t="s">
        <v>197</v>
      </c>
    </row>
    <row r="47" spans="1:50" s="3" customFormat="1" ht="20.100000000000001" customHeight="1" x14ac:dyDescent="0.2">
      <c r="A47" s="306"/>
      <c r="B47" s="307"/>
      <c r="C47" s="307"/>
      <c r="D47" s="307"/>
      <c r="E47" s="307"/>
      <c r="F47" s="307"/>
      <c r="G47" s="307"/>
      <c r="H47" s="307"/>
      <c r="I47" s="307"/>
      <c r="J47" s="308"/>
      <c r="K47" s="468"/>
      <c r="L47" s="469"/>
      <c r="M47" s="469"/>
      <c r="N47" s="469"/>
      <c r="O47" s="469"/>
      <c r="P47" s="469"/>
      <c r="Q47" s="469"/>
      <c r="R47" s="469"/>
      <c r="S47" s="469"/>
      <c r="T47" s="469"/>
      <c r="U47" s="469"/>
      <c r="V47" s="469"/>
      <c r="W47" s="469"/>
      <c r="X47" s="469"/>
      <c r="Y47" s="469"/>
      <c r="Z47" s="469"/>
      <c r="AA47" s="469"/>
      <c r="AB47" s="469"/>
      <c r="AC47" s="469"/>
      <c r="AD47" s="469"/>
      <c r="AE47" s="469"/>
      <c r="AF47" s="470"/>
      <c r="AG47" s="444" t="s">
        <v>724</v>
      </c>
      <c r="AH47" s="445"/>
      <c r="AI47" s="445"/>
      <c r="AJ47" s="445"/>
      <c r="AK47" s="445"/>
      <c r="AL47" s="445"/>
      <c r="AM47" s="445"/>
      <c r="AN47" s="445"/>
      <c r="AO47" s="445"/>
      <c r="AP47" s="442"/>
      <c r="AQ47" s="443"/>
      <c r="AU47" s="216" t="s">
        <v>138</v>
      </c>
      <c r="AV47" s="208" t="s">
        <v>543</v>
      </c>
      <c r="AW47" s="208" t="s">
        <v>614</v>
      </c>
      <c r="AX47" s="199" t="s">
        <v>679</v>
      </c>
    </row>
    <row r="48" spans="1:50" s="3" customFormat="1" ht="15" customHeight="1" x14ac:dyDescent="0.2">
      <c r="A48" s="431" t="s">
        <v>3</v>
      </c>
      <c r="B48" s="318"/>
      <c r="C48" s="318"/>
      <c r="D48" s="318"/>
      <c r="E48" s="318"/>
      <c r="F48" s="318"/>
      <c r="G48" s="318"/>
      <c r="H48" s="318"/>
      <c r="I48" s="318"/>
      <c r="J48" s="432"/>
      <c r="K48" s="487" t="s">
        <v>726</v>
      </c>
      <c r="L48" s="488"/>
      <c r="M48" s="488"/>
      <c r="N48" s="488"/>
      <c r="O48" s="488"/>
      <c r="P48" s="488"/>
      <c r="Q48" s="488"/>
      <c r="R48" s="488"/>
      <c r="S48" s="488"/>
      <c r="T48" s="488"/>
      <c r="U48" s="488"/>
      <c r="V48" s="488"/>
      <c r="W48" s="488"/>
      <c r="X48" s="488"/>
      <c r="Y48" s="488"/>
      <c r="Z48" s="488"/>
      <c r="AA48" s="488"/>
      <c r="AB48" s="488"/>
      <c r="AC48" s="488"/>
      <c r="AD48" s="488"/>
      <c r="AE48" s="488"/>
      <c r="AF48" s="489"/>
      <c r="AG48" s="453" t="s">
        <v>30</v>
      </c>
      <c r="AH48" s="454"/>
      <c r="AI48" s="454"/>
      <c r="AJ48" s="454"/>
      <c r="AK48" s="454"/>
      <c r="AL48" s="454"/>
      <c r="AM48" s="454"/>
      <c r="AN48" s="454"/>
      <c r="AO48" s="454"/>
      <c r="AP48" s="454"/>
      <c r="AQ48" s="455"/>
      <c r="AU48" s="216" t="s">
        <v>138</v>
      </c>
      <c r="AV48" s="208" t="s">
        <v>544</v>
      </c>
      <c r="AW48" s="208" t="s">
        <v>615</v>
      </c>
      <c r="AX48" s="199" t="s">
        <v>680</v>
      </c>
    </row>
    <row r="49" spans="1:53" s="3" customFormat="1" ht="15" customHeight="1" x14ac:dyDescent="0.2">
      <c r="A49" s="298" t="s">
        <v>4</v>
      </c>
      <c r="B49" s="299"/>
      <c r="C49" s="299"/>
      <c r="D49" s="299"/>
      <c r="E49" s="299"/>
      <c r="F49" s="299"/>
      <c r="G49" s="299"/>
      <c r="H49" s="299"/>
      <c r="I49" s="299"/>
      <c r="J49" s="300"/>
      <c r="K49" s="437" t="s">
        <v>41</v>
      </c>
      <c r="L49" s="299"/>
      <c r="M49" s="299"/>
      <c r="N49" s="299"/>
      <c r="O49" s="299"/>
      <c r="P49" s="299"/>
      <c r="Q49" s="299"/>
      <c r="R49" s="299"/>
      <c r="S49" s="299"/>
      <c r="T49" s="299"/>
      <c r="U49" s="299"/>
      <c r="V49" s="299"/>
      <c r="W49" s="299"/>
      <c r="X49" s="299"/>
      <c r="Y49" s="299"/>
      <c r="Z49" s="299"/>
      <c r="AA49" s="299"/>
      <c r="AB49" s="299"/>
      <c r="AC49" s="299"/>
      <c r="AD49" s="299"/>
      <c r="AE49" s="299"/>
      <c r="AF49" s="438"/>
      <c r="AG49" s="451" t="s">
        <v>385</v>
      </c>
      <c r="AH49" s="452"/>
      <c r="AI49" s="452"/>
      <c r="AJ49" s="452"/>
      <c r="AK49" s="452"/>
      <c r="AL49" s="452"/>
      <c r="AM49" s="452"/>
      <c r="AN49" s="191" t="s">
        <v>465</v>
      </c>
      <c r="AO49" s="449" t="s">
        <v>232</v>
      </c>
      <c r="AP49" s="449"/>
      <c r="AQ49" s="450"/>
      <c r="AU49" s="216" t="s">
        <v>138</v>
      </c>
      <c r="AV49" s="208" t="s">
        <v>545</v>
      </c>
      <c r="AW49" s="208" t="s">
        <v>616</v>
      </c>
      <c r="AX49" s="199" t="s">
        <v>681</v>
      </c>
    </row>
    <row r="50" spans="1:53" s="3" customFormat="1" ht="15" customHeight="1" x14ac:dyDescent="0.2">
      <c r="A50" s="431" t="s">
        <v>15</v>
      </c>
      <c r="B50" s="318"/>
      <c r="C50" s="318"/>
      <c r="D50" s="318"/>
      <c r="E50" s="318"/>
      <c r="F50" s="318"/>
      <c r="G50" s="318"/>
      <c r="H50" s="318"/>
      <c r="I50" s="318"/>
      <c r="J50" s="432"/>
      <c r="K50" s="317" t="s">
        <v>14</v>
      </c>
      <c r="L50" s="318"/>
      <c r="M50" s="318"/>
      <c r="N50" s="318"/>
      <c r="O50" s="318"/>
      <c r="P50" s="318"/>
      <c r="Q50" s="318"/>
      <c r="R50" s="318"/>
      <c r="S50" s="318"/>
      <c r="T50" s="318"/>
      <c r="U50" s="432"/>
      <c r="V50" s="317" t="s">
        <v>13</v>
      </c>
      <c r="W50" s="318"/>
      <c r="X50" s="318"/>
      <c r="Y50" s="318"/>
      <c r="Z50" s="318" t="s">
        <v>41</v>
      </c>
      <c r="AA50" s="318"/>
      <c r="AB50" s="318"/>
      <c r="AC50" s="318"/>
      <c r="AD50" s="318"/>
      <c r="AE50" s="318"/>
      <c r="AF50" s="439"/>
      <c r="AG50" s="490" t="s">
        <v>11</v>
      </c>
      <c r="AH50" s="318"/>
      <c r="AI50" s="318"/>
      <c r="AJ50" s="318"/>
      <c r="AK50" s="318"/>
      <c r="AL50" s="318"/>
      <c r="AM50" s="318"/>
      <c r="AN50" s="318"/>
      <c r="AO50" s="318"/>
      <c r="AP50" s="318"/>
      <c r="AQ50" s="319"/>
      <c r="AU50" s="216" t="s">
        <v>139</v>
      </c>
      <c r="AV50" s="208" t="s">
        <v>546</v>
      </c>
      <c r="AW50" s="208" t="s">
        <v>617</v>
      </c>
      <c r="AX50" s="199" t="s">
        <v>199</v>
      </c>
    </row>
    <row r="51" spans="1:53" s="3" customFormat="1" ht="15" customHeight="1" x14ac:dyDescent="0.2">
      <c r="A51" s="434" t="s">
        <v>727</v>
      </c>
      <c r="B51" s="309"/>
      <c r="C51" s="309"/>
      <c r="D51" s="309"/>
      <c r="E51" s="309"/>
      <c r="F51" s="309"/>
      <c r="G51" s="309"/>
      <c r="H51" s="309"/>
      <c r="I51" s="309"/>
      <c r="J51" s="435"/>
      <c r="K51" s="436" t="s">
        <v>728</v>
      </c>
      <c r="L51" s="309"/>
      <c r="M51" s="309"/>
      <c r="N51" s="309"/>
      <c r="O51" s="309"/>
      <c r="P51" s="309"/>
      <c r="Q51" s="309"/>
      <c r="R51" s="309"/>
      <c r="S51" s="309"/>
      <c r="T51" s="309"/>
      <c r="U51" s="435"/>
      <c r="V51" s="436" t="s">
        <v>12</v>
      </c>
      <c r="W51" s="309"/>
      <c r="X51" s="309"/>
      <c r="Y51" s="309"/>
      <c r="Z51" s="309" t="s">
        <v>41</v>
      </c>
      <c r="AA51" s="309"/>
      <c r="AB51" s="309"/>
      <c r="AC51" s="309"/>
      <c r="AD51" s="309"/>
      <c r="AE51" s="309"/>
      <c r="AF51" s="486"/>
      <c r="AG51" s="491" t="str">
        <f>'List stavby'!B2</f>
        <v>DSP</v>
      </c>
      <c r="AH51" s="492"/>
      <c r="AI51" s="492"/>
      <c r="AJ51" s="492"/>
      <c r="AK51" s="492"/>
      <c r="AL51" s="492"/>
      <c r="AM51" s="492"/>
      <c r="AN51" s="492"/>
      <c r="AO51" s="492"/>
      <c r="AP51" s="492"/>
      <c r="AQ51" s="493"/>
      <c r="AU51" s="216" t="s">
        <v>140</v>
      </c>
      <c r="AV51" s="208" t="s">
        <v>547</v>
      </c>
      <c r="AW51" s="208" t="s">
        <v>618</v>
      </c>
      <c r="AX51" s="199" t="s">
        <v>200</v>
      </c>
    </row>
    <row r="52" spans="1:53" s="3" customFormat="1" ht="15" customHeight="1" x14ac:dyDescent="0.2">
      <c r="A52" s="431" t="s">
        <v>24</v>
      </c>
      <c r="B52" s="318"/>
      <c r="C52" s="318"/>
      <c r="D52" s="318"/>
      <c r="E52" s="318"/>
      <c r="F52" s="318"/>
      <c r="G52" s="318"/>
      <c r="H52" s="318"/>
      <c r="I52" s="318"/>
      <c r="J52" s="432"/>
      <c r="K52" s="317" t="s">
        <v>25</v>
      </c>
      <c r="L52" s="318"/>
      <c r="M52" s="318"/>
      <c r="N52" s="318"/>
      <c r="O52" s="318"/>
      <c r="P52" s="318"/>
      <c r="Q52" s="318"/>
      <c r="R52" s="318"/>
      <c r="S52" s="318"/>
      <c r="T52" s="318"/>
      <c r="U52" s="432"/>
      <c r="V52" s="317" t="s">
        <v>26</v>
      </c>
      <c r="W52" s="318"/>
      <c r="X52" s="318"/>
      <c r="Y52" s="318"/>
      <c r="Z52" s="318"/>
      <c r="AA52" s="318"/>
      <c r="AB52" s="318"/>
      <c r="AC52" s="318"/>
      <c r="AD52" s="318"/>
      <c r="AE52" s="318"/>
      <c r="AF52" s="439"/>
      <c r="AG52" s="490" t="s">
        <v>492</v>
      </c>
      <c r="AH52" s="318"/>
      <c r="AI52" s="318"/>
      <c r="AJ52" s="318"/>
      <c r="AK52" s="318"/>
      <c r="AL52" s="318"/>
      <c r="AM52" s="318"/>
      <c r="AN52" s="318"/>
      <c r="AO52" s="318"/>
      <c r="AP52" s="318"/>
      <c r="AQ52" s="319"/>
      <c r="AU52" s="216" t="s">
        <v>140</v>
      </c>
      <c r="AV52" s="208" t="s">
        <v>548</v>
      </c>
      <c r="AW52" s="208" t="s">
        <v>619</v>
      </c>
      <c r="AX52" s="199" t="s">
        <v>682</v>
      </c>
    </row>
    <row r="53" spans="1:53" s="3" customFormat="1" ht="15" customHeight="1" thickBot="1" x14ac:dyDescent="0.25">
      <c r="A53" s="334" t="s">
        <v>729</v>
      </c>
      <c r="B53" s="335"/>
      <c r="C53" s="335"/>
      <c r="D53" s="335"/>
      <c r="E53" s="335"/>
      <c r="F53" s="335"/>
      <c r="G53" s="335"/>
      <c r="H53" s="335"/>
      <c r="I53" s="335"/>
      <c r="J53" s="335"/>
      <c r="K53" s="337" t="s">
        <v>730</v>
      </c>
      <c r="L53" s="335"/>
      <c r="M53" s="335"/>
      <c r="N53" s="335"/>
      <c r="O53" s="335"/>
      <c r="P53" s="335"/>
      <c r="Q53" s="335"/>
      <c r="R53" s="335"/>
      <c r="S53" s="335"/>
      <c r="T53" s="335"/>
      <c r="U53" s="336"/>
      <c r="V53" s="337" t="s">
        <v>36</v>
      </c>
      <c r="W53" s="335"/>
      <c r="X53" s="335"/>
      <c r="Y53" s="335"/>
      <c r="Z53" s="335"/>
      <c r="AA53" s="335"/>
      <c r="AB53" s="335"/>
      <c r="AC53" s="335"/>
      <c r="AD53" s="335"/>
      <c r="AE53" s="335"/>
      <c r="AF53" s="440"/>
      <c r="AG53" s="483">
        <f>'List stavby'!B3</f>
        <v>44104</v>
      </c>
      <c r="AH53" s="484"/>
      <c r="AI53" s="484"/>
      <c r="AJ53" s="484"/>
      <c r="AK53" s="484"/>
      <c r="AL53" s="484"/>
      <c r="AM53" s="484"/>
      <c r="AN53" s="484"/>
      <c r="AO53" s="484"/>
      <c r="AP53" s="484"/>
      <c r="AQ53" s="485"/>
      <c r="AU53" s="216" t="s">
        <v>140</v>
      </c>
      <c r="AV53" s="208" t="s">
        <v>549</v>
      </c>
      <c r="AW53" s="208" t="s">
        <v>620</v>
      </c>
      <c r="AX53" s="199" t="s">
        <v>683</v>
      </c>
    </row>
    <row r="54" spans="1:53" s="3" customFormat="1" ht="9.9499999999999993" customHeight="1" thickTop="1" x14ac:dyDescent="0.2">
      <c r="A54" s="279" t="s">
        <v>494</v>
      </c>
      <c r="B54" s="280"/>
      <c r="C54" s="280"/>
      <c r="D54" s="280"/>
      <c r="E54" s="280"/>
      <c r="F54" s="280"/>
      <c r="G54" s="280"/>
      <c r="H54" s="280"/>
      <c r="I54" s="280"/>
      <c r="J54" s="281"/>
      <c r="K54" s="282" t="s">
        <v>11</v>
      </c>
      <c r="L54" s="280"/>
      <c r="M54" s="280"/>
      <c r="N54" s="280"/>
      <c r="O54" s="281"/>
      <c r="P54" s="282" t="s">
        <v>66</v>
      </c>
      <c r="Q54" s="280"/>
      <c r="R54" s="280"/>
      <c r="S54" s="280"/>
      <c r="T54" s="280"/>
      <c r="U54" s="281"/>
      <c r="V54" s="282" t="s">
        <v>90</v>
      </c>
      <c r="W54" s="280"/>
      <c r="X54" s="280"/>
      <c r="Y54" s="280"/>
      <c r="Z54" s="280"/>
      <c r="AA54" s="280"/>
      <c r="AB54" s="280"/>
      <c r="AC54" s="280"/>
      <c r="AD54" s="281"/>
      <c r="AE54" s="282" t="s">
        <v>85</v>
      </c>
      <c r="AF54" s="280"/>
      <c r="AG54" s="280"/>
      <c r="AH54" s="181" t="s">
        <v>89</v>
      </c>
      <c r="AI54" s="182"/>
      <c r="AJ54" s="182"/>
      <c r="AK54" s="182"/>
      <c r="AL54" s="182"/>
      <c r="AM54" s="182"/>
      <c r="AN54" s="181" t="s">
        <v>31</v>
      </c>
      <c r="AO54" s="182"/>
      <c r="AP54" s="182"/>
      <c r="AQ54" s="180"/>
      <c r="AU54" s="216" t="s">
        <v>140</v>
      </c>
      <c r="AV54" s="208" t="s">
        <v>550</v>
      </c>
      <c r="AW54" s="208" t="s">
        <v>621</v>
      </c>
      <c r="AX54" s="199" t="s">
        <v>684</v>
      </c>
    </row>
    <row r="55" spans="1:53" ht="15" customHeight="1" x14ac:dyDescent="0.25">
      <c r="A55" s="16" t="str">
        <f>MID(AM42,1,1)</f>
        <v>S</v>
      </c>
      <c r="B55" s="17" t="str">
        <f>MID(AM42,2,1)</f>
        <v>X</v>
      </c>
      <c r="C55" s="17" t="str">
        <f>MID(AM42,3,1)</f>
        <v>X</v>
      </c>
      <c r="D55" s="17" t="str">
        <f>MID(AM42,4,1)</f>
        <v>X</v>
      </c>
      <c r="E55" s="17" t="str">
        <f>MID(AM42,5,1)</f>
        <v>X</v>
      </c>
      <c r="F55" s="17" t="str">
        <f>MID(AM42,6,1)</f>
        <v>X</v>
      </c>
      <c r="G55" s="17" t="str">
        <f>MID(AM42,7,1)</f>
        <v>X</v>
      </c>
      <c r="H55" s="17" t="str">
        <f>MID(AM42,8,1)</f>
        <v>X</v>
      </c>
      <c r="I55" s="17" t="str">
        <f>MID(AM42,9,1)</f>
        <v>X</v>
      </c>
      <c r="J55" s="17" t="str">
        <f>MID(AM42,10,1)</f>
        <v>X</v>
      </c>
      <c r="K55" s="17" t="s">
        <v>1</v>
      </c>
      <c r="L55" s="17" t="str">
        <f>IF(MID(AG51,1,1)="","X",MID(AG51,1,1))</f>
        <v>D</v>
      </c>
      <c r="M55" s="17" t="str">
        <f>IF(MID(AG51,2,1)="","X",MID(AG51,2,1))</f>
        <v>S</v>
      </c>
      <c r="N55" s="17" t="str">
        <f>IF(MID(AG51,3,1)="","X",MID(AG51,3,1))</f>
        <v>P</v>
      </c>
      <c r="O55" s="17" t="str">
        <f>IF(MID(AG51,4,1)="","X",MID(AG51,4,1))</f>
        <v>X</v>
      </c>
      <c r="P55" s="17" t="s">
        <v>1</v>
      </c>
      <c r="Q55" s="17" t="str">
        <f>MID(AG45,1,1)</f>
        <v>D</v>
      </c>
      <c r="R55" s="17" t="str">
        <f>IF(MID(AG45,3,1)="","X",MID(AG45,3,1))</f>
        <v>2</v>
      </c>
      <c r="S55" s="17" t="str">
        <f>IF(MID(AG45,5,1)="","X",MID(AG45,5,1))</f>
        <v>1</v>
      </c>
      <c r="T55" s="17" t="str">
        <f>IF(MID(AG45,7,1)="","X",IF(MID(AG45,8,1)="","0",IF(MID(AG45,7,1)="","X",MID(AG45,7,1))))</f>
        <v>0</v>
      </c>
      <c r="U55" s="17" t="str">
        <f>IF(MID(AG45,7,1)="","X",IF(MID(AG45,8,1)="",MID(AG45,7,1),MID(AG45,8,1)))</f>
        <v>3</v>
      </c>
      <c r="V55" s="17" t="s">
        <v>1</v>
      </c>
      <c r="W55" s="17" t="str">
        <f>IF(MID(SUBSTITUTE(AG47," ",""),1,1)="","X",MID(SUBSTITUTE(AG47," ",""),1,1))</f>
        <v>S</v>
      </c>
      <c r="X55" s="17" t="str">
        <f>IF(MID(SUBSTITUTE(AG47," ",""),2,1)="","X",MID(SUBSTITUTE(AG47," ",""),2,1))</f>
        <v>O</v>
      </c>
      <c r="Y55" s="17" t="str">
        <f>IF(MID(SUBSTITUTE(AG47," ",""),3,1)="","X",MID(SUBSTITUTE(AG47," ",""),3,1))</f>
        <v>5</v>
      </c>
      <c r="Z55" s="17" t="str">
        <f>IF(MID(SUBSTITUTE(AG47," ",""),4,1)="","X",MID(SUBSTITUTE(AG47," ",""),4,1))</f>
        <v>2</v>
      </c>
      <c r="AA55" s="17" t="str">
        <f>IF(MID(SUBSTITUTE(AG47," ",""),6,1)="","X",MID(SUBSTITUTE(AG47," ",""),6,1))</f>
        <v>1</v>
      </c>
      <c r="AB55" s="17" t="str">
        <f>IF(MID(SUBSTITUTE(AG47," ",""),7,1)="","X",MID(SUBSTITUTE(AG47," ",""),7,1))</f>
        <v>3</v>
      </c>
      <c r="AC55" s="17" t="str">
        <f>IF(MID(SUBSTITUTE(AG47," ",""),9,1)="","X",MID(SUBSTITUTE(AG47," ",""),9,1))</f>
        <v>0</v>
      </c>
      <c r="AD55" s="17" t="str">
        <f>IF(MID(SUBSTITUTE(AG47," ",""),10,1)="","X",MID(SUBSTITUTE(AG47," ",""),10,1))</f>
        <v>2</v>
      </c>
      <c r="AE55" s="17" t="s">
        <v>1</v>
      </c>
      <c r="AF55" s="17" t="str">
        <f>IF(MID(SUBSTITUTE(AP47," ",""),2,1)="","X",MID(SUBSTITUTE(AP47," ",""),2,1))</f>
        <v>X</v>
      </c>
      <c r="AG55" s="17" t="str">
        <f>IF(MID(SUBSTITUTE(AP47," ",""),3,1)="","X",MID(SUBSTITUTE(AP47," ",""),3,1))</f>
        <v>X</v>
      </c>
      <c r="AH55" s="17" t="s">
        <v>1</v>
      </c>
      <c r="AI55" s="17" t="str">
        <f>IF(MID(AG49,1,1)="","X",MID(AG49,1,1))</f>
        <v>1</v>
      </c>
      <c r="AJ55" s="17" t="s">
        <v>1</v>
      </c>
      <c r="AK55" s="17" t="str">
        <f>IF(MID(AO49,1,1)="","X",MID(AO49,1,1))</f>
        <v>0</v>
      </c>
      <c r="AL55" s="17" t="str">
        <f>IF(MID(AO49,2,1)="","X",MID(AO49,2,1))</f>
        <v>0</v>
      </c>
      <c r="AM55" s="17" t="str">
        <f>IF(MID(AO49,3,1)="","X",MID(AO49,3,1))</f>
        <v>0</v>
      </c>
      <c r="AN55" s="17" t="s">
        <v>1</v>
      </c>
      <c r="AO55" s="17" t="str">
        <f>IF(MID(A21,1,1)="","X",MID(A21,1,1))</f>
        <v>0</v>
      </c>
      <c r="AP55" s="17" t="str">
        <f>IF(MID(A21,2,1)="","X",IF(MID(A21,3,1)="","0",IF(MID(A21,2,1)="","X",MID(A21,2,1))))</f>
        <v>0</v>
      </c>
      <c r="AQ55" s="18" t="str">
        <f>IF(MID(A21,2,1)="","X",IF(MID(A21,3,1)="",MID(A21,2,1),MID(A21,3,1)))</f>
        <v>0</v>
      </c>
      <c r="AU55" s="216" t="s">
        <v>141</v>
      </c>
      <c r="AV55" s="208" t="s">
        <v>551</v>
      </c>
      <c r="AW55" s="208" t="s">
        <v>622</v>
      </c>
      <c r="AX55" s="199" t="s">
        <v>201</v>
      </c>
      <c r="AY55" s="3"/>
      <c r="AZ55" s="3"/>
      <c r="BA55" s="3"/>
    </row>
    <row r="56" spans="1:53" ht="15" customHeight="1" thickBot="1" x14ac:dyDescent="0.3">
      <c r="A56" s="464" t="s">
        <v>222</v>
      </c>
      <c r="B56" s="464"/>
      <c r="C56" s="464"/>
      <c r="D56" s="464"/>
      <c r="E56" s="464"/>
      <c r="F56" s="464"/>
      <c r="G56" s="464"/>
      <c r="H56" s="464"/>
      <c r="I56" s="464"/>
      <c r="J56" s="464"/>
      <c r="K56" s="464"/>
      <c r="L56" s="464"/>
      <c r="M56" s="464"/>
      <c r="N56" s="464"/>
      <c r="O56" s="464"/>
      <c r="P56" s="464"/>
      <c r="Q56" s="464"/>
      <c r="R56" s="464"/>
      <c r="S56" s="464"/>
      <c r="T56" s="464"/>
      <c r="U56" s="464"/>
      <c r="V56" s="464"/>
      <c r="W56" s="464"/>
      <c r="X56" s="464"/>
      <c r="Y56" s="464"/>
      <c r="Z56" s="464"/>
      <c r="AA56" s="464"/>
      <c r="AB56" s="464"/>
      <c r="AC56" s="464"/>
      <c r="AD56" s="464"/>
      <c r="AE56" s="464"/>
      <c r="AF56" s="464"/>
      <c r="AG56" s="464"/>
      <c r="AH56" s="464"/>
      <c r="AI56" s="464"/>
      <c r="AJ56" s="464"/>
      <c r="AK56" s="464"/>
      <c r="AL56" s="464"/>
      <c r="AM56" s="464"/>
      <c r="AN56" s="464"/>
      <c r="AO56" s="464"/>
      <c r="AP56" s="464"/>
      <c r="AQ56" s="464"/>
      <c r="AU56" s="218" t="s">
        <v>142</v>
      </c>
      <c r="AV56" s="210" t="s">
        <v>552</v>
      </c>
      <c r="AW56" s="210" t="s">
        <v>623</v>
      </c>
      <c r="AX56" s="205" t="s">
        <v>202</v>
      </c>
      <c r="AY56" s="3"/>
      <c r="AZ56" s="3"/>
      <c r="BA56" s="3"/>
    </row>
    <row r="57" spans="1:53" ht="15" customHeight="1" thickTop="1" x14ac:dyDescent="0.25">
      <c r="AU57" s="219" t="s">
        <v>172</v>
      </c>
      <c r="AV57" s="211" t="s">
        <v>553</v>
      </c>
      <c r="AW57" s="211" t="s">
        <v>624</v>
      </c>
      <c r="AX57" s="204" t="s">
        <v>685</v>
      </c>
      <c r="AY57" s="3"/>
      <c r="AZ57" s="3"/>
      <c r="BA57" s="3"/>
    </row>
    <row r="58" spans="1:53" x14ac:dyDescent="0.25">
      <c r="AU58" s="216" t="s">
        <v>172</v>
      </c>
      <c r="AV58" s="208" t="s">
        <v>554</v>
      </c>
      <c r="AW58" s="208" t="s">
        <v>625</v>
      </c>
      <c r="AX58" s="199" t="s">
        <v>686</v>
      </c>
    </row>
    <row r="59" spans="1:53" x14ac:dyDescent="0.25">
      <c r="AU59" s="216" t="s">
        <v>172</v>
      </c>
      <c r="AV59" s="208" t="s">
        <v>555</v>
      </c>
      <c r="AW59" s="208" t="s">
        <v>626</v>
      </c>
      <c r="AX59" s="199" t="s">
        <v>687</v>
      </c>
    </row>
    <row r="60" spans="1:53" x14ac:dyDescent="0.25">
      <c r="AU60" s="216" t="s">
        <v>173</v>
      </c>
      <c r="AV60" s="208" t="s">
        <v>556</v>
      </c>
      <c r="AW60" s="208" t="s">
        <v>627</v>
      </c>
      <c r="AX60" s="199" t="s">
        <v>721</v>
      </c>
    </row>
    <row r="61" spans="1:53" x14ac:dyDescent="0.25">
      <c r="AU61" s="216" t="s">
        <v>173</v>
      </c>
      <c r="AV61" s="208" t="s">
        <v>557</v>
      </c>
      <c r="AW61" s="208" t="s">
        <v>628</v>
      </c>
      <c r="AX61" s="199" t="s">
        <v>688</v>
      </c>
    </row>
    <row r="62" spans="1:53" x14ac:dyDescent="0.25">
      <c r="AU62" s="216" t="s">
        <v>174</v>
      </c>
      <c r="AV62" s="208" t="s">
        <v>558</v>
      </c>
      <c r="AW62" s="208" t="s">
        <v>629</v>
      </c>
      <c r="AX62" s="199" t="s">
        <v>689</v>
      </c>
    </row>
    <row r="63" spans="1:53" x14ac:dyDescent="0.25">
      <c r="AU63" s="216" t="s">
        <v>175</v>
      </c>
      <c r="AV63" s="208" t="s">
        <v>559</v>
      </c>
      <c r="AW63" s="208" t="s">
        <v>630</v>
      </c>
      <c r="AX63" s="199" t="s">
        <v>690</v>
      </c>
    </row>
    <row r="64" spans="1:53" x14ac:dyDescent="0.25">
      <c r="AU64" s="216" t="s">
        <v>176</v>
      </c>
      <c r="AV64" s="208" t="s">
        <v>560</v>
      </c>
      <c r="AW64" s="208" t="s">
        <v>631</v>
      </c>
      <c r="AX64" s="199" t="s">
        <v>691</v>
      </c>
    </row>
    <row r="65" spans="47:50" ht="15.75" thickBot="1" x14ac:dyDescent="0.3">
      <c r="AU65" s="217" t="s">
        <v>177</v>
      </c>
      <c r="AV65" s="209" t="s">
        <v>561</v>
      </c>
      <c r="AW65" s="209" t="s">
        <v>632</v>
      </c>
      <c r="AX65" s="201" t="s">
        <v>692</v>
      </c>
    </row>
    <row r="66" spans="47:50" ht="15.75" thickTop="1" x14ac:dyDescent="0.25">
      <c r="AU66" s="215" t="s">
        <v>178</v>
      </c>
      <c r="AV66" s="207" t="s">
        <v>562</v>
      </c>
      <c r="AW66" s="207" t="s">
        <v>633</v>
      </c>
      <c r="AX66" s="202" t="s">
        <v>693</v>
      </c>
    </row>
    <row r="67" spans="47:50" x14ac:dyDescent="0.25">
      <c r="AU67" s="216" t="s">
        <v>179</v>
      </c>
      <c r="AV67" s="208" t="s">
        <v>563</v>
      </c>
      <c r="AW67" s="208" t="s">
        <v>634</v>
      </c>
      <c r="AX67" s="199" t="s">
        <v>694</v>
      </c>
    </row>
    <row r="68" spans="47:50" x14ac:dyDescent="0.25">
      <c r="AU68" s="216" t="s">
        <v>180</v>
      </c>
      <c r="AV68" s="208" t="s">
        <v>564</v>
      </c>
      <c r="AW68" s="208" t="s">
        <v>635</v>
      </c>
      <c r="AX68" s="199" t="s">
        <v>210</v>
      </c>
    </row>
    <row r="69" spans="47:50" x14ac:dyDescent="0.25">
      <c r="AU69" s="216" t="s">
        <v>181</v>
      </c>
      <c r="AV69" s="208" t="s">
        <v>565</v>
      </c>
      <c r="AW69" s="208" t="s">
        <v>636</v>
      </c>
      <c r="AX69" s="199" t="s">
        <v>695</v>
      </c>
    </row>
    <row r="70" spans="47:50" x14ac:dyDescent="0.25">
      <c r="AU70" s="216" t="s">
        <v>182</v>
      </c>
      <c r="AV70" s="208" t="s">
        <v>566</v>
      </c>
      <c r="AW70" s="208" t="s">
        <v>637</v>
      </c>
      <c r="AX70" s="199" t="s">
        <v>696</v>
      </c>
    </row>
    <row r="71" spans="47:50" x14ac:dyDescent="0.25">
      <c r="AU71" s="216" t="s">
        <v>183</v>
      </c>
      <c r="AV71" s="208" t="s">
        <v>567</v>
      </c>
      <c r="AW71" s="208" t="s">
        <v>638</v>
      </c>
      <c r="AX71" s="199" t="s">
        <v>697</v>
      </c>
    </row>
    <row r="72" spans="47:50" x14ac:dyDescent="0.25">
      <c r="AU72" s="216" t="s">
        <v>184</v>
      </c>
      <c r="AV72" s="208" t="s">
        <v>568</v>
      </c>
      <c r="AW72" s="208" t="s">
        <v>639</v>
      </c>
      <c r="AX72" s="199" t="s">
        <v>698</v>
      </c>
    </row>
    <row r="73" spans="47:50" ht="15.75" thickBot="1" x14ac:dyDescent="0.3">
      <c r="AU73" s="217" t="s">
        <v>185</v>
      </c>
      <c r="AV73" s="209" t="s">
        <v>569</v>
      </c>
      <c r="AW73" s="209" t="s">
        <v>640</v>
      </c>
      <c r="AX73" s="201" t="s">
        <v>699</v>
      </c>
    </row>
    <row r="74" spans="47:50" ht="15.75" thickTop="1" x14ac:dyDescent="0.25">
      <c r="AU74" s="215" t="s">
        <v>187</v>
      </c>
      <c r="AV74" s="207" t="s">
        <v>570</v>
      </c>
      <c r="AW74" s="207" t="s">
        <v>641</v>
      </c>
      <c r="AX74" s="202" t="s">
        <v>700</v>
      </c>
    </row>
    <row r="75" spans="47:50" x14ac:dyDescent="0.25">
      <c r="AU75" s="216" t="s">
        <v>187</v>
      </c>
      <c r="AV75" s="208" t="s">
        <v>571</v>
      </c>
      <c r="AW75" s="208" t="s">
        <v>642</v>
      </c>
      <c r="AX75" s="199" t="s">
        <v>701</v>
      </c>
    </row>
    <row r="76" spans="47:50" x14ac:dyDescent="0.25">
      <c r="AU76" s="216" t="s">
        <v>187</v>
      </c>
      <c r="AV76" s="208" t="s">
        <v>572</v>
      </c>
      <c r="AW76" s="208" t="s">
        <v>643</v>
      </c>
      <c r="AX76" s="199" t="s">
        <v>702</v>
      </c>
    </row>
    <row r="77" spans="47:50" x14ac:dyDescent="0.25">
      <c r="AU77" s="216" t="s">
        <v>187</v>
      </c>
      <c r="AV77" s="208" t="s">
        <v>573</v>
      </c>
      <c r="AW77" s="208" t="s">
        <v>644</v>
      </c>
      <c r="AX77" s="199" t="s">
        <v>703</v>
      </c>
    </row>
    <row r="78" spans="47:50" x14ac:dyDescent="0.25">
      <c r="AU78" s="216" t="s">
        <v>187</v>
      </c>
      <c r="AV78" s="208" t="s">
        <v>574</v>
      </c>
      <c r="AW78" s="208" t="s">
        <v>645</v>
      </c>
      <c r="AX78" s="199" t="s">
        <v>704</v>
      </c>
    </row>
    <row r="79" spans="47:50" x14ac:dyDescent="0.25">
      <c r="AU79" s="216" t="s">
        <v>188</v>
      </c>
      <c r="AV79" s="208" t="s">
        <v>575</v>
      </c>
      <c r="AW79" s="208" t="s">
        <v>646</v>
      </c>
      <c r="AX79" s="199" t="s">
        <v>218</v>
      </c>
    </row>
    <row r="80" spans="47:50" ht="15.75" thickBot="1" x14ac:dyDescent="0.3">
      <c r="AU80" s="220" t="s">
        <v>189</v>
      </c>
      <c r="AV80" s="212" t="s">
        <v>576</v>
      </c>
      <c r="AW80" s="212" t="s">
        <v>647</v>
      </c>
      <c r="AX80" s="200" t="s">
        <v>219</v>
      </c>
    </row>
  </sheetData>
  <mergeCells count="104">
    <mergeCell ref="K27:AA27"/>
    <mergeCell ref="K30:AA30"/>
    <mergeCell ref="A50:J50"/>
    <mergeCell ref="AG43:AK43"/>
    <mergeCell ref="A37:J37"/>
    <mergeCell ref="K37:AA37"/>
    <mergeCell ref="A38:J39"/>
    <mergeCell ref="A44:J45"/>
    <mergeCell ref="V40:AF40"/>
    <mergeCell ref="K40:U40"/>
    <mergeCell ref="A41:AQ41"/>
    <mergeCell ref="AG42:AL42"/>
    <mergeCell ref="AM42:AQ42"/>
    <mergeCell ref="AL44:AQ44"/>
    <mergeCell ref="A49:J49"/>
    <mergeCell ref="K50:U50"/>
    <mergeCell ref="A56:AQ56"/>
    <mergeCell ref="A54:J54"/>
    <mergeCell ref="V54:AD54"/>
    <mergeCell ref="AE54:AG54"/>
    <mergeCell ref="K54:O54"/>
    <mergeCell ref="P54:U54"/>
    <mergeCell ref="A48:J48"/>
    <mergeCell ref="A40:J40"/>
    <mergeCell ref="K33:AA33"/>
    <mergeCell ref="A34:J35"/>
    <mergeCell ref="L35:AA35"/>
    <mergeCell ref="L34:AA34"/>
    <mergeCell ref="K46:AF47"/>
    <mergeCell ref="K44:AF45"/>
    <mergeCell ref="A42:J43"/>
    <mergeCell ref="K42:AF43"/>
    <mergeCell ref="AG53:AQ53"/>
    <mergeCell ref="V51:Y51"/>
    <mergeCell ref="Z50:AF50"/>
    <mergeCell ref="Z51:AF51"/>
    <mergeCell ref="K48:AF48"/>
    <mergeCell ref="AG50:AQ50"/>
    <mergeCell ref="AG51:AQ51"/>
    <mergeCell ref="AG52:AQ52"/>
    <mergeCell ref="K51:U51"/>
    <mergeCell ref="V50:Y50"/>
    <mergeCell ref="K49:AF49"/>
    <mergeCell ref="K53:U53"/>
    <mergeCell ref="K52:U52"/>
    <mergeCell ref="V52:AF52"/>
    <mergeCell ref="V53:AF53"/>
    <mergeCell ref="AG40:AQ40"/>
    <mergeCell ref="AP47:AQ47"/>
    <mergeCell ref="AG47:AO47"/>
    <mergeCell ref="AG45:AQ45"/>
    <mergeCell ref="AO49:AQ49"/>
    <mergeCell ref="AG49:AM49"/>
    <mergeCell ref="AG48:AQ48"/>
    <mergeCell ref="AG44:AK44"/>
    <mergeCell ref="AL43:AQ43"/>
    <mergeCell ref="AG46:AQ46"/>
    <mergeCell ref="A53:J53"/>
    <mergeCell ref="A52:J52"/>
    <mergeCell ref="A22:E22"/>
    <mergeCell ref="A23:E23"/>
    <mergeCell ref="A24:E24"/>
    <mergeCell ref="A36:J36"/>
    <mergeCell ref="A32:J32"/>
    <mergeCell ref="A33:J33"/>
    <mergeCell ref="A46:J47"/>
    <mergeCell ref="A51:J51"/>
    <mergeCell ref="A28:J28"/>
    <mergeCell ref="A29:J29"/>
    <mergeCell ref="A30:J30"/>
    <mergeCell ref="A27:J27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6:AQ39"/>
    <mergeCell ref="AB27:AQ30"/>
    <mergeCell ref="K22:AK22"/>
    <mergeCell ref="K23:AK23"/>
    <mergeCell ref="K24:AK24"/>
    <mergeCell ref="K32:AA32"/>
    <mergeCell ref="AB32:AQ35"/>
    <mergeCell ref="K36:AA36"/>
    <mergeCell ref="L39:AA39"/>
    <mergeCell ref="L38:AA38"/>
    <mergeCell ref="K28:AA28"/>
    <mergeCell ref="K29:AA29"/>
    <mergeCell ref="A31:AQ31"/>
    <mergeCell ref="F22:J22"/>
    <mergeCell ref="F23:J23"/>
    <mergeCell ref="F24:J24"/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</mergeCells>
  <dataValidations count="4">
    <dataValidation type="list" allowBlank="1" showInputMessage="1" showErrorMessage="1" promptTitle="Podobjekt" prompt="[.XX]" sqref="AP47:AQ47">
      <formula1>".01,.02,.03,.04,.05,.06,.07,.08,.09,.10,.11,.12,.13,.14,.15,.16,.17,.18,.19,.20"</formula1>
    </dataValidation>
    <dataValidation allowBlank="1" showInputMessage="1" showErrorMessage="1" promptTitle="Označení objektu" prompt="[SO XX-XX-XX]" sqref="AG47:AO47"/>
    <dataValidation type="list" allowBlank="1" showInputMessage="1" showErrorMessage="1" sqref="K44:AF45">
      <formula1>$AX$2:$AX$80</formula1>
    </dataValidation>
    <dataValidation type="list" allowBlank="1" showInputMessage="1" showErrorMessage="1" sqref="AG45:AQ45">
      <formula1>$AU$2:$AU$80</formula1>
    </dataValidation>
  </dataValidations>
  <pageMargins left="0.78740157480314965" right="0.59055118110236227" top="0.39370078740157483" bottom="0.39370078740157483" header="0" footer="0"/>
  <pageSetup paperSize="9" scale="74" orientation="portrait" r:id="rId1"/>
  <rowBreaks count="1" manualBreakCount="1">
    <brk id="57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5"/>
  <sheetViews>
    <sheetView showGridLines="0" view="pageBreakPreview" zoomScaleNormal="130" zoomScaleSheetLayoutView="100" workbookViewId="0">
      <selection activeCell="K9" sqref="K9:U9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4" s="3" customFormat="1" ht="15" customHeight="1" x14ac:dyDescent="0.2">
      <c r="A1" s="399" t="s">
        <v>31</v>
      </c>
      <c r="B1" s="399"/>
      <c r="C1" s="399"/>
      <c r="D1" s="399"/>
      <c r="E1" s="399"/>
      <c r="F1" s="399" t="s">
        <v>17</v>
      </c>
      <c r="G1" s="399"/>
      <c r="H1" s="399"/>
      <c r="I1" s="399"/>
      <c r="J1" s="399"/>
      <c r="K1" s="399" t="s">
        <v>32</v>
      </c>
      <c r="L1" s="399"/>
      <c r="M1" s="399"/>
      <c r="N1" s="399"/>
      <c r="O1" s="399"/>
      <c r="P1" s="399"/>
      <c r="Q1" s="399"/>
      <c r="R1" s="399"/>
      <c r="S1" s="399"/>
      <c r="T1" s="399"/>
      <c r="U1" s="399"/>
      <c r="V1" s="399"/>
      <c r="W1" s="399"/>
      <c r="X1" s="399"/>
      <c r="Y1" s="399"/>
      <c r="Z1" s="399"/>
      <c r="AA1" s="399"/>
      <c r="AB1" s="399"/>
      <c r="AC1" s="399"/>
      <c r="AD1" s="399"/>
      <c r="AE1" s="399"/>
      <c r="AF1" s="399"/>
      <c r="AG1" s="399"/>
      <c r="AH1" s="399"/>
      <c r="AI1" s="399"/>
      <c r="AJ1" s="399"/>
      <c r="AK1" s="399"/>
      <c r="AL1" s="399" t="s">
        <v>230</v>
      </c>
      <c r="AM1" s="399"/>
      <c r="AN1" s="399"/>
      <c r="AO1" s="399"/>
      <c r="AP1" s="399"/>
      <c r="AQ1" s="399"/>
    </row>
    <row r="2" spans="1:44" s="3" customFormat="1" ht="15" customHeight="1" thickBot="1" x14ac:dyDescent="0.25">
      <c r="A2" s="526" t="s">
        <v>232</v>
      </c>
      <c r="B2" s="526"/>
      <c r="C2" s="526"/>
      <c r="D2" s="526"/>
      <c r="E2" s="526"/>
      <c r="F2" s="527">
        <v>43738</v>
      </c>
      <c r="G2" s="527"/>
      <c r="H2" s="527"/>
      <c r="I2" s="527"/>
      <c r="J2" s="527"/>
      <c r="K2" s="528" t="s">
        <v>229</v>
      </c>
      <c r="L2" s="528"/>
      <c r="M2" s="528"/>
      <c r="N2" s="528"/>
      <c r="O2" s="528"/>
      <c r="P2" s="528"/>
      <c r="Q2" s="528"/>
      <c r="R2" s="528"/>
      <c r="S2" s="528"/>
      <c r="T2" s="528"/>
      <c r="U2" s="528"/>
      <c r="V2" s="528"/>
      <c r="W2" s="528"/>
      <c r="X2" s="528"/>
      <c r="Y2" s="528"/>
      <c r="Z2" s="528"/>
      <c r="AA2" s="528"/>
      <c r="AB2" s="528"/>
      <c r="AC2" s="528"/>
      <c r="AD2" s="528"/>
      <c r="AE2" s="528"/>
      <c r="AF2" s="528"/>
      <c r="AG2" s="528"/>
      <c r="AH2" s="528"/>
      <c r="AI2" s="528"/>
      <c r="AJ2" s="528"/>
      <c r="AK2" s="528"/>
      <c r="AL2" s="528" t="s">
        <v>231</v>
      </c>
      <c r="AM2" s="528"/>
      <c r="AN2" s="528"/>
      <c r="AO2" s="528"/>
      <c r="AP2" s="528"/>
      <c r="AQ2" s="528"/>
    </row>
    <row r="3" spans="1:44" s="3" customFormat="1" ht="15" customHeight="1" thickTop="1" x14ac:dyDescent="0.2">
      <c r="A3" s="496" t="s">
        <v>86</v>
      </c>
      <c r="B3" s="497"/>
      <c r="C3" s="497"/>
      <c r="D3" s="497"/>
      <c r="E3" s="497"/>
      <c r="F3" s="497"/>
      <c r="G3" s="497"/>
      <c r="H3" s="497"/>
      <c r="I3" s="497"/>
      <c r="J3" s="498"/>
      <c r="K3" s="514" t="s">
        <v>671</v>
      </c>
      <c r="L3" s="515"/>
      <c r="M3" s="515"/>
      <c r="N3" s="515"/>
      <c r="O3" s="515"/>
      <c r="P3" s="515"/>
      <c r="Q3" s="515"/>
      <c r="R3" s="515"/>
      <c r="S3" s="515"/>
      <c r="T3" s="515"/>
      <c r="U3" s="515"/>
      <c r="V3" s="515"/>
      <c r="W3" s="515"/>
      <c r="X3" s="515"/>
      <c r="Y3" s="515"/>
      <c r="Z3" s="515"/>
      <c r="AA3" s="515"/>
      <c r="AB3" s="515"/>
      <c r="AC3" s="515"/>
      <c r="AD3" s="515"/>
      <c r="AE3" s="515"/>
      <c r="AF3" s="516"/>
      <c r="AG3" s="456" t="s">
        <v>29</v>
      </c>
      <c r="AH3" s="457"/>
      <c r="AI3" s="457"/>
      <c r="AJ3" s="457"/>
      <c r="AK3" s="457"/>
      <c r="AL3" s="457"/>
      <c r="AM3" s="457"/>
      <c r="AN3" s="457"/>
      <c r="AO3" s="457"/>
      <c r="AP3" s="457"/>
      <c r="AQ3" s="520"/>
      <c r="AR3" s="19"/>
    </row>
    <row r="4" spans="1:44" s="3" customFormat="1" ht="15" customHeight="1" x14ac:dyDescent="0.2">
      <c r="A4" s="306"/>
      <c r="B4" s="307"/>
      <c r="C4" s="307"/>
      <c r="D4" s="307"/>
      <c r="E4" s="307"/>
      <c r="F4" s="307"/>
      <c r="G4" s="307"/>
      <c r="H4" s="307"/>
      <c r="I4" s="307"/>
      <c r="J4" s="308"/>
      <c r="K4" s="517"/>
      <c r="L4" s="518"/>
      <c r="M4" s="518"/>
      <c r="N4" s="518"/>
      <c r="O4" s="518"/>
      <c r="P4" s="518"/>
      <c r="Q4" s="518"/>
      <c r="R4" s="518"/>
      <c r="S4" s="518"/>
      <c r="T4" s="518"/>
      <c r="U4" s="518"/>
      <c r="V4" s="518"/>
      <c r="W4" s="518"/>
      <c r="X4" s="518"/>
      <c r="Y4" s="518"/>
      <c r="Z4" s="518"/>
      <c r="AA4" s="518"/>
      <c r="AB4" s="518"/>
      <c r="AC4" s="518"/>
      <c r="AD4" s="518"/>
      <c r="AE4" s="518"/>
      <c r="AF4" s="519"/>
      <c r="AG4" s="521" t="s">
        <v>135</v>
      </c>
      <c r="AH4" s="522"/>
      <c r="AI4" s="522"/>
      <c r="AJ4" s="522"/>
      <c r="AK4" s="522"/>
      <c r="AL4" s="522"/>
      <c r="AM4" s="522"/>
      <c r="AN4" s="522"/>
      <c r="AO4" s="522"/>
      <c r="AP4" s="522"/>
      <c r="AQ4" s="523"/>
      <c r="AR4" s="19"/>
    </row>
    <row r="5" spans="1:44" s="3" customFormat="1" ht="20.100000000000001" customHeight="1" x14ac:dyDescent="0.2">
      <c r="A5" s="433" t="s">
        <v>737</v>
      </c>
      <c r="B5" s="407"/>
      <c r="C5" s="407"/>
      <c r="D5" s="407"/>
      <c r="E5" s="407"/>
      <c r="F5" s="407"/>
      <c r="G5" s="407"/>
      <c r="H5" s="407"/>
      <c r="I5" s="407"/>
      <c r="J5" s="408"/>
      <c r="K5" s="465" t="s">
        <v>725</v>
      </c>
      <c r="L5" s="466"/>
      <c r="M5" s="466"/>
      <c r="N5" s="466"/>
      <c r="O5" s="466"/>
      <c r="P5" s="466"/>
      <c r="Q5" s="466"/>
      <c r="R5" s="466"/>
      <c r="S5" s="466"/>
      <c r="T5" s="466"/>
      <c r="U5" s="466"/>
      <c r="V5" s="466"/>
      <c r="W5" s="466"/>
      <c r="X5" s="466"/>
      <c r="Y5" s="466"/>
      <c r="Z5" s="466"/>
      <c r="AA5" s="466"/>
      <c r="AB5" s="466"/>
      <c r="AC5" s="466"/>
      <c r="AD5" s="466"/>
      <c r="AE5" s="466"/>
      <c r="AF5" s="467"/>
      <c r="AG5" s="461" t="s">
        <v>244</v>
      </c>
      <c r="AH5" s="462"/>
      <c r="AI5" s="462"/>
      <c r="AJ5" s="462"/>
      <c r="AK5" s="462"/>
      <c r="AL5" s="462"/>
      <c r="AM5" s="462"/>
      <c r="AN5" s="462"/>
      <c r="AO5" s="462"/>
      <c r="AP5" s="462"/>
      <c r="AQ5" s="463"/>
    </row>
    <row r="6" spans="1:44" s="3" customFormat="1" ht="20.100000000000001" customHeight="1" x14ac:dyDescent="0.2">
      <c r="A6" s="306"/>
      <c r="B6" s="307"/>
      <c r="C6" s="307"/>
      <c r="D6" s="307"/>
      <c r="E6" s="307"/>
      <c r="F6" s="307"/>
      <c r="G6" s="307"/>
      <c r="H6" s="307"/>
      <c r="I6" s="307"/>
      <c r="J6" s="308"/>
      <c r="K6" s="468"/>
      <c r="L6" s="469"/>
      <c r="M6" s="469"/>
      <c r="N6" s="469"/>
      <c r="O6" s="469"/>
      <c r="P6" s="469"/>
      <c r="Q6" s="469"/>
      <c r="R6" s="469"/>
      <c r="S6" s="469"/>
      <c r="T6" s="469"/>
      <c r="U6" s="469"/>
      <c r="V6" s="469"/>
      <c r="W6" s="469"/>
      <c r="X6" s="469"/>
      <c r="Y6" s="469"/>
      <c r="Z6" s="469"/>
      <c r="AA6" s="469"/>
      <c r="AB6" s="469"/>
      <c r="AC6" s="469"/>
      <c r="AD6" s="469"/>
      <c r="AE6" s="469"/>
      <c r="AF6" s="470"/>
      <c r="AG6" s="524" t="s">
        <v>724</v>
      </c>
      <c r="AH6" s="525"/>
      <c r="AI6" s="525"/>
      <c r="AJ6" s="525"/>
      <c r="AK6" s="525"/>
      <c r="AL6" s="525"/>
      <c r="AM6" s="525"/>
      <c r="AN6" s="525"/>
      <c r="AO6" s="525"/>
      <c r="AP6" s="442"/>
      <c r="AQ6" s="443"/>
    </row>
    <row r="7" spans="1:44" s="3" customFormat="1" ht="20.100000000000001" customHeight="1" x14ac:dyDescent="0.2">
      <c r="A7" s="431" t="s">
        <v>3</v>
      </c>
      <c r="B7" s="318"/>
      <c r="C7" s="318"/>
      <c r="D7" s="318"/>
      <c r="E7" s="318"/>
      <c r="F7" s="318"/>
      <c r="G7" s="318"/>
      <c r="H7" s="318"/>
      <c r="I7" s="318"/>
      <c r="J7" s="432"/>
      <c r="K7" s="487" t="s">
        <v>391</v>
      </c>
      <c r="L7" s="488"/>
      <c r="M7" s="488"/>
      <c r="N7" s="488"/>
      <c r="O7" s="488"/>
      <c r="P7" s="488"/>
      <c r="Q7" s="488"/>
      <c r="R7" s="488"/>
      <c r="S7" s="488"/>
      <c r="T7" s="488"/>
      <c r="U7" s="488"/>
      <c r="V7" s="488"/>
      <c r="W7" s="488"/>
      <c r="X7" s="488"/>
      <c r="Y7" s="488"/>
      <c r="Z7" s="488"/>
      <c r="AA7" s="488"/>
      <c r="AB7" s="488"/>
      <c r="AC7" s="488"/>
      <c r="AD7" s="488"/>
      <c r="AE7" s="488"/>
      <c r="AF7" s="489"/>
      <c r="AG7" s="453" t="s">
        <v>30</v>
      </c>
      <c r="AH7" s="454"/>
      <c r="AI7" s="454"/>
      <c r="AJ7" s="454"/>
      <c r="AK7" s="454"/>
      <c r="AL7" s="454"/>
      <c r="AM7" s="454"/>
      <c r="AN7" s="454"/>
      <c r="AO7" s="454"/>
      <c r="AP7" s="454"/>
      <c r="AQ7" s="455"/>
    </row>
    <row r="8" spans="1:44" s="3" customFormat="1" ht="15" customHeight="1" x14ac:dyDescent="0.2">
      <c r="A8" s="434" t="s">
        <v>4</v>
      </c>
      <c r="B8" s="309"/>
      <c r="C8" s="309"/>
      <c r="D8" s="309"/>
      <c r="E8" s="309"/>
      <c r="F8" s="309"/>
      <c r="G8" s="309"/>
      <c r="H8" s="309"/>
      <c r="I8" s="309"/>
      <c r="J8" s="435"/>
      <c r="K8" s="510" t="s">
        <v>41</v>
      </c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486"/>
      <c r="AG8" s="511" t="s">
        <v>733</v>
      </c>
      <c r="AH8" s="512"/>
      <c r="AI8" s="512"/>
      <c r="AJ8" s="512"/>
      <c r="AK8" s="512"/>
      <c r="AL8" s="512"/>
      <c r="AM8" s="512"/>
      <c r="AN8" s="512"/>
      <c r="AO8" s="512"/>
      <c r="AP8" s="512"/>
      <c r="AQ8" s="513"/>
    </row>
    <row r="9" spans="1:44" s="3" customFormat="1" ht="15" customHeight="1" x14ac:dyDescent="0.2">
      <c r="A9" s="431" t="s">
        <v>15</v>
      </c>
      <c r="B9" s="318"/>
      <c r="C9" s="318"/>
      <c r="D9" s="318"/>
      <c r="E9" s="318"/>
      <c r="F9" s="318"/>
      <c r="G9" s="318"/>
      <c r="H9" s="318"/>
      <c r="I9" s="318"/>
      <c r="J9" s="432"/>
      <c r="K9" s="317" t="s">
        <v>14</v>
      </c>
      <c r="L9" s="318"/>
      <c r="M9" s="318"/>
      <c r="N9" s="318"/>
      <c r="O9" s="318"/>
      <c r="P9" s="318"/>
      <c r="Q9" s="318"/>
      <c r="R9" s="318"/>
      <c r="S9" s="318"/>
      <c r="T9" s="318"/>
      <c r="U9" s="432"/>
      <c r="V9" s="317" t="s">
        <v>13</v>
      </c>
      <c r="W9" s="318"/>
      <c r="X9" s="318"/>
      <c r="Y9" s="318"/>
      <c r="Z9" s="318" t="s">
        <v>731</v>
      </c>
      <c r="AA9" s="318"/>
      <c r="AB9" s="318"/>
      <c r="AC9" s="318"/>
      <c r="AD9" s="318"/>
      <c r="AE9" s="318"/>
      <c r="AF9" s="439"/>
      <c r="AG9" s="490" t="s">
        <v>11</v>
      </c>
      <c r="AH9" s="318"/>
      <c r="AI9" s="318"/>
      <c r="AJ9" s="318"/>
      <c r="AK9" s="318"/>
      <c r="AL9" s="318"/>
      <c r="AM9" s="318"/>
      <c r="AN9" s="318"/>
      <c r="AO9" s="318"/>
      <c r="AP9" s="318"/>
      <c r="AQ9" s="319"/>
    </row>
    <row r="10" spans="1:44" s="3" customFormat="1" ht="15" customHeight="1" x14ac:dyDescent="0.2">
      <c r="A10" s="434" t="s">
        <v>727</v>
      </c>
      <c r="B10" s="309"/>
      <c r="C10" s="309"/>
      <c r="D10" s="309"/>
      <c r="E10" s="309"/>
      <c r="F10" s="309"/>
      <c r="G10" s="309"/>
      <c r="H10" s="309"/>
      <c r="I10" s="309"/>
      <c r="J10" s="435"/>
      <c r="K10" s="436" t="s">
        <v>728</v>
      </c>
      <c r="L10" s="309"/>
      <c r="M10" s="309"/>
      <c r="N10" s="309"/>
      <c r="O10" s="309"/>
      <c r="P10" s="309"/>
      <c r="Q10" s="309"/>
      <c r="R10" s="309"/>
      <c r="S10" s="309"/>
      <c r="T10" s="309"/>
      <c r="U10" s="435"/>
      <c r="V10" s="436" t="s">
        <v>12</v>
      </c>
      <c r="W10" s="309"/>
      <c r="X10" s="309"/>
      <c r="Y10" s="309"/>
      <c r="Z10" s="309" t="s">
        <v>732</v>
      </c>
      <c r="AA10" s="309"/>
      <c r="AB10" s="309"/>
      <c r="AC10" s="309"/>
      <c r="AD10" s="309"/>
      <c r="AE10" s="309"/>
      <c r="AF10" s="486"/>
      <c r="AG10" s="491" t="str">
        <f>'List stavby'!B2</f>
        <v>DSP</v>
      </c>
      <c r="AH10" s="492"/>
      <c r="AI10" s="492"/>
      <c r="AJ10" s="492"/>
      <c r="AK10" s="492"/>
      <c r="AL10" s="492"/>
      <c r="AM10" s="492"/>
      <c r="AN10" s="492"/>
      <c r="AO10" s="492"/>
      <c r="AP10" s="492"/>
      <c r="AQ10" s="493"/>
    </row>
    <row r="11" spans="1:44" s="3" customFormat="1" ht="15" customHeight="1" x14ac:dyDescent="0.2">
      <c r="A11" s="431" t="s">
        <v>24</v>
      </c>
      <c r="B11" s="318"/>
      <c r="C11" s="318"/>
      <c r="D11" s="318"/>
      <c r="E11" s="318"/>
      <c r="F11" s="318"/>
      <c r="G11" s="318"/>
      <c r="H11" s="318"/>
      <c r="I11" s="318"/>
      <c r="J11" s="432"/>
      <c r="K11" s="317" t="s">
        <v>25</v>
      </c>
      <c r="L11" s="318"/>
      <c r="M11" s="318"/>
      <c r="N11" s="318"/>
      <c r="O11" s="318"/>
      <c r="P11" s="318"/>
      <c r="Q11" s="318"/>
      <c r="R11" s="318"/>
      <c r="S11" s="318"/>
      <c r="T11" s="318"/>
      <c r="U11" s="432"/>
      <c r="V11" s="317" t="s">
        <v>26</v>
      </c>
      <c r="W11" s="318"/>
      <c r="X11" s="318"/>
      <c r="Y11" s="318"/>
      <c r="Z11" s="318"/>
      <c r="AA11" s="318"/>
      <c r="AB11" s="318"/>
      <c r="AC11" s="318"/>
      <c r="AD11" s="318"/>
      <c r="AE11" s="318"/>
      <c r="AF11" s="439"/>
      <c r="AG11" s="490" t="s">
        <v>492</v>
      </c>
      <c r="AH11" s="318"/>
      <c r="AI11" s="318"/>
      <c r="AJ11" s="318"/>
      <c r="AK11" s="318"/>
      <c r="AL11" s="318"/>
      <c r="AM11" s="318"/>
      <c r="AN11" s="318"/>
      <c r="AO11" s="318"/>
      <c r="AP11" s="318"/>
      <c r="AQ11" s="319"/>
    </row>
    <row r="12" spans="1:44" s="3" customFormat="1" ht="15" customHeight="1" thickBot="1" x14ac:dyDescent="0.25">
      <c r="A12" s="334" t="s">
        <v>729</v>
      </c>
      <c r="B12" s="335"/>
      <c r="C12" s="335"/>
      <c r="D12" s="335"/>
      <c r="E12" s="335"/>
      <c r="F12" s="335"/>
      <c r="G12" s="335"/>
      <c r="H12" s="335"/>
      <c r="I12" s="335"/>
      <c r="J12" s="335"/>
      <c r="K12" s="337" t="s">
        <v>730</v>
      </c>
      <c r="L12" s="335"/>
      <c r="M12" s="335"/>
      <c r="N12" s="335"/>
      <c r="O12" s="335"/>
      <c r="P12" s="335"/>
      <c r="Q12" s="335"/>
      <c r="R12" s="335"/>
      <c r="S12" s="335"/>
      <c r="T12" s="335"/>
      <c r="U12" s="336"/>
      <c r="V12" s="337" t="s">
        <v>36</v>
      </c>
      <c r="W12" s="335"/>
      <c r="X12" s="335"/>
      <c r="Y12" s="335"/>
      <c r="Z12" s="335"/>
      <c r="AA12" s="335"/>
      <c r="AB12" s="335"/>
      <c r="AC12" s="335"/>
      <c r="AD12" s="335"/>
      <c r="AE12" s="335"/>
      <c r="AF12" s="440"/>
      <c r="AG12" s="483">
        <f>'List stavby'!B3</f>
        <v>44104</v>
      </c>
      <c r="AH12" s="484"/>
      <c r="AI12" s="484"/>
      <c r="AJ12" s="484"/>
      <c r="AK12" s="484"/>
      <c r="AL12" s="484"/>
      <c r="AM12" s="484"/>
      <c r="AN12" s="484"/>
      <c r="AO12" s="484"/>
      <c r="AP12" s="484"/>
      <c r="AQ12" s="485"/>
    </row>
    <row r="13" spans="1:44" s="3" customFormat="1" ht="9.9499999999999993" customHeight="1" thickTop="1" x14ac:dyDescent="0.2">
      <c r="A13" s="279" t="s">
        <v>494</v>
      </c>
      <c r="B13" s="280"/>
      <c r="C13" s="280"/>
      <c r="D13" s="280"/>
      <c r="E13" s="280"/>
      <c r="F13" s="280"/>
      <c r="G13" s="280"/>
      <c r="H13" s="280"/>
      <c r="I13" s="280"/>
      <c r="J13" s="281"/>
      <c r="K13" s="507" t="s">
        <v>11</v>
      </c>
      <c r="L13" s="508"/>
      <c r="M13" s="508"/>
      <c r="N13" s="508"/>
      <c r="O13" s="509"/>
      <c r="P13" s="507" t="s">
        <v>66</v>
      </c>
      <c r="Q13" s="508"/>
      <c r="R13" s="508"/>
      <c r="S13" s="508"/>
      <c r="T13" s="508"/>
      <c r="U13" s="509"/>
      <c r="V13" s="507" t="s">
        <v>90</v>
      </c>
      <c r="W13" s="508"/>
      <c r="X13" s="508"/>
      <c r="Y13" s="508"/>
      <c r="Z13" s="508"/>
      <c r="AA13" s="508"/>
      <c r="AB13" s="508"/>
      <c r="AC13" s="508"/>
      <c r="AD13" s="509"/>
      <c r="AE13" s="507" t="s">
        <v>85</v>
      </c>
      <c r="AF13" s="508"/>
      <c r="AG13" s="508"/>
      <c r="AH13" s="178" t="s">
        <v>89</v>
      </c>
      <c r="AI13" s="179"/>
      <c r="AJ13" s="179"/>
      <c r="AK13" s="179"/>
      <c r="AL13" s="179"/>
      <c r="AM13" s="179"/>
      <c r="AN13" s="178" t="s">
        <v>31</v>
      </c>
      <c r="AO13" s="179"/>
      <c r="AP13" s="179"/>
      <c r="AQ13" s="180"/>
    </row>
    <row r="14" spans="1:44" ht="15" customHeight="1" x14ac:dyDescent="0.25">
      <c r="A14" s="16" t="str">
        <f>MID('List stavby'!$B$4,1,1)</f>
        <v>S</v>
      </c>
      <c r="B14" s="17" t="str">
        <f>MID('List stavby'!$B$4,2,1)</f>
        <v>X</v>
      </c>
      <c r="C14" s="17" t="str">
        <f>MID('List stavby'!$B$4,3,1)</f>
        <v>X</v>
      </c>
      <c r="D14" s="17" t="str">
        <f>MID('List stavby'!$B$4,1,1)</f>
        <v>S</v>
      </c>
      <c r="E14" s="17" t="str">
        <f>MID('List stavby'!$B$4,1,1)</f>
        <v>S</v>
      </c>
      <c r="F14" s="17" t="str">
        <f>MID('List stavby'!$B$4,1,1)</f>
        <v>S</v>
      </c>
      <c r="G14" s="17" t="str">
        <f>MID('List stavby'!$B$4,1,1)</f>
        <v>S</v>
      </c>
      <c r="H14" s="17" t="str">
        <f>MID('List stavby'!$B$4,1,1)</f>
        <v>S</v>
      </c>
      <c r="I14" s="17" t="str">
        <f>MID('List stavby'!$B$4,1,1)</f>
        <v>S</v>
      </c>
      <c r="J14" s="17" t="str">
        <f>MID('List stavby'!$B$4,1,1)</f>
        <v>S</v>
      </c>
      <c r="K14" s="17" t="s">
        <v>1</v>
      </c>
      <c r="L14" s="17" t="str">
        <f>IF(MID(AG10,1,1)="","X",MID(AG10,1,1))</f>
        <v>D</v>
      </c>
      <c r="M14" s="17" t="str">
        <f>IF(MID(AG10,2,1)="","X",MID(AG10,2,1))</f>
        <v>S</v>
      </c>
      <c r="N14" s="17" t="str">
        <f>IF(MID(AG10,3,1)="","X",MID(AG10,3,1))</f>
        <v>P</v>
      </c>
      <c r="O14" s="17" t="str">
        <f>IF(MID(AG10,4,1)="","X",MID(AG10,4,1))</f>
        <v>X</v>
      </c>
      <c r="P14" s="17" t="s">
        <v>1</v>
      </c>
      <c r="Q14" s="17" t="str">
        <f>MID(AG4,1,1)</f>
        <v>D</v>
      </c>
      <c r="R14" s="17" t="str">
        <f>IF(MID(AG4,3,1)="","X",MID(AG4,3,1))</f>
        <v>2</v>
      </c>
      <c r="S14" s="17" t="str">
        <f>IF(MID(AG4,5,1)="","X",MID(AG4,5,1))</f>
        <v>1</v>
      </c>
      <c r="T14" s="17" t="str">
        <f>IF(MID(AG4,7,1)="","X",IF(MID(AG4,8,1)="","0",IF(MID(AG4,7,1)="","X",MID(AG4,7,1))))</f>
        <v>0</v>
      </c>
      <c r="U14" s="17" t="str">
        <f>IF(MID(AG4,7,1)="","X",IF(MID(AG4,8,1)="",MID(AG4,7,1),MID(AG4,8,1)))</f>
        <v>3</v>
      </c>
      <c r="V14" s="17" t="s">
        <v>1</v>
      </c>
      <c r="W14" s="17" t="str">
        <f>IF(MID(SUBSTITUTE(AG6," ",""),1,1)="","X",MID(SUBSTITUTE(AG6," ",""),1,1))</f>
        <v>S</v>
      </c>
      <c r="X14" s="17" t="str">
        <f>IF(MID(SUBSTITUTE(AG6," ",""),2,1)="","X",MID(SUBSTITUTE(AG6," ",""),2,1))</f>
        <v>O</v>
      </c>
      <c r="Y14" s="17" t="str">
        <f>IF(MID(SUBSTITUTE(AG6," ",""),3,1)="","X",MID(SUBSTITUTE(AG6," ",""),3,1))</f>
        <v>5</v>
      </c>
      <c r="Z14" s="17" t="str">
        <f>IF(MID(SUBSTITUTE(AG6," ",""),4,1)="","X",MID(SUBSTITUTE(AG6," ",""),4,1))</f>
        <v>2</v>
      </c>
      <c r="AA14" s="17" t="str">
        <f>IF(MID(SUBSTITUTE(AG6," ",""),6,1)="","X",MID(SUBSTITUTE(AG6," ",""),6,1))</f>
        <v>1</v>
      </c>
      <c r="AB14" s="17" t="str">
        <f>IF(MID(SUBSTITUTE(AG6," ",""),7,1)="","X",MID(SUBSTITUTE(AG6," ",""),7,1))</f>
        <v>3</v>
      </c>
      <c r="AC14" s="17" t="str">
        <f>IF(MID(SUBSTITUTE(AG6," ",""),9,1)="","X",MID(SUBSTITUTE(AG6," ",""),9,1))</f>
        <v>0</v>
      </c>
      <c r="AD14" s="17" t="str">
        <f>IF(MID(SUBSTITUTE(AG6," ",""),10,1)="","X",MID(SUBSTITUTE(AG6," ",""),10,1))</f>
        <v>2</v>
      </c>
      <c r="AE14" s="17" t="s">
        <v>1</v>
      </c>
      <c r="AF14" s="17" t="str">
        <f>IF(MID(SUBSTITUTE(AP6," ",""),2,1)="","X",MID(SUBSTITUTE(AP6," ",""),2,1))</f>
        <v>X</v>
      </c>
      <c r="AG14" s="17" t="str">
        <f>IF(MID(SUBSTITUTE(AP6," ",""),3,1)="","X",MID(SUBSTITUTE(AP6," ",""),3,1))</f>
        <v>X</v>
      </c>
      <c r="AH14" s="17" t="s">
        <v>1</v>
      </c>
      <c r="AI14" s="17" t="str">
        <f>IF(MID(AG8,1,1)="","X",MID(AG8,1,1))</f>
        <v>0</v>
      </c>
      <c r="AJ14" s="17" t="s">
        <v>1</v>
      </c>
      <c r="AK14" s="17" t="str">
        <f>IF(MID(AG8,3,1)="","X",MID(AG8,3,1))</f>
        <v>0</v>
      </c>
      <c r="AL14" s="17" t="str">
        <f>IF(MID(AG8,4,1)="","X",MID(AG8,4,1))</f>
        <v>0</v>
      </c>
      <c r="AM14" s="17" t="str">
        <f>IF(MID(AG8,5,1)="","X",MID(AG8,5,1))</f>
        <v>2</v>
      </c>
      <c r="AN14" s="17" t="s">
        <v>1</v>
      </c>
      <c r="AO14" s="17" t="str">
        <f>IF(MID(A2,1,1)="","X",MID(A2,1,1))</f>
        <v>0</v>
      </c>
      <c r="AP14" s="17" t="str">
        <f>IF(MID(A2,2,1)="","X",IF(MID(A2,3,1)="","0",IF(MID(A2,2,1)="","X",MID(A2,2,1))))</f>
        <v>0</v>
      </c>
      <c r="AQ14" s="18" t="str">
        <f>IF(MID(A2,2,1)="","X",IF(MID(A2,3,1)="",MID(A2,2,1),MID(A2,3,1)))</f>
        <v>0</v>
      </c>
    </row>
    <row r="15" spans="1:44" ht="15" customHeight="1" x14ac:dyDescent="0.25">
      <c r="A15" s="506" t="s">
        <v>222</v>
      </c>
      <c r="B15" s="506"/>
      <c r="C15" s="506"/>
      <c r="D15" s="506"/>
      <c r="E15" s="506"/>
      <c r="F15" s="506"/>
      <c r="G15" s="506"/>
      <c r="H15" s="506"/>
      <c r="I15" s="506"/>
      <c r="J15" s="506"/>
      <c r="K15" s="506"/>
      <c r="L15" s="506"/>
      <c r="M15" s="506"/>
      <c r="N15" s="506"/>
      <c r="O15" s="506"/>
      <c r="P15" s="506"/>
      <c r="Q15" s="506"/>
      <c r="R15" s="506"/>
      <c r="S15" s="506"/>
      <c r="T15" s="506"/>
      <c r="U15" s="506"/>
      <c r="V15" s="506"/>
      <c r="W15" s="506"/>
      <c r="X15" s="506"/>
      <c r="Y15" s="506"/>
      <c r="Z15" s="506"/>
      <c r="AA15" s="506"/>
      <c r="AB15" s="506"/>
      <c r="AC15" s="506"/>
      <c r="AD15" s="506"/>
      <c r="AE15" s="506"/>
      <c r="AF15" s="506"/>
      <c r="AG15" s="506"/>
      <c r="AH15" s="506"/>
      <c r="AI15" s="506"/>
      <c r="AJ15" s="506"/>
      <c r="AK15" s="506"/>
      <c r="AL15" s="506"/>
      <c r="AM15" s="506"/>
      <c r="AN15" s="506"/>
      <c r="AO15" s="506"/>
      <c r="AP15" s="506"/>
      <c r="AQ15" s="506"/>
    </row>
  </sheetData>
  <mergeCells count="47">
    <mergeCell ref="A2:E2"/>
    <mergeCell ref="F2:J2"/>
    <mergeCell ref="K2:AK2"/>
    <mergeCell ref="AL2:AQ2"/>
    <mergeCell ref="A1:E1"/>
    <mergeCell ref="F1:J1"/>
    <mergeCell ref="K1:AK1"/>
    <mergeCell ref="AL1:AQ1"/>
    <mergeCell ref="A5:J6"/>
    <mergeCell ref="K5:AF6"/>
    <mergeCell ref="AG5:AQ5"/>
    <mergeCell ref="A3:J4"/>
    <mergeCell ref="K3:AF4"/>
    <mergeCell ref="AG3:AQ3"/>
    <mergeCell ref="AG4:AQ4"/>
    <mergeCell ref="AG6:AO6"/>
    <mergeCell ref="AP6:AQ6"/>
    <mergeCell ref="A7:J7"/>
    <mergeCell ref="K7:AF7"/>
    <mergeCell ref="A8:J8"/>
    <mergeCell ref="K8:AF8"/>
    <mergeCell ref="AG8:AQ8"/>
    <mergeCell ref="AG7:AQ7"/>
    <mergeCell ref="A9:J9"/>
    <mergeCell ref="AG9:AQ9"/>
    <mergeCell ref="A10:J10"/>
    <mergeCell ref="AG10:AQ10"/>
    <mergeCell ref="K9:U9"/>
    <mergeCell ref="K10:U10"/>
    <mergeCell ref="V9:Y9"/>
    <mergeCell ref="Z9:AF9"/>
    <mergeCell ref="V10:Y10"/>
    <mergeCell ref="Z10:AF10"/>
    <mergeCell ref="A15:AQ15"/>
    <mergeCell ref="A11:J11"/>
    <mergeCell ref="AG11:AQ11"/>
    <mergeCell ref="A12:J12"/>
    <mergeCell ref="AG12:AQ12"/>
    <mergeCell ref="A13:J13"/>
    <mergeCell ref="K13:O13"/>
    <mergeCell ref="P13:U13"/>
    <mergeCell ref="V13:AD13"/>
    <mergeCell ref="AE13:AG13"/>
    <mergeCell ref="V11:AF11"/>
    <mergeCell ref="V12:AF12"/>
    <mergeCell ref="K11:U11"/>
    <mergeCell ref="K12:U12"/>
  </mergeCells>
  <dataValidations count="2">
    <dataValidation allowBlank="1" showInputMessage="1" showErrorMessage="1" promptTitle="Označení objektu" prompt="[SO XX-XX-XX]" sqref="AG6:AO6"/>
    <dataValidation type="list" allowBlank="1" showInputMessage="1" showErrorMessage="1" promptTitle="Podobjekt" prompt="[.XX]" sqref="AP6:AQ6">
      <formula1>".01,.02,.03,.04,.05,.06,.07,.08,.09,.10,.11,.12,.13,.14,.15,.16,.17,.18,.19,.20"</formula1>
    </dataValidation>
  </dataValidations>
  <pageMargins left="0.78740157480314965" right="0.59055118110236227" top="0.39370078740157483" bottom="0.39370078740157483" header="0" footer="0"/>
  <pageSetup paperSize="9" scale="74" orientation="portrait" r:id="rId1"/>
  <rowBreaks count="1" manualBreakCount="1">
    <brk id="15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'Objektová skladba'!$D$2:$D$79</xm:f>
          </x14:formula1>
          <xm:sqref>K3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opLeftCell="A19" workbookViewId="0">
      <selection activeCell="B34" sqref="B34"/>
    </sheetView>
  </sheetViews>
  <sheetFormatPr defaultRowHeight="14.25" x14ac:dyDescent="0.2"/>
  <cols>
    <col min="1" max="1" width="14.19921875" style="213" customWidth="1"/>
    <col min="2" max="3" width="15.59765625" style="213" customWidth="1"/>
    <col min="4" max="4" width="70.8984375" style="198" customWidth="1"/>
  </cols>
  <sheetData>
    <row r="1" spans="1:4" ht="34.5" customHeight="1" thickBot="1" x14ac:dyDescent="0.25">
      <c r="A1" s="214" t="s">
        <v>705</v>
      </c>
      <c r="B1" s="206" t="s">
        <v>648</v>
      </c>
      <c r="C1" s="206" t="s">
        <v>649</v>
      </c>
      <c r="D1" s="203" t="s">
        <v>650</v>
      </c>
    </row>
    <row r="2" spans="1:4" ht="15.75" customHeight="1" thickTop="1" x14ac:dyDescent="0.2">
      <c r="A2" s="215" t="s">
        <v>706</v>
      </c>
      <c r="B2" s="207" t="s">
        <v>501</v>
      </c>
      <c r="C2" s="207" t="s">
        <v>577</v>
      </c>
      <c r="D2" s="202" t="s">
        <v>651</v>
      </c>
    </row>
    <row r="3" spans="1:4" x14ac:dyDescent="0.2">
      <c r="A3" s="216" t="s">
        <v>707</v>
      </c>
      <c r="B3" s="208" t="s">
        <v>502</v>
      </c>
      <c r="C3" s="208" t="s">
        <v>578</v>
      </c>
      <c r="D3" s="199" t="s">
        <v>652</v>
      </c>
    </row>
    <row r="4" spans="1:4" x14ac:dyDescent="0.2">
      <c r="A4" s="216" t="s">
        <v>708</v>
      </c>
      <c r="B4" s="208" t="s">
        <v>503</v>
      </c>
      <c r="C4" s="208" t="s">
        <v>579</v>
      </c>
      <c r="D4" s="199" t="s">
        <v>653</v>
      </c>
    </row>
    <row r="5" spans="1:4" x14ac:dyDescent="0.2">
      <c r="A5" s="216" t="s">
        <v>709</v>
      </c>
      <c r="B5" s="208" t="s">
        <v>504</v>
      </c>
      <c r="C5" s="208" t="s">
        <v>580</v>
      </c>
      <c r="D5" s="199" t="s">
        <v>654</v>
      </c>
    </row>
    <row r="6" spans="1:4" x14ac:dyDescent="0.2">
      <c r="A6" s="216" t="s">
        <v>710</v>
      </c>
      <c r="B6" s="208" t="s">
        <v>505</v>
      </c>
      <c r="C6" s="208" t="s">
        <v>581</v>
      </c>
      <c r="D6" s="199" t="s">
        <v>655</v>
      </c>
    </row>
    <row r="7" spans="1:4" x14ac:dyDescent="0.2">
      <c r="A7" s="216" t="s">
        <v>711</v>
      </c>
      <c r="B7" s="208" t="s">
        <v>506</v>
      </c>
      <c r="C7" s="208" t="s">
        <v>582</v>
      </c>
      <c r="D7" s="199" t="s">
        <v>104</v>
      </c>
    </row>
    <row r="8" spans="1:4" ht="15" thickBot="1" x14ac:dyDescent="0.25">
      <c r="A8" s="217" t="s">
        <v>712</v>
      </c>
      <c r="B8" s="209" t="s">
        <v>507</v>
      </c>
      <c r="C8" s="209" t="s">
        <v>583</v>
      </c>
      <c r="D8" s="201" t="s">
        <v>106</v>
      </c>
    </row>
    <row r="9" spans="1:4" ht="15" thickTop="1" x14ac:dyDescent="0.2">
      <c r="A9" s="215" t="s">
        <v>713</v>
      </c>
      <c r="B9" s="207" t="s">
        <v>508</v>
      </c>
      <c r="C9" s="207" t="s">
        <v>584</v>
      </c>
      <c r="D9" s="202" t="s">
        <v>110</v>
      </c>
    </row>
    <row r="10" spans="1:4" x14ac:dyDescent="0.2">
      <c r="A10" s="216" t="s">
        <v>156</v>
      </c>
      <c r="B10" s="208" t="s">
        <v>509</v>
      </c>
      <c r="C10" s="208" t="s">
        <v>585</v>
      </c>
      <c r="D10" s="199" t="s">
        <v>111</v>
      </c>
    </row>
    <row r="11" spans="1:4" x14ac:dyDescent="0.2">
      <c r="A11" s="216" t="s">
        <v>157</v>
      </c>
      <c r="B11" s="208" t="s">
        <v>510</v>
      </c>
      <c r="C11" s="208" t="s">
        <v>586</v>
      </c>
      <c r="D11" s="199" t="s">
        <v>112</v>
      </c>
    </row>
    <row r="12" spans="1:4" x14ac:dyDescent="0.2">
      <c r="A12" s="216" t="s">
        <v>714</v>
      </c>
      <c r="B12" s="208" t="s">
        <v>511</v>
      </c>
      <c r="C12" s="208" t="s">
        <v>587</v>
      </c>
      <c r="D12" s="199" t="s">
        <v>656</v>
      </c>
    </row>
    <row r="13" spans="1:4" x14ac:dyDescent="0.2">
      <c r="A13" s="216" t="s">
        <v>158</v>
      </c>
      <c r="B13" s="208" t="s">
        <v>717</v>
      </c>
      <c r="C13" s="208" t="s">
        <v>716</v>
      </c>
      <c r="D13" s="199" t="s">
        <v>715</v>
      </c>
    </row>
    <row r="14" spans="1:4" x14ac:dyDescent="0.2">
      <c r="A14" s="216" t="s">
        <v>116</v>
      </c>
      <c r="B14" s="208" t="s">
        <v>512</v>
      </c>
      <c r="C14" s="208" t="s">
        <v>588</v>
      </c>
      <c r="D14" s="199" t="s">
        <v>117</v>
      </c>
    </row>
    <row r="15" spans="1:4" x14ac:dyDescent="0.2">
      <c r="A15" s="216" t="s">
        <v>118</v>
      </c>
      <c r="B15" s="208" t="s">
        <v>513</v>
      </c>
      <c r="C15" s="208" t="s">
        <v>589</v>
      </c>
      <c r="D15" s="199" t="s">
        <v>657</v>
      </c>
    </row>
    <row r="16" spans="1:4" x14ac:dyDescent="0.2">
      <c r="A16" s="216" t="s">
        <v>153</v>
      </c>
      <c r="B16" s="208" t="s">
        <v>514</v>
      </c>
      <c r="C16" s="208" t="s">
        <v>590</v>
      </c>
      <c r="D16" s="199" t="s">
        <v>152</v>
      </c>
    </row>
    <row r="17" spans="1:4" x14ac:dyDescent="0.2">
      <c r="A17" s="216" t="s">
        <v>154</v>
      </c>
      <c r="B17" s="208" t="s">
        <v>515</v>
      </c>
      <c r="C17" s="208" t="s">
        <v>591</v>
      </c>
      <c r="D17" s="199" t="s">
        <v>155</v>
      </c>
    </row>
    <row r="18" spans="1:4" ht="15" thickBot="1" x14ac:dyDescent="0.25">
      <c r="A18" s="217" t="s">
        <v>150</v>
      </c>
      <c r="B18" s="209" t="s">
        <v>516</v>
      </c>
      <c r="C18" s="209" t="s">
        <v>592</v>
      </c>
      <c r="D18" s="201" t="s">
        <v>500</v>
      </c>
    </row>
    <row r="19" spans="1:4" ht="15" thickTop="1" x14ac:dyDescent="0.2">
      <c r="A19" s="215" t="s">
        <v>159</v>
      </c>
      <c r="B19" s="207" t="s">
        <v>517</v>
      </c>
      <c r="C19" s="207" t="s">
        <v>593</v>
      </c>
      <c r="D19" s="202" t="s">
        <v>658</v>
      </c>
    </row>
    <row r="20" spans="1:4" x14ac:dyDescent="0.2">
      <c r="A20" s="216" t="s">
        <v>160</v>
      </c>
      <c r="B20" s="208" t="s">
        <v>518</v>
      </c>
      <c r="C20" s="208" t="s">
        <v>594</v>
      </c>
      <c r="D20" s="199" t="s">
        <v>659</v>
      </c>
    </row>
    <row r="21" spans="1:4" x14ac:dyDescent="0.2">
      <c r="A21" s="216" t="s">
        <v>161</v>
      </c>
      <c r="B21" s="208" t="s">
        <v>519</v>
      </c>
      <c r="C21" s="208" t="s">
        <v>595</v>
      </c>
      <c r="D21" s="199" t="s">
        <v>660</v>
      </c>
    </row>
    <row r="22" spans="1:4" x14ac:dyDescent="0.2">
      <c r="A22" s="216" t="s">
        <v>162</v>
      </c>
      <c r="B22" s="208" t="s">
        <v>520</v>
      </c>
      <c r="C22" s="208" t="s">
        <v>596</v>
      </c>
      <c r="D22" s="199" t="s">
        <v>661</v>
      </c>
    </row>
    <row r="23" spans="1:4" x14ac:dyDescent="0.2">
      <c r="A23" s="216" t="s">
        <v>163</v>
      </c>
      <c r="B23" s="208" t="s">
        <v>521</v>
      </c>
      <c r="C23" s="208" t="s">
        <v>597</v>
      </c>
      <c r="D23" s="199" t="s">
        <v>662</v>
      </c>
    </row>
    <row r="24" spans="1:4" x14ac:dyDescent="0.2">
      <c r="A24" s="216" t="s">
        <v>164</v>
      </c>
      <c r="B24" s="208" t="s">
        <v>522</v>
      </c>
      <c r="C24" s="208" t="s">
        <v>598</v>
      </c>
      <c r="D24" s="199" t="s">
        <v>663</v>
      </c>
    </row>
    <row r="25" spans="1:4" x14ac:dyDescent="0.2">
      <c r="A25" s="216" t="s">
        <v>165</v>
      </c>
      <c r="B25" s="208" t="s">
        <v>523</v>
      </c>
      <c r="C25" s="208" t="s">
        <v>599</v>
      </c>
      <c r="D25" s="199" t="s">
        <v>664</v>
      </c>
    </row>
    <row r="26" spans="1:4" x14ac:dyDescent="0.2">
      <c r="A26" s="216" t="s">
        <v>166</v>
      </c>
      <c r="B26" s="208" t="s">
        <v>524</v>
      </c>
      <c r="C26" s="208" t="s">
        <v>600</v>
      </c>
      <c r="D26" s="199" t="s">
        <v>127</v>
      </c>
    </row>
    <row r="27" spans="1:4" ht="15" thickBot="1" x14ac:dyDescent="0.25">
      <c r="A27" s="217" t="s">
        <v>128</v>
      </c>
      <c r="B27" s="209" t="s">
        <v>525</v>
      </c>
      <c r="C27" s="209" t="s">
        <v>601</v>
      </c>
      <c r="D27" s="201" t="s">
        <v>129</v>
      </c>
    </row>
    <row r="28" spans="1:4" ht="15" thickTop="1" x14ac:dyDescent="0.2">
      <c r="A28" s="215" t="s">
        <v>167</v>
      </c>
      <c r="B28" s="207" t="s">
        <v>526</v>
      </c>
      <c r="C28" s="207" t="s">
        <v>602</v>
      </c>
      <c r="D28" s="202" t="s">
        <v>665</v>
      </c>
    </row>
    <row r="29" spans="1:4" x14ac:dyDescent="0.2">
      <c r="A29" s="216" t="s">
        <v>168</v>
      </c>
      <c r="B29" s="208" t="s">
        <v>527</v>
      </c>
      <c r="C29" s="208" t="s">
        <v>603</v>
      </c>
      <c r="D29" s="199" t="s">
        <v>666</v>
      </c>
    </row>
    <row r="30" spans="1:4" x14ac:dyDescent="0.2">
      <c r="A30" s="216" t="s">
        <v>170</v>
      </c>
      <c r="B30" s="208" t="s">
        <v>528</v>
      </c>
      <c r="C30" s="208" t="s">
        <v>604</v>
      </c>
      <c r="D30" s="199" t="s">
        <v>169</v>
      </c>
    </row>
    <row r="31" spans="1:4" x14ac:dyDescent="0.2">
      <c r="A31" s="216" t="s">
        <v>171</v>
      </c>
      <c r="B31" s="208" t="s">
        <v>529</v>
      </c>
      <c r="C31" s="208" t="s">
        <v>605</v>
      </c>
      <c r="D31" s="199" t="s">
        <v>133</v>
      </c>
    </row>
    <row r="32" spans="1:4" ht="15" thickBot="1" x14ac:dyDescent="0.25">
      <c r="A32" s="217" t="s">
        <v>718</v>
      </c>
      <c r="B32" s="209" t="s">
        <v>530</v>
      </c>
      <c r="C32" s="209" t="s">
        <v>606</v>
      </c>
      <c r="D32" s="201" t="s">
        <v>667</v>
      </c>
    </row>
    <row r="33" spans="1:4" ht="15" thickTop="1" x14ac:dyDescent="0.2">
      <c r="A33" s="215" t="s">
        <v>39</v>
      </c>
      <c r="B33" s="207" t="s">
        <v>719</v>
      </c>
      <c r="C33" s="207">
        <v>10</v>
      </c>
      <c r="D33" s="202" t="s">
        <v>668</v>
      </c>
    </row>
    <row r="34" spans="1:4" x14ac:dyDescent="0.2">
      <c r="A34" s="216" t="s">
        <v>39</v>
      </c>
      <c r="B34" s="208" t="s">
        <v>531</v>
      </c>
      <c r="C34" s="208" t="s">
        <v>226</v>
      </c>
      <c r="D34" s="199" t="s">
        <v>669</v>
      </c>
    </row>
    <row r="35" spans="1:4" x14ac:dyDescent="0.2">
      <c r="A35" s="216" t="s">
        <v>39</v>
      </c>
      <c r="B35" s="208" t="s">
        <v>532</v>
      </c>
      <c r="C35" s="208" t="s">
        <v>384</v>
      </c>
      <c r="D35" s="199" t="s">
        <v>670</v>
      </c>
    </row>
    <row r="36" spans="1:4" x14ac:dyDescent="0.2">
      <c r="A36" s="216" t="s">
        <v>134</v>
      </c>
      <c r="B36" s="208" t="s">
        <v>533</v>
      </c>
      <c r="C36" s="208" t="s">
        <v>382</v>
      </c>
      <c r="D36" s="199" t="s">
        <v>194</v>
      </c>
    </row>
    <row r="37" spans="1:4" x14ac:dyDescent="0.2">
      <c r="A37" s="216" t="s">
        <v>135</v>
      </c>
      <c r="B37" s="208" t="s">
        <v>534</v>
      </c>
      <c r="C37" s="208" t="s">
        <v>607</v>
      </c>
      <c r="D37" s="199" t="s">
        <v>671</v>
      </c>
    </row>
    <row r="38" spans="1:4" x14ac:dyDescent="0.2">
      <c r="A38" s="216" t="s">
        <v>39</v>
      </c>
      <c r="B38" s="208" t="s">
        <v>535</v>
      </c>
      <c r="C38" s="208" t="s">
        <v>608</v>
      </c>
      <c r="D38" s="199" t="s">
        <v>672</v>
      </c>
    </row>
    <row r="39" spans="1:4" x14ac:dyDescent="0.2">
      <c r="A39" s="216" t="s">
        <v>136</v>
      </c>
      <c r="B39" s="208" t="s">
        <v>536</v>
      </c>
      <c r="C39" s="208" t="s">
        <v>609</v>
      </c>
      <c r="D39" s="199" t="s">
        <v>673</v>
      </c>
    </row>
    <row r="40" spans="1:4" x14ac:dyDescent="0.2">
      <c r="A40" s="216" t="s">
        <v>136</v>
      </c>
      <c r="B40" s="208" t="s">
        <v>537</v>
      </c>
      <c r="C40" s="208" t="s">
        <v>610</v>
      </c>
      <c r="D40" s="199" t="s">
        <v>674</v>
      </c>
    </row>
    <row r="41" spans="1:4" x14ac:dyDescent="0.2">
      <c r="A41" s="216" t="s">
        <v>136</v>
      </c>
      <c r="B41" s="208" t="s">
        <v>538</v>
      </c>
      <c r="C41" s="208" t="s">
        <v>611</v>
      </c>
      <c r="D41" s="199" t="s">
        <v>675</v>
      </c>
    </row>
    <row r="42" spans="1:4" x14ac:dyDescent="0.2">
      <c r="A42" s="216" t="s">
        <v>136</v>
      </c>
      <c r="B42" s="208" t="s">
        <v>539</v>
      </c>
      <c r="C42" s="208" t="s">
        <v>612</v>
      </c>
      <c r="D42" s="199" t="s">
        <v>676</v>
      </c>
    </row>
    <row r="43" spans="1:4" x14ac:dyDescent="0.2">
      <c r="A43" s="216" t="s">
        <v>136</v>
      </c>
      <c r="B43" s="208" t="s">
        <v>540</v>
      </c>
      <c r="C43" s="208" t="s">
        <v>613</v>
      </c>
      <c r="D43" s="199" t="s">
        <v>677</v>
      </c>
    </row>
    <row r="44" spans="1:4" x14ac:dyDescent="0.2">
      <c r="A44" s="216" t="s">
        <v>136</v>
      </c>
      <c r="B44" s="208" t="s">
        <v>541</v>
      </c>
      <c r="C44" s="208" t="s">
        <v>383</v>
      </c>
      <c r="D44" s="199" t="s">
        <v>678</v>
      </c>
    </row>
    <row r="45" spans="1:4" x14ac:dyDescent="0.2">
      <c r="A45" s="216" t="s">
        <v>137</v>
      </c>
      <c r="B45" s="208" t="s">
        <v>542</v>
      </c>
      <c r="C45" s="208" t="s">
        <v>227</v>
      </c>
      <c r="D45" s="199" t="s">
        <v>197</v>
      </c>
    </row>
    <row r="46" spans="1:4" x14ac:dyDescent="0.2">
      <c r="A46" s="216" t="s">
        <v>138</v>
      </c>
      <c r="B46" s="208" t="s">
        <v>543</v>
      </c>
      <c r="C46" s="208" t="s">
        <v>614</v>
      </c>
      <c r="D46" s="199" t="s">
        <v>679</v>
      </c>
    </row>
    <row r="47" spans="1:4" x14ac:dyDescent="0.2">
      <c r="A47" s="216" t="s">
        <v>138</v>
      </c>
      <c r="B47" s="208" t="s">
        <v>544</v>
      </c>
      <c r="C47" s="208" t="s">
        <v>615</v>
      </c>
      <c r="D47" s="199" t="s">
        <v>680</v>
      </c>
    </row>
    <row r="48" spans="1:4" x14ac:dyDescent="0.2">
      <c r="A48" s="216" t="s">
        <v>138</v>
      </c>
      <c r="B48" s="208" t="s">
        <v>545</v>
      </c>
      <c r="C48" s="208" t="s">
        <v>616</v>
      </c>
      <c r="D48" s="199" t="s">
        <v>681</v>
      </c>
    </row>
    <row r="49" spans="1:4" x14ac:dyDescent="0.2">
      <c r="A49" s="216" t="s">
        <v>139</v>
      </c>
      <c r="B49" s="208" t="s">
        <v>546</v>
      </c>
      <c r="C49" s="208" t="s">
        <v>617</v>
      </c>
      <c r="D49" s="199" t="s">
        <v>199</v>
      </c>
    </row>
    <row r="50" spans="1:4" x14ac:dyDescent="0.2">
      <c r="A50" s="216" t="s">
        <v>140</v>
      </c>
      <c r="B50" s="208" t="s">
        <v>547</v>
      </c>
      <c r="C50" s="208" t="s">
        <v>618</v>
      </c>
      <c r="D50" s="199" t="s">
        <v>200</v>
      </c>
    </row>
    <row r="51" spans="1:4" x14ac:dyDescent="0.2">
      <c r="A51" s="216" t="s">
        <v>140</v>
      </c>
      <c r="B51" s="208" t="s">
        <v>548</v>
      </c>
      <c r="C51" s="208" t="s">
        <v>619</v>
      </c>
      <c r="D51" s="199" t="s">
        <v>682</v>
      </c>
    </row>
    <row r="52" spans="1:4" x14ac:dyDescent="0.2">
      <c r="A52" s="216" t="s">
        <v>140</v>
      </c>
      <c r="B52" s="208" t="s">
        <v>549</v>
      </c>
      <c r="C52" s="208" t="s">
        <v>620</v>
      </c>
      <c r="D52" s="199" t="s">
        <v>683</v>
      </c>
    </row>
    <row r="53" spans="1:4" x14ac:dyDescent="0.2">
      <c r="A53" s="216" t="s">
        <v>140</v>
      </c>
      <c r="B53" s="208" t="s">
        <v>550</v>
      </c>
      <c r="C53" s="208" t="s">
        <v>621</v>
      </c>
      <c r="D53" s="199" t="s">
        <v>684</v>
      </c>
    </row>
    <row r="54" spans="1:4" x14ac:dyDescent="0.2">
      <c r="A54" s="216" t="s">
        <v>141</v>
      </c>
      <c r="B54" s="208" t="s">
        <v>551</v>
      </c>
      <c r="C54" s="208" t="s">
        <v>622</v>
      </c>
      <c r="D54" s="199" t="s">
        <v>201</v>
      </c>
    </row>
    <row r="55" spans="1:4" ht="15" thickBot="1" x14ac:dyDescent="0.25">
      <c r="A55" s="218" t="s">
        <v>142</v>
      </c>
      <c r="B55" s="210" t="s">
        <v>552</v>
      </c>
      <c r="C55" s="210" t="s">
        <v>623</v>
      </c>
      <c r="D55" s="205" t="s">
        <v>202</v>
      </c>
    </row>
    <row r="56" spans="1:4" ht="15" thickTop="1" x14ac:dyDescent="0.2">
      <c r="A56" s="219" t="s">
        <v>172</v>
      </c>
      <c r="B56" s="211" t="s">
        <v>553</v>
      </c>
      <c r="C56" s="211" t="s">
        <v>624</v>
      </c>
      <c r="D56" s="204" t="s">
        <v>685</v>
      </c>
    </row>
    <row r="57" spans="1:4" x14ac:dyDescent="0.2">
      <c r="A57" s="216" t="s">
        <v>172</v>
      </c>
      <c r="B57" s="208" t="s">
        <v>554</v>
      </c>
      <c r="C57" s="208" t="s">
        <v>625</v>
      </c>
      <c r="D57" s="199" t="s">
        <v>686</v>
      </c>
    </row>
    <row r="58" spans="1:4" x14ac:dyDescent="0.2">
      <c r="A58" s="216" t="s">
        <v>172</v>
      </c>
      <c r="B58" s="208" t="s">
        <v>555</v>
      </c>
      <c r="C58" s="208" t="s">
        <v>626</v>
      </c>
      <c r="D58" s="199" t="s">
        <v>687</v>
      </c>
    </row>
    <row r="59" spans="1:4" x14ac:dyDescent="0.2">
      <c r="A59" s="216" t="s">
        <v>173</v>
      </c>
      <c r="B59" s="208" t="s">
        <v>556</v>
      </c>
      <c r="C59" s="208" t="s">
        <v>627</v>
      </c>
      <c r="D59" s="199" t="s">
        <v>721</v>
      </c>
    </row>
    <row r="60" spans="1:4" x14ac:dyDescent="0.2">
      <c r="A60" s="216" t="s">
        <v>173</v>
      </c>
      <c r="B60" s="208" t="s">
        <v>557</v>
      </c>
      <c r="C60" s="208" t="s">
        <v>628</v>
      </c>
      <c r="D60" s="199" t="s">
        <v>688</v>
      </c>
    </row>
    <row r="61" spans="1:4" x14ac:dyDescent="0.2">
      <c r="A61" s="216" t="s">
        <v>174</v>
      </c>
      <c r="B61" s="208" t="s">
        <v>558</v>
      </c>
      <c r="C61" s="208" t="s">
        <v>629</v>
      </c>
      <c r="D61" s="199" t="s">
        <v>689</v>
      </c>
    </row>
    <row r="62" spans="1:4" x14ac:dyDescent="0.2">
      <c r="A62" s="216" t="s">
        <v>175</v>
      </c>
      <c r="B62" s="208" t="s">
        <v>559</v>
      </c>
      <c r="C62" s="208" t="s">
        <v>630</v>
      </c>
      <c r="D62" s="199" t="s">
        <v>690</v>
      </c>
    </row>
    <row r="63" spans="1:4" x14ac:dyDescent="0.2">
      <c r="A63" s="216" t="s">
        <v>176</v>
      </c>
      <c r="B63" s="208" t="s">
        <v>560</v>
      </c>
      <c r="C63" s="208" t="s">
        <v>631</v>
      </c>
      <c r="D63" s="199" t="s">
        <v>691</v>
      </c>
    </row>
    <row r="64" spans="1:4" ht="15" thickBot="1" x14ac:dyDescent="0.25">
      <c r="A64" s="217" t="s">
        <v>177</v>
      </c>
      <c r="B64" s="209" t="s">
        <v>561</v>
      </c>
      <c r="C64" s="209" t="s">
        <v>632</v>
      </c>
      <c r="D64" s="201" t="s">
        <v>692</v>
      </c>
    </row>
    <row r="65" spans="1:4" ht="15" thickTop="1" x14ac:dyDescent="0.2">
      <c r="A65" s="215" t="s">
        <v>178</v>
      </c>
      <c r="B65" s="207" t="s">
        <v>562</v>
      </c>
      <c r="C65" s="207" t="s">
        <v>633</v>
      </c>
      <c r="D65" s="202" t="s">
        <v>693</v>
      </c>
    </row>
    <row r="66" spans="1:4" x14ac:dyDescent="0.2">
      <c r="A66" s="216" t="s">
        <v>179</v>
      </c>
      <c r="B66" s="208" t="s">
        <v>563</v>
      </c>
      <c r="C66" s="208" t="s">
        <v>634</v>
      </c>
      <c r="D66" s="199" t="s">
        <v>694</v>
      </c>
    </row>
    <row r="67" spans="1:4" x14ac:dyDescent="0.2">
      <c r="A67" s="216" t="s">
        <v>180</v>
      </c>
      <c r="B67" s="208" t="s">
        <v>564</v>
      </c>
      <c r="C67" s="208" t="s">
        <v>635</v>
      </c>
      <c r="D67" s="199" t="s">
        <v>210</v>
      </c>
    </row>
    <row r="68" spans="1:4" x14ac:dyDescent="0.2">
      <c r="A68" s="216" t="s">
        <v>181</v>
      </c>
      <c r="B68" s="208" t="s">
        <v>565</v>
      </c>
      <c r="C68" s="208" t="s">
        <v>636</v>
      </c>
      <c r="D68" s="199" t="s">
        <v>695</v>
      </c>
    </row>
    <row r="69" spans="1:4" x14ac:dyDescent="0.2">
      <c r="A69" s="216" t="s">
        <v>182</v>
      </c>
      <c r="B69" s="208" t="s">
        <v>566</v>
      </c>
      <c r="C69" s="208" t="s">
        <v>637</v>
      </c>
      <c r="D69" s="199" t="s">
        <v>696</v>
      </c>
    </row>
    <row r="70" spans="1:4" x14ac:dyDescent="0.2">
      <c r="A70" s="216" t="s">
        <v>183</v>
      </c>
      <c r="B70" s="208" t="s">
        <v>567</v>
      </c>
      <c r="C70" s="208" t="s">
        <v>638</v>
      </c>
      <c r="D70" s="199" t="s">
        <v>697</v>
      </c>
    </row>
    <row r="71" spans="1:4" x14ac:dyDescent="0.2">
      <c r="A71" s="216" t="s">
        <v>184</v>
      </c>
      <c r="B71" s="208" t="s">
        <v>568</v>
      </c>
      <c r="C71" s="208" t="s">
        <v>639</v>
      </c>
      <c r="D71" s="199" t="s">
        <v>698</v>
      </c>
    </row>
    <row r="72" spans="1:4" ht="15" thickBot="1" x14ac:dyDescent="0.25">
      <c r="A72" s="217" t="s">
        <v>185</v>
      </c>
      <c r="B72" s="209" t="s">
        <v>569</v>
      </c>
      <c r="C72" s="209" t="s">
        <v>640</v>
      </c>
      <c r="D72" s="201" t="s">
        <v>699</v>
      </c>
    </row>
    <row r="73" spans="1:4" ht="15" thickTop="1" x14ac:dyDescent="0.2">
      <c r="A73" s="215" t="s">
        <v>187</v>
      </c>
      <c r="B73" s="207" t="s">
        <v>570</v>
      </c>
      <c r="C73" s="207" t="s">
        <v>641</v>
      </c>
      <c r="D73" s="202" t="s">
        <v>700</v>
      </c>
    </row>
    <row r="74" spans="1:4" x14ac:dyDescent="0.2">
      <c r="A74" s="216" t="s">
        <v>187</v>
      </c>
      <c r="B74" s="208" t="s">
        <v>571</v>
      </c>
      <c r="C74" s="208" t="s">
        <v>642</v>
      </c>
      <c r="D74" s="199" t="s">
        <v>701</v>
      </c>
    </row>
    <row r="75" spans="1:4" x14ac:dyDescent="0.2">
      <c r="A75" s="216" t="s">
        <v>187</v>
      </c>
      <c r="B75" s="208" t="s">
        <v>572</v>
      </c>
      <c r="C75" s="208" t="s">
        <v>643</v>
      </c>
      <c r="D75" s="199" t="s">
        <v>702</v>
      </c>
    </row>
    <row r="76" spans="1:4" x14ac:dyDescent="0.2">
      <c r="A76" s="216" t="s">
        <v>187</v>
      </c>
      <c r="B76" s="208" t="s">
        <v>573</v>
      </c>
      <c r="C76" s="208" t="s">
        <v>644</v>
      </c>
      <c r="D76" s="199" t="s">
        <v>703</v>
      </c>
    </row>
    <row r="77" spans="1:4" x14ac:dyDescent="0.2">
      <c r="A77" s="216" t="s">
        <v>187</v>
      </c>
      <c r="B77" s="208" t="s">
        <v>574</v>
      </c>
      <c r="C77" s="208" t="s">
        <v>645</v>
      </c>
      <c r="D77" s="199" t="s">
        <v>704</v>
      </c>
    </row>
    <row r="78" spans="1:4" x14ac:dyDescent="0.2">
      <c r="A78" s="216" t="s">
        <v>188</v>
      </c>
      <c r="B78" s="208" t="s">
        <v>575</v>
      </c>
      <c r="C78" s="208" t="s">
        <v>646</v>
      </c>
      <c r="D78" s="199" t="s">
        <v>218</v>
      </c>
    </row>
    <row r="79" spans="1:4" ht="15" thickBot="1" x14ac:dyDescent="0.25">
      <c r="A79" s="220" t="s">
        <v>189</v>
      </c>
      <c r="B79" s="212" t="s">
        <v>576</v>
      </c>
      <c r="C79" s="212" t="s">
        <v>647</v>
      </c>
      <c r="D79" s="200" t="s">
        <v>219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zoomScale="55" zoomScaleNormal="55" workbookViewId="0">
      <selection activeCell="G10" sqref="G1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21" t="s">
        <v>240</v>
      </c>
      <c r="B1" s="122"/>
      <c r="C1" s="122"/>
      <c r="D1" s="541"/>
      <c r="E1" s="541"/>
      <c r="F1" s="541"/>
      <c r="G1" s="541"/>
      <c r="H1" s="541"/>
      <c r="I1" s="541"/>
      <c r="J1" s="541"/>
      <c r="K1" s="123"/>
      <c r="L1" s="123"/>
      <c r="M1" s="123"/>
      <c r="N1" s="124"/>
    </row>
    <row r="2" spans="1:14" ht="15" customHeight="1" x14ac:dyDescent="0.2">
      <c r="A2" s="545" t="s">
        <v>64</v>
      </c>
      <c r="B2" s="546"/>
      <c r="C2" s="549" t="str">
        <f>'List stavby'!B1</f>
        <v>Rekonstrukce žst. Horní Dolní</v>
      </c>
      <c r="D2" s="542" t="s">
        <v>473</v>
      </c>
      <c r="E2" s="543"/>
      <c r="F2" s="543"/>
      <c r="G2" s="543"/>
      <c r="H2" s="543"/>
      <c r="I2" s="543"/>
      <c r="J2" s="543"/>
      <c r="K2" s="543"/>
      <c r="L2" s="543"/>
      <c r="M2" s="543"/>
      <c r="N2" s="544"/>
    </row>
    <row r="3" spans="1:14" ht="15" customHeight="1" x14ac:dyDescent="0.2">
      <c r="A3" s="547"/>
      <c r="B3" s="548"/>
      <c r="C3" s="550"/>
      <c r="D3" s="142" t="s">
        <v>372</v>
      </c>
      <c r="E3" s="22" t="s">
        <v>80</v>
      </c>
      <c r="F3" s="22" t="s">
        <v>43</v>
      </c>
      <c r="G3" s="22" t="s">
        <v>42</v>
      </c>
      <c r="H3" s="22" t="s">
        <v>62</v>
      </c>
      <c r="I3" s="22" t="s">
        <v>373</v>
      </c>
      <c r="J3" s="22"/>
      <c r="K3" s="22"/>
      <c r="L3" s="22"/>
      <c r="M3" s="22"/>
      <c r="N3" s="134"/>
    </row>
    <row r="4" spans="1:14" ht="15" customHeight="1" x14ac:dyDescent="0.2">
      <c r="A4" s="551" t="s">
        <v>358</v>
      </c>
      <c r="B4" s="531"/>
      <c r="C4" s="147" t="str">
        <f>'List stavby'!B4</f>
        <v>SXXXXXXXXX</v>
      </c>
      <c r="D4" s="142" t="s">
        <v>63</v>
      </c>
      <c r="E4" s="22" t="s">
        <v>227</v>
      </c>
      <c r="F4" s="22" t="s">
        <v>382</v>
      </c>
      <c r="G4" s="22" t="s">
        <v>81</v>
      </c>
      <c r="H4" s="22" t="s">
        <v>383</v>
      </c>
      <c r="I4" s="22" t="s">
        <v>43</v>
      </c>
      <c r="J4" s="22"/>
      <c r="K4" s="22"/>
      <c r="L4" s="22"/>
      <c r="M4" s="22"/>
      <c r="N4" s="134"/>
    </row>
    <row r="5" spans="1:14" ht="15" customHeight="1" x14ac:dyDescent="0.2">
      <c r="A5" s="551" t="s">
        <v>61</v>
      </c>
      <c r="B5" s="531"/>
      <c r="C5" s="147" t="str">
        <f>'List stavby'!B2</f>
        <v>DSP</v>
      </c>
      <c r="D5" s="142" t="s">
        <v>60</v>
      </c>
      <c r="E5" s="22" t="s">
        <v>381</v>
      </c>
      <c r="F5" s="22" t="s">
        <v>226</v>
      </c>
      <c r="G5" s="22" t="s">
        <v>226</v>
      </c>
      <c r="H5" s="22" t="s">
        <v>384</v>
      </c>
      <c r="I5" s="22" t="s">
        <v>382</v>
      </c>
      <c r="J5" s="22"/>
      <c r="K5" s="22"/>
      <c r="L5" s="22"/>
      <c r="M5" s="22"/>
      <c r="N5" s="134"/>
    </row>
    <row r="6" spans="1:14" ht="15" customHeight="1" thickBot="1" x14ac:dyDescent="0.25">
      <c r="A6" s="553" t="s">
        <v>10</v>
      </c>
      <c r="B6" s="554"/>
      <c r="C6" s="148">
        <f>'List stavby'!B3</f>
        <v>44104</v>
      </c>
      <c r="D6" s="143" t="s">
        <v>59</v>
      </c>
      <c r="E6" s="136" t="s">
        <v>79</v>
      </c>
      <c r="F6" s="136" t="s">
        <v>79</v>
      </c>
      <c r="G6" s="136" t="s">
        <v>79</v>
      </c>
      <c r="H6" s="136" t="s">
        <v>79</v>
      </c>
      <c r="I6" s="136" t="s">
        <v>79</v>
      </c>
      <c r="J6" s="136"/>
      <c r="K6" s="136"/>
      <c r="L6" s="136"/>
      <c r="M6" s="136"/>
      <c r="N6" s="137"/>
    </row>
    <row r="7" spans="1:14" ht="15" customHeight="1" thickBot="1" x14ac:dyDescent="0.25">
      <c r="A7" s="539"/>
      <c r="B7" s="539"/>
      <c r="C7" s="539"/>
      <c r="D7" s="539"/>
      <c r="E7" s="539"/>
      <c r="F7" s="539"/>
      <c r="G7" s="539"/>
      <c r="H7" s="539"/>
      <c r="I7" s="539"/>
      <c r="J7" s="539"/>
      <c r="K7" s="539"/>
      <c r="L7" s="539"/>
      <c r="M7" s="539"/>
      <c r="N7" s="539"/>
    </row>
    <row r="8" spans="1:14" ht="24.95" customHeight="1" thickBot="1" x14ac:dyDescent="0.25">
      <c r="A8" s="145" t="s">
        <v>58</v>
      </c>
      <c r="B8" s="552" t="s">
        <v>67</v>
      </c>
      <c r="C8" s="539"/>
      <c r="D8" s="146"/>
      <c r="E8" s="538" t="s">
        <v>374</v>
      </c>
      <c r="F8" s="539"/>
      <c r="G8" s="539"/>
      <c r="H8" s="539"/>
      <c r="I8" s="539"/>
      <c r="J8" s="539"/>
      <c r="K8" s="539"/>
      <c r="L8" s="539"/>
      <c r="M8" s="539"/>
      <c r="N8" s="540"/>
    </row>
    <row r="9" spans="1:14" ht="15" customHeight="1" x14ac:dyDescent="0.2">
      <c r="A9" s="144" t="s">
        <v>56</v>
      </c>
      <c r="B9" s="555" t="s">
        <v>55</v>
      </c>
      <c r="C9" s="556"/>
      <c r="D9" s="557"/>
      <c r="E9" s="140" t="s">
        <v>0</v>
      </c>
      <c r="F9" s="140" t="s">
        <v>41</v>
      </c>
      <c r="G9" s="140" t="s">
        <v>41</v>
      </c>
      <c r="H9" s="140" t="s">
        <v>0</v>
      </c>
      <c r="I9" s="140" t="s">
        <v>41</v>
      </c>
      <c r="J9" s="140"/>
      <c r="K9" s="140"/>
      <c r="L9" s="140"/>
      <c r="M9" s="140"/>
      <c r="N9" s="140"/>
    </row>
    <row r="10" spans="1:14" ht="15" customHeight="1" x14ac:dyDescent="0.2">
      <c r="A10" s="24"/>
      <c r="B10" s="529"/>
      <c r="C10" s="530"/>
      <c r="D10" s="531"/>
      <c r="E10" s="21"/>
      <c r="F10" s="21"/>
      <c r="G10" s="21" t="s">
        <v>723</v>
      </c>
      <c r="H10" s="21"/>
      <c r="I10" s="21"/>
      <c r="J10" s="21"/>
      <c r="K10" s="21"/>
      <c r="L10" s="21"/>
      <c r="M10" s="21"/>
      <c r="N10" s="21"/>
    </row>
    <row r="11" spans="1:14" ht="15" customHeight="1" x14ac:dyDescent="0.2">
      <c r="A11" s="23" t="s">
        <v>54</v>
      </c>
      <c r="B11" s="529" t="s">
        <v>52</v>
      </c>
      <c r="C11" s="530"/>
      <c r="D11" s="531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5" customHeight="1" x14ac:dyDescent="0.2">
      <c r="A12" s="24" t="s">
        <v>53</v>
      </c>
      <c r="B12" s="532" t="s">
        <v>52</v>
      </c>
      <c r="C12" s="533"/>
      <c r="D12" s="534"/>
      <c r="E12" s="21" t="s">
        <v>0</v>
      </c>
      <c r="F12" s="21" t="s">
        <v>0</v>
      </c>
      <c r="G12" s="21" t="s">
        <v>0</v>
      </c>
      <c r="H12" s="21" t="s">
        <v>41</v>
      </c>
      <c r="I12" s="21" t="s">
        <v>41</v>
      </c>
      <c r="J12" s="21"/>
      <c r="K12" s="21"/>
      <c r="L12" s="21"/>
      <c r="M12" s="21"/>
      <c r="N12" s="21"/>
    </row>
    <row r="13" spans="1:14" ht="15" customHeight="1" x14ac:dyDescent="0.2">
      <c r="A13" s="24" t="s">
        <v>367</v>
      </c>
      <c r="B13" s="532" t="s">
        <v>365</v>
      </c>
      <c r="C13" s="533"/>
      <c r="D13" s="534"/>
      <c r="E13" s="21" t="s">
        <v>0</v>
      </c>
      <c r="F13" s="21" t="s">
        <v>41</v>
      </c>
      <c r="G13" s="21" t="s">
        <v>0</v>
      </c>
      <c r="H13" s="21" t="s">
        <v>41</v>
      </c>
      <c r="I13" s="21" t="s">
        <v>41</v>
      </c>
      <c r="J13" s="21"/>
      <c r="K13" s="21"/>
      <c r="L13" s="21"/>
      <c r="M13" s="21"/>
      <c r="N13" s="21"/>
    </row>
    <row r="14" spans="1:14" ht="15" customHeight="1" x14ac:dyDescent="0.2">
      <c r="A14" s="24" t="s">
        <v>368</v>
      </c>
      <c r="B14" s="532" t="s">
        <v>366</v>
      </c>
      <c r="C14" s="533"/>
      <c r="D14" s="534"/>
      <c r="E14" s="21" t="s">
        <v>0</v>
      </c>
      <c r="F14" s="21" t="s">
        <v>41</v>
      </c>
      <c r="G14" s="21" t="s">
        <v>0</v>
      </c>
      <c r="H14" s="21" t="s">
        <v>41</v>
      </c>
      <c r="I14" s="21" t="s">
        <v>41</v>
      </c>
      <c r="J14" s="21"/>
      <c r="K14" s="21"/>
      <c r="L14" s="21"/>
      <c r="M14" s="21"/>
      <c r="N14" s="21"/>
    </row>
    <row r="15" spans="1:14" ht="15" customHeight="1" x14ac:dyDescent="0.2">
      <c r="A15" s="24"/>
      <c r="B15" s="529"/>
      <c r="C15" s="530"/>
      <c r="D15" s="531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5" customHeight="1" x14ac:dyDescent="0.2">
      <c r="A16" s="23" t="s">
        <v>51</v>
      </c>
      <c r="B16" s="529" t="s">
        <v>50</v>
      </c>
      <c r="C16" s="530"/>
      <c r="D16" s="53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5" customHeight="1" x14ac:dyDescent="0.2">
      <c r="A17" s="24" t="s">
        <v>49</v>
      </c>
      <c r="B17" s="532" t="s">
        <v>48</v>
      </c>
      <c r="C17" s="533"/>
      <c r="D17" s="534"/>
      <c r="E17" s="21" t="s">
        <v>0</v>
      </c>
      <c r="F17" s="21" t="s">
        <v>41</v>
      </c>
      <c r="G17" s="21" t="s">
        <v>41</v>
      </c>
      <c r="H17" s="21" t="s">
        <v>41</v>
      </c>
      <c r="I17" s="21" t="s">
        <v>41</v>
      </c>
      <c r="J17" s="21"/>
      <c r="K17" s="21"/>
      <c r="L17" s="21"/>
      <c r="M17" s="21"/>
      <c r="N17" s="21"/>
    </row>
    <row r="18" spans="1:14" ht="15" customHeight="1" x14ac:dyDescent="0.2">
      <c r="A18" s="24" t="s">
        <v>47</v>
      </c>
      <c r="B18" s="532" t="s">
        <v>359</v>
      </c>
      <c r="C18" s="533"/>
      <c r="D18" s="534"/>
      <c r="E18" s="21" t="s">
        <v>0</v>
      </c>
      <c r="F18" s="21" t="s">
        <v>41</v>
      </c>
      <c r="G18" s="21" t="s">
        <v>41</v>
      </c>
      <c r="H18" s="21" t="s">
        <v>0</v>
      </c>
      <c r="I18" s="21" t="s">
        <v>0</v>
      </c>
      <c r="J18" s="21"/>
      <c r="K18" s="21"/>
      <c r="L18" s="21"/>
      <c r="M18" s="21"/>
      <c r="N18" s="21"/>
    </row>
    <row r="19" spans="1:14" ht="15" customHeight="1" x14ac:dyDescent="0.2">
      <c r="A19" s="24" t="s">
        <v>46</v>
      </c>
      <c r="B19" s="532" t="s">
        <v>360</v>
      </c>
      <c r="C19" s="533"/>
      <c r="D19" s="534"/>
      <c r="E19" s="21" t="s">
        <v>0</v>
      </c>
      <c r="F19" s="21" t="s">
        <v>41</v>
      </c>
      <c r="G19" s="21" t="s">
        <v>41</v>
      </c>
      <c r="H19" s="21" t="s">
        <v>0</v>
      </c>
      <c r="I19" s="21" t="s">
        <v>41</v>
      </c>
      <c r="J19" s="21"/>
      <c r="K19" s="21"/>
      <c r="L19" s="21"/>
      <c r="M19" s="21"/>
      <c r="N19" s="21"/>
    </row>
    <row r="20" spans="1:14" ht="15" customHeight="1" x14ac:dyDescent="0.2">
      <c r="A20" s="24" t="s">
        <v>46</v>
      </c>
      <c r="B20" s="532" t="s">
        <v>361</v>
      </c>
      <c r="C20" s="533"/>
      <c r="D20" s="534"/>
      <c r="E20" s="21" t="s">
        <v>0</v>
      </c>
      <c r="F20" s="21" t="s">
        <v>41</v>
      </c>
      <c r="G20" s="21" t="s">
        <v>41</v>
      </c>
      <c r="H20" s="21" t="s">
        <v>0</v>
      </c>
      <c r="I20" s="21" t="s">
        <v>41</v>
      </c>
      <c r="J20" s="21"/>
      <c r="K20" s="21"/>
      <c r="L20" s="21"/>
      <c r="M20" s="21"/>
      <c r="N20" s="21"/>
    </row>
    <row r="21" spans="1:14" ht="15" customHeight="1" x14ac:dyDescent="0.2">
      <c r="A21" s="23"/>
      <c r="B21" s="529"/>
      <c r="C21" s="530"/>
      <c r="D21" s="53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5" customHeight="1" x14ac:dyDescent="0.2">
      <c r="A22" s="23" t="s">
        <v>45</v>
      </c>
      <c r="B22" s="529" t="s">
        <v>241</v>
      </c>
      <c r="C22" s="530"/>
      <c r="D22" s="53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5" customHeight="1" x14ac:dyDescent="0.2">
      <c r="A23" s="24" t="s">
        <v>91</v>
      </c>
      <c r="B23" s="532" t="s">
        <v>92</v>
      </c>
      <c r="C23" s="533"/>
      <c r="D23" s="534"/>
      <c r="E23" s="21" t="s">
        <v>0</v>
      </c>
      <c r="F23" s="21" t="s">
        <v>41</v>
      </c>
      <c r="G23" s="21" t="s">
        <v>41</v>
      </c>
      <c r="H23" s="21" t="s">
        <v>41</v>
      </c>
      <c r="I23" s="21" t="s">
        <v>41</v>
      </c>
      <c r="J23" s="21"/>
      <c r="K23" s="21"/>
      <c r="L23" s="21"/>
      <c r="M23" s="21"/>
      <c r="N23" s="21"/>
    </row>
    <row r="24" spans="1:14" ht="15" customHeight="1" x14ac:dyDescent="0.2">
      <c r="A24" s="24" t="s">
        <v>107</v>
      </c>
      <c r="B24" s="532" t="s">
        <v>108</v>
      </c>
      <c r="C24" s="533"/>
      <c r="D24" s="534"/>
      <c r="E24" s="21" t="s">
        <v>0</v>
      </c>
      <c r="F24" s="21" t="s">
        <v>41</v>
      </c>
      <c r="G24" s="21" t="s">
        <v>41</v>
      </c>
      <c r="H24" s="21" t="s">
        <v>41</v>
      </c>
      <c r="I24" s="21" t="s">
        <v>41</v>
      </c>
      <c r="J24" s="21"/>
      <c r="K24" s="21"/>
      <c r="L24" s="21"/>
      <c r="M24" s="21"/>
      <c r="N24" s="21"/>
    </row>
    <row r="25" spans="1:14" ht="15" customHeight="1" x14ac:dyDescent="0.2">
      <c r="A25" s="24" t="s">
        <v>120</v>
      </c>
      <c r="B25" s="532" t="s">
        <v>362</v>
      </c>
      <c r="C25" s="533"/>
      <c r="D25" s="534"/>
      <c r="E25" s="21" t="s">
        <v>0</v>
      </c>
      <c r="F25" s="21" t="s">
        <v>41</v>
      </c>
      <c r="G25" s="21" t="s">
        <v>41</v>
      </c>
      <c r="H25" s="21" t="s">
        <v>41</v>
      </c>
      <c r="I25" s="21" t="s">
        <v>41</v>
      </c>
      <c r="J25" s="21"/>
      <c r="K25" s="21"/>
      <c r="L25" s="21"/>
      <c r="M25" s="21"/>
      <c r="N25" s="21"/>
    </row>
    <row r="26" spans="1:14" ht="15" customHeight="1" x14ac:dyDescent="0.2">
      <c r="A26" s="24" t="s">
        <v>130</v>
      </c>
      <c r="B26" s="532" t="s">
        <v>131</v>
      </c>
      <c r="C26" s="533"/>
      <c r="D26" s="534"/>
      <c r="E26" s="21" t="s">
        <v>0</v>
      </c>
      <c r="F26" s="21" t="s">
        <v>41</v>
      </c>
      <c r="G26" s="21" t="s">
        <v>41</v>
      </c>
      <c r="H26" s="21" t="s">
        <v>41</v>
      </c>
      <c r="I26" s="21" t="s">
        <v>41</v>
      </c>
      <c r="J26" s="21"/>
      <c r="K26" s="21"/>
      <c r="L26" s="21"/>
      <c r="M26" s="21"/>
      <c r="N26" s="21"/>
    </row>
    <row r="27" spans="1:14" ht="15" customHeight="1" x14ac:dyDescent="0.2">
      <c r="A27" s="24"/>
      <c r="B27" s="529"/>
      <c r="C27" s="530"/>
      <c r="D27" s="53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5" customHeight="1" x14ac:dyDescent="0.2">
      <c r="A28" s="23" t="s">
        <v>82</v>
      </c>
      <c r="B28" s="529" t="s">
        <v>44</v>
      </c>
      <c r="C28" s="530"/>
      <c r="D28" s="53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5" customHeight="1" x14ac:dyDescent="0.2">
      <c r="A29" s="24" t="s">
        <v>83</v>
      </c>
      <c r="B29" s="532" t="s">
        <v>192</v>
      </c>
      <c r="C29" s="533"/>
      <c r="D29" s="534"/>
      <c r="E29" s="21" t="s">
        <v>0</v>
      </c>
      <c r="F29" s="21" t="s">
        <v>41</v>
      </c>
      <c r="G29" s="21" t="s">
        <v>0</v>
      </c>
      <c r="H29" s="21" t="s">
        <v>0</v>
      </c>
      <c r="I29" s="21" t="s">
        <v>0</v>
      </c>
      <c r="J29" s="21"/>
      <c r="K29" s="21"/>
      <c r="L29" s="21"/>
      <c r="M29" s="21"/>
      <c r="N29" s="21"/>
    </row>
    <row r="30" spans="1:14" ht="24.95" customHeight="1" x14ac:dyDescent="0.2">
      <c r="A30" s="159" t="s">
        <v>143</v>
      </c>
      <c r="B30" s="535" t="s">
        <v>363</v>
      </c>
      <c r="C30" s="536"/>
      <c r="D30" s="537"/>
      <c r="E30" s="21" t="s">
        <v>0</v>
      </c>
      <c r="F30" s="21" t="s">
        <v>41</v>
      </c>
      <c r="G30" s="21" t="s">
        <v>41</v>
      </c>
      <c r="H30" s="21" t="s">
        <v>41</v>
      </c>
      <c r="I30" s="21" t="s">
        <v>41</v>
      </c>
      <c r="J30" s="21"/>
      <c r="K30" s="21"/>
      <c r="L30" s="21"/>
      <c r="M30" s="21"/>
      <c r="N30" s="21"/>
    </row>
    <row r="31" spans="1:14" ht="15" customHeight="1" x14ac:dyDescent="0.2">
      <c r="A31" s="24" t="s">
        <v>145</v>
      </c>
      <c r="B31" s="532" t="s">
        <v>364</v>
      </c>
      <c r="C31" s="533"/>
      <c r="D31" s="534"/>
      <c r="E31" s="21" t="s">
        <v>0</v>
      </c>
      <c r="F31" s="21" t="s">
        <v>41</v>
      </c>
      <c r="G31" s="21" t="s">
        <v>41</v>
      </c>
      <c r="H31" s="21" t="s">
        <v>41</v>
      </c>
      <c r="I31" s="21" t="s">
        <v>41</v>
      </c>
      <c r="J31" s="21"/>
      <c r="K31" s="21"/>
      <c r="L31" s="21"/>
      <c r="M31" s="21"/>
      <c r="N31" s="21"/>
    </row>
    <row r="32" spans="1:14" ht="15" customHeight="1" x14ac:dyDescent="0.2">
      <c r="A32" s="24" t="s">
        <v>143</v>
      </c>
      <c r="B32" s="532" t="s">
        <v>148</v>
      </c>
      <c r="C32" s="533"/>
      <c r="D32" s="534"/>
      <c r="E32" s="21" t="s">
        <v>0</v>
      </c>
      <c r="F32" s="21" t="s">
        <v>41</v>
      </c>
      <c r="G32" s="21" t="s">
        <v>41</v>
      </c>
      <c r="H32" s="21" t="s">
        <v>41</v>
      </c>
      <c r="I32" s="21" t="s">
        <v>41</v>
      </c>
      <c r="J32" s="21"/>
      <c r="K32" s="21"/>
      <c r="L32" s="21"/>
      <c r="M32" s="21"/>
      <c r="N32" s="21"/>
    </row>
    <row r="33" spans="1:14" ht="15" customHeight="1" x14ac:dyDescent="0.2">
      <c r="A33" s="24"/>
      <c r="B33" s="529"/>
      <c r="C33" s="530"/>
      <c r="D33" s="53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ht="15" customHeight="1" x14ac:dyDescent="0.2">
      <c r="A34" s="23"/>
      <c r="B34" s="529" t="s">
        <v>369</v>
      </c>
      <c r="C34" s="530"/>
      <c r="D34" s="531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ht="15" customHeight="1" x14ac:dyDescent="0.2">
      <c r="A35" s="24"/>
      <c r="B35" s="532" t="s">
        <v>371</v>
      </c>
      <c r="C35" s="533"/>
      <c r="D35" s="534"/>
      <c r="E35" s="21" t="s">
        <v>0</v>
      </c>
      <c r="F35" s="21" t="s">
        <v>41</v>
      </c>
      <c r="G35" s="21" t="s">
        <v>0</v>
      </c>
      <c r="H35" s="21" t="s">
        <v>0</v>
      </c>
      <c r="I35" s="21" t="s">
        <v>41</v>
      </c>
      <c r="J35" s="21"/>
      <c r="K35" s="21"/>
      <c r="L35" s="21"/>
      <c r="M35" s="21"/>
      <c r="N35" s="21"/>
    </row>
    <row r="36" spans="1:14" ht="15" customHeight="1" x14ac:dyDescent="0.2">
      <c r="A36" s="24"/>
      <c r="B36" s="532" t="s">
        <v>370</v>
      </c>
      <c r="C36" s="533"/>
      <c r="D36" s="534"/>
      <c r="E36" s="21" t="s">
        <v>0</v>
      </c>
      <c r="F36" s="21" t="s">
        <v>41</v>
      </c>
      <c r="G36" s="21" t="s">
        <v>41</v>
      </c>
      <c r="H36" s="21" t="s">
        <v>41</v>
      </c>
      <c r="I36" s="21" t="s">
        <v>0</v>
      </c>
      <c r="J36" s="21"/>
      <c r="K36" s="21"/>
      <c r="L36" s="21"/>
      <c r="M36" s="21"/>
      <c r="N36" s="21"/>
    </row>
    <row r="37" spans="1:14" ht="15" customHeight="1" x14ac:dyDescent="0.2">
      <c r="A37" s="24"/>
      <c r="B37" s="529"/>
      <c r="C37" s="530"/>
      <c r="D37" s="531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ht="15" customHeight="1" x14ac:dyDescent="0.2">
      <c r="A38" s="24"/>
      <c r="B38" s="529"/>
      <c r="C38" s="530"/>
      <c r="D38" s="53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15" customHeight="1" x14ac:dyDescent="0.2">
      <c r="A39" s="24"/>
      <c r="B39" s="529"/>
      <c r="C39" s="530"/>
      <c r="D39" s="53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ht="15" customHeight="1" x14ac:dyDescent="0.2">
      <c r="A40" s="24"/>
      <c r="B40" s="529"/>
      <c r="C40" s="530"/>
      <c r="D40" s="53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ht="15" customHeight="1" x14ac:dyDescent="0.2">
      <c r="A41" s="24"/>
      <c r="B41" s="529"/>
      <c r="C41" s="530"/>
      <c r="D41" s="53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ht="15" customHeight="1" x14ac:dyDescent="0.2">
      <c r="A42" s="24"/>
      <c r="B42" s="529"/>
      <c r="C42" s="530"/>
      <c r="D42" s="53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15" customHeight="1" x14ac:dyDescent="0.2">
      <c r="A43" s="24"/>
      <c r="B43" s="529"/>
      <c r="C43" s="530"/>
      <c r="D43" s="53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15" customHeight="1" x14ac:dyDescent="0.2">
      <c r="A44" s="24"/>
      <c r="B44" s="529"/>
      <c r="C44" s="530"/>
      <c r="D44" s="53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15" customHeight="1" x14ac:dyDescent="0.2">
      <c r="A45" s="24"/>
      <c r="B45" s="529"/>
      <c r="C45" s="530"/>
      <c r="D45" s="53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15" customHeight="1" x14ac:dyDescent="0.2">
      <c r="A46" s="24"/>
      <c r="B46" s="529"/>
      <c r="C46" s="530"/>
      <c r="D46" s="53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 ht="15" customHeight="1" x14ac:dyDescent="0.2">
      <c r="A47" s="24"/>
      <c r="B47" s="529"/>
      <c r="C47" s="530"/>
      <c r="D47" s="53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15" customHeight="1" x14ac:dyDescent="0.2">
      <c r="A48" s="24"/>
      <c r="B48" s="529"/>
      <c r="C48" s="530"/>
      <c r="D48" s="53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 ht="15" customHeight="1" x14ac:dyDescent="0.2">
      <c r="A49" s="24"/>
      <c r="B49" s="529"/>
      <c r="C49" s="530"/>
      <c r="D49" s="53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 ht="15" customHeight="1" x14ac:dyDescent="0.2">
      <c r="A50" s="24"/>
      <c r="B50" s="529"/>
      <c r="C50" s="530"/>
      <c r="D50" s="53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 ht="15" customHeight="1" x14ac:dyDescent="0.2">
      <c r="A51" s="24"/>
      <c r="B51" s="529"/>
      <c r="C51" s="530"/>
      <c r="D51" s="53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 ht="15" customHeight="1" x14ac:dyDescent="0.2">
      <c r="A52" s="24"/>
      <c r="B52" s="529"/>
      <c r="C52" s="530"/>
      <c r="D52" s="53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 ht="15" customHeight="1" x14ac:dyDescent="0.2">
      <c r="A53" s="24"/>
      <c r="B53" s="529"/>
      <c r="C53" s="530"/>
      <c r="D53" s="53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15" customHeight="1" x14ac:dyDescent="0.2">
      <c r="A54" s="24"/>
      <c r="B54" s="529"/>
      <c r="C54" s="530"/>
      <c r="D54" s="53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  <mergeCell ref="D1:J1"/>
    <mergeCell ref="D2:N2"/>
    <mergeCell ref="A2:B3"/>
    <mergeCell ref="C2:C3"/>
    <mergeCell ref="A4:B4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workbookViewId="0">
      <selection sqref="A1:I1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5" t="s">
        <v>90</v>
      </c>
      <c r="B1" s="563"/>
      <c r="C1" s="563"/>
      <c r="D1" s="563"/>
      <c r="E1" s="563"/>
      <c r="F1" s="563"/>
      <c r="G1" s="563"/>
      <c r="H1" s="563"/>
      <c r="I1" s="563"/>
      <c r="J1" s="563" t="s">
        <v>84</v>
      </c>
      <c r="K1" s="563"/>
      <c r="L1" s="563"/>
      <c r="M1" s="563"/>
      <c r="N1" s="563"/>
      <c r="O1" s="564"/>
    </row>
    <row r="2" spans="1:15" ht="15" customHeight="1" x14ac:dyDescent="0.2">
      <c r="A2" s="566" t="s">
        <v>388</v>
      </c>
      <c r="B2" s="567"/>
      <c r="C2" s="567"/>
      <c r="D2" s="567"/>
      <c r="E2" s="567"/>
      <c r="F2" s="567"/>
      <c r="G2" s="567"/>
      <c r="H2" s="567"/>
      <c r="I2" s="567"/>
      <c r="J2" s="568" t="s">
        <v>478</v>
      </c>
      <c r="K2" s="568"/>
      <c r="L2" s="568"/>
      <c r="M2" s="568"/>
      <c r="N2" s="568"/>
      <c r="O2" s="569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65</v>
      </c>
      <c r="B4" s="150"/>
      <c r="C4" s="151"/>
      <c r="D4" s="151"/>
      <c r="E4" s="558"/>
      <c r="F4" s="558"/>
      <c r="G4" s="558"/>
      <c r="H4" s="558"/>
      <c r="I4" s="558"/>
      <c r="J4" s="558"/>
      <c r="K4" s="558"/>
      <c r="L4" s="152"/>
      <c r="M4" s="152"/>
      <c r="N4" s="152"/>
      <c r="O4" s="153"/>
    </row>
    <row r="5" spans="1:15" ht="15" customHeight="1" x14ac:dyDescent="0.2">
      <c r="A5" s="545" t="s">
        <v>64</v>
      </c>
      <c r="B5" s="559"/>
      <c r="C5" s="546"/>
      <c r="D5" s="571" t="str">
        <f>'List stavby'!B1</f>
        <v>Rekonstrukce žst. Horní Dolní</v>
      </c>
      <c r="E5" s="542" t="s">
        <v>463</v>
      </c>
      <c r="F5" s="543"/>
      <c r="G5" s="543"/>
      <c r="H5" s="543"/>
      <c r="I5" s="543"/>
      <c r="J5" s="543"/>
      <c r="K5" s="543"/>
      <c r="L5" s="543"/>
      <c r="M5" s="543"/>
      <c r="N5" s="543"/>
      <c r="O5" s="544"/>
    </row>
    <row r="6" spans="1:15" ht="15" customHeight="1" x14ac:dyDescent="0.2">
      <c r="A6" s="547"/>
      <c r="B6" s="560"/>
      <c r="C6" s="548"/>
      <c r="D6" s="572"/>
      <c r="E6" s="142" t="s">
        <v>372</v>
      </c>
      <c r="F6" s="22" t="s">
        <v>80</v>
      </c>
      <c r="G6" s="22" t="s">
        <v>43</v>
      </c>
      <c r="H6" s="22" t="s">
        <v>42</v>
      </c>
      <c r="I6" s="22" t="s">
        <v>62</v>
      </c>
      <c r="J6" s="22" t="s">
        <v>373</v>
      </c>
      <c r="K6" s="22"/>
      <c r="L6" s="22"/>
      <c r="M6" s="22"/>
      <c r="N6" s="22"/>
      <c r="O6" s="134"/>
    </row>
    <row r="7" spans="1:15" ht="15" customHeight="1" x14ac:dyDescent="0.2">
      <c r="A7" s="551" t="s">
        <v>358</v>
      </c>
      <c r="B7" s="530"/>
      <c r="C7" s="531"/>
      <c r="D7" s="45" t="str">
        <f>'List stavby'!B4</f>
        <v>SXXXXXXXXX</v>
      </c>
      <c r="E7" s="142" t="s">
        <v>63</v>
      </c>
      <c r="F7" s="22" t="s">
        <v>227</v>
      </c>
      <c r="G7" s="22" t="s">
        <v>382</v>
      </c>
      <c r="H7" s="22" t="s">
        <v>81</v>
      </c>
      <c r="I7" s="22" t="s">
        <v>383</v>
      </c>
      <c r="J7" s="22" t="s">
        <v>43</v>
      </c>
      <c r="K7" s="22"/>
      <c r="L7" s="22"/>
      <c r="M7" s="22"/>
      <c r="N7" s="22"/>
      <c r="O7" s="134"/>
    </row>
    <row r="8" spans="1:15" ht="15" customHeight="1" x14ac:dyDescent="0.2">
      <c r="A8" s="551" t="s">
        <v>61</v>
      </c>
      <c r="B8" s="530"/>
      <c r="C8" s="531"/>
      <c r="D8" s="45" t="str">
        <f>'List stavby'!B2</f>
        <v>DSP</v>
      </c>
      <c r="E8" s="142" t="s">
        <v>60</v>
      </c>
      <c r="F8" s="22" t="s">
        <v>381</v>
      </c>
      <c r="G8" s="22" t="s">
        <v>226</v>
      </c>
      <c r="H8" s="22" t="s">
        <v>226</v>
      </c>
      <c r="I8" s="22" t="s">
        <v>384</v>
      </c>
      <c r="J8" s="22" t="s">
        <v>382</v>
      </c>
      <c r="K8" s="22"/>
      <c r="L8" s="22"/>
      <c r="M8" s="22"/>
      <c r="N8" s="22"/>
      <c r="O8" s="134"/>
    </row>
    <row r="9" spans="1:15" ht="15" customHeight="1" thickBot="1" x14ac:dyDescent="0.25">
      <c r="A9" s="553" t="s">
        <v>10</v>
      </c>
      <c r="B9" s="570"/>
      <c r="C9" s="554"/>
      <c r="D9" s="135">
        <f>'List stavby'!B3</f>
        <v>44104</v>
      </c>
      <c r="E9" s="143" t="s">
        <v>59</v>
      </c>
      <c r="F9" s="136" t="s">
        <v>79</v>
      </c>
      <c r="G9" s="136" t="s">
        <v>79</v>
      </c>
      <c r="H9" s="136" t="s">
        <v>79</v>
      </c>
      <c r="I9" s="136" t="s">
        <v>79</v>
      </c>
      <c r="J9" s="136" t="s">
        <v>79</v>
      </c>
      <c r="K9" s="136"/>
      <c r="L9" s="136"/>
      <c r="M9" s="136"/>
      <c r="N9" s="136"/>
      <c r="O9" s="137"/>
    </row>
    <row r="10" spans="1:15" ht="15" customHeight="1" thickBot="1" x14ac:dyDescent="0.25">
      <c r="A10" s="539"/>
      <c r="B10" s="539"/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539"/>
    </row>
    <row r="11" spans="1:15" ht="24.95" customHeight="1" thickBot="1" x14ac:dyDescent="0.25">
      <c r="A11" s="561" t="s">
        <v>58</v>
      </c>
      <c r="B11" s="562"/>
      <c r="C11" s="552" t="s">
        <v>57</v>
      </c>
      <c r="D11" s="539"/>
      <c r="E11" s="141"/>
      <c r="F11" s="552" t="s">
        <v>374</v>
      </c>
      <c r="G11" s="539"/>
      <c r="H11" s="539"/>
      <c r="I11" s="539"/>
      <c r="J11" s="539"/>
      <c r="K11" s="539"/>
      <c r="L11" s="539"/>
      <c r="M11" s="539"/>
      <c r="N11" s="539"/>
      <c r="O11" s="540"/>
    </row>
    <row r="12" spans="1:15" ht="15" customHeight="1" x14ac:dyDescent="0.2">
      <c r="A12" s="138" t="s">
        <v>385</v>
      </c>
      <c r="B12" s="156" t="s">
        <v>233</v>
      </c>
      <c r="C12" s="555" t="s">
        <v>68</v>
      </c>
      <c r="D12" s="556"/>
      <c r="E12" s="139"/>
      <c r="F12" s="140" t="s">
        <v>0</v>
      </c>
      <c r="G12" s="140" t="s">
        <v>0</v>
      </c>
      <c r="H12" s="140" t="s">
        <v>41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130"/>
      <c r="B13" s="133"/>
      <c r="C13" s="532"/>
      <c r="D13" s="533"/>
      <c r="E13" s="13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5" customHeight="1" x14ac:dyDescent="0.2">
      <c r="A14" s="129" t="s">
        <v>386</v>
      </c>
      <c r="B14" s="132"/>
      <c r="C14" s="529" t="s">
        <v>387</v>
      </c>
      <c r="D14" s="530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 x14ac:dyDescent="0.2">
      <c r="A15" s="130"/>
      <c r="B15" s="133" t="s">
        <v>233</v>
      </c>
      <c r="C15" s="532" t="s">
        <v>69</v>
      </c>
      <c r="D15" s="533"/>
      <c r="E15" s="131" t="s">
        <v>390</v>
      </c>
      <c r="F15" s="21" t="s">
        <v>0</v>
      </c>
      <c r="G15" s="21" t="s">
        <v>0</v>
      </c>
      <c r="H15" s="21" t="s">
        <v>0</v>
      </c>
      <c r="I15" s="21" t="s">
        <v>41</v>
      </c>
      <c r="J15" s="21" t="s">
        <v>41</v>
      </c>
      <c r="K15" s="21"/>
      <c r="L15" s="21"/>
      <c r="M15" s="21"/>
      <c r="N15" s="21"/>
      <c r="O15" s="21"/>
    </row>
    <row r="16" spans="1:15" ht="15" customHeight="1" x14ac:dyDescent="0.2">
      <c r="A16" s="130"/>
      <c r="B16" s="133" t="s">
        <v>234</v>
      </c>
      <c r="C16" s="532" t="s">
        <v>391</v>
      </c>
      <c r="D16" s="533"/>
      <c r="E16" s="131" t="s">
        <v>392</v>
      </c>
      <c r="F16" s="21" t="s">
        <v>0</v>
      </c>
      <c r="G16" s="21" t="s">
        <v>41</v>
      </c>
      <c r="H16" s="21" t="s">
        <v>0</v>
      </c>
      <c r="I16" s="21" t="s">
        <v>41</v>
      </c>
      <c r="J16" s="21" t="s">
        <v>41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389</v>
      </c>
      <c r="C17" s="532" t="s">
        <v>394</v>
      </c>
      <c r="D17" s="533"/>
      <c r="E17" s="131" t="s">
        <v>395</v>
      </c>
      <c r="F17" s="21" t="s">
        <v>0</v>
      </c>
      <c r="G17" s="21" t="s">
        <v>41</v>
      </c>
      <c r="H17" s="21" t="s">
        <v>0</v>
      </c>
      <c r="I17" s="21" t="s">
        <v>41</v>
      </c>
      <c r="J17" s="21" t="s">
        <v>41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 t="s">
        <v>242</v>
      </c>
      <c r="C18" s="532" t="s">
        <v>393</v>
      </c>
      <c r="D18" s="533"/>
      <c r="E18" s="131" t="s">
        <v>392</v>
      </c>
      <c r="F18" s="21" t="s">
        <v>0</v>
      </c>
      <c r="G18" s="21" t="s">
        <v>41</v>
      </c>
      <c r="H18" s="21" t="s">
        <v>0</v>
      </c>
      <c r="I18" s="21" t="s">
        <v>41</v>
      </c>
      <c r="J18" s="21" t="s">
        <v>0</v>
      </c>
      <c r="K18" s="21"/>
      <c r="L18" s="21"/>
      <c r="M18" s="21"/>
      <c r="N18" s="21"/>
      <c r="O18" s="21"/>
    </row>
    <row r="19" spans="1:15" ht="15" customHeight="1" x14ac:dyDescent="0.2">
      <c r="A19" s="129"/>
      <c r="B19" s="133"/>
      <c r="C19" s="532"/>
      <c r="D19" s="533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29" t="s">
        <v>396</v>
      </c>
      <c r="B20" s="132"/>
      <c r="C20" s="529" t="s">
        <v>397</v>
      </c>
      <c r="D20" s="530"/>
      <c r="E20" s="13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 x14ac:dyDescent="0.2">
      <c r="A21" s="130"/>
      <c r="B21" s="133"/>
      <c r="C21" s="532"/>
      <c r="D21" s="533"/>
      <c r="E21" s="13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 x14ac:dyDescent="0.2">
      <c r="A22" s="129" t="s">
        <v>398</v>
      </c>
      <c r="B22" s="133" t="s">
        <v>233</v>
      </c>
      <c r="C22" s="529" t="s">
        <v>77</v>
      </c>
      <c r="D22" s="530"/>
      <c r="E22" s="131"/>
      <c r="F22" s="21" t="s">
        <v>0</v>
      </c>
      <c r="G22" s="21" t="s">
        <v>41</v>
      </c>
      <c r="H22" s="21" t="s">
        <v>41</v>
      </c>
      <c r="I22" s="21"/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29"/>
      <c r="B23" s="132"/>
      <c r="C23" s="529"/>
      <c r="D23" s="530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532"/>
      <c r="D24" s="533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29"/>
      <c r="B25" s="133"/>
      <c r="C25" s="532"/>
      <c r="D25" s="533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/>
      <c r="C26" s="532"/>
      <c r="D26" s="533"/>
      <c r="E26" s="13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 x14ac:dyDescent="0.2">
      <c r="A27" s="129"/>
      <c r="B27" s="133"/>
      <c r="C27" s="529"/>
      <c r="D27" s="530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532"/>
      <c r="D28" s="533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30"/>
      <c r="B29" s="133"/>
      <c r="C29" s="532"/>
      <c r="D29" s="533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 x14ac:dyDescent="0.2">
      <c r="A30" s="130"/>
      <c r="B30" s="133"/>
      <c r="C30" s="532"/>
      <c r="D30" s="533"/>
      <c r="E30" s="13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5" customHeight="1" x14ac:dyDescent="0.2">
      <c r="A31" s="129"/>
      <c r="B31" s="132"/>
      <c r="C31" s="532"/>
      <c r="D31" s="533"/>
      <c r="E31" s="13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5" customHeight="1" x14ac:dyDescent="0.2">
      <c r="A32" s="130"/>
      <c r="B32" s="133"/>
      <c r="C32" s="532"/>
      <c r="D32" s="533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30"/>
      <c r="B33" s="133"/>
      <c r="C33" s="532"/>
      <c r="D33" s="533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30"/>
      <c r="B34" s="133"/>
      <c r="C34" s="532"/>
      <c r="D34" s="533"/>
      <c r="E34" s="13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 x14ac:dyDescent="0.2">
      <c r="A35" s="130"/>
      <c r="B35" s="133"/>
      <c r="C35" s="532"/>
      <c r="D35" s="533"/>
      <c r="E35" s="13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 x14ac:dyDescent="0.2">
      <c r="A36" s="130"/>
      <c r="B36" s="133"/>
      <c r="C36" s="532"/>
      <c r="D36" s="533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29"/>
      <c r="B37" s="132"/>
      <c r="C37" s="532"/>
      <c r="D37" s="533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/>
      <c r="C38" s="532"/>
      <c r="D38" s="533"/>
      <c r="E38" s="13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532"/>
      <c r="D39" s="533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30"/>
      <c r="B40" s="133"/>
      <c r="C40" s="532"/>
      <c r="D40" s="533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</sheetData>
  <mergeCells count="44">
    <mergeCell ref="D5:D6"/>
    <mergeCell ref="E5:O5"/>
    <mergeCell ref="A7:C7"/>
    <mergeCell ref="A8:C8"/>
    <mergeCell ref="C33:D33"/>
    <mergeCell ref="C11:D11"/>
    <mergeCell ref="F11:O11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6:D36"/>
    <mergeCell ref="C37:D37"/>
    <mergeCell ref="C38:D38"/>
    <mergeCell ref="C39:D39"/>
    <mergeCell ref="C40:D40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workbookViewId="0">
      <selection sqref="A1:I1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5" t="s">
        <v>90</v>
      </c>
      <c r="B1" s="563"/>
      <c r="C1" s="563"/>
      <c r="D1" s="563"/>
      <c r="E1" s="563"/>
      <c r="F1" s="563"/>
      <c r="G1" s="563"/>
      <c r="H1" s="563"/>
      <c r="I1" s="563"/>
      <c r="J1" s="563" t="s">
        <v>84</v>
      </c>
      <c r="K1" s="563"/>
      <c r="L1" s="563"/>
      <c r="M1" s="563"/>
      <c r="N1" s="563"/>
      <c r="O1" s="564"/>
    </row>
    <row r="2" spans="1:15" ht="15" customHeight="1" x14ac:dyDescent="0.2">
      <c r="A2" s="566" t="s">
        <v>448</v>
      </c>
      <c r="B2" s="567"/>
      <c r="C2" s="567"/>
      <c r="D2" s="567"/>
      <c r="E2" s="567"/>
      <c r="F2" s="567"/>
      <c r="G2" s="567"/>
      <c r="H2" s="567"/>
      <c r="I2" s="567"/>
      <c r="J2" s="568" t="s">
        <v>405</v>
      </c>
      <c r="K2" s="568"/>
      <c r="L2" s="568"/>
      <c r="M2" s="568"/>
      <c r="N2" s="568"/>
      <c r="O2" s="569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65</v>
      </c>
      <c r="B4" s="150"/>
      <c r="C4" s="151"/>
      <c r="D4" s="151"/>
      <c r="E4" s="558"/>
      <c r="F4" s="558"/>
      <c r="G4" s="558"/>
      <c r="H4" s="558"/>
      <c r="I4" s="558"/>
      <c r="J4" s="558"/>
      <c r="K4" s="558"/>
      <c r="L4" s="152"/>
      <c r="M4" s="152"/>
      <c r="N4" s="152"/>
      <c r="O4" s="153"/>
    </row>
    <row r="5" spans="1:15" ht="15" customHeight="1" x14ac:dyDescent="0.2">
      <c r="A5" s="545" t="s">
        <v>64</v>
      </c>
      <c r="B5" s="559"/>
      <c r="C5" s="546"/>
      <c r="D5" s="571" t="str">
        <f>'List stavby'!B1</f>
        <v>Rekonstrukce žst. Horní Dolní</v>
      </c>
      <c r="E5" s="542" t="s">
        <v>463</v>
      </c>
      <c r="F5" s="543"/>
      <c r="G5" s="543"/>
      <c r="H5" s="543"/>
      <c r="I5" s="543"/>
      <c r="J5" s="543"/>
      <c r="K5" s="543"/>
      <c r="L5" s="543"/>
      <c r="M5" s="543"/>
      <c r="N5" s="543"/>
      <c r="O5" s="544"/>
    </row>
    <row r="6" spans="1:15" ht="15" customHeight="1" x14ac:dyDescent="0.2">
      <c r="A6" s="547"/>
      <c r="B6" s="560"/>
      <c r="C6" s="548"/>
      <c r="D6" s="572"/>
      <c r="E6" s="142" t="s">
        <v>372</v>
      </c>
      <c r="F6" s="22" t="s">
        <v>80</v>
      </c>
      <c r="G6" s="22" t="s">
        <v>43</v>
      </c>
      <c r="H6" s="22" t="s">
        <v>42</v>
      </c>
      <c r="I6" s="22" t="s">
        <v>62</v>
      </c>
      <c r="J6" s="22" t="s">
        <v>373</v>
      </c>
      <c r="K6" s="22"/>
      <c r="L6" s="22"/>
      <c r="M6" s="22"/>
      <c r="N6" s="22"/>
      <c r="O6" s="134"/>
    </row>
    <row r="7" spans="1:15" ht="15" customHeight="1" x14ac:dyDescent="0.2">
      <c r="A7" s="551" t="s">
        <v>358</v>
      </c>
      <c r="B7" s="530"/>
      <c r="C7" s="531"/>
      <c r="D7" s="45" t="str">
        <f>'List stavby'!B4</f>
        <v>SXXXXXXXXX</v>
      </c>
      <c r="E7" s="142" t="s">
        <v>63</v>
      </c>
      <c r="F7" s="22" t="s">
        <v>227</v>
      </c>
      <c r="G7" s="22" t="s">
        <v>382</v>
      </c>
      <c r="H7" s="22" t="s">
        <v>81</v>
      </c>
      <c r="I7" s="22" t="s">
        <v>383</v>
      </c>
      <c r="J7" s="22" t="s">
        <v>43</v>
      </c>
      <c r="K7" s="22"/>
      <c r="L7" s="22"/>
      <c r="M7" s="22"/>
      <c r="N7" s="22"/>
      <c r="O7" s="134"/>
    </row>
    <row r="8" spans="1:15" ht="15" customHeight="1" x14ac:dyDescent="0.2">
      <c r="A8" s="551" t="s">
        <v>61</v>
      </c>
      <c r="B8" s="530"/>
      <c r="C8" s="531"/>
      <c r="D8" s="45" t="str">
        <f>'List stavby'!B2</f>
        <v>DSP</v>
      </c>
      <c r="E8" s="142" t="s">
        <v>60</v>
      </c>
      <c r="F8" s="22" t="s">
        <v>381</v>
      </c>
      <c r="G8" s="22" t="s">
        <v>226</v>
      </c>
      <c r="H8" s="22" t="s">
        <v>226</v>
      </c>
      <c r="I8" s="22" t="s">
        <v>384</v>
      </c>
      <c r="J8" s="22" t="s">
        <v>382</v>
      </c>
      <c r="K8" s="22"/>
      <c r="L8" s="22"/>
      <c r="M8" s="22"/>
      <c r="N8" s="22"/>
      <c r="O8" s="134"/>
    </row>
    <row r="9" spans="1:15" ht="15" customHeight="1" thickBot="1" x14ac:dyDescent="0.25">
      <c r="A9" s="553" t="s">
        <v>10</v>
      </c>
      <c r="B9" s="570"/>
      <c r="C9" s="554"/>
      <c r="D9" s="135">
        <f>'List stavby'!B3</f>
        <v>44104</v>
      </c>
      <c r="E9" s="143" t="s">
        <v>59</v>
      </c>
      <c r="F9" s="136" t="s">
        <v>79</v>
      </c>
      <c r="G9" s="136" t="s">
        <v>79</v>
      </c>
      <c r="H9" s="136" t="s">
        <v>79</v>
      </c>
      <c r="I9" s="136" t="s">
        <v>79</v>
      </c>
      <c r="J9" s="136" t="s">
        <v>79</v>
      </c>
      <c r="K9" s="136"/>
      <c r="L9" s="136"/>
      <c r="M9" s="136"/>
      <c r="N9" s="136"/>
      <c r="O9" s="137"/>
    </row>
    <row r="10" spans="1:15" ht="15" customHeight="1" thickBot="1" x14ac:dyDescent="0.25">
      <c r="A10" s="539"/>
      <c r="B10" s="539"/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539"/>
    </row>
    <row r="11" spans="1:15" ht="24.95" customHeight="1" thickBot="1" x14ac:dyDescent="0.25">
      <c r="A11" s="561" t="s">
        <v>58</v>
      </c>
      <c r="B11" s="562"/>
      <c r="C11" s="552" t="s">
        <v>57</v>
      </c>
      <c r="D11" s="539"/>
      <c r="E11" s="141"/>
      <c r="F11" s="552" t="s">
        <v>374</v>
      </c>
      <c r="G11" s="539"/>
      <c r="H11" s="539"/>
      <c r="I11" s="539"/>
      <c r="J11" s="539"/>
      <c r="K11" s="539"/>
      <c r="L11" s="539"/>
      <c r="M11" s="539"/>
      <c r="N11" s="539"/>
      <c r="O11" s="540"/>
    </row>
    <row r="12" spans="1:15" ht="15" customHeight="1" x14ac:dyDescent="0.2">
      <c r="A12" s="573" t="s">
        <v>404</v>
      </c>
      <c r="B12" s="574"/>
      <c r="C12" s="577" t="s">
        <v>445</v>
      </c>
      <c r="D12" s="578"/>
      <c r="E12" s="579"/>
      <c r="F12" s="140" t="s">
        <v>0</v>
      </c>
      <c r="G12" s="140" t="s">
        <v>0</v>
      </c>
      <c r="H12" s="140" t="s">
        <v>41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575" t="s">
        <v>408</v>
      </c>
      <c r="B13" s="576"/>
      <c r="C13" s="580" t="s">
        <v>446</v>
      </c>
      <c r="D13" s="581"/>
      <c r="E13" s="582"/>
      <c r="F13" s="21" t="s">
        <v>0</v>
      </c>
      <c r="G13" s="21" t="s">
        <v>41</v>
      </c>
      <c r="H13" s="21" t="s">
        <v>0</v>
      </c>
      <c r="I13" s="21" t="s">
        <v>41</v>
      </c>
      <c r="J13" s="21" t="s">
        <v>41</v>
      </c>
      <c r="K13" s="21"/>
      <c r="L13" s="21"/>
      <c r="M13" s="21"/>
      <c r="N13" s="21"/>
      <c r="O13" s="21"/>
    </row>
    <row r="14" spans="1:15" ht="15" customHeight="1" x14ac:dyDescent="0.2">
      <c r="A14" s="575" t="s">
        <v>409</v>
      </c>
      <c r="B14" s="576"/>
      <c r="C14" s="580" t="s">
        <v>447</v>
      </c>
      <c r="D14" s="581"/>
      <c r="E14" s="582"/>
      <c r="F14" s="21" t="s">
        <v>41</v>
      </c>
      <c r="G14" s="21" t="s">
        <v>41</v>
      </c>
      <c r="H14" s="21" t="s">
        <v>41</v>
      </c>
      <c r="I14" s="21" t="s">
        <v>41</v>
      </c>
      <c r="J14" s="21" t="s">
        <v>41</v>
      </c>
      <c r="K14" s="21"/>
      <c r="L14" s="21"/>
      <c r="M14" s="21"/>
      <c r="N14" s="21"/>
      <c r="O14" s="21"/>
    </row>
    <row r="15" spans="1:15" ht="15" customHeight="1" x14ac:dyDescent="0.2">
      <c r="A15" s="575" t="s">
        <v>426</v>
      </c>
      <c r="B15" s="576"/>
      <c r="C15" s="580" t="s">
        <v>427</v>
      </c>
      <c r="D15" s="581"/>
      <c r="E15" s="582"/>
      <c r="F15" s="21" t="s">
        <v>0</v>
      </c>
      <c r="G15" s="21" t="s">
        <v>41</v>
      </c>
      <c r="H15" s="21" t="s">
        <v>0</v>
      </c>
      <c r="I15" s="21" t="s">
        <v>41</v>
      </c>
      <c r="J15" s="21" t="s">
        <v>0</v>
      </c>
      <c r="K15" s="21"/>
      <c r="L15" s="21"/>
      <c r="M15" s="21"/>
      <c r="N15" s="21"/>
      <c r="O15" s="21"/>
    </row>
    <row r="16" spans="1:15" ht="15" customHeight="1" x14ac:dyDescent="0.2">
      <c r="A16" s="130"/>
      <c r="B16" s="133"/>
      <c r="C16" s="44"/>
      <c r="D16" s="46"/>
      <c r="E16" s="13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5" customHeight="1" x14ac:dyDescent="0.2">
      <c r="A17" s="130"/>
      <c r="B17" s="133"/>
      <c r="C17" s="44"/>
      <c r="D17" s="46"/>
      <c r="E17" s="13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5" customHeight="1" x14ac:dyDescent="0.2">
      <c r="A18" s="130"/>
      <c r="B18" s="133"/>
      <c r="C18" s="44"/>
      <c r="D18" s="46"/>
      <c r="E18" s="13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 x14ac:dyDescent="0.2">
      <c r="A19" s="129"/>
      <c r="B19" s="133"/>
      <c r="C19" s="529"/>
      <c r="D19" s="530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29"/>
      <c r="B20" s="133"/>
      <c r="C20" s="45"/>
      <c r="D20" s="47"/>
      <c r="E20" s="13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 x14ac:dyDescent="0.2">
      <c r="A21" s="129"/>
      <c r="B21" s="133"/>
      <c r="C21" s="45"/>
      <c r="D21" s="47"/>
      <c r="E21" s="13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 x14ac:dyDescent="0.2">
      <c r="A22" s="130"/>
      <c r="B22" s="133"/>
      <c r="C22" s="532"/>
      <c r="D22" s="533"/>
      <c r="E22" s="13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5" customHeight="1" x14ac:dyDescent="0.2">
      <c r="A23" s="129"/>
      <c r="B23" s="133"/>
      <c r="C23" s="529"/>
      <c r="D23" s="530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532"/>
      <c r="D24" s="533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29"/>
      <c r="B25" s="133"/>
      <c r="C25" s="529"/>
      <c r="D25" s="530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/>
      <c r="C26" s="529"/>
      <c r="D26" s="530"/>
      <c r="E26" s="13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 x14ac:dyDescent="0.2">
      <c r="A27" s="130"/>
      <c r="B27" s="133"/>
      <c r="C27" s="532"/>
      <c r="D27" s="533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532"/>
      <c r="D28" s="533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30"/>
      <c r="B29" s="133"/>
      <c r="C29" s="532"/>
      <c r="D29" s="533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">
      <c r="A30" s="130"/>
      <c r="B30" s="133"/>
      <c r="C30" s="532"/>
      <c r="D30" s="533"/>
      <c r="E30" s="13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">
      <c r="A31" s="130"/>
      <c r="B31" s="133"/>
      <c r="C31" s="532"/>
      <c r="D31" s="533"/>
      <c r="E31" s="13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">
      <c r="A32" s="130"/>
      <c r="B32" s="133"/>
      <c r="C32" s="532"/>
      <c r="D32" s="533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">
      <c r="A33" s="130"/>
      <c r="B33" s="133"/>
      <c r="C33" s="532"/>
      <c r="D33" s="533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</sheetData>
  <mergeCells count="36">
    <mergeCell ref="A5:C6"/>
    <mergeCell ref="D5:D6"/>
    <mergeCell ref="E5:O5"/>
    <mergeCell ref="A1:I1"/>
    <mergeCell ref="J1:O1"/>
    <mergeCell ref="A2:I2"/>
    <mergeCell ref="J2:O2"/>
    <mergeCell ref="E4:K4"/>
    <mergeCell ref="A12:B12"/>
    <mergeCell ref="A13:B13"/>
    <mergeCell ref="A14:B14"/>
    <mergeCell ref="A15:B15"/>
    <mergeCell ref="C12:E12"/>
    <mergeCell ref="C13:E13"/>
    <mergeCell ref="C14:E14"/>
    <mergeCell ref="C15:E15"/>
    <mergeCell ref="A7:C7"/>
    <mergeCell ref="A8:C8"/>
    <mergeCell ref="A9:C9"/>
    <mergeCell ref="A10:O10"/>
    <mergeCell ref="A11:B11"/>
    <mergeCell ref="C11:D11"/>
    <mergeCell ref="F11:O11"/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8</vt:i4>
      </vt:variant>
    </vt:vector>
  </HeadingPairs>
  <TitlesOfParts>
    <vt:vector size="20" baseType="lpstr">
      <vt:lpstr>List stavby</vt:lpstr>
      <vt:lpstr>Projektový tým</vt:lpstr>
      <vt:lpstr>Rozpiska_celé stavby</vt:lpstr>
      <vt:lpstr>Rozpiska_základní</vt:lpstr>
      <vt:lpstr>Rozpiska_vložené přílohy</vt:lpstr>
      <vt:lpstr>Objektová skladba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2020-10-08T10:03:14Z</cp:lastPrinted>
  <dcterms:created xsi:type="dcterms:W3CDTF">2019-01-18T06:44:24Z</dcterms:created>
  <dcterms:modified xsi:type="dcterms:W3CDTF">2021-03-31T12:00:17Z</dcterms:modified>
</cp:coreProperties>
</file>