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plusData\Export\"/>
    </mc:Choice>
  </mc:AlternateContent>
  <bookViews>
    <workbookView xWindow="0" yWindow="0" windowWidth="0" windowHeight="0"/>
  </bookViews>
  <sheets>
    <sheet name="Rekapitulace stavby" sheetId="1" r:id="rId1"/>
    <sheet name="01.1 - zemní práce a kabe..." sheetId="2" r:id="rId2"/>
    <sheet name="01.2 - stavební část" sheetId="3" r:id="rId3"/>
    <sheet name="01.3.1 - VRN technologick..." sheetId="4" r:id="rId4"/>
    <sheet name="01.3.2 - VRN stavební část" sheetId="5" r:id="rId5"/>
    <sheet name="02 - montáže a dodávky za..." sheetId="6" r:id="rId6"/>
    <sheet name="03.1 - zkoušky a revize" sheetId="7" r:id="rId7"/>
    <sheet name="03.2 - VRN technologická ..." sheetId="8" r:id="rId8"/>
    <sheet name="03.3 - VRN stavební část" sheetId="9" r:id="rId9"/>
    <sheet name="04 - N E O C E Ň O V A T ..." sheetId="10" r:id="rId10"/>
    <sheet name="PS 11-01-20 - TZZ Zadní T..." sheetId="11" r:id="rId11"/>
    <sheet name="01 - Oprava EOV (databáze..." sheetId="12" r:id="rId12"/>
    <sheet name="02 - Zemní práce (databáz..." sheetId="13" r:id="rId13"/>
    <sheet name="03 - VRN (databáze ÚRS)" sheetId="14" r:id="rId14"/>
    <sheet name="01.1 - DOK, TK - technolo..." sheetId="15" r:id="rId15"/>
    <sheet name="01.2 - DOK, TK - stavební..." sheetId="16" r:id="rId16"/>
    <sheet name="01.1 - Přípojka NN - tech..." sheetId="17" r:id="rId17"/>
    <sheet name="01.2 - Přípojka NN - stav..." sheetId="18" r:id="rId18"/>
  </sheets>
  <definedNames>
    <definedName name="_xlnm.Print_Area" localSheetId="0">'Rekapitulace stavby'!$D$4:$AO$36,'Rekapitulace stavby'!$C$42:$AQ$78</definedName>
    <definedName name="_xlnm.Print_Titles" localSheetId="0">'Rekapitulace stavby'!$52:$52</definedName>
    <definedName name="_xlnm._FilterDatabase" localSheetId="1" hidden="1">'01.1 - zemní práce a kabe...'!$C$86:$K$142</definedName>
    <definedName name="_xlnm.Print_Area" localSheetId="1">'01.1 - zemní práce a kabe...'!$C$47:$J$66,'01.1 - zemní práce a kabe...'!$C$72:$J$142</definedName>
    <definedName name="_xlnm.Print_Titles" localSheetId="1">'01.1 - zemní práce a kabe...'!$86:$86</definedName>
    <definedName name="_xlnm._FilterDatabase" localSheetId="2" hidden="1">'01.2 - stavební část'!$C$85:$K$105</definedName>
    <definedName name="_xlnm.Print_Area" localSheetId="2">'01.2 - stavební část'!$C$47:$J$65,'01.2 - stavební část'!$C$71:$J$105</definedName>
    <definedName name="_xlnm.Print_Titles" localSheetId="2">'01.2 - stavební část'!$85:$85</definedName>
    <definedName name="_xlnm._FilterDatabase" localSheetId="3" hidden="1">'01.3.1 - VRN technologick...'!$C$91:$K$99</definedName>
    <definedName name="_xlnm.Print_Area" localSheetId="3">'01.3.1 - VRN technologick...'!$C$49:$J$69,'01.3.1 - VRN technologick...'!$C$75:$J$99</definedName>
    <definedName name="_xlnm.Print_Titles" localSheetId="3">'01.3.1 - VRN technologick...'!$91:$91</definedName>
    <definedName name="_xlnm._FilterDatabase" localSheetId="4" hidden="1">'01.3.2 - VRN stavební část'!$C$91:$K$103</definedName>
    <definedName name="_xlnm.Print_Area" localSheetId="4">'01.3.2 - VRN stavební část'!$C$49:$J$69,'01.3.2 - VRN stavební část'!$C$75:$J$103</definedName>
    <definedName name="_xlnm.Print_Titles" localSheetId="4">'01.3.2 - VRN stavební část'!$91:$91</definedName>
    <definedName name="_xlnm._FilterDatabase" localSheetId="5" hidden="1">'02 - montáže a dodávky za...'!$C$88:$K$272</definedName>
    <definedName name="_xlnm.Print_Area" localSheetId="5">'02 - montáže a dodávky za...'!$C$47:$J$68,'02 - montáže a dodávky za...'!$C$74:$J$272</definedName>
    <definedName name="_xlnm.Print_Titles" localSheetId="5">'02 - montáže a dodávky za...'!$88:$88</definedName>
    <definedName name="_xlnm._FilterDatabase" localSheetId="6" hidden="1">'03.1 - zkoušky a revize'!$C$90:$K$110</definedName>
    <definedName name="_xlnm.Print_Area" localSheetId="6">'03.1 - zkoušky a revize'!$C$49:$J$68,'03.1 - zkoušky a revize'!$C$74:$J$110</definedName>
    <definedName name="_xlnm.Print_Titles" localSheetId="6">'03.1 - zkoušky a revize'!$90:$90</definedName>
    <definedName name="_xlnm._FilterDatabase" localSheetId="7" hidden="1">'03.2 - VRN technologická ...'!$C$90:$K$94</definedName>
    <definedName name="_xlnm.Print_Area" localSheetId="7">'03.2 - VRN technologická ...'!$C$49:$J$68,'03.2 - VRN technologická ...'!$C$74:$J$94</definedName>
    <definedName name="_xlnm.Print_Titles" localSheetId="7">'03.2 - VRN technologická ...'!$90:$90</definedName>
    <definedName name="_xlnm._FilterDatabase" localSheetId="8" hidden="1">'03.3 - VRN stavební část'!$C$90:$K$94</definedName>
    <definedName name="_xlnm.Print_Area" localSheetId="8">'03.3 - VRN stavební část'!$C$49:$J$68,'03.3 - VRN stavební část'!$C$74:$J$94</definedName>
    <definedName name="_xlnm.Print_Titles" localSheetId="8">'03.3 - VRN stavební část'!$90:$90</definedName>
    <definedName name="_xlnm._FilterDatabase" localSheetId="9" hidden="1">'04 - N E O C E Ň O V A T ...'!$C$84:$K$101</definedName>
    <definedName name="_xlnm.Print_Area" localSheetId="9">'04 - N E O C E Ň O V A T ...'!$C$47:$J$64,'04 - N E O C E Ň O V A T ...'!$C$70:$J$101</definedName>
    <definedName name="_xlnm.Print_Titles" localSheetId="9">'04 - N E O C E Ň O V A T ...'!$84:$84</definedName>
    <definedName name="_xlnm._FilterDatabase" localSheetId="10" hidden="1">'PS 11-01-20 - TZZ Zadní T...'!$C$81:$K$132</definedName>
    <definedName name="_xlnm.Print_Area" localSheetId="10">'PS 11-01-20 - TZZ Zadní T...'!$C$45:$J$63,'PS 11-01-20 - TZZ Zadní T...'!$C$69:$J$132</definedName>
    <definedName name="_xlnm.Print_Titles" localSheetId="10">'PS 11-01-20 - TZZ Zadní T...'!$81:$81</definedName>
    <definedName name="_xlnm._FilterDatabase" localSheetId="11" hidden="1">'01 - Oprava EOV (databáze...'!$C$85:$K$180</definedName>
    <definedName name="_xlnm.Print_Area" localSheetId="11">'01 - Oprava EOV (databáze...'!$C$47:$J$65,'01 - Oprava EOV (databáze...'!$C$71:$J$180</definedName>
    <definedName name="_xlnm.Print_Titles" localSheetId="11">'01 - Oprava EOV (databáze...'!$85:$85</definedName>
    <definedName name="_xlnm._FilterDatabase" localSheetId="12" hidden="1">'02 - Zemní práce (databáz...'!$C$89:$K$113</definedName>
    <definedName name="_xlnm.Print_Area" localSheetId="12">'02 - Zemní práce (databáz...'!$C$47:$J$69,'02 - Zemní práce (databáz...'!$C$75:$J$113</definedName>
    <definedName name="_xlnm.Print_Titles" localSheetId="12">'02 - Zemní práce (databáz...'!$89:$89</definedName>
    <definedName name="_xlnm._FilterDatabase" localSheetId="13" hidden="1">'03 - VRN (databáze ÚRS)'!$C$86:$K$97</definedName>
    <definedName name="_xlnm.Print_Area" localSheetId="13">'03 - VRN (databáze ÚRS)'!$C$47:$J$66,'03 - VRN (databáze ÚRS)'!$C$72:$J$97</definedName>
    <definedName name="_xlnm.Print_Titles" localSheetId="13">'03 - VRN (databáze ÚRS)'!$86:$86</definedName>
    <definedName name="_xlnm._FilterDatabase" localSheetId="14" hidden="1">'01.1 - DOK, TK - technolo...'!$C$87:$K$160</definedName>
    <definedName name="_xlnm.Print_Area" localSheetId="14">'01.1 - DOK, TK - technolo...'!$C$47:$J$67,'01.1 - DOK, TK - technolo...'!$C$73:$J$160</definedName>
    <definedName name="_xlnm.Print_Titles" localSheetId="14">'01.1 - DOK, TK - technolo...'!$87:$87</definedName>
    <definedName name="_xlnm._FilterDatabase" localSheetId="15" hidden="1">'01.2 - DOK, TK - stavební...'!$C$85:$K$98</definedName>
    <definedName name="_xlnm.Print_Area" localSheetId="15">'01.2 - DOK, TK - stavební...'!$C$47:$J$65,'01.2 - DOK, TK - stavební...'!$C$71:$J$98</definedName>
    <definedName name="_xlnm.Print_Titles" localSheetId="15">'01.2 - DOK, TK - stavební...'!$85:$85</definedName>
    <definedName name="_xlnm._FilterDatabase" localSheetId="16" hidden="1">'01.1 - Přípojka NN - tech...'!$C$86:$K$125</definedName>
    <definedName name="_xlnm.Print_Area" localSheetId="16">'01.1 - Přípojka NN - tech...'!$C$47:$J$66,'01.1 - Přípojka NN - tech...'!$C$72:$J$125</definedName>
    <definedName name="_xlnm.Print_Titles" localSheetId="16">'01.1 - Přípojka NN - tech...'!$86:$86</definedName>
    <definedName name="_xlnm._FilterDatabase" localSheetId="17" hidden="1">'01.2 - Přípojka NN - stav...'!$C$85:$K$96</definedName>
    <definedName name="_xlnm.Print_Area" localSheetId="17">'01.2 - Přípojka NN - stav...'!$C$47:$J$65,'01.2 - Přípojka NN - stav...'!$C$71:$J$96</definedName>
    <definedName name="_xlnm.Print_Titles" localSheetId="17">'01.2 - Přípojka NN - stav...'!$85:$85</definedName>
  </definedNames>
  <calcPr/>
</workbook>
</file>

<file path=xl/calcChain.xml><?xml version="1.0" encoding="utf-8"?>
<calcChain xmlns="http://schemas.openxmlformats.org/spreadsheetml/2006/main">
  <c i="18" l="1" r="J39"/>
  <c r="J38"/>
  <c i="1" r="AY77"/>
  <c i="18" r="J37"/>
  <c i="1" r="AX77"/>
  <c i="18"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J83"/>
  <c r="J82"/>
  <c r="F82"/>
  <c r="F80"/>
  <c r="E78"/>
  <c r="J59"/>
  <c r="J58"/>
  <c r="F58"/>
  <c r="F56"/>
  <c r="E54"/>
  <c r="J20"/>
  <c r="E20"/>
  <c r="F83"/>
  <c r="J19"/>
  <c r="J14"/>
  <c r="J56"/>
  <c r="E7"/>
  <c r="E50"/>
  <c i="17" r="J39"/>
  <c r="J38"/>
  <c i="1" r="AY76"/>
  <c i="17" r="J37"/>
  <c i="1" r="AX76"/>
  <c i="17"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J84"/>
  <c r="J83"/>
  <c r="F83"/>
  <c r="F81"/>
  <c r="E79"/>
  <c r="J59"/>
  <c r="J58"/>
  <c r="F58"/>
  <c r="F56"/>
  <c r="E54"/>
  <c r="J20"/>
  <c r="E20"/>
  <c r="F84"/>
  <c r="J19"/>
  <c r="J14"/>
  <c r="J81"/>
  <c r="E7"/>
  <c r="E75"/>
  <c i="16" r="J39"/>
  <c r="J38"/>
  <c i="1" r="AY74"/>
  <c i="16" r="J37"/>
  <c i="1" r="AX74"/>
  <c i="16"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J83"/>
  <c r="J82"/>
  <c r="F82"/>
  <c r="F80"/>
  <c r="E78"/>
  <c r="J59"/>
  <c r="J58"/>
  <c r="F58"/>
  <c r="F56"/>
  <c r="E54"/>
  <c r="J20"/>
  <c r="E20"/>
  <c r="F83"/>
  <c r="J19"/>
  <c r="J14"/>
  <c r="J80"/>
  <c r="E7"/>
  <c r="E74"/>
  <c i="15" r="J39"/>
  <c r="J38"/>
  <c i="1" r="AY73"/>
  <c i="15" r="J37"/>
  <c i="1" r="AX73"/>
  <c i="15" r="BI160"/>
  <c r="BH160"/>
  <c r="BG160"/>
  <c r="BF160"/>
  <c r="T160"/>
  <c r="T159"/>
  <c r="R160"/>
  <c r="R159"/>
  <c r="P160"/>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J85"/>
  <c r="J84"/>
  <c r="F84"/>
  <c r="F82"/>
  <c r="E80"/>
  <c r="J59"/>
  <c r="J58"/>
  <c r="F58"/>
  <c r="F56"/>
  <c r="E54"/>
  <c r="J20"/>
  <c r="E20"/>
  <c r="F85"/>
  <c r="J19"/>
  <c r="J14"/>
  <c r="J56"/>
  <c r="E7"/>
  <c r="E76"/>
  <c i="14" r="J39"/>
  <c r="J38"/>
  <c i="1" r="AY71"/>
  <c i="14" r="J37"/>
  <c i="1" r="AX71"/>
  <c i="14" r="BI97"/>
  <c r="BH97"/>
  <c r="BG97"/>
  <c r="BF97"/>
  <c r="T97"/>
  <c r="R97"/>
  <c r="P97"/>
  <c r="BI96"/>
  <c r="BH96"/>
  <c r="BG96"/>
  <c r="BF96"/>
  <c r="T96"/>
  <c r="R96"/>
  <c r="P96"/>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J84"/>
  <c r="J83"/>
  <c r="F83"/>
  <c r="F81"/>
  <c r="E79"/>
  <c r="J59"/>
  <c r="J58"/>
  <c r="F58"/>
  <c r="F56"/>
  <c r="E54"/>
  <c r="J20"/>
  <c r="E20"/>
  <c r="F59"/>
  <c r="J19"/>
  <c r="J14"/>
  <c r="J81"/>
  <c r="E7"/>
  <c r="E75"/>
  <c i="13" r="J92"/>
  <c r="J39"/>
  <c r="J38"/>
  <c i="1" r="AY70"/>
  <c i="13" r="J37"/>
  <c i="1" r="AX70"/>
  <c i="13" r="BI112"/>
  <c r="BH112"/>
  <c r="BG112"/>
  <c r="BF112"/>
  <c r="T112"/>
  <c r="R112"/>
  <c r="P112"/>
  <c r="BI110"/>
  <c r="BH110"/>
  <c r="BG110"/>
  <c r="BF110"/>
  <c r="T110"/>
  <c r="R110"/>
  <c r="P110"/>
  <c r="BI109"/>
  <c r="BH109"/>
  <c r="BG109"/>
  <c r="BF109"/>
  <c r="T109"/>
  <c r="R109"/>
  <c r="P109"/>
  <c r="BI107"/>
  <c r="BH107"/>
  <c r="BG107"/>
  <c r="BF107"/>
  <c r="T107"/>
  <c r="T106"/>
  <c r="R107"/>
  <c r="R106"/>
  <c r="P107"/>
  <c r="P106"/>
  <c r="BI103"/>
  <c r="BH103"/>
  <c r="BG103"/>
  <c r="BF103"/>
  <c r="T103"/>
  <c r="R103"/>
  <c r="P103"/>
  <c r="BI102"/>
  <c r="BH102"/>
  <c r="BG102"/>
  <c r="BF102"/>
  <c r="T102"/>
  <c r="R102"/>
  <c r="P102"/>
  <c r="BI101"/>
  <c r="BH101"/>
  <c r="BG101"/>
  <c r="BF101"/>
  <c r="T101"/>
  <c r="R101"/>
  <c r="P101"/>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J64"/>
  <c r="BI91"/>
  <c r="BH91"/>
  <c r="BG91"/>
  <c r="BF91"/>
  <c r="T91"/>
  <c r="R91"/>
  <c r="P91"/>
  <c r="J87"/>
  <c r="J86"/>
  <c r="F86"/>
  <c r="F84"/>
  <c r="E82"/>
  <c r="J59"/>
  <c r="J58"/>
  <c r="F58"/>
  <c r="F56"/>
  <c r="E54"/>
  <c r="J20"/>
  <c r="E20"/>
  <c r="F87"/>
  <c r="J19"/>
  <c r="J14"/>
  <c r="J56"/>
  <c r="E7"/>
  <c r="E50"/>
  <c i="12" r="J39"/>
  <c r="J38"/>
  <c i="1" r="AY69"/>
  <c i="12" r="J37"/>
  <c i="1" r="AX69"/>
  <c i="12"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0"/>
  <c r="BH170"/>
  <c r="BG170"/>
  <c r="BF170"/>
  <c r="T170"/>
  <c r="R170"/>
  <c r="P170"/>
  <c r="BI168"/>
  <c r="BH168"/>
  <c r="BG168"/>
  <c r="BF168"/>
  <c r="T168"/>
  <c r="R168"/>
  <c r="P168"/>
  <c r="BI166"/>
  <c r="BH166"/>
  <c r="BG166"/>
  <c r="BF166"/>
  <c r="T166"/>
  <c r="R166"/>
  <c r="P166"/>
  <c r="BI165"/>
  <c r="BH165"/>
  <c r="BG165"/>
  <c r="BF165"/>
  <c r="T165"/>
  <c r="R165"/>
  <c r="P165"/>
  <c r="BI163"/>
  <c r="BH163"/>
  <c r="BG163"/>
  <c r="BF163"/>
  <c r="T163"/>
  <c r="R163"/>
  <c r="P163"/>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1"/>
  <c r="BH151"/>
  <c r="BG151"/>
  <c r="BF151"/>
  <c r="T151"/>
  <c r="R151"/>
  <c r="P151"/>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4"/>
  <c r="BH114"/>
  <c r="BG114"/>
  <c r="BF114"/>
  <c r="T114"/>
  <c r="R114"/>
  <c r="P114"/>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1"/>
  <c r="BH101"/>
  <c r="BG101"/>
  <c r="BF101"/>
  <c r="T101"/>
  <c r="R101"/>
  <c r="P101"/>
  <c r="BI99"/>
  <c r="BH99"/>
  <c r="BG99"/>
  <c r="BF99"/>
  <c r="T99"/>
  <c r="R99"/>
  <c r="P99"/>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J83"/>
  <c r="J82"/>
  <c r="F82"/>
  <c r="F80"/>
  <c r="E78"/>
  <c r="J59"/>
  <c r="J58"/>
  <c r="F58"/>
  <c r="F56"/>
  <c r="E54"/>
  <c r="J20"/>
  <c r="E20"/>
  <c r="F59"/>
  <c r="J19"/>
  <c r="J14"/>
  <c r="J80"/>
  <c r="E7"/>
  <c r="E74"/>
  <c i="11" r="J37"/>
  <c r="J36"/>
  <c i="1" r="AY67"/>
  <c i="11" r="J35"/>
  <c i="1" r="AX67"/>
  <c i="11"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6"/>
  <c r="BH86"/>
  <c r="BG86"/>
  <c r="BF86"/>
  <c r="T86"/>
  <c r="R86"/>
  <c r="P86"/>
  <c r="BI85"/>
  <c r="BH85"/>
  <c r="BG85"/>
  <c r="BF85"/>
  <c r="T85"/>
  <c r="R85"/>
  <c r="P85"/>
  <c r="BI84"/>
  <c r="BH84"/>
  <c r="BG84"/>
  <c r="BF84"/>
  <c r="T84"/>
  <c r="R84"/>
  <c r="P84"/>
  <c r="J79"/>
  <c r="J78"/>
  <c r="F78"/>
  <c r="F76"/>
  <c r="E74"/>
  <c r="J55"/>
  <c r="J54"/>
  <c r="F54"/>
  <c r="F52"/>
  <c r="E50"/>
  <c r="J18"/>
  <c r="E18"/>
  <c r="F55"/>
  <c r="J17"/>
  <c r="J12"/>
  <c r="J76"/>
  <c r="E7"/>
  <c r="E48"/>
  <c i="10" r="J39"/>
  <c r="J38"/>
  <c i="1" r="AY66"/>
  <c i="10" r="J37"/>
  <c i="1" r="AX66"/>
  <c i="10"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J82"/>
  <c r="J81"/>
  <c r="F81"/>
  <c r="F79"/>
  <c r="E77"/>
  <c r="J59"/>
  <c r="J58"/>
  <c r="F58"/>
  <c r="F56"/>
  <c r="E54"/>
  <c r="J20"/>
  <c r="E20"/>
  <c r="F82"/>
  <c r="J19"/>
  <c r="J14"/>
  <c r="J79"/>
  <c r="E7"/>
  <c r="E73"/>
  <c i="9" r="J41"/>
  <c r="J40"/>
  <c i="1" r="AY65"/>
  <c i="9" r="J39"/>
  <c i="1" r="AX65"/>
  <c i="9" r="BI94"/>
  <c r="BH94"/>
  <c r="BG94"/>
  <c r="BF94"/>
  <c r="T94"/>
  <c r="R94"/>
  <c r="P94"/>
  <c r="BI93"/>
  <c r="BH93"/>
  <c r="BG93"/>
  <c r="BF93"/>
  <c r="T93"/>
  <c r="R93"/>
  <c r="P93"/>
  <c r="BI92"/>
  <c r="BH92"/>
  <c r="BG92"/>
  <c r="BF92"/>
  <c r="T92"/>
  <c r="R92"/>
  <c r="P92"/>
  <c r="J88"/>
  <c r="J87"/>
  <c r="F87"/>
  <c r="F85"/>
  <c r="E83"/>
  <c r="J63"/>
  <c r="J62"/>
  <c r="F62"/>
  <c r="F60"/>
  <c r="E58"/>
  <c r="J22"/>
  <c r="E22"/>
  <c r="F63"/>
  <c r="J21"/>
  <c r="J16"/>
  <c r="J85"/>
  <c r="E7"/>
  <c r="E52"/>
  <c i="8" r="J41"/>
  <c r="J40"/>
  <c i="1" r="AY64"/>
  <c i="8" r="J39"/>
  <c i="1" r="AX64"/>
  <c i="8" r="BI94"/>
  <c r="BH94"/>
  <c r="BG94"/>
  <c r="BF94"/>
  <c r="T94"/>
  <c r="R94"/>
  <c r="P94"/>
  <c r="BI93"/>
  <c r="BH93"/>
  <c r="BG93"/>
  <c r="BF93"/>
  <c r="T93"/>
  <c r="R93"/>
  <c r="P93"/>
  <c r="BI92"/>
  <c r="BH92"/>
  <c r="BG92"/>
  <c r="BF92"/>
  <c r="T92"/>
  <c r="R92"/>
  <c r="P92"/>
  <c r="J88"/>
  <c r="J87"/>
  <c r="F87"/>
  <c r="F85"/>
  <c r="E83"/>
  <c r="J63"/>
  <c r="J62"/>
  <c r="F62"/>
  <c r="F60"/>
  <c r="E58"/>
  <c r="J22"/>
  <c r="E22"/>
  <c r="F88"/>
  <c r="J21"/>
  <c r="J16"/>
  <c r="J60"/>
  <c r="E7"/>
  <c r="E77"/>
  <c i="7" r="J41"/>
  <c r="J40"/>
  <c i="1" r="AY63"/>
  <c i="7" r="J39"/>
  <c i="1" r="AX63"/>
  <c i="7"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J88"/>
  <c r="J87"/>
  <c r="F87"/>
  <c r="F85"/>
  <c r="E83"/>
  <c r="J63"/>
  <c r="J62"/>
  <c r="F62"/>
  <c r="F60"/>
  <c r="E58"/>
  <c r="J22"/>
  <c r="E22"/>
  <c r="F63"/>
  <c r="J21"/>
  <c r="J16"/>
  <c r="J85"/>
  <c r="E7"/>
  <c r="E77"/>
  <c i="6" r="J39"/>
  <c r="J38"/>
  <c i="1" r="AY61"/>
  <c i="6" r="J37"/>
  <c i="1" r="AX61"/>
  <c i="6" r="BI272"/>
  <c r="BH272"/>
  <c r="BG272"/>
  <c r="BF272"/>
  <c r="T272"/>
  <c r="R272"/>
  <c r="P272"/>
  <c r="BI271"/>
  <c r="BH271"/>
  <c r="BG271"/>
  <c r="BF271"/>
  <c r="T271"/>
  <c r="R271"/>
  <c r="P271"/>
  <c r="BI270"/>
  <c r="BH270"/>
  <c r="BG270"/>
  <c r="BF270"/>
  <c r="T270"/>
  <c r="R270"/>
  <c r="P270"/>
  <c r="BI269"/>
  <c r="BH269"/>
  <c r="BG269"/>
  <c r="BF269"/>
  <c r="T269"/>
  <c r="R269"/>
  <c r="P269"/>
  <c r="BI268"/>
  <c r="BH268"/>
  <c r="BG268"/>
  <c r="BF268"/>
  <c r="T268"/>
  <c r="R268"/>
  <c r="P268"/>
  <c r="BI267"/>
  <c r="BH267"/>
  <c r="BG267"/>
  <c r="BF267"/>
  <c r="T267"/>
  <c r="R267"/>
  <c r="P267"/>
  <c r="BI266"/>
  <c r="BH266"/>
  <c r="BG266"/>
  <c r="BF266"/>
  <c r="T266"/>
  <c r="R266"/>
  <c r="P266"/>
  <c r="BI265"/>
  <c r="BH265"/>
  <c r="BG265"/>
  <c r="BF265"/>
  <c r="T265"/>
  <c r="R265"/>
  <c r="P265"/>
  <c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J86"/>
  <c r="J85"/>
  <c r="F85"/>
  <c r="F83"/>
  <c r="E81"/>
  <c r="J59"/>
  <c r="J58"/>
  <c r="F58"/>
  <c r="F56"/>
  <c r="E54"/>
  <c r="J20"/>
  <c r="E20"/>
  <c r="F59"/>
  <c r="J19"/>
  <c r="J14"/>
  <c r="J56"/>
  <c r="E7"/>
  <c r="E50"/>
  <c i="5" r="J41"/>
  <c r="J40"/>
  <c i="1" r="AY60"/>
  <c i="5" r="J39"/>
  <c i="1" r="AX60"/>
  <c i="5"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J89"/>
  <c r="J88"/>
  <c r="F88"/>
  <c r="F86"/>
  <c r="E84"/>
  <c r="J63"/>
  <c r="J62"/>
  <c r="F62"/>
  <c r="F60"/>
  <c r="E58"/>
  <c r="J22"/>
  <c r="E22"/>
  <c r="F63"/>
  <c r="J21"/>
  <c r="J16"/>
  <c r="J86"/>
  <c r="E7"/>
  <c r="E78"/>
  <c i="4" r="J41"/>
  <c r="J40"/>
  <c i="1" r="AY59"/>
  <c i="4" r="J39"/>
  <c i="1" r="AX59"/>
  <c i="4" r="BI99"/>
  <c r="BH99"/>
  <c r="BG99"/>
  <c r="BF99"/>
  <c r="T99"/>
  <c r="R99"/>
  <c r="P99"/>
  <c r="BI98"/>
  <c r="BH98"/>
  <c r="BG98"/>
  <c r="BF98"/>
  <c r="T98"/>
  <c r="R98"/>
  <c r="P98"/>
  <c r="BI96"/>
  <c r="BH96"/>
  <c r="BG96"/>
  <c r="BF96"/>
  <c r="T96"/>
  <c r="R96"/>
  <c r="P96"/>
  <c r="BI94"/>
  <c r="BH94"/>
  <c r="BG94"/>
  <c r="BF94"/>
  <c r="T94"/>
  <c r="R94"/>
  <c r="P94"/>
  <c r="J89"/>
  <c r="J88"/>
  <c r="F88"/>
  <c r="F86"/>
  <c r="E84"/>
  <c r="J63"/>
  <c r="J62"/>
  <c r="F62"/>
  <c r="F60"/>
  <c r="E58"/>
  <c r="J22"/>
  <c r="E22"/>
  <c r="F89"/>
  <c r="J21"/>
  <c r="J16"/>
  <c r="J60"/>
  <c r="E7"/>
  <c r="E52"/>
  <c i="3" r="J39"/>
  <c r="J38"/>
  <c i="1" r="AY57"/>
  <c i="3" r="J37"/>
  <c i="1" r="AX57"/>
  <c i="3"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J83"/>
  <c r="J82"/>
  <c r="F82"/>
  <c r="F80"/>
  <c r="E78"/>
  <c r="J59"/>
  <c r="J58"/>
  <c r="F58"/>
  <c r="F56"/>
  <c r="E54"/>
  <c r="J20"/>
  <c r="E20"/>
  <c r="F83"/>
  <c r="J19"/>
  <c r="J14"/>
  <c r="J80"/>
  <c r="E7"/>
  <c r="E74"/>
  <c i="2" r="J39"/>
  <c r="J38"/>
  <c i="1" r="AY56"/>
  <c i="2" r="J37"/>
  <c i="1" r="AX56"/>
  <c i="2"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J84"/>
  <c r="J83"/>
  <c r="F83"/>
  <c r="F81"/>
  <c r="E79"/>
  <c r="J59"/>
  <c r="J58"/>
  <c r="F58"/>
  <c r="F56"/>
  <c r="E54"/>
  <c r="J20"/>
  <c r="E20"/>
  <c r="F59"/>
  <c r="J19"/>
  <c r="J14"/>
  <c r="J81"/>
  <c r="E7"/>
  <c r="E50"/>
  <c i="1" r="L50"/>
  <c r="AM50"/>
  <c r="AM49"/>
  <c r="L49"/>
  <c r="AM47"/>
  <c r="L47"/>
  <c r="L45"/>
  <c r="L44"/>
  <c i="18" r="BK96"/>
  <c r="BK94"/>
  <c r="BK93"/>
  <c r="J93"/>
  <c r="BK92"/>
  <c r="J92"/>
  <c r="BK91"/>
  <c r="BK89"/>
  <c i="17" r="BK125"/>
  <c r="BK124"/>
  <c r="J122"/>
  <c r="J121"/>
  <c r="BK118"/>
  <c r="BK117"/>
  <c r="J113"/>
  <c r="J112"/>
  <c r="BK108"/>
  <c r="J107"/>
  <c r="BK105"/>
  <c r="J104"/>
  <c r="J103"/>
  <c r="J102"/>
  <c r="BK98"/>
  <c r="BK97"/>
  <c r="BK95"/>
  <c r="J94"/>
  <c r="BK93"/>
  <c r="BK91"/>
  <c r="J90"/>
  <c i="16" r="J98"/>
  <c r="BK97"/>
  <c r="BK96"/>
  <c r="J95"/>
  <c r="BK94"/>
  <c r="BK93"/>
  <c r="J92"/>
  <c r="J90"/>
  <c r="J89"/>
  <c r="J88"/>
  <c i="15" r="BK158"/>
  <c r="J157"/>
  <c r="BK156"/>
  <c r="BK155"/>
  <c r="BK154"/>
  <c r="BK153"/>
  <c r="BK151"/>
  <c r="BK149"/>
  <c r="J148"/>
  <c r="BK147"/>
  <c r="J146"/>
  <c r="J145"/>
  <c r="J142"/>
  <c r="J141"/>
  <c r="BK140"/>
  <c r="J139"/>
  <c r="J138"/>
  <c r="J137"/>
  <c r="J136"/>
  <c r="J135"/>
  <c r="BK134"/>
  <c r="J133"/>
  <c r="J129"/>
  <c r="BK128"/>
  <c r="BK126"/>
  <c r="J125"/>
  <c r="BK123"/>
  <c r="J120"/>
  <c r="J119"/>
  <c r="BK118"/>
  <c r="J117"/>
  <c r="J116"/>
  <c r="BK115"/>
  <c r="J113"/>
  <c r="BK112"/>
  <c r="J112"/>
  <c r="BK110"/>
  <c r="BK109"/>
  <c r="BK107"/>
  <c r="J105"/>
  <c r="BK104"/>
  <c r="J103"/>
  <c r="BK99"/>
  <c r="J97"/>
  <c r="BK96"/>
  <c r="BK95"/>
  <c r="BK94"/>
  <c r="J91"/>
  <c i="14" r="J93"/>
  <c r="J91"/>
  <c r="J90"/>
  <c r="BK89"/>
  <c r="BK88"/>
  <c i="13" r="BK112"/>
  <c r="J109"/>
  <c r="J103"/>
  <c r="J101"/>
  <c r="BK99"/>
  <c r="BK98"/>
  <c r="J97"/>
  <c r="BK96"/>
  <c r="BK91"/>
  <c i="12" r="BK180"/>
  <c r="J180"/>
  <c r="J179"/>
  <c r="BK178"/>
  <c r="BK177"/>
  <c r="BK176"/>
  <c r="BK175"/>
  <c r="J174"/>
  <c r="BK173"/>
  <c r="BK172"/>
  <c r="J172"/>
  <c r="BK170"/>
  <c r="J170"/>
  <c r="J160"/>
  <c r="BK157"/>
  <c r="BK155"/>
  <c r="BK154"/>
  <c r="BK149"/>
  <c r="J147"/>
  <c r="J146"/>
  <c r="J140"/>
  <c r="BK132"/>
  <c r="BK128"/>
  <c r="BK119"/>
  <c r="BK115"/>
  <c r="BK114"/>
  <c r="J104"/>
  <c r="BK97"/>
  <c r="BK96"/>
  <c r="J89"/>
  <c r="J88"/>
  <c i="11" r="BK132"/>
  <c r="J130"/>
  <c r="BK129"/>
  <c r="J128"/>
  <c r="BK123"/>
  <c r="J122"/>
  <c r="BK120"/>
  <c r="BK116"/>
  <c r="BK115"/>
  <c r="BK114"/>
  <c r="BK113"/>
  <c r="J112"/>
  <c r="BK111"/>
  <c r="J110"/>
  <c r="BK109"/>
  <c r="BK108"/>
  <c r="J107"/>
  <c r="BK103"/>
  <c r="BK102"/>
  <c r="BK100"/>
  <c r="BK99"/>
  <c r="BK95"/>
  <c r="BK93"/>
  <c r="J92"/>
  <c r="BK86"/>
  <c i="10" r="J97"/>
  <c r="BK96"/>
  <c r="J95"/>
  <c r="J94"/>
  <c r="J92"/>
  <c r="BK89"/>
  <c i="8" r="J93"/>
  <c i="7" r="BK109"/>
  <c r="BK107"/>
  <c r="J101"/>
  <c r="J100"/>
  <c r="J98"/>
  <c r="J96"/>
  <c r="J95"/>
  <c r="J92"/>
  <c i="6" r="BK272"/>
  <c r="J272"/>
  <c r="BK271"/>
  <c r="J271"/>
  <c r="J270"/>
  <c r="J267"/>
  <c r="BK265"/>
  <c r="J264"/>
  <c r="BK263"/>
  <c r="BK262"/>
  <c r="J261"/>
  <c r="BK259"/>
  <c r="J258"/>
  <c r="BK257"/>
  <c r="J254"/>
  <c r="J253"/>
  <c r="J252"/>
  <c r="J250"/>
  <c r="BK247"/>
  <c r="BK245"/>
  <c r="BK244"/>
  <c r="J243"/>
  <c r="J240"/>
  <c r="J239"/>
  <c r="J238"/>
  <c r="BK236"/>
  <c r="J234"/>
  <c r="J231"/>
  <c r="BK228"/>
  <c r="J226"/>
  <c r="J222"/>
  <c r="J221"/>
  <c r="J219"/>
  <c r="BK218"/>
  <c r="BK217"/>
  <c r="J216"/>
  <c r="J214"/>
  <c r="BK212"/>
  <c r="J211"/>
  <c r="BK206"/>
  <c r="BK205"/>
  <c r="J202"/>
  <c r="J199"/>
  <c r="BK197"/>
  <c r="J196"/>
  <c r="BK194"/>
  <c r="J193"/>
  <c r="BK191"/>
  <c r="J189"/>
  <c r="J188"/>
  <c r="J185"/>
  <c r="J184"/>
  <c r="J183"/>
  <c r="BK180"/>
  <c r="J179"/>
  <c r="J177"/>
  <c r="BK175"/>
  <c r="J174"/>
  <c r="BK171"/>
  <c r="BK170"/>
  <c r="BK167"/>
  <c r="BK166"/>
  <c r="BK165"/>
  <c r="BK163"/>
  <c r="BK162"/>
  <c r="J159"/>
  <c r="J157"/>
  <c r="BK153"/>
  <c r="BK151"/>
  <c r="BK149"/>
  <c r="BK144"/>
  <c r="BK143"/>
  <c r="BK141"/>
  <c r="BK139"/>
  <c r="J136"/>
  <c r="BK134"/>
  <c r="BK133"/>
  <c r="BK129"/>
  <c r="BK126"/>
  <c r="J125"/>
  <c r="BK120"/>
  <c r="BK119"/>
  <c r="J116"/>
  <c r="J112"/>
  <c r="J109"/>
  <c r="J108"/>
  <c r="BK107"/>
  <c r="BK105"/>
  <c r="BK104"/>
  <c r="J103"/>
  <c r="BK99"/>
  <c r="J96"/>
  <c r="BK93"/>
  <c r="BK92"/>
  <c i="5" r="J103"/>
  <c r="J101"/>
  <c r="BK98"/>
  <c r="J97"/>
  <c r="J95"/>
  <c r="BK94"/>
  <c i="4" r="BK96"/>
  <c i="3" r="BK105"/>
  <c r="BK104"/>
  <c r="BK103"/>
  <c r="BK102"/>
  <c r="BK101"/>
  <c r="BK100"/>
  <c r="BK99"/>
  <c r="BK95"/>
  <c r="BK92"/>
  <c r="BK91"/>
  <c r="BK88"/>
  <c i="2" r="BK141"/>
  <c r="J140"/>
  <c r="J139"/>
  <c r="J138"/>
  <c r="BK135"/>
  <c r="J134"/>
  <c r="BK133"/>
  <c r="BK131"/>
  <c r="J130"/>
  <c r="J128"/>
  <c r="J127"/>
  <c r="J124"/>
  <c r="J122"/>
  <c r="BK118"/>
  <c r="J117"/>
  <c r="BK116"/>
  <c r="BK115"/>
  <c r="J114"/>
  <c r="J111"/>
  <c r="BK109"/>
  <c r="BK107"/>
  <c r="BK105"/>
  <c r="BK104"/>
  <c r="BK103"/>
  <c r="BK102"/>
  <c r="BK101"/>
  <c r="BK100"/>
  <c r="J100"/>
  <c r="J99"/>
  <c r="J98"/>
  <c r="J97"/>
  <c r="BK94"/>
  <c r="J93"/>
  <c r="J91"/>
  <c r="J89"/>
  <c i="1" r="AS75"/>
  <c r="AS58"/>
  <c i="18" r="J96"/>
  <c r="J91"/>
  <c r="BK90"/>
  <c r="J90"/>
  <c i="17" r="J125"/>
  <c r="BK123"/>
  <c r="BK121"/>
  <c r="BK114"/>
  <c r="BK112"/>
  <c r="J111"/>
  <c r="BK110"/>
  <c r="BK103"/>
  <c r="J101"/>
  <c r="BK99"/>
  <c r="BK96"/>
  <c r="J95"/>
  <c r="BK94"/>
  <c r="J92"/>
  <c r="BK90"/>
  <c r="J89"/>
  <c i="16" r="J97"/>
  <c r="J96"/>
  <c r="J93"/>
  <c i="15" r="BK160"/>
  <c r="J160"/>
  <c r="J158"/>
  <c r="J156"/>
  <c r="J155"/>
  <c r="BK152"/>
  <c r="J149"/>
  <c r="BK148"/>
  <c r="BK146"/>
  <c r="BK137"/>
  <c r="BK133"/>
  <c r="J132"/>
  <c r="BK131"/>
  <c r="J130"/>
  <c r="BK127"/>
  <c r="J126"/>
  <c r="BK124"/>
  <c r="BK121"/>
  <c r="BK120"/>
  <c r="BK111"/>
  <c r="J109"/>
  <c r="BK108"/>
  <c r="BK102"/>
  <c r="BK101"/>
  <c r="BK97"/>
  <c r="J95"/>
  <c r="BK92"/>
  <c r="BK90"/>
  <c i="14" r="J97"/>
  <c i="13" r="BK110"/>
  <c r="BK109"/>
  <c r="BK102"/>
  <c r="J99"/>
  <c r="J98"/>
  <c r="BK97"/>
  <c r="J95"/>
  <c r="BK94"/>
  <c r="J91"/>
  <c i="12" r="J177"/>
  <c r="J175"/>
  <c r="J165"/>
  <c r="BK163"/>
  <c r="BK161"/>
  <c r="BK158"/>
  <c r="BK156"/>
  <c r="J154"/>
  <c r="J153"/>
  <c r="J151"/>
  <c r="J149"/>
  <c r="BK148"/>
  <c r="BK147"/>
  <c r="BK142"/>
  <c r="BK140"/>
  <c r="J136"/>
  <c r="J134"/>
  <c r="BK130"/>
  <c r="J128"/>
  <c r="J126"/>
  <c r="BK124"/>
  <c r="J121"/>
  <c r="J119"/>
  <c r="BK117"/>
  <c r="J115"/>
  <c r="J114"/>
  <c r="J112"/>
  <c r="J106"/>
  <c r="BK104"/>
  <c r="J103"/>
  <c r="J97"/>
  <c r="J95"/>
  <c r="J93"/>
  <c r="J92"/>
  <c r="BK90"/>
  <c r="BK89"/>
  <c r="BK88"/>
  <c i="11" r="J129"/>
  <c r="BK128"/>
  <c r="BK127"/>
  <c r="BK125"/>
  <c r="J124"/>
  <c r="BK121"/>
  <c r="J120"/>
  <c r="J119"/>
  <c r="BK112"/>
  <c r="J105"/>
  <c r="J98"/>
  <c r="BK97"/>
  <c r="J95"/>
  <c r="BK91"/>
  <c r="BK90"/>
  <c r="J88"/>
  <c r="J85"/>
  <c i="10" r="BK101"/>
  <c r="BK100"/>
  <c r="BK99"/>
  <c r="BK97"/>
  <c r="J96"/>
  <c r="BK93"/>
  <c r="BK90"/>
  <c r="J88"/>
  <c r="BK87"/>
  <c r="J86"/>
  <c i="9" r="BK93"/>
  <c r="J92"/>
  <c i="8" r="BK92"/>
  <c i="7" r="BK110"/>
  <c r="J109"/>
  <c r="J108"/>
  <c r="J107"/>
  <c r="BK106"/>
  <c r="J105"/>
  <c r="BK104"/>
  <c r="BK102"/>
  <c r="BK101"/>
  <c r="J94"/>
  <c r="BK93"/>
  <c r="BK92"/>
  <c i="6" r="BK269"/>
  <c r="BK268"/>
  <c r="BK267"/>
  <c r="J266"/>
  <c r="J263"/>
  <c r="J262"/>
  <c r="J257"/>
  <c r="BK255"/>
  <c r="BK253"/>
  <c r="BK251"/>
  <c r="BK250"/>
  <c r="BK248"/>
  <c r="BK246"/>
  <c r="J244"/>
  <c r="BK243"/>
  <c r="J242"/>
  <c r="J241"/>
  <c r="BK240"/>
  <c r="J236"/>
  <c r="J235"/>
  <c r="J233"/>
  <c r="BK232"/>
  <c r="BK231"/>
  <c r="J229"/>
  <c r="BK225"/>
  <c r="BK223"/>
  <c r="BK221"/>
  <c r="J220"/>
  <c r="J217"/>
  <c r="J215"/>
  <c r="BK214"/>
  <c r="J213"/>
  <c r="J212"/>
  <c r="BK211"/>
  <c r="BK207"/>
  <c r="J204"/>
  <c r="BK203"/>
  <c r="BK200"/>
  <c r="BK199"/>
  <c r="J195"/>
  <c r="J192"/>
  <c r="J191"/>
  <c r="J190"/>
  <c r="BK189"/>
  <c r="BK186"/>
  <c r="BK184"/>
  <c r="J181"/>
  <c r="BK178"/>
  <c r="BK173"/>
  <c r="BK169"/>
  <c r="J166"/>
  <c r="J165"/>
  <c r="J163"/>
  <c r="J162"/>
  <c r="BK160"/>
  <c r="J158"/>
  <c r="J155"/>
  <c r="J154"/>
  <c r="J153"/>
  <c r="BK152"/>
  <c r="J151"/>
  <c r="J149"/>
  <c r="J148"/>
  <c r="J146"/>
  <c r="J144"/>
  <c r="J141"/>
  <c r="BK140"/>
  <c r="J138"/>
  <c r="BK137"/>
  <c r="J134"/>
  <c r="J132"/>
  <c r="J130"/>
  <c r="BK127"/>
  <c r="J124"/>
  <c r="BK123"/>
  <c r="J121"/>
  <c r="J120"/>
  <c r="J119"/>
  <c r="J118"/>
  <c r="J117"/>
  <c r="BK116"/>
  <c r="BK115"/>
  <c r="BK114"/>
  <c r="BK113"/>
  <c r="J111"/>
  <c r="BK109"/>
  <c r="BK108"/>
  <c r="J106"/>
  <c r="J104"/>
  <c r="BK103"/>
  <c r="BK101"/>
  <c r="BK100"/>
  <c r="J98"/>
  <c r="J97"/>
  <c r="BK95"/>
  <c r="BK94"/>
  <c r="J91"/>
  <c i="5" r="BK101"/>
  <c r="J100"/>
  <c r="BK96"/>
  <c r="J94"/>
  <c i="4" r="BK98"/>
  <c r="J96"/>
  <c r="BK94"/>
  <c i="3" r="J105"/>
  <c r="BK97"/>
  <c r="J95"/>
  <c r="BK94"/>
  <c r="J93"/>
  <c r="J90"/>
  <c r="J89"/>
  <c i="2" r="J141"/>
  <c r="BK140"/>
  <c r="BK137"/>
  <c r="J136"/>
  <c r="J135"/>
  <c r="BK132"/>
  <c r="J129"/>
  <c r="BK128"/>
  <c r="J126"/>
  <c r="BK124"/>
  <c r="J123"/>
  <c r="BK121"/>
  <c r="BK120"/>
  <c r="J119"/>
  <c r="J115"/>
  <c r="J112"/>
  <c r="J110"/>
  <c r="J108"/>
  <c r="J106"/>
  <c r="J104"/>
  <c r="J101"/>
  <c r="BK99"/>
  <c r="BK98"/>
  <c r="J92"/>
  <c r="BK90"/>
  <c i="1" r="AS68"/>
  <c i="18" r="J95"/>
  <c r="J94"/>
  <c r="J89"/>
  <c r="BK88"/>
  <c i="17" r="J124"/>
  <c r="J123"/>
  <c r="J119"/>
  <c r="J116"/>
  <c r="BK115"/>
  <c r="J114"/>
  <c r="BK113"/>
  <c r="J110"/>
  <c r="J109"/>
  <c r="J106"/>
  <c r="J100"/>
  <c i="16" r="J94"/>
  <c r="BK91"/>
  <c r="BK89"/>
  <c i="15" r="J154"/>
  <c r="J153"/>
  <c r="BK150"/>
  <c r="BK145"/>
  <c r="J143"/>
  <c r="BK141"/>
  <c r="J140"/>
  <c r="BK139"/>
  <c r="BK136"/>
  <c r="BK135"/>
  <c r="J134"/>
  <c r="J131"/>
  <c r="BK130"/>
  <c r="J124"/>
  <c r="J122"/>
  <c r="BK117"/>
  <c r="BK116"/>
  <c r="J114"/>
  <c r="J111"/>
  <c r="J106"/>
  <c r="J100"/>
  <c r="J94"/>
  <c r="BK93"/>
  <c r="J92"/>
  <c r="BK91"/>
  <c r="J90"/>
  <c i="14" r="J96"/>
  <c r="BK92"/>
  <c r="BK91"/>
  <c r="BK90"/>
  <c r="J89"/>
  <c i="13" r="BK107"/>
  <c r="BK103"/>
  <c r="J102"/>
  <c r="J96"/>
  <c r="BK95"/>
  <c i="12" r="J178"/>
  <c r="BK168"/>
  <c r="BK166"/>
  <c r="J161"/>
  <c r="BK160"/>
  <c r="J159"/>
  <c r="J158"/>
  <c r="J157"/>
  <c r="BK153"/>
  <c r="J148"/>
  <c r="J145"/>
  <c r="J144"/>
  <c r="J142"/>
  <c r="J138"/>
  <c r="BK126"/>
  <c r="BK123"/>
  <c r="BK121"/>
  <c r="BK111"/>
  <c r="BK110"/>
  <c r="BK109"/>
  <c r="BK108"/>
  <c r="BK107"/>
  <c r="BK106"/>
  <c r="J105"/>
  <c r="BK103"/>
  <c r="J101"/>
  <c r="J99"/>
  <c r="BK94"/>
  <c r="BK91"/>
  <c r="J91"/>
  <c r="J90"/>
  <c i="11" r="J132"/>
  <c r="BK131"/>
  <c r="BK130"/>
  <c r="J127"/>
  <c r="J125"/>
  <c r="BK124"/>
  <c r="BK122"/>
  <c r="BK119"/>
  <c r="BK118"/>
  <c r="BK117"/>
  <c r="J116"/>
  <c r="J115"/>
  <c r="J114"/>
  <c r="J113"/>
  <c r="BK106"/>
  <c r="BK105"/>
  <c r="J104"/>
  <c r="J102"/>
  <c r="BK101"/>
  <c r="J100"/>
  <c r="J99"/>
  <c r="J97"/>
  <c r="J96"/>
  <c r="J94"/>
  <c r="J93"/>
  <c r="BK92"/>
  <c r="J91"/>
  <c r="J89"/>
  <c r="J86"/>
  <c r="BK85"/>
  <c r="J84"/>
  <c i="10" r="J100"/>
  <c r="J99"/>
  <c r="J98"/>
  <c r="BK95"/>
  <c r="BK94"/>
  <c r="J93"/>
  <c r="BK92"/>
  <c r="BK91"/>
  <c r="J90"/>
  <c r="J89"/>
  <c r="BK88"/>
  <c r="J87"/>
  <c r="BK86"/>
  <c i="9" r="J94"/>
  <c r="J93"/>
  <c i="8" r="BK94"/>
  <c r="BK93"/>
  <c i="7" r="BK105"/>
  <c r="BK103"/>
  <c r="BK100"/>
  <c r="BK99"/>
  <c r="BK98"/>
  <c r="J97"/>
  <c r="BK94"/>
  <c r="J93"/>
  <c i="6" r="J269"/>
  <c r="J268"/>
  <c r="BK266"/>
  <c r="BK260"/>
  <c r="BK258"/>
  <c r="BK256"/>
  <c r="BK254"/>
  <c r="BK249"/>
  <c r="J246"/>
  <c r="J245"/>
  <c r="BK239"/>
  <c r="BK234"/>
  <c r="J232"/>
  <c r="BK230"/>
  <c r="J227"/>
  <c r="BK226"/>
  <c r="J224"/>
  <c r="J223"/>
  <c r="BK222"/>
  <c r="BK219"/>
  <c r="BK216"/>
  <c r="BK215"/>
  <c r="J210"/>
  <c r="BK209"/>
  <c r="J208"/>
  <c r="J207"/>
  <c r="J206"/>
  <c r="J201"/>
  <c r="J198"/>
  <c r="J197"/>
  <c r="BK196"/>
  <c r="J194"/>
  <c r="BK193"/>
  <c r="BK192"/>
  <c r="BK188"/>
  <c r="BK187"/>
  <c r="J182"/>
  <c r="BK181"/>
  <c r="J180"/>
  <c r="BK179"/>
  <c r="J178"/>
  <c r="BK177"/>
  <c r="J176"/>
  <c r="J173"/>
  <c r="BK172"/>
  <c r="J171"/>
  <c r="J170"/>
  <c r="J169"/>
  <c r="BK164"/>
  <c r="J161"/>
  <c r="BK159"/>
  <c r="BK158"/>
  <c r="BK156"/>
  <c r="BK155"/>
  <c r="J150"/>
  <c r="BK148"/>
  <c r="BK147"/>
  <c r="BK145"/>
  <c r="BK142"/>
  <c r="J140"/>
  <c r="J137"/>
  <c r="BK135"/>
  <c r="BK132"/>
  <c r="J131"/>
  <c r="BK130"/>
  <c r="J129"/>
  <c r="BK128"/>
  <c r="J127"/>
  <c r="BK125"/>
  <c r="J123"/>
  <c r="BK121"/>
  <c r="BK118"/>
  <c r="BK117"/>
  <c r="J115"/>
  <c r="J114"/>
  <c r="J113"/>
  <c r="BK112"/>
  <c r="BK110"/>
  <c r="J107"/>
  <c r="J105"/>
  <c r="J102"/>
  <c r="J101"/>
  <c r="J100"/>
  <c r="BK98"/>
  <c r="BK97"/>
  <c i="5" r="BK102"/>
  <c r="J102"/>
  <c r="BK100"/>
  <c r="BK99"/>
  <c r="J99"/>
  <c r="J98"/>
  <c r="BK95"/>
  <c i="4" r="J99"/>
  <c r="J98"/>
  <c i="3" r="J104"/>
  <c r="BK98"/>
  <c r="BK96"/>
  <c r="J94"/>
  <c r="BK90"/>
  <c i="2" r="BK138"/>
  <c r="J137"/>
  <c r="BK136"/>
  <c r="BK134"/>
  <c r="J133"/>
  <c r="J132"/>
  <c r="BK126"/>
  <c r="BK125"/>
  <c r="BK123"/>
  <c r="BK122"/>
  <c r="J121"/>
  <c r="J120"/>
  <c r="BK119"/>
  <c r="J118"/>
  <c r="BK117"/>
  <c r="J116"/>
  <c r="BK114"/>
  <c r="J113"/>
  <c r="BK111"/>
  <c r="BK110"/>
  <c r="J109"/>
  <c r="J105"/>
  <c r="BK95"/>
  <c r="BK93"/>
  <c r="BK92"/>
  <c r="BK91"/>
  <c i="1" r="AS72"/>
  <c i="18" r="BK95"/>
  <c r="J88"/>
  <c i="17" r="BK122"/>
  <c r="BK119"/>
  <c r="J118"/>
  <c r="J117"/>
  <c r="BK116"/>
  <c r="J115"/>
  <c r="BK111"/>
  <c r="BK109"/>
  <c r="J108"/>
  <c r="BK107"/>
  <c r="BK106"/>
  <c r="J105"/>
  <c r="BK104"/>
  <c r="BK102"/>
  <c r="BK101"/>
  <c r="BK100"/>
  <c r="J99"/>
  <c r="J98"/>
  <c r="J97"/>
  <c r="J96"/>
  <c r="J93"/>
  <c r="BK92"/>
  <c r="J91"/>
  <c r="BK89"/>
  <c i="16" r="BK98"/>
  <c r="BK95"/>
  <c r="BK92"/>
  <c r="J91"/>
  <c r="BK90"/>
  <c r="BK88"/>
  <c i="15" r="BK157"/>
  <c r="J152"/>
  <c r="J151"/>
  <c r="J150"/>
  <c r="J147"/>
  <c r="BK143"/>
  <c r="BK142"/>
  <c r="BK138"/>
  <c r="BK132"/>
  <c r="BK129"/>
  <c r="J128"/>
  <c r="J127"/>
  <c r="BK125"/>
  <c r="J123"/>
  <c r="BK122"/>
  <c r="J121"/>
  <c r="BK119"/>
  <c r="J118"/>
  <c r="J115"/>
  <c r="BK114"/>
  <c r="BK113"/>
  <c r="J110"/>
  <c r="J108"/>
  <c r="J107"/>
  <c r="BK106"/>
  <c r="BK105"/>
  <c r="J104"/>
  <c r="BK103"/>
  <c r="J102"/>
  <c r="J101"/>
  <c r="BK100"/>
  <c r="J99"/>
  <c r="J96"/>
  <c r="J93"/>
  <c i="14" r="BK97"/>
  <c r="BK96"/>
  <c r="BK93"/>
  <c r="J92"/>
  <c r="J88"/>
  <c i="13" r="J112"/>
  <c r="J110"/>
  <c r="J107"/>
  <c r="BK101"/>
  <c r="J94"/>
  <c i="12" r="BK179"/>
  <c r="J176"/>
  <c r="BK174"/>
  <c r="J173"/>
  <c r="J168"/>
  <c r="J166"/>
  <c r="BK165"/>
  <c r="J163"/>
  <c r="BK159"/>
  <c r="J156"/>
  <c r="J155"/>
  <c r="BK151"/>
  <c r="BK146"/>
  <c r="BK145"/>
  <c r="BK144"/>
  <c r="BK138"/>
  <c r="BK136"/>
  <c r="BK134"/>
  <c r="J132"/>
  <c r="J130"/>
  <c r="J124"/>
  <c r="J123"/>
  <c r="J117"/>
  <c r="BK112"/>
  <c r="J111"/>
  <c r="J110"/>
  <c r="J109"/>
  <c r="J108"/>
  <c r="J107"/>
  <c r="BK105"/>
  <c r="BK101"/>
  <c r="BK99"/>
  <c r="J96"/>
  <c r="BK95"/>
  <c r="J94"/>
  <c r="BK93"/>
  <c r="BK92"/>
  <c i="11" r="J131"/>
  <c r="J123"/>
  <c r="J121"/>
  <c r="J118"/>
  <c r="J117"/>
  <c r="J111"/>
  <c r="BK110"/>
  <c r="J109"/>
  <c r="J108"/>
  <c r="BK107"/>
  <c r="J106"/>
  <c r="BK104"/>
  <c r="J103"/>
  <c r="J101"/>
  <c r="BK98"/>
  <c r="BK96"/>
  <c r="BK94"/>
  <c r="J90"/>
  <c r="BK89"/>
  <c r="BK88"/>
  <c r="BK84"/>
  <c i="10" r="J101"/>
  <c r="BK98"/>
  <c r="J91"/>
  <c i="9" r="BK94"/>
  <c r="BK92"/>
  <c i="8" r="J94"/>
  <c r="J92"/>
  <c i="7" r="J110"/>
  <c r="BK108"/>
  <c r="J106"/>
  <c r="J104"/>
  <c r="J103"/>
  <c r="J102"/>
  <c r="J99"/>
  <c r="BK97"/>
  <c r="BK96"/>
  <c r="BK95"/>
  <c i="6" r="BK270"/>
  <c r="J265"/>
  <c r="BK264"/>
  <c r="BK261"/>
  <c r="J260"/>
  <c r="J259"/>
  <c r="J256"/>
  <c r="J255"/>
  <c r="BK252"/>
  <c r="J251"/>
  <c r="J249"/>
  <c r="J248"/>
  <c r="J247"/>
  <c r="BK242"/>
  <c r="BK241"/>
  <c r="BK238"/>
  <c r="BK235"/>
  <c r="BK233"/>
  <c r="J230"/>
  <c r="BK229"/>
  <c r="J228"/>
  <c r="BK227"/>
  <c r="J225"/>
  <c r="BK224"/>
  <c r="BK220"/>
  <c r="J218"/>
  <c r="BK213"/>
  <c r="BK210"/>
  <c r="J209"/>
  <c r="BK208"/>
  <c r="J205"/>
  <c r="BK204"/>
  <c r="J203"/>
  <c r="BK202"/>
  <c r="BK201"/>
  <c r="J200"/>
  <c r="BK198"/>
  <c r="BK195"/>
  <c r="BK190"/>
  <c r="J187"/>
  <c r="J186"/>
  <c r="BK185"/>
  <c r="BK183"/>
  <c r="BK182"/>
  <c r="BK176"/>
  <c r="J175"/>
  <c r="BK174"/>
  <c r="J172"/>
  <c r="J167"/>
  <c r="J164"/>
  <c r="BK161"/>
  <c r="J160"/>
  <c r="BK157"/>
  <c r="J156"/>
  <c r="BK154"/>
  <c r="J152"/>
  <c r="BK150"/>
  <c r="J147"/>
  <c r="BK146"/>
  <c r="J145"/>
  <c r="J143"/>
  <c r="J142"/>
  <c r="J139"/>
  <c r="BK138"/>
  <c r="BK136"/>
  <c r="J135"/>
  <c r="J133"/>
  <c r="BK131"/>
  <c r="J128"/>
  <c r="J126"/>
  <c r="BK124"/>
  <c r="BK111"/>
  <c r="J110"/>
  <c r="BK106"/>
  <c r="BK102"/>
  <c r="J99"/>
  <c r="BK96"/>
  <c r="J95"/>
  <c r="J94"/>
  <c r="J93"/>
  <c r="J92"/>
  <c r="BK91"/>
  <c i="5" r="BK103"/>
  <c r="BK97"/>
  <c r="J96"/>
  <c i="4" r="BK99"/>
  <c r="J94"/>
  <c i="3" r="J103"/>
  <c r="J102"/>
  <c r="J101"/>
  <c r="J100"/>
  <c r="J99"/>
  <c r="J98"/>
  <c r="J97"/>
  <c r="J96"/>
  <c r="BK93"/>
  <c r="J92"/>
  <c r="J91"/>
  <c r="BK89"/>
  <c r="J88"/>
  <c i="2" r="BK142"/>
  <c r="J142"/>
  <c r="BK139"/>
  <c r="J131"/>
  <c r="BK130"/>
  <c r="BK129"/>
  <c r="BK127"/>
  <c r="J125"/>
  <c r="BK113"/>
  <c r="BK112"/>
  <c r="BK108"/>
  <c r="J107"/>
  <c r="BK106"/>
  <c r="J103"/>
  <c r="J102"/>
  <c r="BK97"/>
  <c r="J95"/>
  <c r="J94"/>
  <c r="J90"/>
  <c r="BK89"/>
  <c i="1" r="AS62"/>
  <c i="2" l="1" r="T88"/>
  <c r="R96"/>
  <c i="3" r="R87"/>
  <c r="R86"/>
  <c i="4" r="BK93"/>
  <c r="BK92"/>
  <c r="J92"/>
  <c r="J67"/>
  <c i="5" r="T93"/>
  <c r="T92"/>
  <c i="6" r="R90"/>
  <c r="R122"/>
  <c r="R168"/>
  <c r="BK237"/>
  <c r="J237"/>
  <c r="J67"/>
  <c i="7" r="BK91"/>
  <c r="J91"/>
  <c r="J67"/>
  <c i="9" r="R91"/>
  <c i="10" r="T85"/>
  <c i="11" r="T83"/>
  <c r="R87"/>
  <c r="R126"/>
  <c i="12" r="BK87"/>
  <c r="BK86"/>
  <c r="J86"/>
  <c r="J63"/>
  <c i="13" r="R93"/>
  <c r="T108"/>
  <c r="T105"/>
  <c i="14" r="T95"/>
  <c r="T94"/>
  <c r="T87"/>
  <c i="15" r="R89"/>
  <c r="BK98"/>
  <c r="J98"/>
  <c r="J65"/>
  <c i="16" r="BK87"/>
  <c r="BK86"/>
  <c r="J86"/>
  <c r="J63"/>
  <c r="T87"/>
  <c r="T86"/>
  <c i="17" r="T88"/>
  <c r="P120"/>
  <c i="18" r="P87"/>
  <c r="P86"/>
  <c i="1" r="AU77"/>
  <c i="2" r="P88"/>
  <c r="P96"/>
  <c i="3" r="P87"/>
  <c r="P86"/>
  <c i="1" r="AU57"/>
  <c i="4" r="R93"/>
  <c r="R92"/>
  <c i="5" r="R93"/>
  <c r="R92"/>
  <c i="6" r="T90"/>
  <c r="T122"/>
  <c r="T168"/>
  <c r="R237"/>
  <c i="7" r="P91"/>
  <c i="1" r="AU63"/>
  <c i="8" r="R91"/>
  <c i="9" r="P91"/>
  <c i="1" r="AU65"/>
  <c i="10" r="BK85"/>
  <c r="J85"/>
  <c i="11" r="BK83"/>
  <c r="P87"/>
  <c r="P126"/>
  <c i="12" r="R87"/>
  <c r="R86"/>
  <c i="13" r="P93"/>
  <c r="BK108"/>
  <c r="J108"/>
  <c r="J68"/>
  <c i="14" r="R95"/>
  <c r="R94"/>
  <c r="R87"/>
  <c i="15" r="BK89"/>
  <c r="R98"/>
  <c i="17" r="P88"/>
  <c r="P87"/>
  <c i="1" r="AU76"/>
  <c i="17" r="BK120"/>
  <c r="J120"/>
  <c r="J65"/>
  <c r="R120"/>
  <c i="18" r="BK87"/>
  <c r="J87"/>
  <c r="J64"/>
  <c i="2" r="BK88"/>
  <c r="J88"/>
  <c r="J64"/>
  <c r="R88"/>
  <c r="R87"/>
  <c r="T96"/>
  <c i="3" r="T87"/>
  <c r="T86"/>
  <c i="4" r="T93"/>
  <c r="T92"/>
  <c i="5" r="BK93"/>
  <c r="J93"/>
  <c r="J68"/>
  <c i="6" r="P90"/>
  <c r="P122"/>
  <c r="P168"/>
  <c r="P237"/>
  <c i="7" r="R91"/>
  <c i="8" r="P91"/>
  <c i="1" r="AU64"/>
  <c i="9" r="BK91"/>
  <c r="J91"/>
  <c i="10" r="P85"/>
  <c i="1" r="AU66"/>
  <c i="11" r="R83"/>
  <c r="R82"/>
  <c r="T87"/>
  <c r="T126"/>
  <c i="12" r="P87"/>
  <c r="P86"/>
  <c i="1" r="AU69"/>
  <c i="13" r="BK93"/>
  <c r="J93"/>
  <c r="J65"/>
  <c r="P108"/>
  <c r="P105"/>
  <c i="14" r="P95"/>
  <c r="P94"/>
  <c r="P87"/>
  <c i="1" r="AU71"/>
  <c i="15" r="P89"/>
  <c r="T98"/>
  <c i="16" r="P87"/>
  <c r="P86"/>
  <c i="1" r="AU74"/>
  <c i="17" r="BK88"/>
  <c r="J88"/>
  <c r="J64"/>
  <c i="18" r="R87"/>
  <c r="R86"/>
  <c i="2" r="BK96"/>
  <c r="J96"/>
  <c r="J65"/>
  <c i="3" r="BK87"/>
  <c r="J87"/>
  <c r="J64"/>
  <c i="4" r="P93"/>
  <c r="P92"/>
  <c i="1" r="AU59"/>
  <c i="5" r="P93"/>
  <c r="P92"/>
  <c i="1" r="AU60"/>
  <c i="6" r="BK90"/>
  <c r="J90"/>
  <c r="J64"/>
  <c r="BK122"/>
  <c r="J122"/>
  <c r="J65"/>
  <c r="BK168"/>
  <c r="J168"/>
  <c r="J66"/>
  <c r="T237"/>
  <c i="7" r="T91"/>
  <c i="8" r="BK91"/>
  <c r="J91"/>
  <c r="T91"/>
  <c i="9" r="T91"/>
  <c i="10" r="R85"/>
  <c i="11" r="P83"/>
  <c r="P82"/>
  <c i="1" r="AU67"/>
  <c i="11" r="BK87"/>
  <c r="J87"/>
  <c r="J61"/>
  <c r="BK126"/>
  <c r="J126"/>
  <c r="J62"/>
  <c i="12" r="T87"/>
  <c r="T86"/>
  <c i="13" r="T93"/>
  <c r="T90"/>
  <c r="R108"/>
  <c r="R105"/>
  <c i="14" r="BK95"/>
  <c r="J95"/>
  <c r="J65"/>
  <c i="15" r="T89"/>
  <c r="T88"/>
  <c r="P98"/>
  <c i="16" r="R87"/>
  <c r="R86"/>
  <c i="17" r="R88"/>
  <c r="R87"/>
  <c r="T120"/>
  <c i="18" r="T87"/>
  <c r="T86"/>
  <c i="2" r="E75"/>
  <c r="BE91"/>
  <c r="BE98"/>
  <c r="BE104"/>
  <c r="BE105"/>
  <c r="BE116"/>
  <c r="BE117"/>
  <c r="BE118"/>
  <c r="BE121"/>
  <c r="BE123"/>
  <c r="BE126"/>
  <c r="BE128"/>
  <c r="BE131"/>
  <c r="BE132"/>
  <c r="BE133"/>
  <c r="BE134"/>
  <c r="BE136"/>
  <c r="BE137"/>
  <c r="BE140"/>
  <c r="BE141"/>
  <c r="BE142"/>
  <c i="3" r="BE90"/>
  <c r="BE94"/>
  <c r="BE95"/>
  <c r="BE97"/>
  <c r="BE102"/>
  <c r="BE103"/>
  <c i="4" r="F63"/>
  <c r="BE96"/>
  <c i="5" r="J60"/>
  <c r="BE94"/>
  <c r="BE98"/>
  <c i="6" r="F86"/>
  <c r="BE92"/>
  <c r="BE97"/>
  <c r="BE101"/>
  <c r="BE102"/>
  <c r="BE103"/>
  <c r="BE104"/>
  <c r="BE105"/>
  <c r="BE107"/>
  <c r="BE108"/>
  <c r="BE113"/>
  <c r="BE115"/>
  <c r="BE119"/>
  <c r="BE121"/>
  <c r="BE127"/>
  <c r="BE131"/>
  <c r="BE133"/>
  <c r="BE134"/>
  <c r="BE136"/>
  <c r="BE139"/>
  <c r="BE140"/>
  <c r="BE143"/>
  <c r="BE147"/>
  <c r="BE148"/>
  <c r="BE151"/>
  <c r="BE158"/>
  <c r="BE159"/>
  <c r="BE164"/>
  <c r="BE166"/>
  <c r="BE167"/>
  <c r="BE169"/>
  <c r="BE177"/>
  <c r="BE179"/>
  <c r="BE189"/>
  <c r="BE190"/>
  <c r="BE191"/>
  <c r="BE192"/>
  <c r="BE193"/>
  <c r="BE196"/>
  <c r="BE200"/>
  <c r="BE206"/>
  <c r="BE214"/>
  <c r="BE215"/>
  <c r="BE216"/>
  <c r="BE221"/>
  <c r="BE226"/>
  <c r="BE231"/>
  <c r="BE233"/>
  <c r="BE235"/>
  <c r="BE239"/>
  <c r="BE243"/>
  <c r="BE244"/>
  <c r="BE249"/>
  <c r="BE250"/>
  <c r="BE253"/>
  <c r="BE257"/>
  <c r="BE258"/>
  <c r="BE264"/>
  <c r="BE265"/>
  <c r="BE266"/>
  <c r="BE269"/>
  <c i="7" r="BE105"/>
  <c r="BE110"/>
  <c i="8" r="F63"/>
  <c r="J85"/>
  <c i="9" r="J60"/>
  <c r="F88"/>
  <c i="10" r="E50"/>
  <c r="BE87"/>
  <c r="BE88"/>
  <c r="BE93"/>
  <c r="BE95"/>
  <c r="BE99"/>
  <c r="BE100"/>
  <c i="11" r="F79"/>
  <c r="BE84"/>
  <c r="BE85"/>
  <c r="BE91"/>
  <c r="BE93"/>
  <c r="BE96"/>
  <c r="BE99"/>
  <c r="BE102"/>
  <c r="BE104"/>
  <c r="BE111"/>
  <c r="BE112"/>
  <c r="BE116"/>
  <c r="BE118"/>
  <c r="BE124"/>
  <c r="BE127"/>
  <c r="BE128"/>
  <c r="BE129"/>
  <c r="BE130"/>
  <c i="12" r="J56"/>
  <c r="F83"/>
  <c r="BE89"/>
  <c r="BE90"/>
  <c r="BE103"/>
  <c r="BE108"/>
  <c r="BE115"/>
  <c r="BE121"/>
  <c r="BE124"/>
  <c r="BE126"/>
  <c r="BE148"/>
  <c r="BE156"/>
  <c r="BE158"/>
  <c r="BE160"/>
  <c i="13" r="J84"/>
  <c r="BE95"/>
  <c r="BE96"/>
  <c r="BE97"/>
  <c r="BK106"/>
  <c r="J106"/>
  <c r="J67"/>
  <c i="14" r="E50"/>
  <c r="BE91"/>
  <c i="15" r="E50"/>
  <c r="J82"/>
  <c r="BE92"/>
  <c r="BE94"/>
  <c r="BE106"/>
  <c r="BE115"/>
  <c r="BE116"/>
  <c r="BE123"/>
  <c r="BE124"/>
  <c r="BE127"/>
  <c r="BE129"/>
  <c r="BE130"/>
  <c r="BE133"/>
  <c r="BE134"/>
  <c r="BE135"/>
  <c r="BE140"/>
  <c r="BE145"/>
  <c r="BE146"/>
  <c r="BE148"/>
  <c r="BE150"/>
  <c r="BE154"/>
  <c r="BE158"/>
  <c r="BK159"/>
  <c r="J159"/>
  <c r="J66"/>
  <c i="16" r="BE88"/>
  <c r="BE93"/>
  <c r="BE94"/>
  <c i="17" r="E50"/>
  <c r="J56"/>
  <c r="F59"/>
  <c r="BE95"/>
  <c r="BE112"/>
  <c r="BE114"/>
  <c r="BE123"/>
  <c i="18" r="E74"/>
  <c r="BE89"/>
  <c i="2" r="F84"/>
  <c r="BE94"/>
  <c r="BE97"/>
  <c r="BE102"/>
  <c r="BE103"/>
  <c r="BE107"/>
  <c r="BE124"/>
  <c r="BE127"/>
  <c r="BE129"/>
  <c r="BE130"/>
  <c i="3" r="E50"/>
  <c r="J56"/>
  <c r="BE88"/>
  <c r="BE101"/>
  <c r="BE104"/>
  <c r="BE105"/>
  <c i="4" r="E78"/>
  <c r="BE94"/>
  <c r="BE99"/>
  <c i="5" r="BE96"/>
  <c i="6" r="J83"/>
  <c r="BE91"/>
  <c r="BE95"/>
  <c r="BE106"/>
  <c r="BE109"/>
  <c r="BE120"/>
  <c r="BE124"/>
  <c r="BE128"/>
  <c r="BE142"/>
  <c r="BE144"/>
  <c r="BE150"/>
  <c r="BE152"/>
  <c r="BE153"/>
  <c r="BE161"/>
  <c r="BE162"/>
  <c r="BE165"/>
  <c r="BE174"/>
  <c r="BE178"/>
  <c r="BE184"/>
  <c r="BE185"/>
  <c r="BE202"/>
  <c r="BE205"/>
  <c r="BE211"/>
  <c r="BE212"/>
  <c r="BE217"/>
  <c r="BE220"/>
  <c r="BE225"/>
  <c r="BE228"/>
  <c r="BE232"/>
  <c r="BE234"/>
  <c r="BE236"/>
  <c r="BE240"/>
  <c r="BE241"/>
  <c r="BE247"/>
  <c r="BE251"/>
  <c r="BE252"/>
  <c r="BE254"/>
  <c r="BE261"/>
  <c r="BE262"/>
  <c r="BE263"/>
  <c r="BE267"/>
  <c i="7" r="E52"/>
  <c r="J60"/>
  <c r="F88"/>
  <c r="BE94"/>
  <c r="BE102"/>
  <c i="8" r="E52"/>
  <c r="BE94"/>
  <c i="9" r="E77"/>
  <c i="10" r="F59"/>
  <c r="BE96"/>
  <c r="BE101"/>
  <c i="11" r="E72"/>
  <c r="BE95"/>
  <c r="BE97"/>
  <c r="BE103"/>
  <c r="BE109"/>
  <c r="BE120"/>
  <c r="BE132"/>
  <c i="12" r="E50"/>
  <c r="BE88"/>
  <c r="BE91"/>
  <c r="BE92"/>
  <c r="BE95"/>
  <c r="BE112"/>
  <c r="BE114"/>
  <c r="BE117"/>
  <c r="BE119"/>
  <c r="BE128"/>
  <c r="BE130"/>
  <c r="BE132"/>
  <c r="BE134"/>
  <c r="BE136"/>
  <c r="BE138"/>
  <c r="BE140"/>
  <c r="BE144"/>
  <c r="BE146"/>
  <c r="BE147"/>
  <c r="BE149"/>
  <c r="BE154"/>
  <c r="BE155"/>
  <c r="BE163"/>
  <c r="BE172"/>
  <c r="BE173"/>
  <c r="BE176"/>
  <c r="BE177"/>
  <c i="13" r="F59"/>
  <c r="BE91"/>
  <c r="BE98"/>
  <c r="BE110"/>
  <c r="BE112"/>
  <c i="14" r="J56"/>
  <c r="F84"/>
  <c r="BE92"/>
  <c i="15" r="F59"/>
  <c r="BE91"/>
  <c r="BE96"/>
  <c r="BE97"/>
  <c r="BE100"/>
  <c r="BE101"/>
  <c r="BE102"/>
  <c r="BE104"/>
  <c r="BE107"/>
  <c r="BE108"/>
  <c r="BE109"/>
  <c r="BE114"/>
  <c r="BE118"/>
  <c r="BE119"/>
  <c r="BE120"/>
  <c r="BE132"/>
  <c r="BE137"/>
  <c r="BE142"/>
  <c r="BE151"/>
  <c r="BE152"/>
  <c r="BE155"/>
  <c r="BE156"/>
  <c r="BE157"/>
  <c i="16" r="E50"/>
  <c r="J56"/>
  <c r="F59"/>
  <c r="BE95"/>
  <c r="BE96"/>
  <c r="BE98"/>
  <c i="17" r="BE100"/>
  <c r="BE101"/>
  <c r="BE102"/>
  <c r="BE104"/>
  <c r="BE106"/>
  <c r="BE111"/>
  <c r="BE116"/>
  <c r="BE118"/>
  <c r="BE119"/>
  <c r="BE121"/>
  <c r="BE125"/>
  <c i="18" r="J80"/>
  <c r="BE93"/>
  <c r="BE95"/>
  <c i="2" r="J56"/>
  <c r="BE89"/>
  <c r="BE92"/>
  <c r="BE95"/>
  <c r="BE112"/>
  <c r="BE113"/>
  <c r="BE114"/>
  <c r="BE115"/>
  <c r="BE120"/>
  <c r="BE138"/>
  <c r="BE139"/>
  <c i="3" r="F59"/>
  <c r="BE91"/>
  <c r="BE92"/>
  <c r="BE99"/>
  <c r="BE100"/>
  <c i="4" r="J86"/>
  <c i="5" r="F89"/>
  <c r="BE97"/>
  <c r="BE99"/>
  <c r="BE102"/>
  <c i="6" r="E77"/>
  <c r="BE98"/>
  <c r="BE99"/>
  <c r="BE111"/>
  <c r="BE112"/>
  <c r="BE116"/>
  <c r="BE118"/>
  <c r="BE125"/>
  <c r="BE126"/>
  <c r="BE129"/>
  <c r="BE138"/>
  <c r="BE146"/>
  <c r="BE155"/>
  <c r="BE156"/>
  <c r="BE163"/>
  <c r="BE170"/>
  <c r="BE171"/>
  <c r="BE175"/>
  <c r="BE176"/>
  <c r="BE181"/>
  <c r="BE183"/>
  <c r="BE187"/>
  <c r="BE194"/>
  <c r="BE195"/>
  <c r="BE198"/>
  <c r="BE208"/>
  <c r="BE209"/>
  <c r="BE218"/>
  <c r="BE219"/>
  <c r="BE224"/>
  <c r="BE238"/>
  <c r="BE246"/>
  <c r="BE256"/>
  <c r="BE259"/>
  <c r="BE260"/>
  <c i="7" r="BE95"/>
  <c r="BE97"/>
  <c r="BE98"/>
  <c r="BE100"/>
  <c r="BE109"/>
  <c i="8" r="BE92"/>
  <c r="BE93"/>
  <c i="9" r="BE94"/>
  <c i="10" r="J56"/>
  <c r="BE89"/>
  <c r="BE90"/>
  <c r="BE91"/>
  <c r="BE94"/>
  <c i="11" r="BE86"/>
  <c r="BE94"/>
  <c r="BE98"/>
  <c r="BE100"/>
  <c r="BE106"/>
  <c r="BE107"/>
  <c r="BE108"/>
  <c r="BE110"/>
  <c r="BE113"/>
  <c r="BE114"/>
  <c r="BE115"/>
  <c r="BE117"/>
  <c r="BE122"/>
  <c r="BE123"/>
  <c i="12" r="BE93"/>
  <c r="BE96"/>
  <c r="BE99"/>
  <c r="BE105"/>
  <c r="BE109"/>
  <c r="BE153"/>
  <c r="BE159"/>
  <c r="BE165"/>
  <c r="BE168"/>
  <c r="BE174"/>
  <c r="BE175"/>
  <c r="BE178"/>
  <c i="13" r="E78"/>
  <c r="BE99"/>
  <c r="BE103"/>
  <c r="BE107"/>
  <c i="14" r="BE88"/>
  <c r="BE89"/>
  <c r="BE90"/>
  <c r="BE93"/>
  <c r="BE97"/>
  <c i="15" r="BE93"/>
  <c r="BE95"/>
  <c r="BE99"/>
  <c r="BE103"/>
  <c r="BE110"/>
  <c r="BE112"/>
  <c r="BE113"/>
  <c r="BE117"/>
  <c r="BE122"/>
  <c r="BE125"/>
  <c r="BE126"/>
  <c r="BE128"/>
  <c r="BE136"/>
  <c r="BE138"/>
  <c r="BE139"/>
  <c r="BE141"/>
  <c r="BE143"/>
  <c r="BE147"/>
  <c r="BE149"/>
  <c r="BE153"/>
  <c r="BE160"/>
  <c i="16" r="BE89"/>
  <c r="BE90"/>
  <c r="BE91"/>
  <c r="BE92"/>
  <c i="17" r="BE89"/>
  <c r="BE93"/>
  <c r="BE97"/>
  <c r="BE98"/>
  <c r="BE99"/>
  <c r="BE103"/>
  <c r="BE105"/>
  <c r="BE107"/>
  <c r="BE108"/>
  <c r="BE113"/>
  <c r="BE117"/>
  <c r="BE124"/>
  <c i="18" r="BE90"/>
  <c i="2" r="BE90"/>
  <c r="BE93"/>
  <c r="BE99"/>
  <c r="BE100"/>
  <c r="BE101"/>
  <c r="BE106"/>
  <c r="BE108"/>
  <c r="BE109"/>
  <c r="BE110"/>
  <c r="BE111"/>
  <c r="BE119"/>
  <c r="BE122"/>
  <c r="BE125"/>
  <c r="BE135"/>
  <c i="3" r="BE89"/>
  <c r="BE93"/>
  <c r="BE96"/>
  <c r="BE98"/>
  <c i="4" r="BE98"/>
  <c i="5" r="E52"/>
  <c r="BE95"/>
  <c r="BE100"/>
  <c r="BE101"/>
  <c r="BE103"/>
  <c i="6" r="BE93"/>
  <c r="BE94"/>
  <c r="BE96"/>
  <c r="BE100"/>
  <c r="BE110"/>
  <c r="BE114"/>
  <c r="BE117"/>
  <c r="BE123"/>
  <c r="BE130"/>
  <c r="BE132"/>
  <c r="BE135"/>
  <c r="BE137"/>
  <c r="BE141"/>
  <c r="BE145"/>
  <c r="BE149"/>
  <c r="BE154"/>
  <c r="BE157"/>
  <c r="BE160"/>
  <c r="BE172"/>
  <c r="BE173"/>
  <c r="BE180"/>
  <c r="BE182"/>
  <c r="BE186"/>
  <c r="BE188"/>
  <c r="BE197"/>
  <c r="BE199"/>
  <c r="BE201"/>
  <c r="BE203"/>
  <c r="BE204"/>
  <c r="BE207"/>
  <c r="BE210"/>
  <c r="BE213"/>
  <c r="BE222"/>
  <c r="BE223"/>
  <c r="BE227"/>
  <c r="BE229"/>
  <c r="BE230"/>
  <c r="BE242"/>
  <c r="BE245"/>
  <c r="BE248"/>
  <c r="BE255"/>
  <c r="BE268"/>
  <c r="BE270"/>
  <c r="BE271"/>
  <c r="BE272"/>
  <c i="7" r="BE92"/>
  <c r="BE93"/>
  <c r="BE96"/>
  <c r="BE99"/>
  <c r="BE101"/>
  <c r="BE103"/>
  <c r="BE104"/>
  <c r="BE106"/>
  <c r="BE107"/>
  <c r="BE108"/>
  <c i="9" r="BE92"/>
  <c r="BE93"/>
  <c i="10" r="BE86"/>
  <c r="BE92"/>
  <c r="BE97"/>
  <c r="BE98"/>
  <c i="11" r="J52"/>
  <c r="BE88"/>
  <c r="BE89"/>
  <c r="BE90"/>
  <c r="BE92"/>
  <c r="BE101"/>
  <c r="BE105"/>
  <c r="BE119"/>
  <c r="BE121"/>
  <c r="BE125"/>
  <c r="BE131"/>
  <c i="12" r="BE94"/>
  <c r="BE97"/>
  <c r="BE101"/>
  <c r="BE104"/>
  <c r="BE106"/>
  <c r="BE107"/>
  <c r="BE110"/>
  <c r="BE111"/>
  <c r="BE123"/>
  <c r="BE142"/>
  <c r="BE145"/>
  <c r="BE151"/>
  <c r="BE157"/>
  <c r="BE161"/>
  <c r="BE166"/>
  <c r="BE170"/>
  <c r="BE179"/>
  <c r="BE180"/>
  <c i="13" r="BE94"/>
  <c r="BE101"/>
  <c r="BE102"/>
  <c r="BE109"/>
  <c i="14" r="BE96"/>
  <c i="15" r="BE90"/>
  <c r="BE105"/>
  <c r="BE111"/>
  <c r="BE121"/>
  <c r="BE131"/>
  <c i="16" r="BE97"/>
  <c i="17" r="BE90"/>
  <c r="BE91"/>
  <c r="BE92"/>
  <c r="BE94"/>
  <c r="BE96"/>
  <c r="BE109"/>
  <c r="BE110"/>
  <c r="BE115"/>
  <c r="BE122"/>
  <c i="18" r="F59"/>
  <c r="BE88"/>
  <c r="BE91"/>
  <c r="BE92"/>
  <c r="BE94"/>
  <c r="BE96"/>
  <c i="10" r="F39"/>
  <c i="1" r="BD66"/>
  <c i="12" r="F36"/>
  <c i="1" r="BA69"/>
  <c i="14" r="F36"/>
  <c i="1" r="BA71"/>
  <c i="16" r="F37"/>
  <c i="1" r="BB74"/>
  <c i="17" r="F37"/>
  <c i="1" r="BB76"/>
  <c i="3" r="F36"/>
  <c i="1" r="BA57"/>
  <c i="3" r="F37"/>
  <c i="1" r="BB57"/>
  <c i="10" r="F38"/>
  <c i="1" r="BC66"/>
  <c i="13" r="F38"/>
  <c i="1" r="BC70"/>
  <c i="15" r="F39"/>
  <c i="1" r="BD73"/>
  <c i="5" r="F41"/>
  <c i="1" r="BD60"/>
  <c i="7" r="J38"/>
  <c i="1" r="AW63"/>
  <c i="13" r="F36"/>
  <c i="1" r="BA70"/>
  <c i="14" r="F38"/>
  <c i="1" r="BC71"/>
  <c i="18" r="F38"/>
  <c i="1" r="BC77"/>
  <c i="2" r="J36"/>
  <c i="1" r="AW56"/>
  <c i="3" r="J36"/>
  <c i="1" r="AW57"/>
  <c i="6" r="F38"/>
  <c i="1" r="BC61"/>
  <c i="15" r="F36"/>
  <c i="1" r="BA73"/>
  <c i="17" r="F38"/>
  <c i="1" r="BC76"/>
  <c r="AS55"/>
  <c r="AS54"/>
  <c i="3" r="F38"/>
  <c i="1" r="BC57"/>
  <c i="4" r="F39"/>
  <c i="1" r="BB59"/>
  <c i="5" r="F40"/>
  <c i="1" r="BC60"/>
  <c i="6" r="F36"/>
  <c i="1" r="BA61"/>
  <c i="12" r="F37"/>
  <c i="1" r="BB69"/>
  <c i="14" r="F39"/>
  <c i="1" r="BD71"/>
  <c i="2" r="F36"/>
  <c i="1" r="BA56"/>
  <c i="9" r="F38"/>
  <c i="1" r="BA65"/>
  <c i="11" r="J34"/>
  <c i="1" r="AW67"/>
  <c i="14" r="J36"/>
  <c i="1" r="AW71"/>
  <c i="17" r="F36"/>
  <c i="1" r="BA76"/>
  <c i="3" r="F39"/>
  <c i="1" r="BD57"/>
  <c i="4" r="J38"/>
  <c i="1" r="AW59"/>
  <c i="8" r="F39"/>
  <c i="1" r="BB64"/>
  <c i="9" r="J34"/>
  <c i="1" r="AG65"/>
  <c i="11" r="F36"/>
  <c i="1" r="BC67"/>
  <c i="18" r="F39"/>
  <c i="1" r="BD77"/>
  <c i="7" r="F38"/>
  <c i="1" r="BA63"/>
  <c i="7" r="F40"/>
  <c i="1" r="BC63"/>
  <c i="8" r="J34"/>
  <c i="1" r="AG64"/>
  <c i="10" r="J36"/>
  <c i="1" r="AW66"/>
  <c i="11" r="F37"/>
  <c i="1" r="BD67"/>
  <c i="16" r="F36"/>
  <c i="1" r="BA74"/>
  <c i="16" r="F39"/>
  <c i="1" r="BD74"/>
  <c i="2" r="F39"/>
  <c i="1" r="BD56"/>
  <c i="6" r="F39"/>
  <c i="1" r="BD61"/>
  <c i="7" r="F41"/>
  <c i="1" r="BD63"/>
  <c i="8" r="J38"/>
  <c i="1" r="AW64"/>
  <c i="9" r="F39"/>
  <c i="1" r="BB65"/>
  <c i="11" r="F35"/>
  <c i="1" r="BB67"/>
  <c i="15" r="F38"/>
  <c i="1" r="BC73"/>
  <c i="4" r="F41"/>
  <c i="1" r="BD59"/>
  <c i="5" r="J38"/>
  <c i="1" r="AW60"/>
  <c i="7" r="F39"/>
  <c i="1" r="BB63"/>
  <c i="9" r="F41"/>
  <c i="1" r="BD65"/>
  <c i="10" r="F36"/>
  <c i="1" r="BA66"/>
  <c i="12" r="F38"/>
  <c i="1" r="BC69"/>
  <c i="2" r="F37"/>
  <c i="1" r="BB56"/>
  <c i="6" r="F37"/>
  <c i="1" r="BB61"/>
  <c i="13" r="F39"/>
  <c i="1" r="BD70"/>
  <c i="16" r="F38"/>
  <c i="1" r="BC74"/>
  <c i="17" r="J36"/>
  <c i="1" r="AW76"/>
  <c i="9" r="F40"/>
  <c i="1" r="BC65"/>
  <c i="11" r="F34"/>
  <c i="1" r="BA67"/>
  <c i="12" r="J36"/>
  <c i="1" r="AW69"/>
  <c i="14" r="F37"/>
  <c i="1" r="BB71"/>
  <c i="18" r="F36"/>
  <c i="1" r="BA77"/>
  <c i="18" r="F37"/>
  <c i="1" r="BB77"/>
  <c i="13" r="F37"/>
  <c i="1" r="BB70"/>
  <c i="2" r="F38"/>
  <c i="1" r="BC56"/>
  <c i="4" r="F38"/>
  <c i="1" r="BA59"/>
  <c i="5" r="F38"/>
  <c i="1" r="BA60"/>
  <c i="6" r="J36"/>
  <c i="1" r="AW61"/>
  <c i="8" r="F38"/>
  <c i="1" r="BA64"/>
  <c i="8" r="F41"/>
  <c i="1" r="BD64"/>
  <c i="10" r="J32"/>
  <c i="1" r="AG66"/>
  <c i="16" r="J36"/>
  <c i="1" r="AW74"/>
  <c i="17" r="F39"/>
  <c i="1" r="BD76"/>
  <c i="9" r="J38"/>
  <c i="1" r="AW65"/>
  <c i="10" r="F37"/>
  <c i="1" r="BB66"/>
  <c i="12" r="F39"/>
  <c i="1" r="BD69"/>
  <c i="15" r="F37"/>
  <c i="1" r="BB73"/>
  <c i="4" r="F40"/>
  <c i="1" r="BC59"/>
  <c i="5" r="F39"/>
  <c i="1" r="BB60"/>
  <c i="8" r="F40"/>
  <c i="1" r="BC64"/>
  <c i="13" r="J36"/>
  <c i="1" r="AW70"/>
  <c i="15" r="J36"/>
  <c i="1" r="AW73"/>
  <c i="18" r="J36"/>
  <c i="1" r="AW77"/>
  <c i="13" l="1" r="P90"/>
  <c i="1" r="AU70"/>
  <c i="13" r="R90"/>
  <c i="6" r="P89"/>
  <c i="1" r="AU61"/>
  <c i="17" r="T87"/>
  <c i="15" r="R88"/>
  <c i="6" r="R89"/>
  <c i="2" r="T87"/>
  <c i="15" r="P88"/>
  <c i="1" r="AU73"/>
  <c i="11" r="BK82"/>
  <c r="J82"/>
  <c r="J59"/>
  <c i="6" r="T89"/>
  <c i="15" r="BK88"/>
  <c r="J88"/>
  <c i="11" r="T82"/>
  <c i="2" r="P87"/>
  <c i="1" r="AU56"/>
  <c i="4" r="J93"/>
  <c r="J68"/>
  <c i="9" r="J67"/>
  <c i="10" r="J63"/>
  <c i="12" r="J87"/>
  <c r="J64"/>
  <c i="18" r="BK86"/>
  <c r="J86"/>
  <c r="J63"/>
  <c i="3" r="BK86"/>
  <c r="J86"/>
  <c i="5" r="BK92"/>
  <c r="J92"/>
  <c i="6" r="BK89"/>
  <c r="J89"/>
  <c r="J63"/>
  <c i="8" r="J67"/>
  <c i="11" r="J83"/>
  <c r="J60"/>
  <c i="13" r="BK105"/>
  <c r="J105"/>
  <c r="J66"/>
  <c i="15" r="J89"/>
  <c r="J64"/>
  <c i="16" r="J87"/>
  <c r="J64"/>
  <c i="14" r="BK94"/>
  <c r="J94"/>
  <c r="J64"/>
  <c i="2" r="BK87"/>
  <c r="J87"/>
  <c i="17" r="BK87"/>
  <c r="J87"/>
  <c r="J63"/>
  <c i="1" r="AU68"/>
  <c i="4" r="J34"/>
  <c i="1" r="AG59"/>
  <c i="12" r="J32"/>
  <c i="1" r="AG69"/>
  <c i="5" r="J34"/>
  <c i="1" r="AG60"/>
  <c r="AU62"/>
  <c r="BD62"/>
  <c r="BD68"/>
  <c r="BD72"/>
  <c r="BD75"/>
  <c i="5" r="F37"/>
  <c i="1" r="AZ60"/>
  <c i="8" r="F37"/>
  <c i="1" r="AZ64"/>
  <c i="10" r="F35"/>
  <c i="1" r="AZ66"/>
  <c i="15" r="J35"/>
  <c i="1" r="AV73"/>
  <c r="AT73"/>
  <c i="12" r="F35"/>
  <c i="1" r="AZ69"/>
  <c r="BB72"/>
  <c r="AX72"/>
  <c i="2" r="F35"/>
  <c i="1" r="AZ56"/>
  <c i="8" r="J37"/>
  <c i="1" r="AV64"/>
  <c r="AT64"/>
  <c i="11" r="J33"/>
  <c i="1" r="AV67"/>
  <c r="AT67"/>
  <c i="16" r="F35"/>
  <c i="1" r="AZ74"/>
  <c r="BD58"/>
  <c i="9" r="J37"/>
  <c i="1" r="AV65"/>
  <c r="AT65"/>
  <c i="14" r="F35"/>
  <c i="1" r="AZ71"/>
  <c r="AU72"/>
  <c i="7" r="J34"/>
  <c i="1" r="AG63"/>
  <c i="3" r="J32"/>
  <c i="1" r="AG57"/>
  <c i="16" r="J32"/>
  <c i="1" r="AG74"/>
  <c i="2" r="J32"/>
  <c i="1" r="AG56"/>
  <c r="BB62"/>
  <c r="AX62"/>
  <c r="BB68"/>
  <c r="AX68"/>
  <c r="BC72"/>
  <c r="AY72"/>
  <c r="AU75"/>
  <c i="4" r="J37"/>
  <c i="1" r="AV59"/>
  <c r="AT59"/>
  <c i="7" r="J37"/>
  <c i="1" r="AV63"/>
  <c r="AT63"/>
  <c i="13" r="F35"/>
  <c i="1" r="AZ70"/>
  <c i="16" r="J35"/>
  <c i="1" r="AV74"/>
  <c r="AT74"/>
  <c r="AU58"/>
  <c r="BA58"/>
  <c r="AW58"/>
  <c r="BC58"/>
  <c r="AY58"/>
  <c r="BA75"/>
  <c r="AW75"/>
  <c i="7" r="F37"/>
  <c i="1" r="AZ63"/>
  <c i="13" r="J35"/>
  <c i="1" r="AV70"/>
  <c r="AT70"/>
  <c i="15" r="F35"/>
  <c i="1" r="AZ73"/>
  <c i="18" r="J35"/>
  <c i="1" r="AV77"/>
  <c r="AT77"/>
  <c r="BA68"/>
  <c r="AW68"/>
  <c r="BC68"/>
  <c r="AY68"/>
  <c r="BC75"/>
  <c r="AY75"/>
  <c i="3" r="F35"/>
  <c i="1" r="AZ57"/>
  <c i="4" r="F37"/>
  <c i="1" r="AZ59"/>
  <c i="5" r="J37"/>
  <c i="1" r="AV60"/>
  <c r="AT60"/>
  <c i="6" r="F35"/>
  <c i="1" r="AZ61"/>
  <c i="12" r="J35"/>
  <c i="1" r="AV69"/>
  <c r="AT69"/>
  <c r="BB58"/>
  <c r="AX58"/>
  <c i="2" r="J35"/>
  <c i="1" r="AV56"/>
  <c r="AT56"/>
  <c i="17" r="J35"/>
  <c i="1" r="AV76"/>
  <c r="AT76"/>
  <c r="BA62"/>
  <c r="AW62"/>
  <c i="15" r="J32"/>
  <c i="1" r="AG73"/>
  <c r="AN73"/>
  <c r="BC62"/>
  <c r="AY62"/>
  <c r="BA72"/>
  <c r="AW72"/>
  <c i="3" r="J35"/>
  <c i="1" r="AV57"/>
  <c r="AT57"/>
  <c i="9" r="F37"/>
  <c i="1" r="AZ65"/>
  <c i="11" r="F33"/>
  <c i="1" r="AZ67"/>
  <c i="17" r="F35"/>
  <c i="1" r="AZ76"/>
  <c i="6" r="J35"/>
  <c i="1" r="AV61"/>
  <c r="AT61"/>
  <c i="14" r="J35"/>
  <c i="1" r="AV71"/>
  <c r="AT71"/>
  <c r="BB75"/>
  <c r="AX75"/>
  <c i="10" r="J35"/>
  <c i="1" r="AV66"/>
  <c r="AT66"/>
  <c i="18" r="F35"/>
  <c i="1" r="AZ77"/>
  <c i="3" l="1" r="J41"/>
  <c i="5" r="J43"/>
  <c i="7" r="J43"/>
  <c i="4" r="J43"/>
  <c i="2" r="J41"/>
  <c i="16" r="J41"/>
  <c i="12" r="J41"/>
  <c i="15" r="J41"/>
  <c i="1" r="AN56"/>
  <c i="13" r="BK90"/>
  <c r="J90"/>
  <c i="3" r="J63"/>
  <c i="5" r="J67"/>
  <c i="8" r="J43"/>
  <c i="14" r="BK87"/>
  <c r="J87"/>
  <c i="9" r="J43"/>
  <c i="2" r="J63"/>
  <c i="10" r="J41"/>
  <c i="15" r="J63"/>
  <c i="1" r="BA55"/>
  <c r="AW55"/>
  <c r="AN65"/>
  <c r="AN64"/>
  <c r="BD55"/>
  <c r="BD54"/>
  <c r="W33"/>
  <c r="BB55"/>
  <c r="AX55"/>
  <c r="BC55"/>
  <c r="BC54"/>
  <c r="AY54"/>
  <c r="AN66"/>
  <c r="AN59"/>
  <c r="AN69"/>
  <c r="AN60"/>
  <c r="AN63"/>
  <c r="AN57"/>
  <c r="AN74"/>
  <c r="AU55"/>
  <c r="AU54"/>
  <c r="AZ68"/>
  <c r="AV68"/>
  <c r="AT68"/>
  <c r="AG58"/>
  <c r="AZ72"/>
  <c r="AV72"/>
  <c r="AT72"/>
  <c i="13" r="J32"/>
  <c i="1" r="AG70"/>
  <c r="AN70"/>
  <c i="14" r="J32"/>
  <c i="1" r="AG71"/>
  <c r="AN71"/>
  <c r="AZ62"/>
  <c r="AV62"/>
  <c r="AT62"/>
  <c r="AG72"/>
  <c r="AN72"/>
  <c r="AZ75"/>
  <c r="AV75"/>
  <c r="AT75"/>
  <c i="6" r="J32"/>
  <c i="1" r="AG61"/>
  <c r="AN61"/>
  <c i="18" r="J32"/>
  <c i="1" r="AG77"/>
  <c r="AN77"/>
  <c r="AG62"/>
  <c r="AN62"/>
  <c r="AZ58"/>
  <c r="AV58"/>
  <c r="AT58"/>
  <c i="17" r="J32"/>
  <c i="1" r="AG76"/>
  <c r="AN76"/>
  <c i="11" r="J30"/>
  <c i="1" r="AG67"/>
  <c r="AN67"/>
  <c i="13" l="1" r="J41"/>
  <c i="18" r="J41"/>
  <c i="11" r="J39"/>
  <c i="13" r="J63"/>
  <c i="14" r="J41"/>
  <c i="6" r="J41"/>
  <c i="14" r="J63"/>
  <c i="17" r="J41"/>
  <c i="1" r="AZ55"/>
  <c r="AZ54"/>
  <c r="W29"/>
  <c r="AG55"/>
  <c r="AN58"/>
  <c r="W32"/>
  <c r="BB54"/>
  <c r="W31"/>
  <c r="AG75"/>
  <c r="AN75"/>
  <c r="AY55"/>
  <c r="BA54"/>
  <c r="AW54"/>
  <c r="AK30"/>
  <c r="AG68"/>
  <c r="AN68"/>
  <c l="1" r="AG54"/>
  <c r="AV55"/>
  <c r="AT55"/>
  <c r="AN55"/>
  <c r="AX54"/>
  <c r="W30"/>
  <c r="AV54"/>
  <c r="AK29"/>
  <c l="1" r="AK26"/>
  <c r="AK35"/>
  <c r="AT54"/>
  <c l="1" r="AN54"/>
</calcChain>
</file>

<file path=xl/sharedStrings.xml><?xml version="1.0" encoding="utf-8"?>
<sst xmlns="http://schemas.openxmlformats.org/spreadsheetml/2006/main">
  <si>
    <t>Export Komplet</t>
  </si>
  <si>
    <t>VZ</t>
  </si>
  <si>
    <t>2.0</t>
  </si>
  <si>
    <t>ZAMOK</t>
  </si>
  <si>
    <t>False</t>
  </si>
  <si>
    <t>{f6b47cee-0c61-41b4-a796-606f79db636a}</t>
  </si>
  <si>
    <t>0,01</t>
  </si>
  <si>
    <t>21</t>
  </si>
  <si>
    <t>15</t>
  </si>
  <si>
    <t>REKAPITULACE STAVBY</t>
  </si>
  <si>
    <t xml:space="preserve">v ---  níže se nacházejí doplnkové a pomocné údaje k sestavám  --- v</t>
  </si>
  <si>
    <t>Návod na vyplnění</t>
  </si>
  <si>
    <t>0,001</t>
  </si>
  <si>
    <t>Kód:</t>
  </si>
  <si>
    <t>2021-66_2</t>
  </si>
  <si>
    <t>Měnit lze pouze buňky se žlutým podbarvením!_x000d_
_x000d_
1) v Rekapitulaci stavby vyplňte údaje o Uchazeči (přenesou se do ostatních sestav i v jiných listech)_x000d_
_x000d_
2) na vybraných listech vyplňte v sestavě Soupis prací ceny u položek</t>
  </si>
  <si>
    <t>0,1</t>
  </si>
  <si>
    <t>Stavba:</t>
  </si>
  <si>
    <t>Oprava SZZ žst. Liteň na trati Zadní Třebáň - Lochovice</t>
  </si>
  <si>
    <t>KSO:</t>
  </si>
  <si>
    <t/>
  </si>
  <si>
    <t>CC-CZ:</t>
  </si>
  <si>
    <t>1</t>
  </si>
  <si>
    <t>Místo:</t>
  </si>
  <si>
    <t>Liteň</t>
  </si>
  <si>
    <t>Datum:</t>
  </si>
  <si>
    <t>28. 5. 2021</t>
  </si>
  <si>
    <t>10</t>
  </si>
  <si>
    <t>100</t>
  </si>
  <si>
    <t>Zadavatel:</t>
  </si>
  <si>
    <t>IČ:</t>
  </si>
  <si>
    <t>Jiří Kejkula</t>
  </si>
  <si>
    <t>DIČ:</t>
  </si>
  <si>
    <t>Uchazeč:</t>
  </si>
  <si>
    <t>Vyplň údaj</t>
  </si>
  <si>
    <t>Projektant:</t>
  </si>
  <si>
    <t>První SaZ Plzeň a.s.</t>
  </si>
  <si>
    <t>True</t>
  </si>
  <si>
    <t>Zpracovatel:</t>
  </si>
  <si>
    <t xml:space="preserve"> Zdeněk Hron</t>
  </si>
  <si>
    <t>Poznámka:</t>
  </si>
  <si>
    <t>Soupis prací je sestaven s využitím Cenové soustavy ÚOŽI 2021. Položky, které pochází z této cenové soustavy, jsou ve sloupci 'Cenová soustava' označeny popisem 'ÚOŽI 2021' a úrovní příslušného kalendářního pololetí. Veškeré další informace vymezující popis a podmínky použití těchto položek z Cenové soustavy, které nejsou uvedeny přímo v soupisu prací, jsou neomezeně dálkově k dispozici na https://www.sfdi.cz/pravidla-metodiky-a-ceniky/cenove-databaze/.</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</si>
  <si>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</si>
  <si>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</si>
  <si>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</si>
  <si>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</si>
  <si>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</si>
  <si>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</si>
  <si>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</si>
  <si>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</si>
  <si>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</si>
  <si>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</si>
  <si>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</si>
  <si>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</si>
  <si>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</si>
  <si>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</si>
  <si>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</si>
  <si>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</si>
  <si>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</si>
  <si>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</si>
  <si>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</si>
  <si>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</si>
  <si>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</si>
  <si>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</si>
  <si>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</si>
  <si>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</si>
  <si>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</si>
  <si>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</si>
  <si>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</si>
  <si>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</si>
  <si>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</si>
  <si>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</si>
  <si>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</si>
  <si>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</si>
  <si>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</si>
  <si>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</si>
  <si>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</si>
  <si>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</si>
  <si>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</si>
  <si>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</si>
  <si>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PS 11-01-10</t>
  </si>
  <si>
    <t>SZZ Liteň</t>
  </si>
  <si>
    <t>PRO</t>
  </si>
  <si>
    <t>{e859f1e6-4fa4-4b49-8c4d-1814db107639}</t>
  </si>
  <si>
    <t>2</t>
  </si>
  <si>
    <t>/</t>
  </si>
  <si>
    <t>01.1</t>
  </si>
  <si>
    <t xml:space="preserve">zemní práce a kabelizace  - technologická část</t>
  </si>
  <si>
    <t>Soupis</t>
  </si>
  <si>
    <t>{2d3995fb-6402-4525-b536-46021f5fcc93}</t>
  </si>
  <si>
    <t>01.2</t>
  </si>
  <si>
    <t>stavební část</t>
  </si>
  <si>
    <t>{4517399a-8537-43b8-845e-0a7c69e65fbb}</t>
  </si>
  <si>
    <t>01.3</t>
  </si>
  <si>
    <t>VRN</t>
  </si>
  <si>
    <t>{5f9012d3-0e89-4075-a3f4-c323da3d26fb}</t>
  </si>
  <si>
    <t>01.3.1</t>
  </si>
  <si>
    <t>VRN technologická část</t>
  </si>
  <si>
    <t>3</t>
  </si>
  <si>
    <t>{71f2d726-73f9-4513-be6f-95d6f8c9a220}</t>
  </si>
  <si>
    <t>01.3.2</t>
  </si>
  <si>
    <t>VRN stavební část</t>
  </si>
  <si>
    <t>{fd8d2b1a-e20a-4a66-8cd5-21e3cdc1bb06}</t>
  </si>
  <si>
    <t>02</t>
  </si>
  <si>
    <t>montáže a dodávky zab.zař.</t>
  </si>
  <si>
    <t>{86cc4aa5-8b32-4c5c-8f33-4330d5c2a016}</t>
  </si>
  <si>
    <t>03</t>
  </si>
  <si>
    <t>zkoušky, revize a VRN</t>
  </si>
  <si>
    <t>{d91bc206-c091-4d12-9392-4124fc293d26}</t>
  </si>
  <si>
    <t>03.1</t>
  </si>
  <si>
    <t>zkoušky a revize</t>
  </si>
  <si>
    <t>{8f468078-4586-43e3-8b80-a8c2fba1d7b2}</t>
  </si>
  <si>
    <t>03.2</t>
  </si>
  <si>
    <t>{4b83e933-904d-4813-bc75-5d25b320e9f5}</t>
  </si>
  <si>
    <t>03.3</t>
  </si>
  <si>
    <t>{d8d55460-4beb-49f6-94e6-8e9c5ab23fc6}</t>
  </si>
  <si>
    <t>04</t>
  </si>
  <si>
    <t>N E O C E Ň O V A T - dodávky z centrálních smluv SŽDC</t>
  </si>
  <si>
    <t>{dbc2f730-75c2-4d8e-b556-ff1253d4a0e3}</t>
  </si>
  <si>
    <t>PS 11-01-20</t>
  </si>
  <si>
    <t>TZZ Zadní Třebáň – Liteň</t>
  </si>
  <si>
    <t>{19f272fc-02ec-46ca-9c4c-814471deae43}</t>
  </si>
  <si>
    <t>SO 11-74-10</t>
  </si>
  <si>
    <t>EOV</t>
  </si>
  <si>
    <t>STA</t>
  </si>
  <si>
    <t>{ddf1b4bd-99d5-4101-9b89-c89f32bf1747}</t>
  </si>
  <si>
    <t>01</t>
  </si>
  <si>
    <t>Oprava EOV (databáze ÚOŽI)</t>
  </si>
  <si>
    <t>{b6b7c379-76ba-4b81-bfdc-275b321973a7}</t>
  </si>
  <si>
    <t>Zemní práce (databáze ÚRS)</t>
  </si>
  <si>
    <t>{7258587c-c39e-418d-925e-0d9d7d411bb3}</t>
  </si>
  <si>
    <t>VRN (databáze ÚRS)</t>
  </si>
  <si>
    <t>{005c47cc-ff03-4777-acce-47669216476a}</t>
  </si>
  <si>
    <t>PS 11-02-50</t>
  </si>
  <si>
    <t>DOK, TK</t>
  </si>
  <si>
    <t>{e3600a3f-84f9-4b83-b6a4-71f4901a5b68}</t>
  </si>
  <si>
    <t>DOK, TK - technologická část</t>
  </si>
  <si>
    <t>{b6f1514c-777f-4b40-ab36-f2894236da3f}</t>
  </si>
  <si>
    <t>DOK, TK - stavební část</t>
  </si>
  <si>
    <t>{423853f2-a845-4c98-93d8-f3cceb929180}</t>
  </si>
  <si>
    <t>PS 11-76-10</t>
  </si>
  <si>
    <t>Přípojka NN</t>
  </si>
  <si>
    <t>{b442a983-ef4d-48fd-803e-71e0949972fd}</t>
  </si>
  <si>
    <t>Přípojka NN - technologická část</t>
  </si>
  <si>
    <t>{1f1c4d1f-cc01-4647-8258-b2b8652cbc16}</t>
  </si>
  <si>
    <t>Přípojka NN - stavební část</t>
  </si>
  <si>
    <t>{5991dad5-55ef-4dab-99c7-15bd266c4e1a}</t>
  </si>
  <si>
    <t>KRYCÍ LIST SOUPISU PRACÍ</t>
  </si>
  <si>
    <t>Objekt:</t>
  </si>
  <si>
    <t>PS 11-01-10 - SZZ Liteň</t>
  </si>
  <si>
    <t>Soupis:</t>
  </si>
  <si>
    <t xml:space="preserve">01.1 - zemní práce a kabelizace  - technologická část</t>
  </si>
  <si>
    <t>REKAPITULACE ČLENĚNÍ SOUPISU PRACÍ</t>
  </si>
  <si>
    <t>Kód dílu - Popis</t>
  </si>
  <si>
    <t>Cena celkem [CZK]</t>
  </si>
  <si>
    <t>-1</t>
  </si>
  <si>
    <t>01 - Zemní práce</t>
  </si>
  <si>
    <t>02 - Kabelizace</t>
  </si>
  <si>
    <t>SOUPIS PRACÍ</t>
  </si>
  <si>
    <t>PČ</t>
  </si>
  <si>
    <t>MJ</t>
  </si>
  <si>
    <t>Množství</t>
  </si>
  <si>
    <t>J.cena [CZK]</t>
  </si>
  <si>
    <t>Cenová soustava</t>
  </si>
  <si>
    <t>J. Nh [h]</t>
  </si>
  <si>
    <t>Nh celkem [h]</t>
  </si>
  <si>
    <t>J. hmotnost [t]</t>
  </si>
  <si>
    <t>Hmotnost celkem [t]</t>
  </si>
  <si>
    <t>J. suť [t]</t>
  </si>
  <si>
    <t>Suť Celkem [t]</t>
  </si>
  <si>
    <t>Náklady soupisu celkem</t>
  </si>
  <si>
    <t>Zemní práce</t>
  </si>
  <si>
    <t>ROZPOCET</t>
  </si>
  <si>
    <t>K</t>
  </si>
  <si>
    <t>1320010001-R</t>
  </si>
  <si>
    <t>Výkop a odkop zeminy ke stávajícím kabelům ručně, zabezpečení výkopu</t>
  </si>
  <si>
    <t>m</t>
  </si>
  <si>
    <t>-1473927975</t>
  </si>
  <si>
    <t>1320010011-R</t>
  </si>
  <si>
    <t>Ochrana štěrkového lože kolejí při souběžné trase s kolejemi</t>
  </si>
  <si>
    <t>4</t>
  </si>
  <si>
    <t>815621975</t>
  </si>
  <si>
    <t>1320010021-R</t>
  </si>
  <si>
    <t>Opětovné zřízení kabelového lože z prosáté zeminy ve stávající kabelové trase</t>
  </si>
  <si>
    <t>-593918878</t>
  </si>
  <si>
    <t>1320010031-R</t>
  </si>
  <si>
    <t>Pokládka výstražné folie ve stávající kabelové trase</t>
  </si>
  <si>
    <t>-1887405973</t>
  </si>
  <si>
    <t>5</t>
  </si>
  <si>
    <t>1320010035-R</t>
  </si>
  <si>
    <t>Odstranění výstražné folie ve stávající kabelové trase</t>
  </si>
  <si>
    <t>548204375</t>
  </si>
  <si>
    <t>6</t>
  </si>
  <si>
    <t>1320010041-R</t>
  </si>
  <si>
    <t>Zához osazené kabelové trasy ručně včetně hutnění</t>
  </si>
  <si>
    <t>526173562</t>
  </si>
  <si>
    <t>7</t>
  </si>
  <si>
    <t>1320010051-R</t>
  </si>
  <si>
    <t>Povrchová úprava po záhozu ve stávající kabelové trase</t>
  </si>
  <si>
    <t>-384507262</t>
  </si>
  <si>
    <t>Kabelizace</t>
  </si>
  <si>
    <t>8</t>
  </si>
  <si>
    <t>M</t>
  </si>
  <si>
    <t>7590521589</t>
  </si>
  <si>
    <t>Venkovní vedení kabelová - metalické sítě Plněné, párované s ochr. vodičem, armované Al dráty TCEKPFLEZE 3 P 1,0 D</t>
  </si>
  <si>
    <t>256</t>
  </si>
  <si>
    <t>64</t>
  </si>
  <si>
    <t>-1536443129</t>
  </si>
  <si>
    <t>9</t>
  </si>
  <si>
    <t>7590521594</t>
  </si>
  <si>
    <t>Venkovní vedení kabelová - metalické sítě Plněné, párované s ochr. vodičem, armované Al dráty TCEKPFLEZE 4 P 1,0 D</t>
  </si>
  <si>
    <t>-1161898895</t>
  </si>
  <si>
    <t>7590521604</t>
  </si>
  <si>
    <t>Venkovní vedení kabelová - metalické sítě Plněné, párované s ochr. vodičem, armované Al dráty TCEKPFLEZE 7 P 1,0 D</t>
  </si>
  <si>
    <t>2078427121</t>
  </si>
  <si>
    <t>11</t>
  </si>
  <si>
    <t>7590521609</t>
  </si>
  <si>
    <t>Venkovní vedení kabelová - metalické sítě Plněné, párované s ochr. vodičem, armované Al dráty TCEKPFLEZE 12 P 1,0 D</t>
  </si>
  <si>
    <t>1199538211</t>
  </si>
  <si>
    <t>12</t>
  </si>
  <si>
    <t>7590520919</t>
  </si>
  <si>
    <t>Venkovní vedení kabelová - metalické sítě Plněné, armované Al dráty, ochranný obal z PE 4x0,8 TCEPKPFLEZE 3 x 4 x 0,8</t>
  </si>
  <si>
    <t>-15210123</t>
  </si>
  <si>
    <t>13</t>
  </si>
  <si>
    <t>7590520624R</t>
  </si>
  <si>
    <t>Dodávka metalického dvouplášťového kabelu PE-ALT-CLT 1x4x1,53mm</t>
  </si>
  <si>
    <t>128</t>
  </si>
  <si>
    <t>1216823842</t>
  </si>
  <si>
    <t>14</t>
  </si>
  <si>
    <t>7593500955</t>
  </si>
  <si>
    <t>Trasy kabelového vedení Ohebná dvouplášťová korugovaná chránička 110/92 smotek - černá UV stabilní</t>
  </si>
  <si>
    <t>-1675538268</t>
  </si>
  <si>
    <t>7590525222</t>
  </si>
  <si>
    <t>Montáž kabelu návěstního s jádrem 0,8 mm Cu TCEKEZE do 50 XN - příprava kabelového bubnu a přistavení na místo tažení, odvinutí, naměření, odřezání a uložení kabelu do kabelového lože nebo žlabu, protažení překážkami, včetně přípravných a závěrečných prac</t>
  </si>
  <si>
    <t>686656577</t>
  </si>
  <si>
    <t>16</t>
  </si>
  <si>
    <t>7590525230</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</si>
  <si>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t>
  </si>
  <si>
    <t>-1985620138</t>
  </si>
  <si>
    <t>17</t>
  </si>
  <si>
    <t>7590525231</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</si>
  <si>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t>
  </si>
  <si>
    <t>1525346953</t>
  </si>
  <si>
    <t>18</t>
  </si>
  <si>
    <t>7492756040</t>
  </si>
  <si>
    <t>Pomocné práce pro montáž kabelů zatažení kabelů do chráničky do 4 kg/m</t>
  </si>
  <si>
    <t>-1599056191</t>
  </si>
  <si>
    <t>19</t>
  </si>
  <si>
    <t>7590555074</t>
  </si>
  <si>
    <t>Montáž formy pro kabel TCEKE, TCEKES přes délku 0,5 m 10 XN - odstranění pláště na jednom konci kabelu, odstranění izolace z konců žil na svorkovnici, zhotovení vodní zábrany, zformování a konečná úprava kabelu, kontrolní a závěrečné měření na kabelu, zap</t>
  </si>
  <si>
    <t>kus</t>
  </si>
  <si>
    <t>1567832194</t>
  </si>
  <si>
    <t>20</t>
  </si>
  <si>
    <t>7590525670</t>
  </si>
  <si>
    <t>Montáž ukončení celoplastového kabelu v závěru nebo rozvaděči se zářezovými svorkovnicemi zářezová technologie LSA do 10 čtyřek</t>
  </si>
  <si>
    <t>1714601828</t>
  </si>
  <si>
    <t>7590550189</t>
  </si>
  <si>
    <t>Forma kabelová, drátová a doplňky vnitřní instalace LSA lišty LSA-PLUS lišta rozpojovací 2/8</t>
  </si>
  <si>
    <t>1547104512</t>
  </si>
  <si>
    <t>22</t>
  </si>
  <si>
    <t>7590550099</t>
  </si>
  <si>
    <t>Forma kabelová, drátová a doplňky vnitřní instalace Montážní rám pro LSA lišty hloubky 50,10 pozic</t>
  </si>
  <si>
    <t>562312710</t>
  </si>
  <si>
    <t>23</t>
  </si>
  <si>
    <t>7590535080</t>
  </si>
  <si>
    <t>Montáž bleskojistek</t>
  </si>
  <si>
    <t>966503047</t>
  </si>
  <si>
    <t>24</t>
  </si>
  <si>
    <t>7590155080</t>
  </si>
  <si>
    <t>Zhotovení uzemňovací sběrnice - měděné desky s přípojnými body spojené měděným páskem s praporcem (na izolační podložce), na který bude přiveden uzemňovací vodič</t>
  </si>
  <si>
    <t>-780383463</t>
  </si>
  <si>
    <t>25</t>
  </si>
  <si>
    <t>7590150010</t>
  </si>
  <si>
    <t xml:space="preserve">Uzemnění, ukolejnění Sběrnice uzemňovací  (CV452119003)</t>
  </si>
  <si>
    <t>-698890245</t>
  </si>
  <si>
    <t>26</t>
  </si>
  <si>
    <t>7491600110</t>
  </si>
  <si>
    <t>Uzemnění Vnitřní Svorka OBO 1801 ekvipotenciální</t>
  </si>
  <si>
    <t>191693577</t>
  </si>
  <si>
    <t>27</t>
  </si>
  <si>
    <t>7491600180</t>
  </si>
  <si>
    <t>Uzemnění Vnější Uzemňovací vedení v zemi, páskem FeZn do 120 mm2</t>
  </si>
  <si>
    <t>-1784921862</t>
  </si>
  <si>
    <t>28</t>
  </si>
  <si>
    <t>7491600120</t>
  </si>
  <si>
    <t>Uzemnění Vnější Sada pro společné uzemnění vodičů (2 montážní lišty, 1 m uzemňovací tyč) bez svorek</t>
  </si>
  <si>
    <t>757497121</t>
  </si>
  <si>
    <t>29</t>
  </si>
  <si>
    <t>7491651044</t>
  </si>
  <si>
    <t>Montáž vnitřního uzemnění ostatní svorka zkušební, spojovací, odbočná a upevňovací</t>
  </si>
  <si>
    <t>1354931146</t>
  </si>
  <si>
    <t>30</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</si>
  <si>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</si>
  <si>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t>
  </si>
  <si>
    <t>802610244</t>
  </si>
  <si>
    <t>31</t>
  </si>
  <si>
    <t>7593315010</t>
  </si>
  <si>
    <t>Montáž montážního rámu LSA-PLUS - usazení montážního rámu na místo určení</t>
  </si>
  <si>
    <t>-2079582895</t>
  </si>
  <si>
    <t>32</t>
  </si>
  <si>
    <t>7593315020</t>
  </si>
  <si>
    <t>Montáž zářezové lišty LSA-PLUS</t>
  </si>
  <si>
    <t>-1976384916</t>
  </si>
  <si>
    <t>33</t>
  </si>
  <si>
    <t>7593315030</t>
  </si>
  <si>
    <t>Montáž označovacích štítků LSA-PLUS včetně popisu</t>
  </si>
  <si>
    <t>1971562727</t>
  </si>
  <si>
    <t>34</t>
  </si>
  <si>
    <t>7593325010</t>
  </si>
  <si>
    <t>Montáž do LSA pásku bleskojistky</t>
  </si>
  <si>
    <t>547251880</t>
  </si>
  <si>
    <t>35</t>
  </si>
  <si>
    <t>7593325015</t>
  </si>
  <si>
    <t>Montáž do LSA pásku přepěťové ochrany</t>
  </si>
  <si>
    <t>1875241224</t>
  </si>
  <si>
    <t>36</t>
  </si>
  <si>
    <t>7593311050</t>
  </si>
  <si>
    <t>Konstrukční díly Svorkovnice WAGO 12-ti dílná (CV721225082)</t>
  </si>
  <si>
    <t>-1227469121</t>
  </si>
  <si>
    <t>37</t>
  </si>
  <si>
    <t>7593311060</t>
  </si>
  <si>
    <t>Konstrukční díly Svorkovnice WAGO 20-ti dílná (CV721225083)</t>
  </si>
  <si>
    <t>-946322668</t>
  </si>
  <si>
    <t>38</t>
  </si>
  <si>
    <t>7590555198</t>
  </si>
  <si>
    <t>Montáž forma pro kabely TCEKPFLE, TCEKPFLEY, TCEKPFLEZE, TCEKPFLEZY svorkovice WAGO do 12 P 1,0 - odstranění pláště na jednom konci kabelu, odstranění izolace z konců žil na svorkovnici, zhotovení vodní zábrany, zformování a konečná úprava kabelu, kontrol</t>
  </si>
  <si>
    <t>-1291094476</t>
  </si>
  <si>
    <t>39</t>
  </si>
  <si>
    <t>7590140160</t>
  </si>
  <si>
    <t>Závěry Závěr kabelový UPMP-WM II. (CV736709002)</t>
  </si>
  <si>
    <t>-2070947796</t>
  </si>
  <si>
    <t>40</t>
  </si>
  <si>
    <t>7590555014</t>
  </si>
  <si>
    <t>Zhotovení formy kabelové na kabel do 15x2</t>
  </si>
  <si>
    <t>-2146222712</t>
  </si>
  <si>
    <t>41</t>
  </si>
  <si>
    <t>7590145046</t>
  </si>
  <si>
    <t>Montáž závěru kabelového zabezpečovacího na zemní podpěru UPMP - úplná montáž závěru, zatažení kabelu, měření izolačního stavu, jednostranné číslování. Bez provedení zemních prací, zhotovení a zapojení kabelové formy</t>
  </si>
  <si>
    <t>1858206939</t>
  </si>
  <si>
    <t>42</t>
  </si>
  <si>
    <t>7590541474</t>
  </si>
  <si>
    <t>Slaboproudé rozvody, kabely pro přívod a vnitřní instalaci Spojky metalických kabelů a příslušenství Teplem smrštitelná zesílená spojka pro netlakované kabely XAGA 500-75/15-400/EY</t>
  </si>
  <si>
    <t>1293401686</t>
  </si>
  <si>
    <t>43</t>
  </si>
  <si>
    <t>7590525560</t>
  </si>
  <si>
    <t>Montáž smršťovací spojky Raychem bez pancíře na dvouplášťovém celoplastovém kabelu do 32 žil - nasazení manžety, spojení žil, převlečení manžety, nahřátí pro její tepelné smrštění, uložení spojky v jámě</t>
  </si>
  <si>
    <t>-1527945310</t>
  </si>
  <si>
    <t>44</t>
  </si>
  <si>
    <t>7492400460</t>
  </si>
  <si>
    <t>Kabely, vodiče - vn Kabely nad 22kV Označovací štítek na kabel (100 ks)</t>
  </si>
  <si>
    <t>sada</t>
  </si>
  <si>
    <t>1819887017</t>
  </si>
  <si>
    <t>45</t>
  </si>
  <si>
    <t>7593505270</t>
  </si>
  <si>
    <t>Montáž kabelového označníku Ball Marker - upevnění kabelového označníku na plášť kabelu upevňovacími prvky</t>
  </si>
  <si>
    <t>-2002262887</t>
  </si>
  <si>
    <t>46</t>
  </si>
  <si>
    <t>7593500150</t>
  </si>
  <si>
    <t>Trasy kabelového vedení Kabelové žlaby (200x126) spodní + vrchní díl plast</t>
  </si>
  <si>
    <t>-924508908</t>
  </si>
  <si>
    <t>47</t>
  </si>
  <si>
    <t>7593500840</t>
  </si>
  <si>
    <t>Trasy kabelového vedení Ohebná dvouplášťová korugovaná chránička 40/31smotek</t>
  </si>
  <si>
    <t>1967991022</t>
  </si>
  <si>
    <t>48</t>
  </si>
  <si>
    <t>7590541339</t>
  </si>
  <si>
    <t>Slaboproudé rozvody, kabely pro přívod a vnitřní instalaci Spojky metalických kabelů a příslušenství Teplem smrštitelná zesílená spojka s hliníkovou kostrou pro tlakované kabely XAGA 1000-92/30-500</t>
  </si>
  <si>
    <t>-1580631044</t>
  </si>
  <si>
    <t>49</t>
  </si>
  <si>
    <t>7590155024</t>
  </si>
  <si>
    <t>Montáž uzemnění návěstního kabelu v kabelovém objektu - připojení uzemňovací propojky na stínění kabelu, připojení uzemňovacího vodiče</t>
  </si>
  <si>
    <t>-410559165</t>
  </si>
  <si>
    <t>50</t>
  </si>
  <si>
    <t>7590525055</t>
  </si>
  <si>
    <t>Příprava kabelového bubnu a uzavření konců kabelu do 100 žil - příprava a přistavení kabelového bubnu na místo tažení nebo na místo odvíjení kabelu, naměření délky, odříznutí, odpancéřování, úprava a uzavření dvou konců kabelu. Položku je možné použít pou</t>
  </si>
  <si>
    <t>694469561</t>
  </si>
  <si>
    <t>51</t>
  </si>
  <si>
    <t>7598015180</t>
  </si>
  <si>
    <t>Měření útlumu přeslechu na blízkém konci na místním sdělovacím kabelu za 1 čtyřku XN měřeného úseku</t>
  </si>
  <si>
    <t>497947229</t>
  </si>
  <si>
    <t>52</t>
  </si>
  <si>
    <t>7499151010</t>
  </si>
  <si>
    <t>Dokončovací práce na elektrickém zařízení - uvádění zařízení do provozu, drobné montážní práce v rozvaděčích, koordinaci se zhotoviteli souvisejících zařízení apod.</t>
  </si>
  <si>
    <t>hod</t>
  </si>
  <si>
    <t>-1754927916</t>
  </si>
  <si>
    <t>53</t>
  </si>
  <si>
    <t>7598015185</t>
  </si>
  <si>
    <t>Jednosměrné měření kabelu místního</t>
  </si>
  <si>
    <t>pár</t>
  </si>
  <si>
    <t>-823799155</t>
  </si>
  <si>
    <t>01.2 - stavební část</t>
  </si>
  <si>
    <t>460010021</t>
  </si>
  <si>
    <t>Vytyčení trasy vedení kabelového (podzemního) v obvodu železniční stanice</t>
  </si>
  <si>
    <t>km</t>
  </si>
  <si>
    <t>-1519355598</t>
  </si>
  <si>
    <t>131312501</t>
  </si>
  <si>
    <t>Hloubení jamek pro spodní stavbu železnic ručně pro sloupky zábradlí, značky, apod. objemu do 0,5 m3 s odhozením výkopku nebo naložením na dopravní prostředek v hornině třídy těžitelnosti II skupiny 4 soudržných</t>
  </si>
  <si>
    <t>m3</t>
  </si>
  <si>
    <t>-254463847</t>
  </si>
  <si>
    <t>111211101</t>
  </si>
  <si>
    <t>Odstranění křovin a stromů s odstraněním kořenů ručně průměru kmene do 100 mm jakékoliv plochy v rovině nebo ve svahu o sklonu do 1:5</t>
  </si>
  <si>
    <t>m2</t>
  </si>
  <si>
    <t>-615054758</t>
  </si>
  <si>
    <t>460030021</t>
  </si>
  <si>
    <t>Přípravné terénní práce odstranění dřevitého porostu z keřů nebo stromků průměru kmenů do 5 cm včetně odstranění kořenů a složení do hromad nebo naložení na dopravní prostředek měkkého středně hustého</t>
  </si>
  <si>
    <t>190662531</t>
  </si>
  <si>
    <t>460030025</t>
  </si>
  <si>
    <t>Přípravné terénní práce odstranění dřevitého porostu z keřů nebo stromků průměru kmenů do 5 cm včetně odstranění kořenů a složení do hromad nebo naložení na dopravní prostředek s trny středně hustého</t>
  </si>
  <si>
    <t>-1265580591</t>
  </si>
  <si>
    <t>131313132</t>
  </si>
  <si>
    <t>Hloubení jam a zářezů při překopech inženýrských sítí ručně zapažených i nezapažených s urovnáním dna do předepsaného profilu a spádu objemu do 10 m3 v hornině třídy těžitelnosti II skupiny 4 nesoudržných</t>
  </si>
  <si>
    <t>-70380082</t>
  </si>
  <si>
    <t>132212601</t>
  </si>
  <si>
    <t>Hloubení rýh vedle kolejí šířky do 800 mm ručně zapažených i nezapažených, hloubky do 1,5 m objemu do 2 m3 v hornině třídy těžitelnosti I skupiny 3</t>
  </si>
  <si>
    <t>-492673791</t>
  </si>
  <si>
    <t>151103101</t>
  </si>
  <si>
    <t>Zřízení pažení a rozepření stěn výkopu kolejového lože plochy do 20 m2 pro jakoukoliv mezerovitost příložné, hloubky do 2 m</t>
  </si>
  <si>
    <t>-663567270</t>
  </si>
  <si>
    <t>151103111</t>
  </si>
  <si>
    <t>Odstranění pažení a rozepření stěn výkopu kolejového lože plochy do 20 m2 s uložením materiálu na vzdálenost do 3 m od kraje výkopu příložné, hloubky do 2 m</t>
  </si>
  <si>
    <t>-2147223400</t>
  </si>
  <si>
    <t>171111111</t>
  </si>
  <si>
    <t>Hutnění zeminy pro spodní stavbu železnic tloušťky vrstvy do 20 cm</t>
  </si>
  <si>
    <t>686045740</t>
  </si>
  <si>
    <t>181351103</t>
  </si>
  <si>
    <t>Rozprostření a urovnání ornice v rovině nebo ve svahu sklonu do 1:5 strojně při souvislé ploše přes 100 do 500 m2, tl. vrstvy do 200 mm</t>
  </si>
  <si>
    <t>28216704</t>
  </si>
  <si>
    <t>460030011</t>
  </si>
  <si>
    <t>Přípravné terénní práce sejmutí drnu včetně nařezání a uložení na hromady na vzdálenost do 50 m nebo naložení na dopravní prostředek jakékoliv tloušťky</t>
  </si>
  <si>
    <t>-1743299712</t>
  </si>
  <si>
    <t>460030015</t>
  </si>
  <si>
    <t>Přípravné terénní práce odstranění travnatého porostu kosení a shrabávání trávy</t>
  </si>
  <si>
    <t>-103121039</t>
  </si>
  <si>
    <t>460310106</t>
  </si>
  <si>
    <t>Zemní protlaky strojně neřízený zemní protlak ( krtek) řízené horizontální vrtání v hornině tř. 1 až 4 pro protlačení PE trub, v hloubce do 6 m vnějšího průměru vrtu přes 160 do 225 mm</t>
  </si>
  <si>
    <t>-513644893</t>
  </si>
  <si>
    <t>460561801</t>
  </si>
  <si>
    <t>Zásyp jam strojně s uložením výkopku ve vrstvách včetně zhutnění a urovnání povrchu ve volném terénu</t>
  </si>
  <si>
    <t>-1563810826</t>
  </si>
  <si>
    <t>28610006</t>
  </si>
  <si>
    <t>trubka tlaková hrdlovaná vodovodní PVC dl 6m DN 200</t>
  </si>
  <si>
    <t>1459161773</t>
  </si>
  <si>
    <t>741910401</t>
  </si>
  <si>
    <t>Montáž žlabů bez stojiny a výložníků plastových, šířky do 100 mm s víkem</t>
  </si>
  <si>
    <t>662547191</t>
  </si>
  <si>
    <t>345751310</t>
  </si>
  <si>
    <t>žlab kabelový s víkem PVC (100x100)</t>
  </si>
  <si>
    <t>1863908782</t>
  </si>
  <si>
    <t>01.3 - VRN</t>
  </si>
  <si>
    <t>Úroveň 3:</t>
  </si>
  <si>
    <t>01.3.1 - VRN technologická část</t>
  </si>
  <si>
    <t>04 - VRN</t>
  </si>
  <si>
    <t>9901000600</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</si>
  <si>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</si>
  <si>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-1596556053</t>
  </si>
  <si>
    <t>P</t>
  </si>
  <si>
    <t>Poznámka k položce:_x000d_
Měrnou jednotkou je kus stroje.</t>
  </si>
  <si>
    <t>9902200600</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</si>
  <si>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</si>
  <si>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t</t>
  </si>
  <si>
    <t>497895347</t>
  </si>
  <si>
    <t>Poznámka k položce:_x000d_
Měrnou jednotkou je t přepravovaného materiálu.</t>
  </si>
  <si>
    <t>9902900100</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</si>
  <si>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</si>
  <si>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-1742965622</t>
  </si>
  <si>
    <t>9903100100</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</si>
  <si>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</si>
  <si>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261601415</t>
  </si>
  <si>
    <t>01.3.2 - VRN stavební část</t>
  </si>
  <si>
    <t>011002000</t>
  </si>
  <si>
    <t>Průzkumné práce</t>
  </si>
  <si>
    <t>Kč</t>
  </si>
  <si>
    <t>-957332871</t>
  </si>
  <si>
    <t>012002000</t>
  </si>
  <si>
    <t>Geodetické práce</t>
  </si>
  <si>
    <t>%</t>
  </si>
  <si>
    <t>-1912968530</t>
  </si>
  <si>
    <t>030001000</t>
  </si>
  <si>
    <t>Zařízení staveniště</t>
  </si>
  <si>
    <t>-1720463577</t>
  </si>
  <si>
    <t>031002000</t>
  </si>
  <si>
    <t>Související práce pro zařízení staveniště</t>
  </si>
  <si>
    <t>1212786826</t>
  </si>
  <si>
    <t>032002000</t>
  </si>
  <si>
    <t>Vybavení staveniště</t>
  </si>
  <si>
    <t>-596713121</t>
  </si>
  <si>
    <t>033002000</t>
  </si>
  <si>
    <t>Připojení staveniště na inženýrské sítě</t>
  </si>
  <si>
    <t>-442296491</t>
  </si>
  <si>
    <t>034002000</t>
  </si>
  <si>
    <t>Zabezpečení staveniště</t>
  </si>
  <si>
    <t>-2060284706</t>
  </si>
  <si>
    <t>039002000</t>
  </si>
  <si>
    <t>Zrušení zařízení staveniště</t>
  </si>
  <si>
    <t>-225660043</t>
  </si>
  <si>
    <t>074002000</t>
  </si>
  <si>
    <t>Železniční a městský kolejový provoz</t>
  </si>
  <si>
    <t>-443280953</t>
  </si>
  <si>
    <t>081002000</t>
  </si>
  <si>
    <t>Doprava zaměstnanců</t>
  </si>
  <si>
    <t>-764404328</t>
  </si>
  <si>
    <t>02 - montáže a dodávky zab.zař.</t>
  </si>
  <si>
    <t>000 - Objekt pro umístění technologie</t>
  </si>
  <si>
    <t>001 - Venkovní prvky SZZ</t>
  </si>
  <si>
    <t>002 - Vnitřní prvky SZZ</t>
  </si>
  <si>
    <t>004 - Počítače náprav</t>
  </si>
  <si>
    <t>000</t>
  </si>
  <si>
    <t>Objekt pro umístění technologie</t>
  </si>
  <si>
    <t>7495500170R</t>
  </si>
  <si>
    <t>Reléový domek prefabrikovaný 8x3 zateplený - dodávka</t>
  </si>
  <si>
    <t>290642984</t>
  </si>
  <si>
    <t>7590110780</t>
  </si>
  <si>
    <t xml:space="preserve">Domky, přístřešky Okapy a děšťové svody - pro rel. domek podle zvl. požadavků a  předložené dokumentace 3x6 m</t>
  </si>
  <si>
    <t>475883894</t>
  </si>
  <si>
    <t>7590190030</t>
  </si>
  <si>
    <t>Ostatní Nástupištní panel (před vchodové dveře RD)</t>
  </si>
  <si>
    <t>2017735312</t>
  </si>
  <si>
    <t>7494002984</t>
  </si>
  <si>
    <t>Modulární přístroje Jističe do 63 A; 6 kA 1-pólové In 4 A, Ue AC 230 V / DC 72 V, charakteristika B, 1pól, Icn 6 kA</t>
  </si>
  <si>
    <t>-412420279</t>
  </si>
  <si>
    <t>7494002988</t>
  </si>
  <si>
    <t>Modulární přístroje Jističe do 63 A; 6 kA 1-pólové In 10 A, Ue AC 230 V / DC 72 V, charakteristika B, 1pól, Icn 6 kA</t>
  </si>
  <si>
    <t>-1742805967</t>
  </si>
  <si>
    <t>7494002992</t>
  </si>
  <si>
    <t>Modulární přístroje Jističe do 63 A; 6 kA 1-pólové In 16 A, Ue AC 230 V / DC 72 V, charakteristika B, 1pól, Icn 6 kA</t>
  </si>
  <si>
    <t>-881953267</t>
  </si>
  <si>
    <t>7493101960</t>
  </si>
  <si>
    <t>Venkovní osvětlení Svítidla pro montáž na strop nebo stěnu VIPET-II-PC-258-EP-T40, 2x58W</t>
  </si>
  <si>
    <t>521520614</t>
  </si>
  <si>
    <t>7493101940</t>
  </si>
  <si>
    <t>Venkovní osvětlení Svítidla pro montáž na strop nebo stěnu VIPET-II-PC-236-EP-T40, 2x36W</t>
  </si>
  <si>
    <t>-1455600792</t>
  </si>
  <si>
    <t>7491206680</t>
  </si>
  <si>
    <t>Elektroinstalační materiál Elektrické přímotopy Panel ECOFLEX 1500W TAC 15</t>
  </si>
  <si>
    <t>184798503</t>
  </si>
  <si>
    <t>560679922</t>
  </si>
  <si>
    <t>7491204090</t>
  </si>
  <si>
    <t>Elektroinstalační materiál Zásuvky instalační Dvojzásuvka TANGO 5512A-2349 D</t>
  </si>
  <si>
    <t>-273317312</t>
  </si>
  <si>
    <t>7491204840</t>
  </si>
  <si>
    <t>Elektroinstalační materiál Zásuvky instalační Zásuvka PRAKTIK 5518-2929 D</t>
  </si>
  <si>
    <t>1892566408</t>
  </si>
  <si>
    <t>7491200080</t>
  </si>
  <si>
    <t>Elektroinstalační materiál Elektroinstalační lišty a kabelové žlaby Lišta LV 11x10 vkládací bílá 2m</t>
  </si>
  <si>
    <t>1097373443</t>
  </si>
  <si>
    <t>7491200200</t>
  </si>
  <si>
    <t>Elektroinstalační materiál Elektroinstalační lišty a kabelové žlaby Lišta LV 24x22 vkládací bílá 2m</t>
  </si>
  <si>
    <t>-1008037685</t>
  </si>
  <si>
    <t>7494003986</t>
  </si>
  <si>
    <t>Modulární přístroje Proudové chrániče Proudové chrániče s nadproudovou ochranou 10 kA typ AC In 20 A, Ue AC 230 V, charakteristika B, Idn 30 mA, 1+N-pól, Icn 10 kA, typ AC</t>
  </si>
  <si>
    <t>-1016982725</t>
  </si>
  <si>
    <t>7494003672</t>
  </si>
  <si>
    <t>Modulární přístroje Jističe Příslušenství 1x zapínací kontakt, 1x rozpínací kontakt, testovací tlačítko, reset, např. pro LTE, LTN, LVN</t>
  </si>
  <si>
    <t>-87239436</t>
  </si>
  <si>
    <t>7590190010</t>
  </si>
  <si>
    <t>Ostatní Patka základová</t>
  </si>
  <si>
    <t>2014953750</t>
  </si>
  <si>
    <t>7590190020</t>
  </si>
  <si>
    <t>Ostatní Patka základová - odtoková</t>
  </si>
  <si>
    <t>-1075162860</t>
  </si>
  <si>
    <t>7491555035</t>
  </si>
  <si>
    <t>Montáž svítidel základních instalačních zářivkových s krytem s 4 zdroji 1x36 W nebo 1x58 W, IP20 - včetně zapojení a osazení, s klasickým nebo elektronickým předřadníkem, včetně montáže zářivky</t>
  </si>
  <si>
    <t>306744199</t>
  </si>
  <si>
    <t>7491600730</t>
  </si>
  <si>
    <t>Uzemnění Hromosvodné vedení Tyč JR 2,0 ALMgSi jímací</t>
  </si>
  <si>
    <t>-1312283669</t>
  </si>
  <si>
    <t>7492501240</t>
  </si>
  <si>
    <t>Kabely, vodiče, šňůry Cu - nn Vodič jednožílový Cu, plastová izolace H07V-K 50 žz (CYA)</t>
  </si>
  <si>
    <t>-1272149542</t>
  </si>
  <si>
    <t>7491601710</t>
  </si>
  <si>
    <t xml:space="preserve">Uzemnění Hromosvodné vedení Svorka SZa zkušební   (SZm)</t>
  </si>
  <si>
    <t>916981912</t>
  </si>
  <si>
    <t>7499700510</t>
  </si>
  <si>
    <t xml:space="preserve">Kabely trakčního vedení, Různé TV  Žlab PVC 100x100 mm šíře</t>
  </si>
  <si>
    <t>-837062485</t>
  </si>
  <si>
    <t>7492553010</t>
  </si>
  <si>
    <t>Montáž kabelů 2- a 3-žílových Cu do 16 mm2 - uložení do země, chráničky, na rošty, pod omítku apod.</t>
  </si>
  <si>
    <t>932301960</t>
  </si>
  <si>
    <t>7492554010</t>
  </si>
  <si>
    <t>Montáž kabelů 4- a 5-žílových Cu do 16 mm2 - uložení do země, chráničky, na rošty, pod omítku apod.</t>
  </si>
  <si>
    <t>660669748</t>
  </si>
  <si>
    <t>7494000018</t>
  </si>
  <si>
    <t>Rozvodnicové a rozváděčové skříně Distri Rozvodnicové skříně DistriTon Plastové Nástěnné (IP40) pro nástěnnou montáž, průhledné dveře, počet řad 3, počet modulů v řadě 14, krytí IP40, PE+N, barva bílá, materiál: plast</t>
  </si>
  <si>
    <t>930625808</t>
  </si>
  <si>
    <t>7494351010</t>
  </si>
  <si>
    <t>Montáž jističů (do 10 kA) jednopólových do 20 A</t>
  </si>
  <si>
    <t>126537581</t>
  </si>
  <si>
    <t>7590115010</t>
  </si>
  <si>
    <t>Montáž objektu rozměru do 6,0 x 3,0 m - usazení na základy, zatažení kabelů a zřízení kabelové rezervy, opravný nátěr. Neobsahuje výkop a zához jam</t>
  </si>
  <si>
    <t>512</t>
  </si>
  <si>
    <t>1484945853</t>
  </si>
  <si>
    <t>479139792</t>
  </si>
  <si>
    <t>940430940</t>
  </si>
  <si>
    <t>5963125015</t>
  </si>
  <si>
    <t>Panel železobetonový silniční rozměru 300x100x15</t>
  </si>
  <si>
    <t>-673151648</t>
  </si>
  <si>
    <t>001</t>
  </si>
  <si>
    <t>Venkovní prvky SZZ</t>
  </si>
  <si>
    <t>7591300090</t>
  </si>
  <si>
    <t>Zámky Zámek venkovní stejnosměr. elmag.(UPM 24) (CV731369004)</t>
  </si>
  <si>
    <t>-741266232</t>
  </si>
  <si>
    <t>7591080210</t>
  </si>
  <si>
    <t xml:space="preserve">Ostatní náhradní díly EP600 Klika ruční úplná  (CV201115041M)</t>
  </si>
  <si>
    <t>-1310753268</t>
  </si>
  <si>
    <t>7591090110</t>
  </si>
  <si>
    <t>Díly pro zemní montáž přestavníků Ohrádka přestavníku POP KPS (HM0321859992206)</t>
  </si>
  <si>
    <t>-398256834</t>
  </si>
  <si>
    <t>7591090010</t>
  </si>
  <si>
    <t xml:space="preserve">Díly pro zemní montáž přestavníků Deska základ.pod přestav. 700x460  (HM0592139997046)</t>
  </si>
  <si>
    <t>516689018</t>
  </si>
  <si>
    <t>7590920090</t>
  </si>
  <si>
    <t>Součásti výkolejek Kontrolní zámek pro polohu výkolejky mimo kol (CV040705019)</t>
  </si>
  <si>
    <t>765819509</t>
  </si>
  <si>
    <t>7591080220</t>
  </si>
  <si>
    <t>Ostatní náhradní díly EP600 Kloub připevňovací dolní (CV030179001)</t>
  </si>
  <si>
    <t>-1771117942</t>
  </si>
  <si>
    <t>7591080225</t>
  </si>
  <si>
    <t>Ostatní náhradní díly EP600 Kloub připevňovací horní (CV030169001)</t>
  </si>
  <si>
    <t>-1133929270</t>
  </si>
  <si>
    <t>7590920060</t>
  </si>
  <si>
    <t xml:space="preserve">Součásti výkolejek Kryt sestavený  (CV040705016)</t>
  </si>
  <si>
    <t>463458111</t>
  </si>
  <si>
    <t>7591050050</t>
  </si>
  <si>
    <t>Kryty Kryt spojnic ochranný úplný (CV030729001M)</t>
  </si>
  <si>
    <t>-355302054</t>
  </si>
  <si>
    <t>5912045060</t>
  </si>
  <si>
    <t>Montáž návěstidla včetně sloupku a patky tabulky s křížem. Poznámka: 1. V cenách jsou započteny náklady na zemní práce, montáž patky, sloupku a návěstidla, úpravu a rozprostření zeminy na terén. 2. V cenách nejsou obsaženy náklady na dodávku materiálu.</t>
  </si>
  <si>
    <t>-1864274417</t>
  </si>
  <si>
    <t>22081616</t>
  </si>
  <si>
    <t>7590715126</t>
  </si>
  <si>
    <t>Montáž světelného návěstidla trpasličího na betonový základ se 4 svítilnami - sestavení kompletního návěstidla bez označení štítky, postavení návěstidla na základ, montáž transformátoru do skříně nebo návěstní svítilny, propojení se svorkovnicemi a svítilnami včetně dodání vodičů, montáž obdélníkové tabulky, nasměrování návěstidla, nátěr. Bez ukončení a zapojení zemního kabelu</t>
  </si>
  <si>
    <t>-1131597073</t>
  </si>
  <si>
    <t>7590715036</t>
  </si>
  <si>
    <t>Montáž světelného návěstidla jednostranného stožárového se 4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</si>
  <si>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-1127007103</t>
  </si>
  <si>
    <t>7590715122</t>
  </si>
  <si>
    <t>Montáž světelného návěstidla trpasličího na betonový základ se 2 svítilnami - sestavení kompletního návěstidla bez označení štítky, postavení návěstidla na základ, montáž transformátoru do skříně nebo návěstní svítilny, propojení se svorkovnicemi a svítilnami včetně dodání vodičů, montáž obdélníkové tabulky, nasměrování návěstidla, nátěr. Bez ukončení a zapojení zemního kabelu</t>
  </si>
  <si>
    <t>-1315439058</t>
  </si>
  <si>
    <t>7592701100</t>
  </si>
  <si>
    <t>Upozorňovadla, značky Návěsti označující místo na trati Návěst Vlak se blíží sam.p 1šikmý pruh (HM0404129990570)</t>
  </si>
  <si>
    <t>-1851674469</t>
  </si>
  <si>
    <t>7592701105</t>
  </si>
  <si>
    <t>Upozorňovadla, značky Návěsti označující místo na trati Návěst Vlak se blíží sam.p 2šikmé pruhy (HM0404129990571)</t>
  </si>
  <si>
    <t>1425057002</t>
  </si>
  <si>
    <t>7592701110</t>
  </si>
  <si>
    <t>Upozorňovadla, značky Návěsti označující místo na trati Návěst Vlak se blíží sam.p 3šikmé pruhy (HM0404129990572)</t>
  </si>
  <si>
    <t>-113178228</t>
  </si>
  <si>
    <t>7592701115</t>
  </si>
  <si>
    <t>Upozorňovadla, značky Návěsti označující místo na trati Návěst Vlak se blíží sam.p 4šikmé pruhy (HM0404129990573)</t>
  </si>
  <si>
    <t>-1522595154</t>
  </si>
  <si>
    <t>7592701260</t>
  </si>
  <si>
    <t>Upozorňovadla, značky Návěsti označující místo na trati Návěst Vlak se blíží k hl.náv. 1 trojúhelník 1600x400 - štít (HM0404129990602)</t>
  </si>
  <si>
    <t>450041893</t>
  </si>
  <si>
    <t>7592701265</t>
  </si>
  <si>
    <t>Upozorňovadla, značky Návěsti označující místo na trati Návěst Vlak se blíží k hl.náv. 2 trojúhelníky 1600x400 - štít (HM0404129990603)</t>
  </si>
  <si>
    <t>1823451197</t>
  </si>
  <si>
    <t>7592701270</t>
  </si>
  <si>
    <t>Upozorňovadla, značky Návěsti označující místo na trati Návěst Vlak se blíží k hl.náv. 3 trojúhelníky 1600x400 - štít (HM0404129990604)</t>
  </si>
  <si>
    <t>1755062663</t>
  </si>
  <si>
    <t>7592701330</t>
  </si>
  <si>
    <t>Upozorňovadla, značky Návěsti označující místo na trati Sloupek žár.zink pr.51mm 3,5m (HM0404129990619)</t>
  </si>
  <si>
    <t>-96562300</t>
  </si>
  <si>
    <t>54</t>
  </si>
  <si>
    <t>7592700985</t>
  </si>
  <si>
    <t>Upozorňovadla, značky Návěsti označující místo na trati Návěst Výstraha tabulka s křížem - bez stož. (HM0404129990545)</t>
  </si>
  <si>
    <t>2050923355</t>
  </si>
  <si>
    <t>55</t>
  </si>
  <si>
    <t>7590725058</t>
  </si>
  <si>
    <t>Montáž doplňujících součástí ke světelnému návěstidlu upozorňovadla na návěstidlo</t>
  </si>
  <si>
    <t>-266429147</t>
  </si>
  <si>
    <t>56</t>
  </si>
  <si>
    <t>7590725070</t>
  </si>
  <si>
    <t>Zatmelení skříně návěstního transformátoru</t>
  </si>
  <si>
    <t>840933202</t>
  </si>
  <si>
    <t>57</t>
  </si>
  <si>
    <t>7590725140</t>
  </si>
  <si>
    <t>Situování stožáru návěstidla nebo výstražníku přejezdového zařízení</t>
  </si>
  <si>
    <t>-45032088</t>
  </si>
  <si>
    <t>58</t>
  </si>
  <si>
    <t>7590725150</t>
  </si>
  <si>
    <t>Montáž přepěťové ochrany pro návěstidlo</t>
  </si>
  <si>
    <t>-575016110</t>
  </si>
  <si>
    <t>59</t>
  </si>
  <si>
    <t>7590915012</t>
  </si>
  <si>
    <t>Montáž výkolejky bez návěstního tělesa se zámkem kontrolním - položení na dřevěné pražce, označení a vyvrtání otvorů, položení a přišroubování na paty kolejnice, přišroubování dosedacího úhelníku, vyzkoušení, úprava typu klíče, očíslování výkolejky, nátěr</t>
  </si>
  <si>
    <t>1019214264</t>
  </si>
  <si>
    <t>60</t>
  </si>
  <si>
    <t>7590915032</t>
  </si>
  <si>
    <t>Montáž výkolejky ústřední stavěné s návěstním tělesem s přestavníkem elektromotorickým - připevnění upevňovací soupravy přestavníku, výkolejky a její montáž včetně návěstního tělesa, připevnění přestavníku na upevňovací soupravu, namontování spojovací tyče, zatažení kabelu s kabelovou formou do kabelového závěru, mechanické přezkoušení chodu, nátěr. Bez zemních prací</t>
  </si>
  <si>
    <t>-179184221</t>
  </si>
  <si>
    <t>61</t>
  </si>
  <si>
    <t>7591015034</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</si>
  <si>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</si>
  <si>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-767769124</t>
  </si>
  <si>
    <t>62</t>
  </si>
  <si>
    <t>7591015062</t>
  </si>
  <si>
    <t>Připojení elektromotorického přestavníku na výhybku s kontrolou jazyků - připojení a seřízení přestavníkové spojnice, montáž a seřízení kontrolního ústrojí</t>
  </si>
  <si>
    <t>-1010890987</t>
  </si>
  <si>
    <t>63</t>
  </si>
  <si>
    <t>7591085020</t>
  </si>
  <si>
    <t>Montáž upevňovací soupravy s upevněním na koleji</t>
  </si>
  <si>
    <t>-263571307</t>
  </si>
  <si>
    <t>7591095010</t>
  </si>
  <si>
    <t>Dodatečná montáž ohrazení pro elekromotorický přestavník s plastovou ohrádkou</t>
  </si>
  <si>
    <t>97550411</t>
  </si>
  <si>
    <t>65</t>
  </si>
  <si>
    <t>7591305010</t>
  </si>
  <si>
    <t>Montáž zámku výměnového jednoduchého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</si>
  <si>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1454435066</t>
  </si>
  <si>
    <t>66</t>
  </si>
  <si>
    <t>7591305016</t>
  </si>
  <si>
    <t>Montáž zámku výměnového kontrolního odtlačného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</si>
  <si>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1020576653</t>
  </si>
  <si>
    <t>67</t>
  </si>
  <si>
    <t>7591305040</t>
  </si>
  <si>
    <t>Montáž zámku zástrčkového - rozebrání, přetypování a sestavení zámku, oštítkování klíčů, přišroubování zámku na odlitek tělesa držáku klínu výkolejky</t>
  </si>
  <si>
    <t>-86041630</t>
  </si>
  <si>
    <t>68</t>
  </si>
  <si>
    <t>7590140040</t>
  </si>
  <si>
    <t>Závěry Příruba pro závěr UPM 24 (CV731240066)</t>
  </si>
  <si>
    <t>749134324</t>
  </si>
  <si>
    <t>69</t>
  </si>
  <si>
    <t>7591305120</t>
  </si>
  <si>
    <t>Montáž zámku elektromagnetického venkovního stejnosměrného nebo 1 fázového - montáž zámku na závěr UKM, UKMP, natypování zámku a oštítkování klíčů, zapojení a přezkoušení funkce, nátěr. Bez montáže závěrů a zapojení zemního kabelu</t>
  </si>
  <si>
    <t>1660802062</t>
  </si>
  <si>
    <t>70</t>
  </si>
  <si>
    <t>7596910040</t>
  </si>
  <si>
    <t>Venkovní telefonní objekty Objekt telef.venk.VTO 7 na stěnu (CV540329007)</t>
  </si>
  <si>
    <t>-1362465240</t>
  </si>
  <si>
    <t>71</t>
  </si>
  <si>
    <t>7590120040</t>
  </si>
  <si>
    <t>Skříně Skříň SKU-S bez VTO (CV490419006)</t>
  </si>
  <si>
    <t>-1546585793</t>
  </si>
  <si>
    <t>72</t>
  </si>
  <si>
    <t>7593320045R</t>
  </si>
  <si>
    <t>Houkačka pro VNPN - dodávka</t>
  </si>
  <si>
    <t>661585703</t>
  </si>
  <si>
    <t>73</t>
  </si>
  <si>
    <t>7591307010</t>
  </si>
  <si>
    <t>Demontáž zámku výměnového jednoduchého</t>
  </si>
  <si>
    <t>-1334763618</t>
  </si>
  <si>
    <t>74</t>
  </si>
  <si>
    <t>7592705014</t>
  </si>
  <si>
    <t>Montáž upozorňovadla vysokého na sloupek</t>
  </si>
  <si>
    <t>571325084</t>
  </si>
  <si>
    <t>75</t>
  </si>
  <si>
    <t>7596915030</t>
  </si>
  <si>
    <t>Montáž telefonního objektu VTO 3 - 11 plastového ve sloupu - připevnění telefonního objektu na konstrukci, propojení kabelového závěru s přístrojem, dodání, osazení a zapojení suchého článku, nebo připojení na bateriový rozvod, oprava nátěru, vyzkoušení funkce. Bez provedení ochran proti vlivu trakce a před nebezpečným dotykovým napětím</t>
  </si>
  <si>
    <t>-1811230024</t>
  </si>
  <si>
    <t>76</t>
  </si>
  <si>
    <t>7596955450</t>
  </si>
  <si>
    <t>Montáž stožáru s venkovní akustickou sirénou</t>
  </si>
  <si>
    <t>-124148421</t>
  </si>
  <si>
    <t>002</t>
  </si>
  <si>
    <t>Vnitřní prvky SZZ</t>
  </si>
  <si>
    <t>77</t>
  </si>
  <si>
    <t>7593000280</t>
  </si>
  <si>
    <t>Dobíječe, usměrňovače, napáječe Usměrňovač D400 G24/125, stacionární oceloplechová skříň 1500x600x600, rozšířená stavová indikace opticky i bezpotenciálově, autoamtické testování baterie, programovatelná nabíjecí automatika.</t>
  </si>
  <si>
    <t>-1779429517</t>
  </si>
  <si>
    <t>78</t>
  </si>
  <si>
    <t>7592910215</t>
  </si>
  <si>
    <t>Baterie Staniční akumulátory NiCd článek 1,2 V/605 Ah C5 s vláknitou elektrodou, cena včetně spojovacího materiálu a bateriového nosiče či stojanu</t>
  </si>
  <si>
    <t>1827366882</t>
  </si>
  <si>
    <t>79</t>
  </si>
  <si>
    <t>7592910315</t>
  </si>
  <si>
    <t>Baterie Staniční akumulátory Rekombinační zátka AquaGen Premium Top V (použití od 301 Ah)</t>
  </si>
  <si>
    <t>-137240288</t>
  </si>
  <si>
    <t>80</t>
  </si>
  <si>
    <t>7592905022</t>
  </si>
  <si>
    <t>Montáž bloku baterie niklokadmiové kapacity přes 200 Ah - postavení článku, připojení vodičů, ochrana svorek vazelinou, změření napětí, u tekutých baterií kontrola elektrolytu s případným doplněním destilovanou vodou</t>
  </si>
  <si>
    <t>241299893</t>
  </si>
  <si>
    <t>81</t>
  </si>
  <si>
    <t>7592905072</t>
  </si>
  <si>
    <t>Montáž rekombinační zátky nad 300 Ah</t>
  </si>
  <si>
    <t>-1895115382</t>
  </si>
  <si>
    <t>82</t>
  </si>
  <si>
    <t>7593310860</t>
  </si>
  <si>
    <t xml:space="preserve">Konstrukční díly Stojan pod baterie  (CV621849001)</t>
  </si>
  <si>
    <t>-867061497</t>
  </si>
  <si>
    <t>83</t>
  </si>
  <si>
    <t>7593005012</t>
  </si>
  <si>
    <t>Montáž dobíječe, usměrňovače, napáječe nástěnného - včetně připojení vodičů elektrické sítě ss rozvodu a uzemnění, přezkoušení funkce</t>
  </si>
  <si>
    <t>677140277</t>
  </si>
  <si>
    <t>84</t>
  </si>
  <si>
    <t>7598095225</t>
  </si>
  <si>
    <t>Kapacitní zkouška baterie staniční (bez ohledu na počet článků)</t>
  </si>
  <si>
    <t>-1579123140</t>
  </si>
  <si>
    <t>85</t>
  </si>
  <si>
    <t>7491553014</t>
  </si>
  <si>
    <t>Montáž kabelových ucpávek vodě odolných, pro vnitřní průměr otvoru přes 105 do 185 mm - včetně příslušenství (utěsňovací spony apod.), vyhotovení a dodání atestu</t>
  </si>
  <si>
    <t>262144</t>
  </si>
  <si>
    <t>-1490887761</t>
  </si>
  <si>
    <t>86</t>
  </si>
  <si>
    <t>7491510120</t>
  </si>
  <si>
    <t>Protipožární a kabelové ucpávky Kabelové ucpávky Vodovzdorná</t>
  </si>
  <si>
    <t>1004096697</t>
  </si>
  <si>
    <t>87</t>
  </si>
  <si>
    <t>1417831855</t>
  </si>
  <si>
    <t>88</t>
  </si>
  <si>
    <t>7492501960</t>
  </si>
  <si>
    <t>Kabely, vodiče, šňůry Cu - nn Kabel silový 4 a 5-žílový Cu, plastová izolace CYKY 4O1,5 (4Dx1,5)</t>
  </si>
  <si>
    <t>-730530926</t>
  </si>
  <si>
    <t>89</t>
  </si>
  <si>
    <t>7492501870</t>
  </si>
  <si>
    <t>Kabely, vodiče, šňůry Cu - nn Kabel silový 4 a 5-žílový Cu, plastová izolace CYKY 4J10 (4Bx10)</t>
  </si>
  <si>
    <t>-142436312</t>
  </si>
  <si>
    <t>90</t>
  </si>
  <si>
    <t>74915530141</t>
  </si>
  <si>
    <t>895005929</t>
  </si>
  <si>
    <t>91</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</si>
  <si>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</si>
  <si>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1909420150</t>
  </si>
  <si>
    <t>92</t>
  </si>
  <si>
    <t>7491652042</t>
  </si>
  <si>
    <t>Montáž vnějšího uzemnění zemnící tyče z pozinkované oceli (FeZn), délky přes 2,1 do 4,5 m - zemnící tyče (horní konec tyče min. 80 cm pod povrchem) včetně připojení tyče k pásku</t>
  </si>
  <si>
    <t>-334935533</t>
  </si>
  <si>
    <t>93</t>
  </si>
  <si>
    <t>7492551010</t>
  </si>
  <si>
    <t>Montáž vodičů jednožílových Cu do 16 mm2 - uložení na rošty, pod omítku, do rozvaděče apod.</t>
  </si>
  <si>
    <t>-1512057369</t>
  </si>
  <si>
    <t>94</t>
  </si>
  <si>
    <t>7492551012</t>
  </si>
  <si>
    <t>Montáž vodičů jednožílových Cu do 50 mm2 - uložení na rošty, pod omítku, do rozvaděče apod.</t>
  </si>
  <si>
    <t>1056042912</t>
  </si>
  <si>
    <t>95</t>
  </si>
  <si>
    <t>7492652014</t>
  </si>
  <si>
    <t>Montáž kabelů 4- a 5-žílových Al do 150 mm2 - uložení do země, chráničky, na rošty, pod omítku apod.</t>
  </si>
  <si>
    <t>-1757898399</t>
  </si>
  <si>
    <t>96</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</si>
  <si>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</si>
  <si>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</si>
  <si>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-1345833695</t>
  </si>
  <si>
    <t>97</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</si>
  <si>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</si>
  <si>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</si>
  <si>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-82367890</t>
  </si>
  <si>
    <t>98</t>
  </si>
  <si>
    <t>7492752018</t>
  </si>
  <si>
    <t>Montáž ukončení kabelů nn kabelovou spojkou 3/4/5 - žílové kabely s plastovou izolací do 240 mm2 - včetně odizolování pláště a izolace žil kabelu, včetně ukončení žil a stínění - oko</t>
  </si>
  <si>
    <t>138550884</t>
  </si>
  <si>
    <t>99</t>
  </si>
  <si>
    <t>7494003386</t>
  </si>
  <si>
    <t>Modulární přístroje Jističe do 80 A; 10 kA 3-pólové In 16 A, Ue AC 230/400 V / DC 216 V, charakteristika B, 3pól, Icn 10 kA</t>
  </si>
  <si>
    <t>229405832</t>
  </si>
  <si>
    <t>1299184905</t>
  </si>
  <si>
    <t>101</t>
  </si>
  <si>
    <t>7493601030</t>
  </si>
  <si>
    <t>Kabelové a zásuvkové skříně, elektroměrové rozvaděče Prázdné skříně a pilíře Sokly a základy pro plastové pilíře, základ soklu venkovní min. IP44, šíře 560mm, výška 600mm, hloubka 230mm</t>
  </si>
  <si>
    <t>218184092</t>
  </si>
  <si>
    <t>102</t>
  </si>
  <si>
    <t>7493601050</t>
  </si>
  <si>
    <t>Kabelové a zásuvkové skříně, elektroměrové rozvaděče Prázdné skříně a pilíře pro upevnění na sokl a základ pro plastové pilíře, venkovní min. IP 44, šíře 420mm, výška 600mm, hloubka do 240mm</t>
  </si>
  <si>
    <t>651014531</t>
  </si>
  <si>
    <t>103</t>
  </si>
  <si>
    <t>7492500880</t>
  </si>
  <si>
    <t>Kabely, vodiče, šňůry Cu - nn Vodič jednožílový Cu, plastová izolace H07V-K 16 žz (CYA)</t>
  </si>
  <si>
    <t>-1862229221</t>
  </si>
  <si>
    <t>104</t>
  </si>
  <si>
    <t>7590540589</t>
  </si>
  <si>
    <t xml:space="preserve">Slaboproudé rozvody, kabely pro přívod a vnitřní instalaci UTP/FTP kategorie 6,  250MHz  1 Gbps FTP Stíněný, vnitřní, drát, nehořlavý, bezhalogenní, nízkodýmavý</t>
  </si>
  <si>
    <t>-703115592</t>
  </si>
  <si>
    <t>105</t>
  </si>
  <si>
    <t>7492500850</t>
  </si>
  <si>
    <t>Kabely, vodiče, šňůry Cu - nn Vodič jednožílový Cu, plastová izolace H07V-K 16 černý (CYA)</t>
  </si>
  <si>
    <t>-1633464679</t>
  </si>
  <si>
    <t>106</t>
  </si>
  <si>
    <t>7492501230</t>
  </si>
  <si>
    <t>Kabely, vodiče, šňůry Cu - nn Vodič jednožílový Cu, plastová izolace H07V-K 50 černý (CYA)</t>
  </si>
  <si>
    <t>-363970461</t>
  </si>
  <si>
    <t>107</t>
  </si>
  <si>
    <t>7492502340</t>
  </si>
  <si>
    <t>Kabely, vodiče, šňůry Cu - nn Kabel silový Cu, silikonová izolace, stíněný CMFM 12G1 (12Cx1)</t>
  </si>
  <si>
    <t>-769325557</t>
  </si>
  <si>
    <t>108</t>
  </si>
  <si>
    <t>7494151010</t>
  </si>
  <si>
    <t>Montáž modulárních rozvodnic min. IP 30, počet modulů do 72 - do zdi, na zeď nebo konstrukci, včetně montáže nosné konstrukce, kotevní, spojovací prvků, provedení zkoušek, dodání atestů, revizní zprávy včetně kusové zkoušky. Neobsahuje elektrovýzbroj</t>
  </si>
  <si>
    <t>-1733849365</t>
  </si>
  <si>
    <t>109</t>
  </si>
  <si>
    <t>7494153015</t>
  </si>
  <si>
    <t>Montáž prázdných plastových kabelových skříní min. IP 44, výšky do 800 mm, hloubky do 320 mm kompaktní pilíř š 660-1 060 mm - včetně elektrovýzbroje</t>
  </si>
  <si>
    <t>1391442205</t>
  </si>
  <si>
    <t>110</t>
  </si>
  <si>
    <t>7494351030</t>
  </si>
  <si>
    <t>Montáž jističů (do 10 kA) třípólových do 20 A</t>
  </si>
  <si>
    <t>1489088389</t>
  </si>
  <si>
    <t>111</t>
  </si>
  <si>
    <t>7494351080</t>
  </si>
  <si>
    <t>Montáž jističů (do 10 kA) přídavných zařízení k instalačním jističům do 125 A pomocného spínače (1x zap., 1x vyp. kontakt)</t>
  </si>
  <si>
    <t>1986705879</t>
  </si>
  <si>
    <t>112</t>
  </si>
  <si>
    <t>7494351085</t>
  </si>
  <si>
    <t>Montáž jističů (do 10 kA) přídavných zařízení k instalačním jističům do 125 A napěťové spouště</t>
  </si>
  <si>
    <t>636687083</t>
  </si>
  <si>
    <t>113</t>
  </si>
  <si>
    <t>7494003654</t>
  </si>
  <si>
    <t>Modulární přístroje Jističe Příslušenství 1x zapínací kontakt, 1x rozpínací kontakt, např. pro LTE, LTN, LVN, MSO</t>
  </si>
  <si>
    <t>-1295613094</t>
  </si>
  <si>
    <t>114</t>
  </si>
  <si>
    <t>7494003690</t>
  </si>
  <si>
    <t>Modulární přístroje Jističe Příslušenství Ue DC 24 V, např. pro LTE, LTN, LVN</t>
  </si>
  <si>
    <t>-1504113089</t>
  </si>
  <si>
    <t>115</t>
  </si>
  <si>
    <t>7494751010</t>
  </si>
  <si>
    <t>Montáž svodičů přepětí pro sítě nn - typ 1 (třída B) pro třífázové sítě - do rozvaděče nebo skříně</t>
  </si>
  <si>
    <t>1719539036</t>
  </si>
  <si>
    <t>116</t>
  </si>
  <si>
    <t>7494004084</t>
  </si>
  <si>
    <t>Modulární přístroje Přepěťové ochrany Svodiče bleskových proudů typ 1, Iimp 25 kA, Uc AC 350 V, výměnné moduly, se signalizací, jiskřiště, 3+N-pól</t>
  </si>
  <si>
    <t>1387992394</t>
  </si>
  <si>
    <t>117</t>
  </si>
  <si>
    <t>7494756010</t>
  </si>
  <si>
    <t>Montáž svornic řadových nn včetně upevnění a štítku pro Cu/Al vodiče do 2,5 mm2 - do rozvaděče nebo skříně</t>
  </si>
  <si>
    <t>-1925462394</t>
  </si>
  <si>
    <t>118</t>
  </si>
  <si>
    <t>7494756014</t>
  </si>
  <si>
    <t>Montáž svornic řadových nn včetně upevnění a štítku pro Cu/Al vodiče do 6 mm2 - do rozvaděče nebo skříně</t>
  </si>
  <si>
    <t>-824647469</t>
  </si>
  <si>
    <t>119</t>
  </si>
  <si>
    <t>7494756032</t>
  </si>
  <si>
    <t>Montáž svornic silové nn včetně upevnění a štítku pro Cu/Al vodiče 10 - 185 mm2 - do rozvaděče nebo skříně</t>
  </si>
  <si>
    <t>-322132676</t>
  </si>
  <si>
    <t>120</t>
  </si>
  <si>
    <t>7494010366</t>
  </si>
  <si>
    <t xml:space="preserve">Přístroje pro spínání a ovládání Svornice a pomocný materiál Svornice Svorka RSA  2,5 A řadová bílá</t>
  </si>
  <si>
    <t>531830981</t>
  </si>
  <si>
    <t>121</t>
  </si>
  <si>
    <t>7494010394</t>
  </si>
  <si>
    <t xml:space="preserve">Přístroje pro spínání a ovládání Svornice a pomocný materiál Svornice Svorka RSA  6 A řadová</t>
  </si>
  <si>
    <t>910652949</t>
  </si>
  <si>
    <t>122</t>
  </si>
  <si>
    <t>7494010504</t>
  </si>
  <si>
    <t>Přístroje pro spínání a ovládání Svornice a pomocný materiál Svornice Svorka OTL 150/1x2 šedá</t>
  </si>
  <si>
    <t>966811115</t>
  </si>
  <si>
    <t>123</t>
  </si>
  <si>
    <t>7593320534</t>
  </si>
  <si>
    <t>Prvky Trafo TOC F5056-034 3kVA 3x400/230V//3x400/230V (HM0374255990005)</t>
  </si>
  <si>
    <t>-601007050</t>
  </si>
  <si>
    <t>124</t>
  </si>
  <si>
    <t>7590717200</t>
  </si>
  <si>
    <t>Odpojení zkušebního návěstidla</t>
  </si>
  <si>
    <t>-1816020450</t>
  </si>
  <si>
    <t>125</t>
  </si>
  <si>
    <t>7592305030</t>
  </si>
  <si>
    <t>Montáž transformátoru oddělovacího do 5 kVA - usazení a zapojení</t>
  </si>
  <si>
    <t>-915881862</t>
  </si>
  <si>
    <t>126</t>
  </si>
  <si>
    <t>75B121</t>
  </si>
  <si>
    <t>VNITŘNÍ KABELOVÉ ROZVODY PŘES 20 DO 50 KABELŮ - DODÁVKA</t>
  </si>
  <si>
    <t>-1814839656</t>
  </si>
  <si>
    <t>127</t>
  </si>
  <si>
    <t>75B127</t>
  </si>
  <si>
    <t>VNITŘNÍ KABELOVÉ ROZVODY PŘES 20 DO 50 KABELŮ - MONTÁŽ</t>
  </si>
  <si>
    <t>686181134</t>
  </si>
  <si>
    <t>75B229</t>
  </si>
  <si>
    <t>SERVISNÍ A DIAGNOSTICKÉ PRACOVIŠTĚ, TECHNOLOGIE - ÚPRAVA</t>
  </si>
  <si>
    <t>KUS</t>
  </si>
  <si>
    <t>-1202187516</t>
  </si>
  <si>
    <t>129</t>
  </si>
  <si>
    <t>75B491</t>
  </si>
  <si>
    <t>SKŘÍŇ KABELOVÁ - DODÁVKA</t>
  </si>
  <si>
    <t>1160084119</t>
  </si>
  <si>
    <t>130</t>
  </si>
  <si>
    <t>75B497</t>
  </si>
  <si>
    <t>SKŘÍŇ KABELOVÁ - MONTÁŽ</t>
  </si>
  <si>
    <t>-1767589432</t>
  </si>
  <si>
    <t>131</t>
  </si>
  <si>
    <t>75B511</t>
  </si>
  <si>
    <t>SKŘÍŇ TECHNOLOGICKÝCH POČÍTAČŮ - DODÁVKA</t>
  </si>
  <si>
    <t>-2057525811</t>
  </si>
  <si>
    <t>132</t>
  </si>
  <si>
    <t>75B517</t>
  </si>
  <si>
    <t>SKŘÍŇ TECHNOLOGICKÝCH POČÍTAČŮ - MONTÁŽ</t>
  </si>
  <si>
    <t>-1410532828</t>
  </si>
  <si>
    <t>133</t>
  </si>
  <si>
    <t>75B531</t>
  </si>
  <si>
    <t>SKŘÍŇ ELEKTRONICKÝCH VAZEB S PROVÁDĚCÍMI POČÍTAČI - DODÁVKA</t>
  </si>
  <si>
    <t>350269050</t>
  </si>
  <si>
    <t>134</t>
  </si>
  <si>
    <t>75B537</t>
  </si>
  <si>
    <t>SKŘÍŇ ELEKTRONICKÝCH VAZEB S PROVÁDĚCÍMI POČÍTAČI - MONTÁŽ</t>
  </si>
  <si>
    <t>1842656656</t>
  </si>
  <si>
    <t>135</t>
  </si>
  <si>
    <t>75B661</t>
  </si>
  <si>
    <t>SKŘÍŇ NAPÁJECÍ - DODÁVKA</t>
  </si>
  <si>
    <t>858473266</t>
  </si>
  <si>
    <t>136</t>
  </si>
  <si>
    <t>75B667</t>
  </si>
  <si>
    <t>SKŘÍŇ NAPÁJECÍ - MONTÁŽ</t>
  </si>
  <si>
    <t>790028278</t>
  </si>
  <si>
    <t>137</t>
  </si>
  <si>
    <t>75B921</t>
  </si>
  <si>
    <t>ZÁKLADNÍ SW ELEKTRONICKÉHO STAVĚDLA S ELEKTRONICKÝM ROZHRANÍM - DODÁVKA</t>
  </si>
  <si>
    <t>-1141698275</t>
  </si>
  <si>
    <t>138</t>
  </si>
  <si>
    <t>75B947</t>
  </si>
  <si>
    <t>INDIVIDUÁLNÍ SW ELEKTRONICKÉHO STAVĚDLA S ELEKTRONICKÝM ROZHRANÍM - MONTÁŽ</t>
  </si>
  <si>
    <t>V. J.</t>
  </si>
  <si>
    <t>-826939123</t>
  </si>
  <si>
    <t>139</t>
  </si>
  <si>
    <t>75F261R</t>
  </si>
  <si>
    <t>ETCS LEU TECHNOLOGIE VČETNĚ SW (pouze vnitřní část)</t>
  </si>
  <si>
    <t>KPL</t>
  </si>
  <si>
    <t>641167867</t>
  </si>
  <si>
    <t>140</t>
  </si>
  <si>
    <t>658566</t>
  </si>
  <si>
    <t>Nepřepinatelná balíza vč. držáku - dodávka</t>
  </si>
  <si>
    <t>ks</t>
  </si>
  <si>
    <t>-855571271</t>
  </si>
  <si>
    <t>141</t>
  </si>
  <si>
    <t>658567</t>
  </si>
  <si>
    <t>Nepřepinatelná balíza vč. držáku - montáž, nastavení, uvedení do provozu, vč. systémového SW</t>
  </si>
  <si>
    <t>937458992</t>
  </si>
  <si>
    <t>142</t>
  </si>
  <si>
    <t>658568</t>
  </si>
  <si>
    <t>Přepinatelná balíza vč. držáku - dodávka</t>
  </si>
  <si>
    <t>-1205204540</t>
  </si>
  <si>
    <t>143</t>
  </si>
  <si>
    <t>658569</t>
  </si>
  <si>
    <t>Přepinatelná balíza vč. držáku - montáž, nastavení, uvedení do provozu, vč. systémového SW</t>
  </si>
  <si>
    <t>1126303656</t>
  </si>
  <si>
    <t>144</t>
  </si>
  <si>
    <t>024101301</t>
  </si>
  <si>
    <t>Inženýrská činnost posudky (např. statické aj.) a dozory</t>
  </si>
  <si>
    <t>1588315883</t>
  </si>
  <si>
    <t>004</t>
  </si>
  <si>
    <t>Počítače náprav</t>
  </si>
  <si>
    <t>145</t>
  </si>
  <si>
    <t>7594300172</t>
  </si>
  <si>
    <t>Počítače náprav Vnitřní prvky PN FAdC Servisní Display ASD101 GS01</t>
  </si>
  <si>
    <t>456491752</t>
  </si>
  <si>
    <t>146</t>
  </si>
  <si>
    <t>7594300177</t>
  </si>
  <si>
    <t>Počítače náprav Vnitřní prvky PN FAdC Montážní skříňka BGT09 šíře 126TE</t>
  </si>
  <si>
    <t>41952399</t>
  </si>
  <si>
    <t>147</t>
  </si>
  <si>
    <t>7594300178</t>
  </si>
  <si>
    <t>Počítače náprav Vnitřní prvky PN FAdC Napájecí modul PSC101 GS01</t>
  </si>
  <si>
    <t>1852256008</t>
  </si>
  <si>
    <t>148</t>
  </si>
  <si>
    <t>7594300182</t>
  </si>
  <si>
    <t>Počítače náprav Vnitřní prvky PN FAdC Vyhodnocovací jednotka AEB101 GS01</t>
  </si>
  <si>
    <t>1134711252</t>
  </si>
  <si>
    <t>149</t>
  </si>
  <si>
    <t>7594300184</t>
  </si>
  <si>
    <t>Počítače náprav Vnitřní prvky PN FAdC Komunikační modul COM-AdC101</t>
  </si>
  <si>
    <t>-1072782726</t>
  </si>
  <si>
    <t>150</t>
  </si>
  <si>
    <t>7594300188</t>
  </si>
  <si>
    <t>Počítače náprav Vnitřní prvky PN FAdC Jednotka vstupů/výstupů IO-EXB101 GS01</t>
  </si>
  <si>
    <t>702732225</t>
  </si>
  <si>
    <t>151</t>
  </si>
  <si>
    <t>7594300206</t>
  </si>
  <si>
    <t xml:space="preserve">Počítače náprav Vnitřní prvky PN FAdC Sběrnicová jednotka  BP-EXB101-8 52TE GS01</t>
  </si>
  <si>
    <t>-1298517569</t>
  </si>
  <si>
    <t>152</t>
  </si>
  <si>
    <t>7594300208</t>
  </si>
  <si>
    <t>Počítače náprav Vnitřní prvky PN FAdC Konektor BP-EXB letovací verze</t>
  </si>
  <si>
    <t>-1715209401</t>
  </si>
  <si>
    <t>153</t>
  </si>
  <si>
    <t>7594300214</t>
  </si>
  <si>
    <t>Počítače náprav Vnitřní prvky PN FAdC Diagnostický system FDS101 GS01</t>
  </si>
  <si>
    <t>990154320</t>
  </si>
  <si>
    <t>154</t>
  </si>
  <si>
    <t>7594300216</t>
  </si>
  <si>
    <t>Počítače náprav Vnitřní prvky PN FAdC Adresný software pro 1 úsek</t>
  </si>
  <si>
    <t>-424768926</t>
  </si>
  <si>
    <t>155</t>
  </si>
  <si>
    <t>7594300222</t>
  </si>
  <si>
    <t>Počítače náprav Vnitřní prvky PN FAdC Patch kabel STP pro FAdC</t>
  </si>
  <si>
    <t>61810767</t>
  </si>
  <si>
    <t>156</t>
  </si>
  <si>
    <t>7592010152</t>
  </si>
  <si>
    <t>Kolové senzory a snímače počítačů náprav Montážní sada neoprénové ochr.hadice</t>
  </si>
  <si>
    <t>-1798862294</t>
  </si>
  <si>
    <t>157</t>
  </si>
  <si>
    <t>7592010166</t>
  </si>
  <si>
    <t>Kolové senzory a snímače počítačů náprav Upevňovací souprava SK140</t>
  </si>
  <si>
    <t>-2089707235</t>
  </si>
  <si>
    <t>158</t>
  </si>
  <si>
    <t>7592010172</t>
  </si>
  <si>
    <t>Kolové senzory a snímače počítačů náprav Připevňovací čep BBK pro upevňovací soupravu SK140</t>
  </si>
  <si>
    <t>666487658</t>
  </si>
  <si>
    <t>159</t>
  </si>
  <si>
    <t>7592010176</t>
  </si>
  <si>
    <t>Kolové senzory a snímače počítačů náprav Matice samojistná FS M10</t>
  </si>
  <si>
    <t>-1748430157</t>
  </si>
  <si>
    <t>160</t>
  </si>
  <si>
    <t>7592010178</t>
  </si>
  <si>
    <t>Kolové senzory a snímače počítačů náprav Matice samojistná FS M12</t>
  </si>
  <si>
    <t>1607703397</t>
  </si>
  <si>
    <t>161</t>
  </si>
  <si>
    <t>7592010186</t>
  </si>
  <si>
    <t>Kolové senzory a snímače počítačů náprav Přepěťová ochrana EPO</t>
  </si>
  <si>
    <t>-190784732</t>
  </si>
  <si>
    <t>162</t>
  </si>
  <si>
    <t>7592010270</t>
  </si>
  <si>
    <t>Kolové senzory a snímače počítačů náprav Zkušební přípravek PB200</t>
  </si>
  <si>
    <t>-1547779726</t>
  </si>
  <si>
    <t>163</t>
  </si>
  <si>
    <t>7592010104</t>
  </si>
  <si>
    <t>Kolové senzory a snímače počítačů náprav Snímač průjezdu kola RSR 180 (10 m kabel)</t>
  </si>
  <si>
    <t>-1171489383</t>
  </si>
  <si>
    <t>164</t>
  </si>
  <si>
    <t>7592010505</t>
  </si>
  <si>
    <t xml:space="preserve">Kolové senzory a snímače počítačů náprav Převodník signálů  PNS-03</t>
  </si>
  <si>
    <t>-1701009986</t>
  </si>
  <si>
    <t>165</t>
  </si>
  <si>
    <t>7594300688</t>
  </si>
  <si>
    <t>Počítače náprav Vnitřní prvky PN PNS-03 Hloubkoměr ST00 246</t>
  </si>
  <si>
    <t>-1715606497</t>
  </si>
  <si>
    <t>166</t>
  </si>
  <si>
    <t>7590190040</t>
  </si>
  <si>
    <t xml:space="preserve">Ostatní Uzávěr šroubový  (CV721039001)</t>
  </si>
  <si>
    <t>-449349106</t>
  </si>
  <si>
    <t>167</t>
  </si>
  <si>
    <t>7592010146</t>
  </si>
  <si>
    <t>Kolové senzory a snímače počítačů náprav Neoprénová ochr. hadice 9,8 m</t>
  </si>
  <si>
    <t>555577974</t>
  </si>
  <si>
    <t>168</t>
  </si>
  <si>
    <t>7592010510</t>
  </si>
  <si>
    <t>Kolové senzory a snímače počítačů náprav Zapojovací skříňka 1 (1 počítací bod, 1 vstup)PNS-03</t>
  </si>
  <si>
    <t>430518393</t>
  </si>
  <si>
    <t>169</t>
  </si>
  <si>
    <t>7594300662</t>
  </si>
  <si>
    <t xml:space="preserve">Počítače náprav Vnitřní prvky PN PNS-03 Přepěťová ochrana  ST00 233</t>
  </si>
  <si>
    <t>-1526521304</t>
  </si>
  <si>
    <t>170</t>
  </si>
  <si>
    <t>7590150030</t>
  </si>
  <si>
    <t xml:space="preserve">Uzemnění, ukolejnění Tyč zemnící se svorkou l=1,5m  (HM0354405211015)</t>
  </si>
  <si>
    <t>-981232912</t>
  </si>
  <si>
    <t>171</t>
  </si>
  <si>
    <t>7491652040</t>
  </si>
  <si>
    <t>Montáž vnějšího uzemnění zemnící tyče z pozinkované oceli (FeZn), délky do 2 m - zemnící tyče (horní konec tyče min. 80 cm pod povrchem) včetně připojení tyče k pásku</t>
  </si>
  <si>
    <t>-310789092</t>
  </si>
  <si>
    <t>172</t>
  </si>
  <si>
    <t>7498451010</t>
  </si>
  <si>
    <t>Měření zemničů zemních odporů - zemniče prvního nebo samostatného - včetně vyhotovení protokolu</t>
  </si>
  <si>
    <t>1886676941</t>
  </si>
  <si>
    <t>173</t>
  </si>
  <si>
    <t>7592005052</t>
  </si>
  <si>
    <t>Montáž počítacího bodu (senzoru) RSR 180 s převodníkem MegaPN - uložení a připevnění na určené místo, seřízení polohy, přezkoušení</t>
  </si>
  <si>
    <t>-821553269</t>
  </si>
  <si>
    <t>174</t>
  </si>
  <si>
    <t>7594305010</t>
  </si>
  <si>
    <t>Montáž součástí počítače náprav vyhodnocovací části</t>
  </si>
  <si>
    <t>973267425</t>
  </si>
  <si>
    <t>175</t>
  </si>
  <si>
    <t>7594305015</t>
  </si>
  <si>
    <t>Montáž součástí počítače náprav neoprénové ochranné hadice se soupravou pro upevnění k pražci</t>
  </si>
  <si>
    <t>-1636271997</t>
  </si>
  <si>
    <t>176</t>
  </si>
  <si>
    <t>7594305020</t>
  </si>
  <si>
    <t>Montáž součástí počítače náprav bleskojistkové svorkovnice</t>
  </si>
  <si>
    <t>-630249752</t>
  </si>
  <si>
    <t>177</t>
  </si>
  <si>
    <t>7594305025</t>
  </si>
  <si>
    <t>Montáž součástí počítače náprav přepěťové ochrany napájení</t>
  </si>
  <si>
    <t>-859595609</t>
  </si>
  <si>
    <t>178</t>
  </si>
  <si>
    <t>7594305040</t>
  </si>
  <si>
    <t>Montáž součástí počítače náprav upevňovací kolejnicové čelisti SK 140</t>
  </si>
  <si>
    <t>-1359365345</t>
  </si>
  <si>
    <t>179</t>
  </si>
  <si>
    <t>7598095090</t>
  </si>
  <si>
    <t>Přezkoušení a regulace počítače náprav včetně vyhotovení protokolu za 1 úsek - provedení příslušných měření, nastavení zařízení, přezkoušení funkce a vyhotovení protokolu</t>
  </si>
  <si>
    <t>2139035925</t>
  </si>
  <si>
    <t>03 - zkoušky, revize a VRN</t>
  </si>
  <si>
    <t>03.1 - zkoušky a revize</t>
  </si>
  <si>
    <t>7598095035</t>
  </si>
  <si>
    <t>Usazení a demontáž zkušebního kolejového reliéfu 1 díl - usazení a připevnění zkušebního reliéfu, úprava zadní části pro připevnění kabelu, demontáž zkušebního kolejového reliéfu po vyzkoušení zabezpečovacího zařízení</t>
  </si>
  <si>
    <t>964591032</t>
  </si>
  <si>
    <t>7598095040</t>
  </si>
  <si>
    <t>Zapojení zkušebního kolejového reliéfu pro jedno návěstidlo - položení a zapojení provizorních kabelů na svorky zkušebního reliéfu a reléových stojanů a vyzkoušení, odpojení kabelů po vyzkoušení zařízení</t>
  </si>
  <si>
    <t>-21674414</t>
  </si>
  <si>
    <t>7598095045</t>
  </si>
  <si>
    <t>Zapojení zkušebního kolejového reliéfu pro jeden přestavník - položení a zapojení provizorních kabelů na svorky zkušebního reliéfu a reléových stojanů a vyzkoušení, odpojení kabelů po vyzkoušení zařízení</t>
  </si>
  <si>
    <t>1166322199</t>
  </si>
  <si>
    <t>7598095050</t>
  </si>
  <si>
    <t>Zapojení zkušebního kolejového reliéfu pro kolejové obvody, kódování 1 KO - položení a zapojení provizorních kabelů na svorky zkušebního reliéfu a reléových stojanů a vyzkoušení, odpojení kabelů po vyzkoušení zařízení</t>
  </si>
  <si>
    <t>474799628</t>
  </si>
  <si>
    <t>7598095075</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</si>
  <si>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</si>
  <si>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-753952788</t>
  </si>
  <si>
    <t>7598095125</t>
  </si>
  <si>
    <t>Přezkoušení a regulace diagnostiky - kontrola zapojení včetně příslušného zkoušení hodnot zařízení</t>
  </si>
  <si>
    <t>-1188034631</t>
  </si>
  <si>
    <t>7598095175</t>
  </si>
  <si>
    <t>Přezkoušení a regulace obvodů hlídače izolačního stavu - kontrola zapojení, provedení příslušných měření, nastavení parametrů, přezkoušení funkce</t>
  </si>
  <si>
    <t>2136882377</t>
  </si>
  <si>
    <t>7598095205</t>
  </si>
  <si>
    <t>Prověření funkčnosti a regulace relé výměnových ovládacích - kontrola zapojení, provedení příslušných měření, přezkoušení funkce</t>
  </si>
  <si>
    <t>-1774836942</t>
  </si>
  <si>
    <t>7598095215</t>
  </si>
  <si>
    <t>Přezkoušení závěru výměn pojížděných a odvratných - za jednu výměnovou jednotku - kontrola zapojení, provedení příslušných měření, přezkoušení funkce</t>
  </si>
  <si>
    <t>-1265411881</t>
  </si>
  <si>
    <t>7598095220</t>
  </si>
  <si>
    <t>Přezkoušení závěru jízdních cest za 1 závěrný úsek - kontrola zapojení, provedení příslušných měření, přezkoušení funkce</t>
  </si>
  <si>
    <t>1457641645</t>
  </si>
  <si>
    <t>7598095390</t>
  </si>
  <si>
    <t>Příprava ke komplexním zkouškám za 1 jízdní cestu do 30 výhybek - oživení, seřízení a nastavení zařízení s ohledem na postup jeho uvádění do provozu</t>
  </si>
  <si>
    <t>773128869</t>
  </si>
  <si>
    <t>7598095430</t>
  </si>
  <si>
    <t>Příprava ke komplexním zkouškám statických měničů za 1 napájecí systém - oživení, seřízení a nastavení zařízení s ohledem na postup jeho uvádění do provozu</t>
  </si>
  <si>
    <t>1095062056</t>
  </si>
  <si>
    <t>7598095500</t>
  </si>
  <si>
    <t>Komplexní zkouška statických měničů za 1 napájecí systém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</si>
  <si>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-822446809</t>
  </si>
  <si>
    <t>7498150520.2</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</si>
  <si>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</si>
  <si>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2095493322</t>
  </si>
  <si>
    <t>7498150525</t>
  </si>
  <si>
    <t>Vyhotovení výchozí revizní zprávy příplatek za každých dalších i započatých 500 000 Kč přes 1 000 000 Kč</t>
  </si>
  <si>
    <t>1422211114</t>
  </si>
  <si>
    <t>7598095185</t>
  </si>
  <si>
    <t>Přezkoušení vlakových cest (vlakových i posunových) za 1 vlakovou cestu - postavení vlakových cest a přezkoušení návěstních znaků návěstidel po přeložení řadiče, přezkoušení změny návěstního pojmu z povolovacího na zakazující po odpadnutí kotvy kolejového relé, přezkoušení nouzového vybavení vlakové cesty, přezkoušení návěstních znaků při zapojení automatického traťového zabezpečovacího zařízení, přezkoušení odjezdových vlakových cest s použitím výlukového klíče pri současné činnosti odjezdových návěstidel</t>
  </si>
  <si>
    <t>1893237689</t>
  </si>
  <si>
    <t>1031265917</t>
  </si>
  <si>
    <t>7598095460</t>
  </si>
  <si>
    <t>Komplexní zkouška za 1 jízdní cestu do 30 výhybek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</si>
  <si>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-1109488902</t>
  </si>
  <si>
    <t>7598095546</t>
  </si>
  <si>
    <t>Vyhotovení protokolu UTZ pro SZZ reléové a elektronické do 10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</si>
  <si>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-1792775724</t>
  </si>
  <si>
    <t>03.2 - VRN technologická část</t>
  </si>
  <si>
    <t>-490187276</t>
  </si>
  <si>
    <t>2012268462</t>
  </si>
  <si>
    <t>1929532673</t>
  </si>
  <si>
    <t>03.3 - VRN stavební část</t>
  </si>
  <si>
    <t>-811722286</t>
  </si>
  <si>
    <t>1837498417</t>
  </si>
  <si>
    <t>013254000</t>
  </si>
  <si>
    <t>Dokumentace skutečného provedení stavby</t>
  </si>
  <si>
    <t>645861925</t>
  </si>
  <si>
    <t>04 - N E O C E Ň O V A T - dodávky z centrálních smluv SŽDC</t>
  </si>
  <si>
    <t>7591010010</t>
  </si>
  <si>
    <t>Přestavník elektromotorický EP 621.1/P (CV200219001)</t>
  </si>
  <si>
    <t>KS</t>
  </si>
  <si>
    <t>594665421</t>
  </si>
  <si>
    <t>7590920220</t>
  </si>
  <si>
    <t xml:space="preserve">Spojnice přestavník.S IV  (CV701649001)</t>
  </si>
  <si>
    <t>-60842600</t>
  </si>
  <si>
    <t>7590920170</t>
  </si>
  <si>
    <t xml:space="preserve">Tyč kontrolní KJ III  (CV701539001)</t>
  </si>
  <si>
    <t>-2098533556</t>
  </si>
  <si>
    <t>7591080780</t>
  </si>
  <si>
    <t>Souprava připevňovací kloubová elmot.přestav. (CV030839002)</t>
  </si>
  <si>
    <t>127023885</t>
  </si>
  <si>
    <t>7590710635</t>
  </si>
  <si>
    <t>Návěstidlo trpasl. 4 sv. typ:3625 (CV012525209)</t>
  </si>
  <si>
    <t>-584777101</t>
  </si>
  <si>
    <t>7590710110</t>
  </si>
  <si>
    <t>Návěstidlo stožár. 4 sv. typ:2034 (CV012525022)</t>
  </si>
  <si>
    <t>2027874488</t>
  </si>
  <si>
    <t>7590710290</t>
  </si>
  <si>
    <t>Návěstidlo trpasl. 2 sv. typ:3603 (CV012525062)</t>
  </si>
  <si>
    <t>2017567399</t>
  </si>
  <si>
    <t>7590720100</t>
  </si>
  <si>
    <t>Folie samolepící pro dveře návěstní svít. (CV012370010)</t>
  </si>
  <si>
    <t>1123661735</t>
  </si>
  <si>
    <t>7590720090</t>
  </si>
  <si>
    <t>Folie samolepící pro stín. návěst.svítil. (CV012370008)</t>
  </si>
  <si>
    <t>838650636</t>
  </si>
  <si>
    <t>7590720570</t>
  </si>
  <si>
    <t>Trafo ST 3 R1 (HM0374215010000)</t>
  </si>
  <si>
    <t>309140908</t>
  </si>
  <si>
    <t>7590720535</t>
  </si>
  <si>
    <t>Žárovka SIG 1220UE 12V 20W BA 20D (HM0347260100000)</t>
  </si>
  <si>
    <t>-1689007368</t>
  </si>
  <si>
    <t>7492502557R</t>
  </si>
  <si>
    <t>Kabel CMSM-X 12x1,5 (HM0341447540004)</t>
  </si>
  <si>
    <t>-144353849</t>
  </si>
  <si>
    <t>7492502556R</t>
  </si>
  <si>
    <t>Kabel CMSM-X 7x1,5 (HM0341447440004)</t>
  </si>
  <si>
    <t>-546544672</t>
  </si>
  <si>
    <t>7590720480</t>
  </si>
  <si>
    <t>Základ trpasl.návěstidla ZTN (HM0321859999904)</t>
  </si>
  <si>
    <t>1156991825</t>
  </si>
  <si>
    <t>7590720435</t>
  </si>
  <si>
    <t>Základ svět.náv. TIIIZ 53x73x170cm (HM0592110140000)</t>
  </si>
  <si>
    <t>652632503</t>
  </si>
  <si>
    <t>633726</t>
  </si>
  <si>
    <t>HW pro skříň technologických počítačů - dodávka z výzisku</t>
  </si>
  <si>
    <t>-1954143607</t>
  </si>
  <si>
    <t>PS 11-01-20 - TZZ Zadní Třebáň – Liteň</t>
  </si>
  <si>
    <t>001 - Kabelizace</t>
  </si>
  <si>
    <t>002 - Montáže a dodávky zab. zařízení</t>
  </si>
  <si>
    <t>003 - Ostatní rozpočtové náklady</t>
  </si>
  <si>
    <t>-1052273300</t>
  </si>
  <si>
    <t>556638206</t>
  </si>
  <si>
    <t>873719891</t>
  </si>
  <si>
    <t>Montáže a dodávky zab. zařízení</t>
  </si>
  <si>
    <t>-1557542688</t>
  </si>
  <si>
    <t>-2089791</t>
  </si>
  <si>
    <t>-677414529</t>
  </si>
  <si>
    <t>-807122427</t>
  </si>
  <si>
    <t>-1275665346</t>
  </si>
  <si>
    <t>-1176218380</t>
  </si>
  <si>
    <t>1254469329</t>
  </si>
  <si>
    <t>-1239884517</t>
  </si>
  <si>
    <t>378388022</t>
  </si>
  <si>
    <t>-2133757116</t>
  </si>
  <si>
    <t>629468704</t>
  </si>
  <si>
    <t>-305127247</t>
  </si>
  <si>
    <t>-551307958</t>
  </si>
  <si>
    <t>1159623116</t>
  </si>
  <si>
    <t>-169623545</t>
  </si>
  <si>
    <t>645427504</t>
  </si>
  <si>
    <t>-129775976</t>
  </si>
  <si>
    <t>-416392754</t>
  </si>
  <si>
    <t>-1186889561</t>
  </si>
  <si>
    <t>-498317532</t>
  </si>
  <si>
    <t>-343240546</t>
  </si>
  <si>
    <t>-842205392</t>
  </si>
  <si>
    <t>794692603</t>
  </si>
  <si>
    <t>673682474</t>
  </si>
  <si>
    <t>1940775559</t>
  </si>
  <si>
    <t>-1553075837</t>
  </si>
  <si>
    <t>-115913272</t>
  </si>
  <si>
    <t>2021616906</t>
  </si>
  <si>
    <t>-285897169</t>
  </si>
  <si>
    <t>-865530937</t>
  </si>
  <si>
    <t>1798399144</t>
  </si>
  <si>
    <t>-22648184</t>
  </si>
  <si>
    <t>-960516791</t>
  </si>
  <si>
    <t>-1151765040</t>
  </si>
  <si>
    <t>75B211</t>
  </si>
  <si>
    <t>JEDNOTNÉ OVLÁDACÍ PRACOVIŠTĚ (JOP), TECHNOLOGIE, NEZÁLOHOVANÉ - DODÁVKA</t>
  </si>
  <si>
    <t>-373275819</t>
  </si>
  <si>
    <t>75B217</t>
  </si>
  <si>
    <t>JEDNOTNÉ OVLÁDACÍ PRACOVIŠTĚ (JOP), TECHNOLOGIE, NEZÁLOHOVANÉ - MONTÁŽ</t>
  </si>
  <si>
    <t>2117062796</t>
  </si>
  <si>
    <t>75B851</t>
  </si>
  <si>
    <t>SKŘÍŇ DOZ - DODÁVKA</t>
  </si>
  <si>
    <t>-391004567</t>
  </si>
  <si>
    <t>75B857</t>
  </si>
  <si>
    <t>SKŘÍŇ DOZ - MONTÁŽ</t>
  </si>
  <si>
    <t>-1902753036</t>
  </si>
  <si>
    <t>003</t>
  </si>
  <si>
    <t>Ostatní rozpočtové náklady</t>
  </si>
  <si>
    <t>7498150520</t>
  </si>
  <si>
    <t>-1174547001</t>
  </si>
  <si>
    <t>1223882072</t>
  </si>
  <si>
    <t>-1445623834</t>
  </si>
  <si>
    <t>671781300</t>
  </si>
  <si>
    <t>7598095475</t>
  </si>
  <si>
    <t>Komplexní zkouška hradla pro jedno oddílové návěstidlo a jeden směr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</si>
  <si>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-563311459</t>
  </si>
  <si>
    <t>7598095575</t>
  </si>
  <si>
    <t>Vyhotovení protokolu UTZ pro TZZ AH bez hradla pro jednu kolej - vykonání prohlídky a zkoušky včetně vyhotovení protokolu podle vyhl. 100/1995 Sb.</t>
  </si>
  <si>
    <t>226920051</t>
  </si>
  <si>
    <t>SO 11-74-10 - EOV</t>
  </si>
  <si>
    <t>01 - Oprava EOV (databáze ÚOŽI)</t>
  </si>
  <si>
    <t>OST - Ostatní</t>
  </si>
  <si>
    <t>OST</t>
  </si>
  <si>
    <t>Ostatní</t>
  </si>
  <si>
    <t>7493351080</t>
  </si>
  <si>
    <t>Montáž elektrického ohřevu výhybek (EOV) kompletní topné soupravy úprava výhybky pro montáž topných tyčí EOV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 zabroušení stoliček jazyků, aby bylo možno na zastaralé typy výhybek namotnovat EOV</t>
  </si>
  <si>
    <t>7493351020</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</si>
  <si>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</si>
  <si>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7493300430</t>
  </si>
  <si>
    <t>Elektrický ohřev výhybek (EOV) Topná souprava pro výhybku s nežlabovým pražcem J491:6,6-190,J491:7,5-190aJ491:9-190</t>
  </si>
  <si>
    <t>7493351085</t>
  </si>
  <si>
    <t>Montáž elektrického ohřevu výhybek (EOV) kompletní topné soupravy nastavení a zaklimatizování vyhýbky po montáži EOV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 nastavení a seřízení výhybky po montáži topných tyčí na výhybku</t>
  </si>
  <si>
    <t>7493351110</t>
  </si>
  <si>
    <t>Montáž elektrického ohřevu výhybek (EOV) topné tyče teplotního čidla</t>
  </si>
  <si>
    <t>7493300770</t>
  </si>
  <si>
    <t>Elektrický ohřev výhybek (EOV) Příslušenství Čidlo teploty kolejové</t>
  </si>
  <si>
    <t>7493351115</t>
  </si>
  <si>
    <t>Montáž elektrického ohřevu výhybek (EOV) topné tyče srážkového čidla včetně držáku</t>
  </si>
  <si>
    <t>7493300780</t>
  </si>
  <si>
    <t>Elektrický ohřev výhybek (EOV) Příslušenství Srážkové čidlo včetně držáku</t>
  </si>
  <si>
    <t>7493351120</t>
  </si>
  <si>
    <t>Montáž elektrického ohřevu výhybek (EOV) topné tyče ochranné klece</t>
  </si>
  <si>
    <t>7493300760</t>
  </si>
  <si>
    <t>Elektrický ohřev výhybek (EOV) Příslušenství Klec ochranná</t>
  </si>
  <si>
    <t>Poznámka k položce:_x000d_
Poznámka k položce: ochrana srážkového čidla</t>
  </si>
  <si>
    <t>7493352010</t>
  </si>
  <si>
    <t>Montáž rozvaděče pro elektrický ohřev výhybky silového pro připojení základních výhybkových jednotek do 8 kusů 3-f vývodů - instalace rozvaděče do terénu nebo rozvodny včetně elektrovýzbroje</t>
  </si>
  <si>
    <t>Poznámka k položce:_x000d_
Poznámka k položce: REOV</t>
  </si>
  <si>
    <t>7491351010-R</t>
  </si>
  <si>
    <t>Montáž ochranné klece rozvaděče ANTIVANDAL. Zamykatelná ocelová konstrukce, která zamezí vylomení dveří pilířového rozvaděče. Stojiny konstrukce jsou usazeny v betonovém základu.</t>
  </si>
  <si>
    <t>kg</t>
  </si>
  <si>
    <t>Poznámka k položce:_x000d_
Poznámka k položce: klec ochranná rozvaděče REOV</t>
  </si>
  <si>
    <t>7497100160-R</t>
  </si>
  <si>
    <t>Ochranná klec pro rozvaděče ANTIVANDAL. Zamykatelná ocelová konstrukce, která zamezí vylomení dveří pilířového rozvaděče se stojnami pro zabetonování.</t>
  </si>
  <si>
    <t>7493300110</t>
  </si>
  <si>
    <t>Elektrický ohřev výhybek (EOV) Periferní rozváděče Rozváděč ohřevu výměn pro 2 výhybky s měřením bez podřízené jednotky</t>
  </si>
  <si>
    <t>7493300990</t>
  </si>
  <si>
    <t>Elektrický ohřev výhybek (EOV) SW Odzkoušení rozváděče</t>
  </si>
  <si>
    <t>7493301060</t>
  </si>
  <si>
    <t>Elektrický ohřev výhybek (EOV) SW Parametrizace rozváděče</t>
  </si>
  <si>
    <t>7493352025</t>
  </si>
  <si>
    <t>Montáž rozvaděče pro elektrický ohřev výhybky řídícího software do PLC řídící jednotky EOV - 1x výhybka - pro možnost chodu rozvaděče a jeho oživení, neobsahuje cenu za software</t>
  </si>
  <si>
    <t>7493301080</t>
  </si>
  <si>
    <t>Elektrický ohřev výhybek (EOV) SW Parametrizace okruhu EOV (na výhybku), dle počtu výhybek</t>
  </si>
  <si>
    <t>7493352020</t>
  </si>
  <si>
    <t>Montáž rozvaděče pro elektrický ohřev výhybky řídící PLC jednotky do rozvaděče EOV</t>
  </si>
  <si>
    <t>7493300960</t>
  </si>
  <si>
    <t>Elektrický ohřev výhybek (EOV) SW do PLC</t>
  </si>
  <si>
    <t>7493300970</t>
  </si>
  <si>
    <t>Elektrický ohřev výhybek (EOV) SW Parametrizace PLC</t>
  </si>
  <si>
    <t>7493300980</t>
  </si>
  <si>
    <t>Elektrický ohřev výhybek (EOV) SW Parametrizace komunikace</t>
  </si>
  <si>
    <t>Poznámka k položce:_x000d_
Poznámka k položce: REOV - ARK</t>
  </si>
  <si>
    <t>7493301050</t>
  </si>
  <si>
    <t>Elektrický ohřev výhybek (EOV) SW Projekt vizualizace</t>
  </si>
  <si>
    <t>7494658012</t>
  </si>
  <si>
    <t>Montáž elektroměrů trojfázových - do rozvaděče nebo skříně</t>
  </si>
  <si>
    <t>Poznámka k položce:_x000d_
Poznámka k položce: do REOV</t>
  </si>
  <si>
    <t>7494658035</t>
  </si>
  <si>
    <t>Montáž elektroměrů úřední cejchování - do rozvaděče nebo skříně</t>
  </si>
  <si>
    <t>7494010346</t>
  </si>
  <si>
    <t>Přístroje pro spínání a ovládání Měřící přístroje, elektroměry Elektroměry ED310.DR.14Z302-00, 3 x 230/400 V, 0,2-63 A</t>
  </si>
  <si>
    <t>Poznámka k položce:_x000d_
Poznámka k položce: ED310.DB do REOV</t>
  </si>
  <si>
    <t>7493352030</t>
  </si>
  <si>
    <t>Montáž rozvaděče pro elektrický ohřev výhybky ovladače pro EOV a osvětlení - včetně instalace ovladače do vnitřního prostoru včetně napojení na podružné rozvaděče a nadřazený systém včetně připojovacích poplatků</t>
  </si>
  <si>
    <t>Poznámka k položce:_x000d_
Poznámka k položce: ARK</t>
  </si>
  <si>
    <t>7493300130</t>
  </si>
  <si>
    <t>Elektrický ohřev výhybek (EOV) Řídící rozváděče Rozváděč pro ovládání a signalizaci, podřízený, 4 okruhy,do 7 rozvaděčů,do 40 okruhů VO a až se 32 připojenými vyhybkami EOV</t>
  </si>
  <si>
    <t>7493352035</t>
  </si>
  <si>
    <t>Montáž rozvaděče pro elektrický ohřev výhybky řídící PLC jednotky do ovladače EOV a osvětlení</t>
  </si>
  <si>
    <t>7493352040</t>
  </si>
  <si>
    <t>Montáž rozvaděče pro elektrický ohřev výhybky řídícího software do PLC řídící jednotky do ovladače EOV a osvětlení - 1x výhybka/1 x větev osvětlení - pro možnost chodu ovladače a jeho oživení, neobsahuje cenu za software</t>
  </si>
  <si>
    <t>Poznámka k položce:_x000d_
Poznámka k položce: napájení ARK</t>
  </si>
  <si>
    <t>7494003124</t>
  </si>
  <si>
    <t>Modulární přístroje Jističe do 80 A; 10 kA 1-pólové In 10 A, Ue AC 230 V / DC 72 V, charakteristika B, 1pól, Icn 10 kA</t>
  </si>
  <si>
    <t>Poznámka k položce:_x000d_
Poznámka k položce: napájení REOV a RSK</t>
  </si>
  <si>
    <t>Poznámka k položce:_x000d_
Poznámka k položce: přívody napájení REOV</t>
  </si>
  <si>
    <t>7492501930</t>
  </si>
  <si>
    <t>Kabely, vodiče, šňůry Cu - nn Kabel silový 4 a 5-žílový Cu, plastová izolace CYKY 4J6 (4Bx6)</t>
  </si>
  <si>
    <t>Poznámka k položce:_x000d_
Poznámka k položce: přívody k RSK</t>
  </si>
  <si>
    <t>Poznámka k položce:_x000d_
Poznámka k položce: kolejové čidlo TCK-2, napájení ARK</t>
  </si>
  <si>
    <t>7492501710</t>
  </si>
  <si>
    <t>Kabely, vodiče, šňůry Cu - nn Kabel silový 2 a 3-žílový Cu, plastová izolace CYKY 2O4 (2Dx4)</t>
  </si>
  <si>
    <t>Poznámka k položce:_x000d_
Poznámka k položce: přívody k RST</t>
  </si>
  <si>
    <t>7492501760</t>
  </si>
  <si>
    <t xml:space="preserve">Kabely, vodiče, šňůry Cu - nn Kabel silový 2 a 3-žílový Cu, plastová izolace CYKY 3J1,5  (3Cx 1,5)</t>
  </si>
  <si>
    <t>Poznámka k položce:_x000d_
Poznámka k položce: teplotní čidlo TCK-2 napájení RDOOS/EOV</t>
  </si>
  <si>
    <t>7492555012</t>
  </si>
  <si>
    <t>Montáž kabelů vícežílových Cu 12 x 1,5 mm2 - uložení do země, chráničky, na rošty, pod omítku apod.</t>
  </si>
  <si>
    <t>7492502140</t>
  </si>
  <si>
    <t>Kabely, vodiče, šňůry Cu - nn Kabel silový více-žílový Cu, plastová izolace CYKY 12J1,5 (12Cx1,5)</t>
  </si>
  <si>
    <t>7492751040</t>
  </si>
  <si>
    <t>Montáž ukončení kabelů nn v rozvaděči nebo na přístroji izolovaných s označením 7 - 12-ti žílových do 4 mm2 - montáž kabelové koncovky nebo záklopky včetně odizolování pláště a izolace žil kabelu, ukončení žil v rozvaděči, upevnění kabelových ok, roz. trubice, zakončení stínění apod.</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</si>
  <si>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</si>
  <si>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Poznámka k položce:_x000d_
Poznámka k položce: Komunikace REOV1, REOV2 s ovládacím pultem. Trasa z RH rozvodny k výh.č.1 a č.7 (pro potřeby SSZT SŽDC); nechat stočenou rezervu 5m.</t>
  </si>
  <si>
    <t>7590520599</t>
  </si>
  <si>
    <t>Venkovní vedení kabelová - metalické sítě Plněné 4x0,8 TCEPKPFLE 3 x 4 x 0,8</t>
  </si>
  <si>
    <t>Poznámka k položce:_x000d_
Poznámka k položce: komunikace REOV - ARK</t>
  </si>
  <si>
    <t>7590525125</t>
  </si>
  <si>
    <t>Montáž kabelu metalického zatažení do chráničky do 2 kg/m</t>
  </si>
  <si>
    <t>7498455010</t>
  </si>
  <si>
    <t>Zkoušky vodičů a kabelů ovládacích jakéhokoliv počtu žil - měření kabelu, vodiče včetně vyhotovení protokolu</t>
  </si>
  <si>
    <t>7491600200</t>
  </si>
  <si>
    <t>Uzemnění Vnější Pásek pozink. FeZn 30x4</t>
  </si>
  <si>
    <t>7491600190</t>
  </si>
  <si>
    <t>Uzemnění Vnější Uzemňovací vedení v zemi, kruhovým vodičem FeZn do D=10 mm</t>
  </si>
  <si>
    <t>7491654012</t>
  </si>
  <si>
    <t>Montáž svorek spojovacích se 3 a více šrouby (typ ST, SJ, SK, SZ, SR01, 02, aj.)</t>
  </si>
  <si>
    <t>7491601470</t>
  </si>
  <si>
    <t>Uzemnění Hromosvodné vedení Svorka SR 3b - plech</t>
  </si>
  <si>
    <t>7496756020</t>
  </si>
  <si>
    <t>Montáž dálkové diagnostiky TS ŽDC napájení 2 DC 24V/SELV do 3A</t>
  </si>
  <si>
    <t>Poznámka k položce:_x000d_
Poznámka k položce: zdroj pro X-COM</t>
  </si>
  <si>
    <t>7494004652</t>
  </si>
  <si>
    <t>Modulární přístroje Ostatní přístroje -modulární přístroje Elektrické zdroje výkon 10 VA, Upri AC 230 V, Usec AC/DC 24 V, ochrana PTC odporem, šířka 3 moduly</t>
  </si>
  <si>
    <t>Poznámka k položce:_x000d_
Poznámka k položce: zdroj pro modem</t>
  </si>
  <si>
    <t>7595605155</t>
  </si>
  <si>
    <t>Montáž modemu, převodníku, repeatru instalace a konfigurace modemu</t>
  </si>
  <si>
    <t>7496700350</t>
  </si>
  <si>
    <t>DŘT, SKŘ, Elektrodispečink, DDTS DŘT a SKŘ skříně pro automatizaci Ethernet sériová linka,ethernet optika, sériová linka optika, převodníky mezi sériovými linkami RS-232,422,485 SHDSL modem, 15.3Mbit/s, point-point, 15km</t>
  </si>
  <si>
    <t>Poznámka k položce:_x000d_
Poznámka k položce: např. Westermo DDW-142</t>
  </si>
  <si>
    <t>7598035206</t>
  </si>
  <si>
    <t>Nastavení a konfigurace přenosové a datové sítě, např. firewall, switchů, routerů, modemů</t>
  </si>
  <si>
    <t>Poznámka k položce:_x000d_
Poznámka k položce: modemy SHDSL pro komunikaci REOV - RDOOS/EOV</t>
  </si>
  <si>
    <t>7498251010</t>
  </si>
  <si>
    <t>Zkoušky a prohlídky rozvodných zařízení kontrola rozvaděčů nn silových, manipulačních, ovládacích, reléových, stejnosměrných 1 pole - kontrola, revize, seřízení a uvedení do provozu zařízení včetně vystavení protokolu</t>
  </si>
  <si>
    <t>Poznámka k položce:_x000d_
Poznámka k položce: kusová zkouška REOV, RDOOS/EOV</t>
  </si>
  <si>
    <t>7499151020</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</si>
  <si>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</si>
  <si>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7499151040</t>
  </si>
  <si>
    <t>Dokončovací práce zaškolení obsluhy - seznámení obsluhy s funkcemi zařízení včetně odevzdání dokumentace skutečného provedení</t>
  </si>
  <si>
    <t>7499151030</t>
  </si>
  <si>
    <t>Dokončovací práce zkušební provoz - včetně prokázání technických a kvalitativních parametrů zařízení</t>
  </si>
  <si>
    <t>7498151020</t>
  </si>
  <si>
    <t>Provedení technické prohlídky a zkoušky na silnoproudém zařízení, zařízení TV, zařízení NS, transformoven, EPZ pro opravné práce pro objem investičních nákladů přes 500 000 do 1 000 000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</si>
  <si>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7498151025</t>
  </si>
  <si>
    <t>Provedení technické prohlídky a zkoušky na silnoproudém zařízení, zařízení TV, zařízení NS, transformoven, EPZ příplatek za každých dalších i započatých 500 000 Kč přes 1 000 000 Kč</t>
  </si>
  <si>
    <t>7498351010</t>
  </si>
  <si>
    <t>Vydání průkazu způsobilosti pro funkční celek, provizorní stav - vyhotovení dokladu o silnoproudých zařízeních a vydání průkazu způsobilosti</t>
  </si>
  <si>
    <t>02 - Zemní práce (databáze ÚRS)</t>
  </si>
  <si>
    <t>M - Práce a dodávky M</t>
  </si>
  <si>
    <t>46-M - Zemní práce při extr.mont.pracích</t>
  </si>
  <si>
    <t>HSV - Práce a dodávky HSV</t>
  </si>
  <si>
    <t xml:space="preserve">    1 - Zemní práce</t>
  </si>
  <si>
    <t xml:space="preserve">    997 - Přesun sutě</t>
  </si>
  <si>
    <t>Práce a dodávky M</t>
  </si>
  <si>
    <t>46-M</t>
  </si>
  <si>
    <t>Zemní práce při extr.mont.pracích</t>
  </si>
  <si>
    <t>460161173</t>
  </si>
  <si>
    <t>Hloubení zapažených i nezapažených kabelových rýh ručně včetně urovnání dna s přemístěním výkopku do vzdálenosti 3 m od okraje jámy nebo s naložením na dopravní prostředek šířky 35 cm hloubky 80 cm v hornině třídy těžitelnosti II skupiny 4</t>
  </si>
  <si>
    <t>460431173</t>
  </si>
  <si>
    <t>Zásyp kabelových rýh ručně s přemístění sypaniny ze vzdálenosti do 10 m, s uložením výkopku ve vrstvách včetně zhutnění a úpravy povrchu šířky 35 cm hloubky 70 cm z horniny třídy těžitelnosti II skupiny 4</t>
  </si>
  <si>
    <t>460581131</t>
  </si>
  <si>
    <t>Úprava terénu uvedení nezpevněného terénu do původního stavu v místě dočasného uložení výkopku s vyhrabáním, srovnáním a částečným dosetím trávy</t>
  </si>
  <si>
    <t>460490014</t>
  </si>
  <si>
    <t>Výstražná fólie z PVC pro krytí kabelů včetně vyrovnání povrchu rýhy, rozvinutí a uložení fólie šířky do 40 cm</t>
  </si>
  <si>
    <t>174101101</t>
  </si>
  <si>
    <t>Zásyp sypaninou z jakékoliv horniny strojně s uložením výkopku ve vrstvách se zhutněním jam, šachet, rýh nebo kolem objektů v těchto vykopávkách</t>
  </si>
  <si>
    <t>58931963</t>
  </si>
  <si>
    <t>beton C 8/10 kamenivo frakce 0/8</t>
  </si>
  <si>
    <t>Poznámka k položce:_x000d_
Poznámka k položce: Obetonování chrániček při překopech kolejí.</t>
  </si>
  <si>
    <t>34571352</t>
  </si>
  <si>
    <t>trubka elektroinstalační ohebná dvouplášťová korugovaná (chránička) D 52/63mm, HDPE+LDPE</t>
  </si>
  <si>
    <t>34571355</t>
  </si>
  <si>
    <t>trubka elektroinstalační ohebná dvouplášťová korugovaná (chránička) D 94/110mm, HDPE+LDPE</t>
  </si>
  <si>
    <t>460510085</t>
  </si>
  <si>
    <t>Osazení kabelových prostupů včetně utěsnění a spárování z trub plastových do otvoru ve zdivu včetně vybourání, zazdění a začištění, vnitřního průměru přes 15 do 20 cm</t>
  </si>
  <si>
    <t>Poznámka k položce:_x000d_
Poznámka k položce: prostup pro kabel TCEPKPFLE do výpravní budovy v žst Zadní Třebáň</t>
  </si>
  <si>
    <t>HSV</t>
  </si>
  <si>
    <t>Práce a dodávky HSV</t>
  </si>
  <si>
    <t>131312531</t>
  </si>
  <si>
    <t>Hloubení jamek ručně objemu do 0,5 m3 s odhozením výkopku do 3 m nebo naložením na dopravní prostředek v hornině třídy těžitelnosti II skupiny 4 soudržných</t>
  </si>
  <si>
    <t>997</t>
  </si>
  <si>
    <t>Přesun sutě</t>
  </si>
  <si>
    <t>997221873</t>
  </si>
  <si>
    <t>Poplatek za uložení stavebního odpadu na recyklační skládce (skládkovné) zeminy a kamení zatříděného do Katalogu odpadů pod kódem 17 05 04</t>
  </si>
  <si>
    <t>997013501</t>
  </si>
  <si>
    <t>Odvoz suti a vybouraných hmot na skládku nebo meziskládku se složením, na vzdálenost do 1 km</t>
  </si>
  <si>
    <t>Poznámka k položce:_x000d_
Poznámka k položce: 56m3</t>
  </si>
  <si>
    <t>997013509</t>
  </si>
  <si>
    <t>Odvoz suti a vybouraných hmot na skládku nebo meziskládku se složením, na vzdálenost Příplatek k ceně za každý další i započatý 1 km přes 1 km</t>
  </si>
  <si>
    <t>03 - VRN (databáze ÚRS)</t>
  </si>
  <si>
    <t>VRN - Vedlejší rozpočtové náklady</t>
  </si>
  <si>
    <t xml:space="preserve">    VRN1 - Průzkumné, geodetické a projektové práce</t>
  </si>
  <si>
    <t>032103000</t>
  </si>
  <si>
    <t>Náklady na stavební buňky</t>
  </si>
  <si>
    <t>kpl</t>
  </si>
  <si>
    <t>013244000</t>
  </si>
  <si>
    <t>Dokumentace pro provádění stavby</t>
  </si>
  <si>
    <t>032803000</t>
  </si>
  <si>
    <t>Ostatní vybavení staveniště</t>
  </si>
  <si>
    <t>032903000</t>
  </si>
  <si>
    <t>Náklady na provoz a údržbu vybavení staveniště</t>
  </si>
  <si>
    <t>091003000</t>
  </si>
  <si>
    <t>Ostatní náklady bez rozlišení</t>
  </si>
  <si>
    <t>Vedlejší rozpočtové náklady</t>
  </si>
  <si>
    <t>VRN1</t>
  </si>
  <si>
    <t>Průzkumné, geodetické a projektové práce</t>
  </si>
  <si>
    <t>012103000</t>
  </si>
  <si>
    <t>Geodetické práce před výstavbou</t>
  </si>
  <si>
    <t>012303000</t>
  </si>
  <si>
    <t>Geodetické práce po výstavbě</t>
  </si>
  <si>
    <t>PS 11-02-50 - DOK, TK</t>
  </si>
  <si>
    <t>01.1 - DOK, TK - technologická část</t>
  </si>
  <si>
    <t>000 - DOK</t>
  </si>
  <si>
    <t>2052612465</t>
  </si>
  <si>
    <t>-1746770897</t>
  </si>
  <si>
    <t>803020496</t>
  </si>
  <si>
    <t>1311140162</t>
  </si>
  <si>
    <t>-1837065036</t>
  </si>
  <si>
    <t>587537502</t>
  </si>
  <si>
    <t>1880154825</t>
  </si>
  <si>
    <t>7491201094</t>
  </si>
  <si>
    <t>Elektroinstalační materiál Elektroinstalační lišty a kabelové žlaby Zemní kanál KOPOKAN 4 ZD (200x125) šedé tělo/ červené víko 2m</t>
  </si>
  <si>
    <t>295238450</t>
  </si>
  <si>
    <t>DOK</t>
  </si>
  <si>
    <t>7593501125</t>
  </si>
  <si>
    <t>Trasy kabelového vedení Chráničky optického kabelu HDPE 6040 průměr 40/33 mm</t>
  </si>
  <si>
    <t>-335896535</t>
  </si>
  <si>
    <t>7593505202</t>
  </si>
  <si>
    <t>Uložení HDPE trubky pro optický kabel do výkopu bez zřízení lože a bez krytí</t>
  </si>
  <si>
    <t>-687023218</t>
  </si>
  <si>
    <t>7598035190</t>
  </si>
  <si>
    <t>Kontrola průchodnosti trubky pro optický kabel</t>
  </si>
  <si>
    <t>1740945850</t>
  </si>
  <si>
    <t>7598035170</t>
  </si>
  <si>
    <t>Kontrola tlakutěsnosti HDPE trubky v úseku do 2 000 m</t>
  </si>
  <si>
    <t>-1614283915</t>
  </si>
  <si>
    <t>7593505220</t>
  </si>
  <si>
    <t>Montáž spojky Plasson na HDPE trubce rovné nebo redukční</t>
  </si>
  <si>
    <t>-1475448776</t>
  </si>
  <si>
    <t>7593501195</t>
  </si>
  <si>
    <t>Trasy kabelového vedení Spojky šroubovací pro chráničky optického kabelu HDPE 5050 průměr 40 mm</t>
  </si>
  <si>
    <t>-332200019</t>
  </si>
  <si>
    <t>7593505250</t>
  </si>
  <si>
    <t>Montáž plastové komory na spojkování optického kabelu</t>
  </si>
  <si>
    <t>-209376178</t>
  </si>
  <si>
    <t>7593501800</t>
  </si>
  <si>
    <t>Trasy kabelového vedení Lokátory a markery Ball Marker 1401-XR, oranžový telekomunikace</t>
  </si>
  <si>
    <t>-585091658</t>
  </si>
  <si>
    <t>-724324298</t>
  </si>
  <si>
    <t>7593501495</t>
  </si>
  <si>
    <t>Trasy kabelového vedení Kabelové komory ROMOLD KS 100.60/115 (víko jen plast + 3950Kč)</t>
  </si>
  <si>
    <t>1289462386</t>
  </si>
  <si>
    <t>7590560104</t>
  </si>
  <si>
    <t>Optické kabely Optické kabely střední konstrukce pro záfuk, přifuk do HDPE chráničky 72 vl. 6x12 vl./trubička, HDPE plášť 8,1 mm (6 el.)</t>
  </si>
  <si>
    <t>-2145979443</t>
  </si>
  <si>
    <t>7593505292</t>
  </si>
  <si>
    <t>Zafukování optického kabelu HDPE</t>
  </si>
  <si>
    <t>-906819008</t>
  </si>
  <si>
    <t>7590560379</t>
  </si>
  <si>
    <t>Optické kabely Spojky a příslušenství pro optické sítě Hrncová spojka, uspořádání vláken: UCNCP 5-18 S standardní, pro max 72 svárů</t>
  </si>
  <si>
    <t>1227917244</t>
  </si>
  <si>
    <t>7590565102</t>
  </si>
  <si>
    <t>Montáž spojky optického kabelu se 72 vlákny - práce spojené s montáží specifikované kabelizace specifikovaným způsobem</t>
  </si>
  <si>
    <t>1004042983</t>
  </si>
  <si>
    <t>7493500075</t>
  </si>
  <si>
    <t>Dálkové ovládání úsekových odpojovačů ( DOÚO ) Ovladače Rozváděč optického oddělení ROO</t>
  </si>
  <si>
    <t>-862444725</t>
  </si>
  <si>
    <t>7590565026</t>
  </si>
  <si>
    <t>Spojování a ukončení kabelů optických v optickém rozvaděči pro 144 vláken - práce spojené s montáží specifikované kabelizace specifikovaným způsobem</t>
  </si>
  <si>
    <t>-562859736</t>
  </si>
  <si>
    <t>7590565018</t>
  </si>
  <si>
    <t>Spojování a ukončení kabelů optických v optickém rozvaděči pro 48 vláken - práce spojené s montáží specifikované kabelizace specifikovaným způsobem</t>
  </si>
  <si>
    <t>-426061819</t>
  </si>
  <si>
    <t>7593315065</t>
  </si>
  <si>
    <t>Montáž optického rozvaděče</t>
  </si>
  <si>
    <t>-265703537</t>
  </si>
  <si>
    <t>7590560519</t>
  </si>
  <si>
    <t>Optické kabely Spojky a příslušenství pro optické sítě Ostatní Rezerva optického kabelu do 500mm</t>
  </si>
  <si>
    <t>1750755811</t>
  </si>
  <si>
    <t>7590565060</t>
  </si>
  <si>
    <t>Montáž konstrukce rezervy optického kabelu</t>
  </si>
  <si>
    <t>542170424</t>
  </si>
  <si>
    <t>7593310627</t>
  </si>
  <si>
    <t>Konstrukční díly RACK 19" 42U perforované dveře, odnímatelné boky</t>
  </si>
  <si>
    <t>-829185407</t>
  </si>
  <si>
    <t>7593310621</t>
  </si>
  <si>
    <t>Konstrukční díly RACK 19" 9U/500mm nástěnný, dvoudílný, prosklené dveře</t>
  </si>
  <si>
    <t>2020795338</t>
  </si>
  <si>
    <t>7593315330</t>
  </si>
  <si>
    <t>Montáž datové skříně rack</t>
  </si>
  <si>
    <t>-435287092</t>
  </si>
  <si>
    <t>1528824078</t>
  </si>
  <si>
    <t>2024892628</t>
  </si>
  <si>
    <t>-2012671357</t>
  </si>
  <si>
    <t>-553096327</t>
  </si>
  <si>
    <t>-196419909</t>
  </si>
  <si>
    <t>-307718761</t>
  </si>
  <si>
    <t>1222076838</t>
  </si>
  <si>
    <t>1609869322</t>
  </si>
  <si>
    <t>467902107</t>
  </si>
  <si>
    <t>-1109099209</t>
  </si>
  <si>
    <t>-1444814968</t>
  </si>
  <si>
    <t>1991822443</t>
  </si>
  <si>
    <t>2119470983</t>
  </si>
  <si>
    <t>925895777</t>
  </si>
  <si>
    <t>-1952820572</t>
  </si>
  <si>
    <t>-1299556064</t>
  </si>
  <si>
    <t>-308533190</t>
  </si>
  <si>
    <t>547750608</t>
  </si>
  <si>
    <t>-474500137</t>
  </si>
  <si>
    <t>486569694</t>
  </si>
  <si>
    <t>822515964</t>
  </si>
  <si>
    <t>1229364822</t>
  </si>
  <si>
    <t>152185954</t>
  </si>
  <si>
    <t>7590520929</t>
  </si>
  <si>
    <t>Venkovní vedení kabelová - metalické sítě Plněné, armované Al dráty, ochranný obal z PE 4x0,8 TCEPKPFLEZE 10 x 4 x 0,8</t>
  </si>
  <si>
    <t>-226822133</t>
  </si>
  <si>
    <t>7590520924</t>
  </si>
  <si>
    <t>Venkovní vedení kabelová - metalické sítě Plněné, armované Al dráty, ochranný obal z PE 4x0,8 TCEPKPFLEZE 5 x 4 x 0,8</t>
  </si>
  <si>
    <t>297400570</t>
  </si>
  <si>
    <t>7590525178</t>
  </si>
  <si>
    <t>Montáž kabelu úložného volně uloženého s jádrem 0,8 mm TCEKE do 50 XN - příprava kabelového bubnu a přistavení na místo pokládky, přeměření izolačního stavu kabelu, odvinutí a uložení kabelu do kabelového Iůžka nebo do žlabu a protažení překážkami, odřezání kabelu, uzavření konců kabelu a přemístění kabelového bubnu</t>
  </si>
  <si>
    <t>1110828243</t>
  </si>
  <si>
    <t>7590541439</t>
  </si>
  <si>
    <t>Slaboproudé rozvody, kabely pro přívod a vnitřní instalaci Spojky metalických kabelů a příslušenství Teplem smrštitelná zesílená spojka pro netlakované kabely XAGA 500-43/8-300/EY</t>
  </si>
  <si>
    <t>285168656</t>
  </si>
  <si>
    <t>7590555064</t>
  </si>
  <si>
    <t>Montáž formy pro kabel TCEKE, TCEKES do délky 0,5 m 50 XN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</si>
  <si>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1455270873</t>
  </si>
  <si>
    <t>7590525401</t>
  </si>
  <si>
    <t>Montáž spojky rovné metalické do 5 XN</t>
  </si>
  <si>
    <t>1850993304</t>
  </si>
  <si>
    <t>7590525402</t>
  </si>
  <si>
    <t>Montáž spojky rovné metalické do 10 XN</t>
  </si>
  <si>
    <t>1865910829</t>
  </si>
  <si>
    <t>602828384</t>
  </si>
  <si>
    <t>7598035035</t>
  </si>
  <si>
    <t>Měření parametrů optického kabelu na třech vlnových délkách metodou OTDR a TM na skládce, kabelu se 72 vlákny - včetně vyhotovení měřícího protokolu</t>
  </si>
  <si>
    <t>-1469207231</t>
  </si>
  <si>
    <t>7598035080</t>
  </si>
  <si>
    <t>Měření parametrů optického kabelu na třech vlnových délkách metodou OTDR a TM po položení nebo zavěšení, kabelu se 72 vlákny - včetně vyhotovení měřícího protokolu</t>
  </si>
  <si>
    <t>-379604631</t>
  </si>
  <si>
    <t>7598035125</t>
  </si>
  <si>
    <t>Měření TM (přímá metoda) pro tři vlnové délky obousměrné</t>
  </si>
  <si>
    <t>vlákno</t>
  </si>
  <si>
    <t>1307757580</t>
  </si>
  <si>
    <t>7598035160</t>
  </si>
  <si>
    <t>Oživení systému</t>
  </si>
  <si>
    <t>-2104833132</t>
  </si>
  <si>
    <t>7590535224</t>
  </si>
  <si>
    <t>Vyrovnání nf kabelů s měřením ve dvou bodech 12 čtyřek</t>
  </si>
  <si>
    <t>úsek</t>
  </si>
  <si>
    <t>1717900604</t>
  </si>
  <si>
    <t>022102001</t>
  </si>
  <si>
    <t>Geodetické práce Geodetické práce elektrického zařízení</t>
  </si>
  <si>
    <t>-211329807</t>
  </si>
  <si>
    <t>01.2 - DOK, TK - stavební část</t>
  </si>
  <si>
    <t>803283489</t>
  </si>
  <si>
    <t>416728263</t>
  </si>
  <si>
    <t>-1425493168</t>
  </si>
  <si>
    <t>452203821</t>
  </si>
  <si>
    <t>-1746768346</t>
  </si>
  <si>
    <t>460631213</t>
  </si>
  <si>
    <t>Zemní protlaky řízené horizontální vrtání v hornině třídy těžitelnosti I a II skupiny 1 až 4 včetně protlačení trub v hloubce do 6 m vnějšího průměru vrtu přes 110 do 140 mm</t>
  </si>
  <si>
    <t>-290554697</t>
  </si>
  <si>
    <t>460411222</t>
  </si>
  <si>
    <t>Zásyp jam strojně s uložením výkopku ve vrstvách a urovnáním povrchu s přemístění sypaniny ze vzdálenosti do 10 m v omezeném prostoru se zhutněním z horniny třídy těžitelnosti I skupiny 3</t>
  </si>
  <si>
    <t>-70834501</t>
  </si>
  <si>
    <t>316417433</t>
  </si>
  <si>
    <t>913049511</t>
  </si>
  <si>
    <t>133551101</t>
  </si>
  <si>
    <t>Hloubení nezapažených šachet strojně v hornině třídy těžitelnosti III skupiny 6 do 20 m3</t>
  </si>
  <si>
    <t>-701086786</t>
  </si>
  <si>
    <t>1109612751</t>
  </si>
  <si>
    <t>PS 11-76-10 - Přípojka NN</t>
  </si>
  <si>
    <t>01.1 - Přípojka NN - technologická část</t>
  </si>
  <si>
    <t>742 - Silnoproudé rozvody</t>
  </si>
  <si>
    <t>747 - Zkoušky, revize a HZS</t>
  </si>
  <si>
    <t>742</t>
  </si>
  <si>
    <t>Silnoproudé rozvody</t>
  </si>
  <si>
    <t>7492501910</t>
  </si>
  <si>
    <t>Kabely, vodiče, šňůry Cu - nn Kabel silový 4 a 5-žílový Cu, plastová izolace CYKY 4J2,5 (4Bx2,5)</t>
  </si>
  <si>
    <t>814066539</t>
  </si>
  <si>
    <t>7492501980</t>
  </si>
  <si>
    <t>Kabely, vodiče, šňůry Cu - nn Kabel silový 4 a 5-žílový Cu, plastová izolace CYKY 5J10 (5Cx10)</t>
  </si>
  <si>
    <t>353424389</t>
  </si>
  <si>
    <t>7492501901</t>
  </si>
  <si>
    <t>Kabely, vodiče, šňůry Cu - nn Kabel silový 4 a 5-žílový Cu, plastová izolace CYKY 4J35 (4Bx35)</t>
  </si>
  <si>
    <t>1314186011</t>
  </si>
  <si>
    <t>324379075</t>
  </si>
  <si>
    <t>7492554014</t>
  </si>
  <si>
    <t>Montáž kabelů 4- a 5-žílových Cu do 50 mm2 - uložení do země, chráničky, na rošty, pod omítku apod.</t>
  </si>
  <si>
    <t>-620465752</t>
  </si>
  <si>
    <t>-1066892614</t>
  </si>
  <si>
    <t>7492751024</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</si>
  <si>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</si>
  <si>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-101288458</t>
  </si>
  <si>
    <t>7593500940</t>
  </si>
  <si>
    <t>Trasy kabelového vedení Ohebná dvouplášťová korugovaná chránička 110/92 smotek</t>
  </si>
  <si>
    <t>1487023581</t>
  </si>
  <si>
    <t>SADA</t>
  </si>
  <si>
    <t>-1929430196</t>
  </si>
  <si>
    <t>7491600130</t>
  </si>
  <si>
    <t>Uzemnění Vnější Zemnící pásek stožáru TV FeZn 30x4 mm2 v délce 25 m</t>
  </si>
  <si>
    <t>-1438539826</t>
  </si>
  <si>
    <t>-388481933</t>
  </si>
  <si>
    <t>7494000314</t>
  </si>
  <si>
    <t>Rozvodnicové a rozváděčové skříně Distri Rozvodnicové skříně DistriTon Oceloplechové rozvodnicové skříně (IP30) Zapuštěné pro zapuštěnou montáž, neprůhledné dveře, počet řad 5, počet modulů v řadě 33, krytí IP30, PE+N, barva RAL9016, materiál: ocel-plech</t>
  </si>
  <si>
    <t>1601036320</t>
  </si>
  <si>
    <t>7494000020</t>
  </si>
  <si>
    <t>Rozvodnicové a rozváděčové skříně Distri Rozvodnicové skříně DistriTon Plastové Nástěnné (IP40) pro nástěnnou montáž, průhledné dveře, počet řad 4, počet modulů v řadě 14, krytí IP40, PE+N, barva bílá, materiál: plast</t>
  </si>
  <si>
    <t>185028948</t>
  </si>
  <si>
    <t>7494251014</t>
  </si>
  <si>
    <t>Montáž rozvaděčů skříňových oceloplechových IP40, prázdných jednostranného pole výška do 2 250 mm hloubka do 800 mm š 900-1 200 mm - včetně bočních zákrytů, dodání atestů a celkové revizní zprávy včetně kusové zkoušky, neobsahuje elektrovýzbroj</t>
  </si>
  <si>
    <t>508289134</t>
  </si>
  <si>
    <t>677543034</t>
  </si>
  <si>
    <t>7494010328</t>
  </si>
  <si>
    <t>Přístroje pro spínání a ovládání Měřící přístroje, elektroměry Elektroměry iME4 trojfázový+N digitální</t>
  </si>
  <si>
    <t>-1459985756</t>
  </si>
  <si>
    <t>2047684854</t>
  </si>
  <si>
    <t>7494008440</t>
  </si>
  <si>
    <t>Pojistkové systémy Výkonové pojistkové vložky Pojistkové vložky Nožové pojistkové vložky, velikost 1 In 160A, Un AC 690 V / DC 250 V, velikost 1, aM - charakteristika motorová pouze proti zkratu, Cd/Pb free</t>
  </si>
  <si>
    <t>775416131</t>
  </si>
  <si>
    <t>7494006828</t>
  </si>
  <si>
    <t>Vzduchové jističe Základní příslušenství - vzduchové jističe do 6300A 1. pomocné spouště napěťová spoušť Ue AC 230 V / DC 220 V, zatěžovatel 100 %</t>
  </si>
  <si>
    <t>187781314</t>
  </si>
  <si>
    <t>7494004940</t>
  </si>
  <si>
    <t>Kompaktní jističe Kompaktní jističe do 160A Pomocné spínače 1x CO, AC/DC 5 - 60 V, např. pro BC160</t>
  </si>
  <si>
    <t>-1605826017</t>
  </si>
  <si>
    <t>7494003092</t>
  </si>
  <si>
    <t>Modulární přístroje Jističe do 63 A; 6 kA 3-pólové In 63 A, Ue AC 230/400 V / DC 216 V, charakteristika B, 3pól, Icn 6 kA</t>
  </si>
  <si>
    <t>-1686468009</t>
  </si>
  <si>
    <t>7494003088</t>
  </si>
  <si>
    <t>Modulární přístroje Jističe do 63 A; 6 kA 3-pólové In 40 A, Ue AC 230/400 V / DC 216 V, charakteristika B, 3pól, Icn 6 kA</t>
  </si>
  <si>
    <t>1761528300</t>
  </si>
  <si>
    <t>7494003076</t>
  </si>
  <si>
    <t>Modulární přístroje Jističe do 63 A; 6 kA 3-pólové In 10 A, Ue AC 230/400 V / DC 216 V, charakteristika B, 3pól, Icn 6 kA</t>
  </si>
  <si>
    <t>-1965381782</t>
  </si>
  <si>
    <t>7494004552</t>
  </si>
  <si>
    <t>Modulární přístroje Ostatní přístroje -modulární přístroje Spínače a tlačítka Páčkové spínače Ith 25 A, Ue AC 230/400 V, 4x zapínací kontakt, šířka 1 modul</t>
  </si>
  <si>
    <t>-1583625148</t>
  </si>
  <si>
    <t>7494004568</t>
  </si>
  <si>
    <t>Modulární přístroje Ostatní přístroje -modulární přístroje Spínače a tlačítka Kolébkové spínače a přepínače Ith 16 A, Ue AC 250 V, DC 12 V, 1x přepínací kontakt, s mezipolohou</t>
  </si>
  <si>
    <t>1154763345</t>
  </si>
  <si>
    <t>7494004132</t>
  </si>
  <si>
    <t>Modulární přístroje Přepěťové ochrany Svodiče přepětí typ 2, Imax 40 kA, Uc AC 350 V, výměnné moduly, se signalizací, varistor, 4pól</t>
  </si>
  <si>
    <t>1970920701</t>
  </si>
  <si>
    <t>7494351012</t>
  </si>
  <si>
    <t>Montáž jističů (do 10 kA) jednopólových přes 20 do 63 A</t>
  </si>
  <si>
    <t>-1649557580</t>
  </si>
  <si>
    <t>7494450510</t>
  </si>
  <si>
    <t>Montáž proudových chráničů dvoupólových do 40 A (10 kA) - do skříně nebo rozvaděče</t>
  </si>
  <si>
    <t>-553435390</t>
  </si>
  <si>
    <t>7494552020</t>
  </si>
  <si>
    <t>Montáž vačkových silových spínačů - přepínačů třípólových do 63 A - přepínač 1-0-1</t>
  </si>
  <si>
    <t>786726380</t>
  </si>
  <si>
    <t>7494556010</t>
  </si>
  <si>
    <t>Montáž vzduchových stykačů do 100 A - včetně pomocných kontaktů</t>
  </si>
  <si>
    <t>1436051278</t>
  </si>
  <si>
    <t>7494758020</t>
  </si>
  <si>
    <t>Montáž ostatních zařízení rozvaděčů nn označovací štítek - do rozvaděče nebo skříně</t>
  </si>
  <si>
    <t>-1144602457</t>
  </si>
  <si>
    <t>747</t>
  </si>
  <si>
    <t>Zkoušky, revize a HZS</t>
  </si>
  <si>
    <t>-1051230966</t>
  </si>
  <si>
    <t>-1312294762</t>
  </si>
  <si>
    <t>860073553</t>
  </si>
  <si>
    <t>-294103514</t>
  </si>
  <si>
    <t>2112681046</t>
  </si>
  <si>
    <t>01.2 - Přípojka NN - stavební část</t>
  </si>
  <si>
    <t>1 - Zemní práce</t>
  </si>
  <si>
    <t>2109489064</t>
  </si>
  <si>
    <t>858710467</t>
  </si>
  <si>
    <t>1413246879</t>
  </si>
  <si>
    <t>-172346602</t>
  </si>
  <si>
    <t>573708165</t>
  </si>
  <si>
    <t>864919693</t>
  </si>
  <si>
    <t>28610003</t>
  </si>
  <si>
    <t>trubka tlaková hrdlovaná vodovodní PVC dl 6m DN 150</t>
  </si>
  <si>
    <t>2037111588</t>
  </si>
  <si>
    <t>M3</t>
  </si>
  <si>
    <t>743733143</t>
  </si>
  <si>
    <t>460520174</t>
  </si>
  <si>
    <t>Montáž trubek ochranných uložených volně do rýhy plastových ohebných, vnitřního průměru přes 90 do 110 mm</t>
  </si>
  <si>
    <t>-1391101655</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</si>
</sst>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5" fillId="0" borderId="0" applyNumberFormat="0" applyFill="0" applyBorder="0" applyAlignment="0" applyProtection="0"/>
  </cellStyleXfs>
  <cellXfs count="25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3"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3"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4" fontId="14"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5" fillId="0" borderId="0" xfId="0" applyNumberFormat="1" applyFont="1" applyAlignment="1" applyProtection="1">
      <alignment vertical="center"/>
    </xf>
    <xf numFmtId="0" fontId="1" fillId="0" borderId="3" xfId="0" applyFont="1" applyBorder="1" applyAlignment="1">
      <alignment vertical="center"/>
    </xf>
    <xf numFmtId="0" fontId="15"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7" fillId="0" borderId="14" xfId="0" applyFont="1" applyBorder="1" applyAlignment="1">
      <alignment horizontal="left" vertical="center"/>
    </xf>
    <xf numFmtId="0" fontId="17"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7" fillId="0" borderId="14" xfId="0" applyFont="1" applyBorder="1" applyAlignment="1" applyProtection="1">
      <alignment horizontal="left" vertical="center"/>
    </xf>
    <xf numFmtId="0" fontId="17"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8" fillId="4" borderId="7" xfId="0" applyFont="1" applyFill="1" applyBorder="1" applyAlignment="1" applyProtection="1">
      <alignment horizontal="center" vertical="center"/>
    </xf>
    <xf numFmtId="0" fontId="18" fillId="4" borderId="7" xfId="0" applyFont="1" applyFill="1" applyBorder="1" applyAlignment="1" applyProtection="1">
      <alignment horizontal="right" vertical="center"/>
    </xf>
    <xf numFmtId="0" fontId="18" fillId="4" borderId="8" xfId="0" applyFont="1" applyFill="1" applyBorder="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6" fillId="0" borderId="14"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5"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5" fillId="0" borderId="3" xfId="0" applyFont="1" applyBorder="1" applyAlignment="1" applyProtection="1">
      <alignment vertical="center"/>
    </xf>
    <xf numFmtId="0" fontId="22" fillId="0" borderId="0" xfId="0" applyFont="1" applyAlignment="1" applyProtection="1">
      <alignment vertical="center"/>
    </xf>
    <xf numFmtId="0" fontId="22" fillId="0" borderId="0" xfId="0" applyFont="1" applyAlignment="1" applyProtection="1">
      <alignment horizontal="left" vertical="center" wrapText="1"/>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4" fillId="0" borderId="14"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5" xfId="0" applyNumberFormat="1" applyFont="1" applyBorder="1" applyAlignment="1" applyProtection="1">
      <alignment vertical="center"/>
    </xf>
    <xf numFmtId="0" fontId="5" fillId="0" borderId="0" xfId="0" applyFont="1" applyAlignment="1">
      <alignment horizontal="left" vertical="center"/>
    </xf>
    <xf numFmtId="0" fontId="25" fillId="0" borderId="0" xfId="1" applyFont="1" applyAlignment="1">
      <alignment horizontal="center" vertical="center"/>
    </xf>
    <xf numFmtId="0" fontId="8" fillId="0" borderId="0" xfId="0" applyFont="1" applyAlignment="1" applyProtection="1">
      <alignment vertical="center"/>
    </xf>
    <xf numFmtId="0" fontId="26" fillId="0" borderId="0" xfId="0" applyFont="1" applyAlignment="1" applyProtection="1">
      <alignment horizontal="left" vertical="center" wrapText="1"/>
    </xf>
    <xf numFmtId="4" fontId="8"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8" fillId="0" borderId="0" xfId="0" applyNumberFormat="1" applyFont="1" applyAlignment="1" applyProtection="1">
      <alignment horizontal="righ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4"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18"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xf>
    <xf numFmtId="0" fontId="18"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0" fillId="0" borderId="0" xfId="0" applyNumberFormat="1" applyFont="1" applyAlignment="1" applyProtection="1"/>
    <xf numFmtId="0" fontId="0" fillId="0" borderId="12" xfId="0" applyBorder="1" applyAlignment="1" applyProtection="1">
      <alignment vertical="center"/>
    </xf>
    <xf numFmtId="166" fontId="29" fillId="0" borderId="12" xfId="0" applyNumberFormat="1" applyFont="1" applyBorder="1" applyAlignment="1" applyProtection="1"/>
    <xf numFmtId="166" fontId="29" fillId="0" borderId="13" xfId="0" applyNumberFormat="1" applyFont="1" applyBorder="1" applyAlignment="1" applyProtection="1"/>
    <xf numFmtId="4" fontId="30"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18" fillId="0" borderId="22" xfId="0" applyFont="1" applyBorder="1" applyAlignment="1" applyProtection="1">
      <alignment horizontal="center" vertical="center"/>
    </xf>
    <xf numFmtId="49" fontId="18" fillId="0" borderId="22" xfId="0" applyNumberFormat="1" applyFont="1" applyBorder="1" applyAlignment="1" applyProtection="1">
      <alignment horizontal="left" vertical="center" wrapText="1"/>
    </xf>
    <xf numFmtId="0" fontId="18" fillId="0" borderId="22" xfId="0" applyFont="1" applyBorder="1" applyAlignment="1" applyProtection="1">
      <alignment horizontal="left" vertical="center" wrapText="1"/>
    </xf>
    <xf numFmtId="0" fontId="18" fillId="0" borderId="22" xfId="0" applyFont="1" applyBorder="1" applyAlignment="1" applyProtection="1">
      <alignment horizontal="center" vertical="center" wrapText="1"/>
    </xf>
    <xf numFmtId="167" fontId="18" fillId="0" borderId="22" xfId="0" applyNumberFormat="1" applyFont="1" applyBorder="1" applyAlignment="1" applyProtection="1">
      <alignment vertical="center"/>
    </xf>
    <xf numFmtId="4" fontId="18" fillId="2" borderId="22" xfId="0" applyNumberFormat="1" applyFont="1" applyFill="1" applyBorder="1" applyAlignment="1" applyProtection="1">
      <alignment vertical="center"/>
      <protection locked="0"/>
    </xf>
    <xf numFmtId="4" fontId="18"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19" fillId="2" borderId="14"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5"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2" fillId="0" borderId="22" xfId="0" applyFont="1" applyBorder="1" applyAlignment="1" applyProtection="1">
      <alignment vertical="center"/>
    </xf>
    <xf numFmtId="0" fontId="32"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19" fillId="2" borderId="19" xfId="0" applyFont="1" applyFill="1" applyBorder="1" applyAlignment="1" applyProtection="1">
      <alignment horizontal="left" vertical="center"/>
      <protection locked="0"/>
    </xf>
    <xf numFmtId="0" fontId="19"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19" fillId="0" borderId="20" xfId="0" applyNumberFormat="1" applyFont="1" applyBorder="1" applyAlignment="1" applyProtection="1">
      <alignment vertical="center"/>
    </xf>
    <xf numFmtId="166" fontId="19" fillId="0" borderId="21" xfId="0" applyNumberFormat="1" applyFont="1" applyBorder="1" applyAlignment="1" applyProtection="1">
      <alignment vertical="center"/>
    </xf>
    <xf numFmtId="0" fontId="31" fillId="2" borderId="19" xfId="0" applyFont="1" applyFill="1" applyBorder="1" applyAlignment="1" applyProtection="1">
      <alignment horizontal="left" vertical="center"/>
      <protection locked="0"/>
    </xf>
    <xf numFmtId="0" fontId="31" fillId="0" borderId="20" xfId="0" applyFont="1" applyBorder="1" applyAlignment="1" applyProtection="1">
      <alignment horizontal="center" vertical="center"/>
    </xf>
    <xf numFmtId="0" fontId="17" fillId="0" borderId="0" xfId="0" applyFont="1" applyAlignment="1" applyProtection="1">
      <alignment horizontal="lef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167" fontId="18" fillId="2" borderId="22" xfId="0" applyNumberFormat="1" applyFont="1" applyFill="1" applyBorder="1" applyAlignment="1" applyProtection="1">
      <alignment vertical="center"/>
      <protection locked="0"/>
    </xf>
    <xf numFmtId="0" fontId="8" fillId="0" borderId="3" xfId="0" applyFont="1" applyBorder="1" applyAlignment="1" applyProtection="1">
      <alignment vertical="center"/>
    </xf>
    <xf numFmtId="0" fontId="8" fillId="0" borderId="20" xfId="0" applyFont="1" applyBorder="1" applyAlignment="1" applyProtection="1">
      <alignment horizontal="left" vertical="center"/>
    </xf>
    <xf numFmtId="0" fontId="8" fillId="0" borderId="20" xfId="0" applyFont="1" applyBorder="1" applyAlignment="1" applyProtection="1">
      <alignment vertical="center"/>
    </xf>
    <xf numFmtId="4" fontId="8" fillId="0" borderId="20" xfId="0" applyNumberFormat="1" applyFont="1" applyBorder="1" applyAlignment="1" applyProtection="1">
      <alignment vertical="center"/>
    </xf>
    <xf numFmtId="0" fontId="8" fillId="0" borderId="3" xfId="0" applyFont="1" applyBorder="1" applyAlignment="1">
      <alignment vertical="center"/>
    </xf>
    <xf numFmtId="0" fontId="8" fillId="0" borderId="0" xfId="0" applyFont="1" applyAlignment="1" applyProtection="1">
      <alignment horizontal="left"/>
    </xf>
    <xf numFmtId="4" fontId="8" fillId="0" borderId="0" xfId="0" applyNumberFormat="1" applyFont="1" applyAlignment="1" applyProtection="1"/>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theme" Target="theme/theme1.xml" /><Relationship Id="rId21" Type="http://schemas.openxmlformats.org/officeDocument/2006/relationships/calcChain" Target="calcChain.xml" /><Relationship Id="rId2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3</v>
      </c>
      <c r="BT1" s="13" t="s">
        <v>4</v>
      </c>
      <c r="BU1" s="13" t="s">
        <v>4</v>
      </c>
      <c r="BV1" s="13" t="s">
        <v>5</v>
      </c>
    </row>
    <row r="2" s="1" customFormat="1" ht="36.96" customHeight="1">
      <c r="AR2" s="1"/>
      <c r="AS2" s="1"/>
      <c r="AT2" s="1"/>
      <c r="AU2" s="1"/>
      <c r="AV2" s="1"/>
      <c r="AW2" s="1"/>
      <c r="AX2" s="1"/>
      <c r="AY2" s="1"/>
      <c r="AZ2" s="1"/>
      <c r="BA2" s="1"/>
      <c r="BB2" s="1"/>
      <c r="BC2" s="1"/>
      <c r="BD2" s="1"/>
      <c r="BE2" s="1"/>
      <c r="BS2" s="14" t="s">
        <v>6</v>
      </c>
      <c r="BT2" s="14" t="s">
        <v>7</v>
      </c>
    </row>
    <row r="3" s="1" customFormat="1"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1" customFormat="1"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1" customFormat="1"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16</v>
      </c>
    </row>
    <row r="6" s="1" customFormat="1" ht="36.96" customHeight="1">
      <c r="B6" s="18"/>
      <c r="C6" s="19"/>
      <c r="D6" s="26" t="s">
        <v>17</v>
      </c>
      <c r="E6" s="19"/>
      <c r="F6" s="19"/>
      <c r="G6" s="19"/>
      <c r="H6" s="19"/>
      <c r="I6" s="19"/>
      <c r="J6" s="19"/>
      <c r="K6" s="27" t="s">
        <v>18</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16</v>
      </c>
    </row>
    <row r="7" s="1" customFormat="1" ht="12" customHeight="1">
      <c r="B7" s="18"/>
      <c r="C7" s="19"/>
      <c r="D7" s="29" t="s">
        <v>19</v>
      </c>
      <c r="E7" s="19"/>
      <c r="F7" s="19"/>
      <c r="G7" s="19"/>
      <c r="H7" s="19"/>
      <c r="I7" s="19"/>
      <c r="J7" s="19"/>
      <c r="K7" s="24" t="s">
        <v>20</v>
      </c>
      <c r="L7" s="19"/>
      <c r="M7" s="19"/>
      <c r="N7" s="19"/>
      <c r="O7" s="19"/>
      <c r="P7" s="19"/>
      <c r="Q7" s="19"/>
      <c r="R7" s="19"/>
      <c r="S7" s="19"/>
      <c r="T7" s="19"/>
      <c r="U7" s="19"/>
      <c r="V7" s="19"/>
      <c r="W7" s="19"/>
      <c r="X7" s="19"/>
      <c r="Y7" s="19"/>
      <c r="Z7" s="19"/>
      <c r="AA7" s="19"/>
      <c r="AB7" s="19"/>
      <c r="AC7" s="19"/>
      <c r="AD7" s="19"/>
      <c r="AE7" s="19"/>
      <c r="AF7" s="19"/>
      <c r="AG7" s="19"/>
      <c r="AH7" s="19"/>
      <c r="AI7" s="19"/>
      <c r="AJ7" s="19"/>
      <c r="AK7" s="29" t="s">
        <v>21</v>
      </c>
      <c r="AL7" s="19"/>
      <c r="AM7" s="19"/>
      <c r="AN7" s="24" t="s">
        <v>20</v>
      </c>
      <c r="AO7" s="19"/>
      <c r="AP7" s="19"/>
      <c r="AQ7" s="19"/>
      <c r="AR7" s="17"/>
      <c r="BE7" s="28"/>
      <c r="BS7" s="14" t="s">
        <v>22</v>
      </c>
    </row>
    <row r="8" s="1" customFormat="1" ht="12" customHeight="1">
      <c r="B8" s="18"/>
      <c r="C8" s="19"/>
      <c r="D8" s="29" t="s">
        <v>23</v>
      </c>
      <c r="E8" s="19"/>
      <c r="F8" s="19"/>
      <c r="G8" s="19"/>
      <c r="H8" s="19"/>
      <c r="I8" s="19"/>
      <c r="J8" s="19"/>
      <c r="K8" s="24" t="s">
        <v>24</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25</v>
      </c>
      <c r="AL8" s="19"/>
      <c r="AM8" s="19"/>
      <c r="AN8" s="30" t="s">
        <v>26</v>
      </c>
      <c r="AO8" s="19"/>
      <c r="AP8" s="19"/>
      <c r="AQ8" s="19"/>
      <c r="AR8" s="17"/>
      <c r="BE8" s="28"/>
      <c r="BS8" s="14" t="s">
        <v>27</v>
      </c>
    </row>
    <row r="9"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28</v>
      </c>
    </row>
    <row r="10" s="1" customFormat="1" ht="12" customHeight="1">
      <c r="B10" s="18"/>
      <c r="C10" s="19"/>
      <c r="D10" s="29" t="s">
        <v>29</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30</v>
      </c>
      <c r="AL10" s="19"/>
      <c r="AM10" s="19"/>
      <c r="AN10" s="24" t="s">
        <v>20</v>
      </c>
      <c r="AO10" s="19"/>
      <c r="AP10" s="19"/>
      <c r="AQ10" s="19"/>
      <c r="AR10" s="17"/>
      <c r="BE10" s="28"/>
      <c r="BS10" s="14" t="s">
        <v>16</v>
      </c>
    </row>
    <row r="11" s="1" customFormat="1" ht="18.48" customHeight="1">
      <c r="B11" s="18"/>
      <c r="C11" s="19"/>
      <c r="D11" s="19"/>
      <c r="E11" s="24" t="s">
        <v>31</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32</v>
      </c>
      <c r="AL11" s="19"/>
      <c r="AM11" s="19"/>
      <c r="AN11" s="24" t="s">
        <v>20</v>
      </c>
      <c r="AO11" s="19"/>
      <c r="AP11" s="19"/>
      <c r="AQ11" s="19"/>
      <c r="AR11" s="17"/>
      <c r="BE11" s="28"/>
      <c r="BS11" s="14" t="s">
        <v>16</v>
      </c>
    </row>
    <row r="12" s="1" customFormat="1"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22</v>
      </c>
    </row>
    <row r="13" s="1" customFormat="1" ht="12" customHeight="1">
      <c r="B13" s="18"/>
      <c r="C13" s="19"/>
      <c r="D13" s="29" t="s">
        <v>33</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30</v>
      </c>
      <c r="AL13" s="19"/>
      <c r="AM13" s="19"/>
      <c r="AN13" s="31" t="s">
        <v>34</v>
      </c>
      <c r="AO13" s="19"/>
      <c r="AP13" s="19"/>
      <c r="AQ13" s="19"/>
      <c r="AR13" s="17"/>
      <c r="BE13" s="28"/>
      <c r="BS13" s="14" t="s">
        <v>27</v>
      </c>
    </row>
    <row r="14">
      <c r="B14" s="18"/>
      <c r="C14" s="19"/>
      <c r="D14" s="19"/>
      <c r="E14" s="31" t="s">
        <v>34</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32</v>
      </c>
      <c r="AL14" s="19"/>
      <c r="AM14" s="19"/>
      <c r="AN14" s="31" t="s">
        <v>34</v>
      </c>
      <c r="AO14" s="19"/>
      <c r="AP14" s="19"/>
      <c r="AQ14" s="19"/>
      <c r="AR14" s="17"/>
      <c r="BE14" s="28"/>
      <c r="BS14" s="14" t="s">
        <v>28</v>
      </c>
    </row>
    <row r="15" s="1" customFormat="1"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s="1" customFormat="1" ht="12" customHeight="1">
      <c r="B16" s="18"/>
      <c r="C16" s="19"/>
      <c r="D16" s="29" t="s">
        <v>35</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30</v>
      </c>
      <c r="AL16" s="19"/>
      <c r="AM16" s="19"/>
      <c r="AN16" s="24" t="s">
        <v>20</v>
      </c>
      <c r="AO16" s="19"/>
      <c r="AP16" s="19"/>
      <c r="AQ16" s="19"/>
      <c r="AR16" s="17"/>
      <c r="BE16" s="28"/>
      <c r="BS16" s="14" t="s">
        <v>4</v>
      </c>
    </row>
    <row r="17" s="1" customFormat="1" ht="18.48" customHeight="1">
      <c r="B17" s="18"/>
      <c r="C17" s="19"/>
      <c r="D17" s="19"/>
      <c r="E17" s="24" t="s">
        <v>36</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32</v>
      </c>
      <c r="AL17" s="19"/>
      <c r="AM17" s="19"/>
      <c r="AN17" s="24" t="s">
        <v>20</v>
      </c>
      <c r="AO17" s="19"/>
      <c r="AP17" s="19"/>
      <c r="AQ17" s="19"/>
      <c r="AR17" s="17"/>
      <c r="BE17" s="28"/>
      <c r="BS17" s="14" t="s">
        <v>37</v>
      </c>
    </row>
    <row r="18" s="1" customFormat="1"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s="1" customFormat="1" ht="12" customHeight="1">
      <c r="B19" s="18"/>
      <c r="C19" s="19"/>
      <c r="D19" s="29" t="s">
        <v>38</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30</v>
      </c>
      <c r="AL19" s="19"/>
      <c r="AM19" s="19"/>
      <c r="AN19" s="24" t="s">
        <v>20</v>
      </c>
      <c r="AO19" s="19"/>
      <c r="AP19" s="19"/>
      <c r="AQ19" s="19"/>
      <c r="AR19" s="17"/>
      <c r="BE19" s="28"/>
      <c r="BS19" s="14" t="s">
        <v>6</v>
      </c>
    </row>
    <row r="20" s="1" customFormat="1" ht="18.48" customHeight="1">
      <c r="B20" s="18"/>
      <c r="C20" s="19"/>
      <c r="D20" s="19"/>
      <c r="E20" s="24" t="s">
        <v>39</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32</v>
      </c>
      <c r="AL20" s="19"/>
      <c r="AM20" s="19"/>
      <c r="AN20" s="24" t="s">
        <v>20</v>
      </c>
      <c r="AO20" s="19"/>
      <c r="AP20" s="19"/>
      <c r="AQ20" s="19"/>
      <c r="AR20" s="17"/>
      <c r="BE20" s="28"/>
      <c r="BS20" s="14" t="s">
        <v>4</v>
      </c>
    </row>
    <row r="21" s="1" customFormat="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s="1" customFormat="1" ht="12" customHeight="1">
      <c r="B22" s="18"/>
      <c r="C22" s="19"/>
      <c r="D22" s="29" t="s">
        <v>40</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s="1" customFormat="1" ht="47.25" customHeight="1">
      <c r="B23" s="18"/>
      <c r="C23" s="19"/>
      <c r="D23" s="19"/>
      <c r="E23" s="33" t="s">
        <v>41</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s="1" customFormat="1"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s="1" customFormat="1"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2" customFormat="1" ht="25.92" customHeight="1">
      <c r="A26" s="35"/>
      <c r="B26" s="36"/>
      <c r="C26" s="37"/>
      <c r="D26" s="38" t="s">
        <v>42</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ROUND(AG54,2)</f>
        <v>0</v>
      </c>
      <c r="AL26" s="39"/>
      <c r="AM26" s="39"/>
      <c r="AN26" s="39"/>
      <c r="AO26" s="39"/>
      <c r="AP26" s="37"/>
      <c r="AQ26" s="37"/>
      <c r="AR26" s="41"/>
      <c r="BE26" s="28"/>
    </row>
    <row r="27" s="2" customFormat="1" ht="6.96"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8"/>
    </row>
    <row r="28" s="2" customFormat="1">
      <c r="A28" s="35"/>
      <c r="B28" s="36"/>
      <c r="C28" s="37"/>
      <c r="D28" s="37"/>
      <c r="E28" s="37"/>
      <c r="F28" s="37"/>
      <c r="G28" s="37"/>
      <c r="H28" s="37"/>
      <c r="I28" s="37"/>
      <c r="J28" s="37"/>
      <c r="K28" s="37"/>
      <c r="L28" s="42" t="s">
        <v>43</v>
      </c>
      <c r="M28" s="42"/>
      <c r="N28" s="42"/>
      <c r="O28" s="42"/>
      <c r="P28" s="42"/>
      <c r="Q28" s="37"/>
      <c r="R28" s="37"/>
      <c r="S28" s="37"/>
      <c r="T28" s="37"/>
      <c r="U28" s="37"/>
      <c r="V28" s="37"/>
      <c r="W28" s="42" t="s">
        <v>44</v>
      </c>
      <c r="X28" s="42"/>
      <c r="Y28" s="42"/>
      <c r="Z28" s="42"/>
      <c r="AA28" s="42"/>
      <c r="AB28" s="42"/>
      <c r="AC28" s="42"/>
      <c r="AD28" s="42"/>
      <c r="AE28" s="42"/>
      <c r="AF28" s="37"/>
      <c r="AG28" s="37"/>
      <c r="AH28" s="37"/>
      <c r="AI28" s="37"/>
      <c r="AJ28" s="37"/>
      <c r="AK28" s="42" t="s">
        <v>45</v>
      </c>
      <c r="AL28" s="42"/>
      <c r="AM28" s="42"/>
      <c r="AN28" s="42"/>
      <c r="AO28" s="42"/>
      <c r="AP28" s="37"/>
      <c r="AQ28" s="37"/>
      <c r="AR28" s="41"/>
      <c r="BE28" s="28"/>
    </row>
    <row r="29" s="3" customFormat="1" ht="14.4" customHeight="1">
      <c r="A29" s="3"/>
      <c r="B29" s="43"/>
      <c r="C29" s="44"/>
      <c r="D29" s="29" t="s">
        <v>46</v>
      </c>
      <c r="E29" s="44"/>
      <c r="F29" s="29" t="s">
        <v>47</v>
      </c>
      <c r="G29" s="44"/>
      <c r="H29" s="44"/>
      <c r="I29" s="44"/>
      <c r="J29" s="44"/>
      <c r="K29" s="44"/>
      <c r="L29" s="45">
        <v>0.20999999999999999</v>
      </c>
      <c r="M29" s="44"/>
      <c r="N29" s="44"/>
      <c r="O29" s="44"/>
      <c r="P29" s="44"/>
      <c r="Q29" s="44"/>
      <c r="R29" s="44"/>
      <c r="S29" s="44"/>
      <c r="T29" s="44"/>
      <c r="U29" s="44"/>
      <c r="V29" s="44"/>
      <c r="W29" s="46">
        <f>ROUND(AZ54, 2)</f>
        <v>0</v>
      </c>
      <c r="X29" s="44"/>
      <c r="Y29" s="44"/>
      <c r="Z29" s="44"/>
      <c r="AA29" s="44"/>
      <c r="AB29" s="44"/>
      <c r="AC29" s="44"/>
      <c r="AD29" s="44"/>
      <c r="AE29" s="44"/>
      <c r="AF29" s="44"/>
      <c r="AG29" s="44"/>
      <c r="AH29" s="44"/>
      <c r="AI29" s="44"/>
      <c r="AJ29" s="44"/>
      <c r="AK29" s="46">
        <f>ROUND(AV54, 2)</f>
        <v>0</v>
      </c>
      <c r="AL29" s="44"/>
      <c r="AM29" s="44"/>
      <c r="AN29" s="44"/>
      <c r="AO29" s="44"/>
      <c r="AP29" s="44"/>
      <c r="AQ29" s="44"/>
      <c r="AR29" s="47"/>
      <c r="BE29" s="48"/>
    </row>
    <row r="30" s="3" customFormat="1" ht="14.4" customHeight="1">
      <c r="A30" s="3"/>
      <c r="B30" s="43"/>
      <c r="C30" s="44"/>
      <c r="D30" s="44"/>
      <c r="E30" s="44"/>
      <c r="F30" s="29" t="s">
        <v>48</v>
      </c>
      <c r="G30" s="44"/>
      <c r="H30" s="44"/>
      <c r="I30" s="44"/>
      <c r="J30" s="44"/>
      <c r="K30" s="44"/>
      <c r="L30" s="45">
        <v>0.14999999999999999</v>
      </c>
      <c r="M30" s="44"/>
      <c r="N30" s="44"/>
      <c r="O30" s="44"/>
      <c r="P30" s="44"/>
      <c r="Q30" s="44"/>
      <c r="R30" s="44"/>
      <c r="S30" s="44"/>
      <c r="T30" s="44"/>
      <c r="U30" s="44"/>
      <c r="V30" s="44"/>
      <c r="W30" s="46">
        <f>ROUND(BA54, 2)</f>
        <v>0</v>
      </c>
      <c r="X30" s="44"/>
      <c r="Y30" s="44"/>
      <c r="Z30" s="44"/>
      <c r="AA30" s="44"/>
      <c r="AB30" s="44"/>
      <c r="AC30" s="44"/>
      <c r="AD30" s="44"/>
      <c r="AE30" s="44"/>
      <c r="AF30" s="44"/>
      <c r="AG30" s="44"/>
      <c r="AH30" s="44"/>
      <c r="AI30" s="44"/>
      <c r="AJ30" s="44"/>
      <c r="AK30" s="46">
        <f>ROUND(AW54, 2)</f>
        <v>0</v>
      </c>
      <c r="AL30" s="44"/>
      <c r="AM30" s="44"/>
      <c r="AN30" s="44"/>
      <c r="AO30" s="44"/>
      <c r="AP30" s="44"/>
      <c r="AQ30" s="44"/>
      <c r="AR30" s="47"/>
      <c r="BE30" s="48"/>
    </row>
    <row r="31" hidden="1" s="3" customFormat="1" ht="14.4" customHeight="1">
      <c r="A31" s="3"/>
      <c r="B31" s="43"/>
      <c r="C31" s="44"/>
      <c r="D31" s="44"/>
      <c r="E31" s="44"/>
      <c r="F31" s="29" t="s">
        <v>49</v>
      </c>
      <c r="G31" s="44"/>
      <c r="H31" s="44"/>
      <c r="I31" s="44"/>
      <c r="J31" s="44"/>
      <c r="K31" s="44"/>
      <c r="L31" s="45">
        <v>0.20999999999999999</v>
      </c>
      <c r="M31" s="44"/>
      <c r="N31" s="44"/>
      <c r="O31" s="44"/>
      <c r="P31" s="44"/>
      <c r="Q31" s="44"/>
      <c r="R31" s="44"/>
      <c r="S31" s="44"/>
      <c r="T31" s="44"/>
      <c r="U31" s="44"/>
      <c r="V31" s="44"/>
      <c r="W31" s="46">
        <f>ROUND(BB54, 2)</f>
        <v>0</v>
      </c>
      <c r="X31" s="44"/>
      <c r="Y31" s="44"/>
      <c r="Z31" s="44"/>
      <c r="AA31" s="44"/>
      <c r="AB31" s="44"/>
      <c r="AC31" s="44"/>
      <c r="AD31" s="44"/>
      <c r="AE31" s="44"/>
      <c r="AF31" s="44"/>
      <c r="AG31" s="44"/>
      <c r="AH31" s="44"/>
      <c r="AI31" s="44"/>
      <c r="AJ31" s="44"/>
      <c r="AK31" s="46">
        <v>0</v>
      </c>
      <c r="AL31" s="44"/>
      <c r="AM31" s="44"/>
      <c r="AN31" s="44"/>
      <c r="AO31" s="44"/>
      <c r="AP31" s="44"/>
      <c r="AQ31" s="44"/>
      <c r="AR31" s="47"/>
      <c r="BE31" s="48"/>
    </row>
    <row r="32" hidden="1" s="3" customFormat="1" ht="14.4" customHeight="1">
      <c r="A32" s="3"/>
      <c r="B32" s="43"/>
      <c r="C32" s="44"/>
      <c r="D32" s="44"/>
      <c r="E32" s="44"/>
      <c r="F32" s="29" t="s">
        <v>50</v>
      </c>
      <c r="G32" s="44"/>
      <c r="H32" s="44"/>
      <c r="I32" s="44"/>
      <c r="J32" s="44"/>
      <c r="K32" s="44"/>
      <c r="L32" s="45">
        <v>0.14999999999999999</v>
      </c>
      <c r="M32" s="44"/>
      <c r="N32" s="44"/>
      <c r="O32" s="44"/>
      <c r="P32" s="44"/>
      <c r="Q32" s="44"/>
      <c r="R32" s="44"/>
      <c r="S32" s="44"/>
      <c r="T32" s="44"/>
      <c r="U32" s="44"/>
      <c r="V32" s="44"/>
      <c r="W32" s="46">
        <f>ROUND(BC54, 2)</f>
        <v>0</v>
      </c>
      <c r="X32" s="44"/>
      <c r="Y32" s="44"/>
      <c r="Z32" s="44"/>
      <c r="AA32" s="44"/>
      <c r="AB32" s="44"/>
      <c r="AC32" s="44"/>
      <c r="AD32" s="44"/>
      <c r="AE32" s="44"/>
      <c r="AF32" s="44"/>
      <c r="AG32" s="44"/>
      <c r="AH32" s="44"/>
      <c r="AI32" s="44"/>
      <c r="AJ32" s="44"/>
      <c r="AK32" s="46">
        <v>0</v>
      </c>
      <c r="AL32" s="44"/>
      <c r="AM32" s="44"/>
      <c r="AN32" s="44"/>
      <c r="AO32" s="44"/>
      <c r="AP32" s="44"/>
      <c r="AQ32" s="44"/>
      <c r="AR32" s="47"/>
      <c r="BE32" s="48"/>
    </row>
    <row r="33" hidden="1" s="3" customFormat="1" ht="14.4" customHeight="1">
      <c r="A33" s="3"/>
      <c r="B33" s="43"/>
      <c r="C33" s="44"/>
      <c r="D33" s="44"/>
      <c r="E33" s="44"/>
      <c r="F33" s="29" t="s">
        <v>51</v>
      </c>
      <c r="G33" s="44"/>
      <c r="H33" s="44"/>
      <c r="I33" s="44"/>
      <c r="J33" s="44"/>
      <c r="K33" s="44"/>
      <c r="L33" s="45">
        <v>0</v>
      </c>
      <c r="M33" s="44"/>
      <c r="N33" s="44"/>
      <c r="O33" s="44"/>
      <c r="P33" s="44"/>
      <c r="Q33" s="44"/>
      <c r="R33" s="44"/>
      <c r="S33" s="44"/>
      <c r="T33" s="44"/>
      <c r="U33" s="44"/>
      <c r="V33" s="44"/>
      <c r="W33" s="46">
        <f>ROUND(BD54, 2)</f>
        <v>0</v>
      </c>
      <c r="X33" s="44"/>
      <c r="Y33" s="44"/>
      <c r="Z33" s="44"/>
      <c r="AA33" s="44"/>
      <c r="AB33" s="44"/>
      <c r="AC33" s="44"/>
      <c r="AD33" s="44"/>
      <c r="AE33" s="44"/>
      <c r="AF33" s="44"/>
      <c r="AG33" s="44"/>
      <c r="AH33" s="44"/>
      <c r="AI33" s="44"/>
      <c r="AJ33" s="44"/>
      <c r="AK33" s="46">
        <v>0</v>
      </c>
      <c r="AL33" s="44"/>
      <c r="AM33" s="44"/>
      <c r="AN33" s="44"/>
      <c r="AO33" s="44"/>
      <c r="AP33" s="44"/>
      <c r="AQ33" s="44"/>
      <c r="AR33" s="47"/>
      <c r="BE33" s="3"/>
    </row>
    <row r="34" s="2" customFormat="1" ht="6.96"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35"/>
    </row>
    <row r="35" s="2" customFormat="1" ht="25.92" customHeight="1">
      <c r="A35" s="35"/>
      <c r="B35" s="36"/>
      <c r="C35" s="49"/>
      <c r="D35" s="50" t="s">
        <v>52</v>
      </c>
      <c r="E35" s="51"/>
      <c r="F35" s="51"/>
      <c r="G35" s="51"/>
      <c r="H35" s="51"/>
      <c r="I35" s="51"/>
      <c r="J35" s="51"/>
      <c r="K35" s="51"/>
      <c r="L35" s="51"/>
      <c r="M35" s="51"/>
      <c r="N35" s="51"/>
      <c r="O35" s="51"/>
      <c r="P35" s="51"/>
      <c r="Q35" s="51"/>
      <c r="R35" s="51"/>
      <c r="S35" s="51"/>
      <c r="T35" s="52" t="s">
        <v>53</v>
      </c>
      <c r="U35" s="51"/>
      <c r="V35" s="51"/>
      <c r="W35" s="51"/>
      <c r="X35" s="53" t="s">
        <v>54</v>
      </c>
      <c r="Y35" s="51"/>
      <c r="Z35" s="51"/>
      <c r="AA35" s="51"/>
      <c r="AB35" s="51"/>
      <c r="AC35" s="51"/>
      <c r="AD35" s="51"/>
      <c r="AE35" s="51"/>
      <c r="AF35" s="51"/>
      <c r="AG35" s="51"/>
      <c r="AH35" s="51"/>
      <c r="AI35" s="51"/>
      <c r="AJ35" s="51"/>
      <c r="AK35" s="54">
        <f>SUM(AK26:AK33)</f>
        <v>0</v>
      </c>
      <c r="AL35" s="51"/>
      <c r="AM35" s="51"/>
      <c r="AN35" s="51"/>
      <c r="AO35" s="55"/>
      <c r="AP35" s="49"/>
      <c r="AQ35" s="49"/>
      <c r="AR35" s="41"/>
      <c r="BE35" s="35"/>
    </row>
    <row r="36" s="2" customFormat="1" ht="6.96"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c r="BE36" s="35"/>
    </row>
    <row r="37" s="2" customFormat="1" ht="6.96" customHeight="1">
      <c r="A37" s="35"/>
      <c r="B37" s="56"/>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41"/>
      <c r="BE37" s="35"/>
    </row>
    <row r="41" s="2" customFormat="1" ht="6.96" customHeight="1">
      <c r="A41" s="35"/>
      <c r="B41" s="58"/>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41"/>
      <c r="BE41" s="35"/>
    </row>
    <row r="42" s="2" customFormat="1" ht="24.96" customHeight="1">
      <c r="A42" s="35"/>
      <c r="B42" s="36"/>
      <c r="C42" s="20" t="s">
        <v>55</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1"/>
      <c r="BE42" s="35"/>
    </row>
    <row r="43" s="2" customFormat="1" ht="6.96"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1"/>
      <c r="BE43" s="35"/>
    </row>
    <row r="44" s="4" customFormat="1" ht="12" customHeight="1">
      <c r="A44" s="4"/>
      <c r="B44" s="60"/>
      <c r="C44" s="29" t="s">
        <v>13</v>
      </c>
      <c r="D44" s="61"/>
      <c r="E44" s="61"/>
      <c r="F44" s="61"/>
      <c r="G44" s="61"/>
      <c r="H44" s="61"/>
      <c r="I44" s="61"/>
      <c r="J44" s="61"/>
      <c r="K44" s="61"/>
      <c r="L44" s="61" t="str">
        <f>K5</f>
        <v>2021-66_2</v>
      </c>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2"/>
      <c r="BE44" s="4"/>
    </row>
    <row r="45" s="5" customFormat="1" ht="36.96" customHeight="1">
      <c r="A45" s="5"/>
      <c r="B45" s="63"/>
      <c r="C45" s="64" t="s">
        <v>17</v>
      </c>
      <c r="D45" s="65"/>
      <c r="E45" s="65"/>
      <c r="F45" s="65"/>
      <c r="G45" s="65"/>
      <c r="H45" s="65"/>
      <c r="I45" s="65"/>
      <c r="J45" s="65"/>
      <c r="K45" s="65"/>
      <c r="L45" s="66" t="str">
        <f>K6</f>
        <v>Oprava SZZ žst. Liteň na trati Zadní Třebáň - Lochovice</v>
      </c>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7"/>
      <c r="BE45" s="5"/>
    </row>
    <row r="46" s="2" customFormat="1" ht="6.96"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1"/>
      <c r="BE46" s="35"/>
    </row>
    <row r="47" s="2" customFormat="1" ht="12" customHeight="1">
      <c r="A47" s="35"/>
      <c r="B47" s="36"/>
      <c r="C47" s="29" t="s">
        <v>23</v>
      </c>
      <c r="D47" s="37"/>
      <c r="E47" s="37"/>
      <c r="F47" s="37"/>
      <c r="G47" s="37"/>
      <c r="H47" s="37"/>
      <c r="I47" s="37"/>
      <c r="J47" s="37"/>
      <c r="K47" s="37"/>
      <c r="L47" s="68" t="str">
        <f>IF(K8="","",K8)</f>
        <v>Liteň</v>
      </c>
      <c r="M47" s="37"/>
      <c r="N47" s="37"/>
      <c r="O47" s="37"/>
      <c r="P47" s="37"/>
      <c r="Q47" s="37"/>
      <c r="R47" s="37"/>
      <c r="S47" s="37"/>
      <c r="T47" s="37"/>
      <c r="U47" s="37"/>
      <c r="V47" s="37"/>
      <c r="W47" s="37"/>
      <c r="X47" s="37"/>
      <c r="Y47" s="37"/>
      <c r="Z47" s="37"/>
      <c r="AA47" s="37"/>
      <c r="AB47" s="37"/>
      <c r="AC47" s="37"/>
      <c r="AD47" s="37"/>
      <c r="AE47" s="37"/>
      <c r="AF47" s="37"/>
      <c r="AG47" s="37"/>
      <c r="AH47" s="37"/>
      <c r="AI47" s="29" t="s">
        <v>25</v>
      </c>
      <c r="AJ47" s="37"/>
      <c r="AK47" s="37"/>
      <c r="AL47" s="37"/>
      <c r="AM47" s="69" t="str">
        <f>IF(AN8= "","",AN8)</f>
        <v>28. 5. 2021</v>
      </c>
      <c r="AN47" s="69"/>
      <c r="AO47" s="37"/>
      <c r="AP47" s="37"/>
      <c r="AQ47" s="37"/>
      <c r="AR47" s="41"/>
      <c r="BE47" s="35"/>
    </row>
    <row r="48" s="2" customFormat="1" ht="6.96"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1"/>
      <c r="BE48" s="35"/>
    </row>
    <row r="49" s="2" customFormat="1" ht="15.15" customHeight="1">
      <c r="A49" s="35"/>
      <c r="B49" s="36"/>
      <c r="C49" s="29" t="s">
        <v>29</v>
      </c>
      <c r="D49" s="37"/>
      <c r="E49" s="37"/>
      <c r="F49" s="37"/>
      <c r="G49" s="37"/>
      <c r="H49" s="37"/>
      <c r="I49" s="37"/>
      <c r="J49" s="37"/>
      <c r="K49" s="37"/>
      <c r="L49" s="61" t="str">
        <f>IF(E11= "","",E11)</f>
        <v>Jiří Kejkula</v>
      </c>
      <c r="M49" s="37"/>
      <c r="N49" s="37"/>
      <c r="O49" s="37"/>
      <c r="P49" s="37"/>
      <c r="Q49" s="37"/>
      <c r="R49" s="37"/>
      <c r="S49" s="37"/>
      <c r="T49" s="37"/>
      <c r="U49" s="37"/>
      <c r="V49" s="37"/>
      <c r="W49" s="37"/>
      <c r="X49" s="37"/>
      <c r="Y49" s="37"/>
      <c r="Z49" s="37"/>
      <c r="AA49" s="37"/>
      <c r="AB49" s="37"/>
      <c r="AC49" s="37"/>
      <c r="AD49" s="37"/>
      <c r="AE49" s="37"/>
      <c r="AF49" s="37"/>
      <c r="AG49" s="37"/>
      <c r="AH49" s="37"/>
      <c r="AI49" s="29" t="s">
        <v>35</v>
      </c>
      <c r="AJ49" s="37"/>
      <c r="AK49" s="37"/>
      <c r="AL49" s="37"/>
      <c r="AM49" s="70" t="str">
        <f>IF(E17="","",E17)</f>
        <v>První SaZ Plzeň a.s.</v>
      </c>
      <c r="AN49" s="61"/>
      <c r="AO49" s="61"/>
      <c r="AP49" s="61"/>
      <c r="AQ49" s="37"/>
      <c r="AR49" s="41"/>
      <c r="AS49" s="71" t="s">
        <v>56</v>
      </c>
      <c r="AT49" s="72"/>
      <c r="AU49" s="73"/>
      <c r="AV49" s="73"/>
      <c r="AW49" s="73"/>
      <c r="AX49" s="73"/>
      <c r="AY49" s="73"/>
      <c r="AZ49" s="73"/>
      <c r="BA49" s="73"/>
      <c r="BB49" s="73"/>
      <c r="BC49" s="73"/>
      <c r="BD49" s="74"/>
      <c r="BE49" s="35"/>
    </row>
    <row r="50" s="2" customFormat="1" ht="15.15" customHeight="1">
      <c r="A50" s="35"/>
      <c r="B50" s="36"/>
      <c r="C50" s="29" t="s">
        <v>33</v>
      </c>
      <c r="D50" s="37"/>
      <c r="E50" s="37"/>
      <c r="F50" s="37"/>
      <c r="G50" s="37"/>
      <c r="H50" s="37"/>
      <c r="I50" s="37"/>
      <c r="J50" s="37"/>
      <c r="K50" s="37"/>
      <c r="L50" s="61"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29" t="s">
        <v>38</v>
      </c>
      <c r="AJ50" s="37"/>
      <c r="AK50" s="37"/>
      <c r="AL50" s="37"/>
      <c r="AM50" s="70" t="str">
        <f>IF(E20="","",E20)</f>
        <v xml:space="preserve"> Zdeněk Hron</v>
      </c>
      <c r="AN50" s="61"/>
      <c r="AO50" s="61"/>
      <c r="AP50" s="61"/>
      <c r="AQ50" s="37"/>
      <c r="AR50" s="41"/>
      <c r="AS50" s="75"/>
      <c r="AT50" s="76"/>
      <c r="AU50" s="77"/>
      <c r="AV50" s="77"/>
      <c r="AW50" s="77"/>
      <c r="AX50" s="77"/>
      <c r="AY50" s="77"/>
      <c r="AZ50" s="77"/>
      <c r="BA50" s="77"/>
      <c r="BB50" s="77"/>
      <c r="BC50" s="77"/>
      <c r="BD50" s="78"/>
      <c r="BE50" s="35"/>
    </row>
    <row r="51" s="2" customFormat="1" ht="10.8"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1"/>
      <c r="AS51" s="79"/>
      <c r="AT51" s="80"/>
      <c r="AU51" s="81"/>
      <c r="AV51" s="81"/>
      <c r="AW51" s="81"/>
      <c r="AX51" s="81"/>
      <c r="AY51" s="81"/>
      <c r="AZ51" s="81"/>
      <c r="BA51" s="81"/>
      <c r="BB51" s="81"/>
      <c r="BC51" s="81"/>
      <c r="BD51" s="82"/>
      <c r="BE51" s="35"/>
    </row>
    <row r="52" s="2" customFormat="1" ht="29.28" customHeight="1">
      <c r="A52" s="35"/>
      <c r="B52" s="36"/>
      <c r="C52" s="83" t="s">
        <v>57</v>
      </c>
      <c r="D52" s="84"/>
      <c r="E52" s="84"/>
      <c r="F52" s="84"/>
      <c r="G52" s="84"/>
      <c r="H52" s="85"/>
      <c r="I52" s="86" t="s">
        <v>58</v>
      </c>
      <c r="J52" s="84"/>
      <c r="K52" s="84"/>
      <c r="L52" s="84"/>
      <c r="M52" s="84"/>
      <c r="N52" s="84"/>
      <c r="O52" s="84"/>
      <c r="P52" s="84"/>
      <c r="Q52" s="84"/>
      <c r="R52" s="84"/>
      <c r="S52" s="84"/>
      <c r="T52" s="84"/>
      <c r="U52" s="84"/>
      <c r="V52" s="84"/>
      <c r="W52" s="84"/>
      <c r="X52" s="84"/>
      <c r="Y52" s="84"/>
      <c r="Z52" s="84"/>
      <c r="AA52" s="84"/>
      <c r="AB52" s="84"/>
      <c r="AC52" s="84"/>
      <c r="AD52" s="84"/>
      <c r="AE52" s="84"/>
      <c r="AF52" s="84"/>
      <c r="AG52" s="87" t="s">
        <v>59</v>
      </c>
      <c r="AH52" s="84"/>
      <c r="AI52" s="84"/>
      <c r="AJ52" s="84"/>
      <c r="AK52" s="84"/>
      <c r="AL52" s="84"/>
      <c r="AM52" s="84"/>
      <c r="AN52" s="86" t="s">
        <v>60</v>
      </c>
      <c r="AO52" s="84"/>
      <c r="AP52" s="84"/>
      <c r="AQ52" s="88" t="s">
        <v>61</v>
      </c>
      <c r="AR52" s="41"/>
      <c r="AS52" s="89" t="s">
        <v>62</v>
      </c>
      <c r="AT52" s="90" t="s">
        <v>63</v>
      </c>
      <c r="AU52" s="90" t="s">
        <v>64</v>
      </c>
      <c r="AV52" s="90" t="s">
        <v>65</v>
      </c>
      <c r="AW52" s="90" t="s">
        <v>66</v>
      </c>
      <c r="AX52" s="90" t="s">
        <v>67</v>
      </c>
      <c r="AY52" s="90" t="s">
        <v>68</v>
      </c>
      <c r="AZ52" s="90" t="s">
        <v>69</v>
      </c>
      <c r="BA52" s="90" t="s">
        <v>70</v>
      </c>
      <c r="BB52" s="90" t="s">
        <v>71</v>
      </c>
      <c r="BC52" s="90" t="s">
        <v>72</v>
      </c>
      <c r="BD52" s="91" t="s">
        <v>73</v>
      </c>
      <c r="BE52" s="35"/>
    </row>
    <row r="53" s="2" customFormat="1" ht="10.8"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1"/>
      <c r="AS53" s="92"/>
      <c r="AT53" s="93"/>
      <c r="AU53" s="93"/>
      <c r="AV53" s="93"/>
      <c r="AW53" s="93"/>
      <c r="AX53" s="93"/>
      <c r="AY53" s="93"/>
      <c r="AZ53" s="93"/>
      <c r="BA53" s="93"/>
      <c r="BB53" s="93"/>
      <c r="BC53" s="93"/>
      <c r="BD53" s="94"/>
      <c r="BE53" s="35"/>
    </row>
    <row r="54" s="6" customFormat="1" ht="32.4" customHeight="1">
      <c r="A54" s="6"/>
      <c r="B54" s="95"/>
      <c r="C54" s="96" t="s">
        <v>74</v>
      </c>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c r="AE54" s="97"/>
      <c r="AF54" s="97"/>
      <c r="AG54" s="98">
        <f>ROUND(AG55+AG67+AG68+AG72+AG75,2)</f>
        <v>0</v>
      </c>
      <c r="AH54" s="98"/>
      <c r="AI54" s="98"/>
      <c r="AJ54" s="98"/>
      <c r="AK54" s="98"/>
      <c r="AL54" s="98"/>
      <c r="AM54" s="98"/>
      <c r="AN54" s="99">
        <f>SUM(AG54,AT54)</f>
        <v>0</v>
      </c>
      <c r="AO54" s="99"/>
      <c r="AP54" s="99"/>
      <c r="AQ54" s="100" t="s">
        <v>20</v>
      </c>
      <c r="AR54" s="101"/>
      <c r="AS54" s="102">
        <f>ROUND(AS55+AS67+AS68+AS72+AS75,2)</f>
        <v>0</v>
      </c>
      <c r="AT54" s="103">
        <f>ROUND(SUM(AV54:AW54),2)</f>
        <v>0</v>
      </c>
      <c r="AU54" s="104">
        <f>ROUND(AU55+AU67+AU68+AU72+AU75,5)</f>
        <v>0</v>
      </c>
      <c r="AV54" s="103">
        <f>ROUND(AZ54*L29,2)</f>
        <v>0</v>
      </c>
      <c r="AW54" s="103">
        <f>ROUND(BA54*L30,2)</f>
        <v>0</v>
      </c>
      <c r="AX54" s="103">
        <f>ROUND(BB54*L29,2)</f>
        <v>0</v>
      </c>
      <c r="AY54" s="103">
        <f>ROUND(BC54*L30,2)</f>
        <v>0</v>
      </c>
      <c r="AZ54" s="103">
        <f>ROUND(AZ55+AZ67+AZ68+AZ72+AZ75,2)</f>
        <v>0</v>
      </c>
      <c r="BA54" s="103">
        <f>ROUND(BA55+BA67+BA68+BA72+BA75,2)</f>
        <v>0</v>
      </c>
      <c r="BB54" s="103">
        <f>ROUND(BB55+BB67+BB68+BB72+BB75,2)</f>
        <v>0</v>
      </c>
      <c r="BC54" s="103">
        <f>ROUND(BC55+BC67+BC68+BC72+BC75,2)</f>
        <v>0</v>
      </c>
      <c r="BD54" s="105">
        <f>ROUND(BD55+BD67+BD68+BD72+BD75,2)</f>
        <v>0</v>
      </c>
      <c r="BE54" s="6"/>
      <c r="BS54" s="106" t="s">
        <v>75</v>
      </c>
      <c r="BT54" s="106" t="s">
        <v>76</v>
      </c>
      <c r="BU54" s="107" t="s">
        <v>77</v>
      </c>
      <c r="BV54" s="106" t="s">
        <v>78</v>
      </c>
      <c r="BW54" s="106" t="s">
        <v>5</v>
      </c>
      <c r="BX54" s="106" t="s">
        <v>79</v>
      </c>
      <c r="CL54" s="106" t="s">
        <v>20</v>
      </c>
    </row>
    <row r="55" s="7" customFormat="1" ht="24.75" customHeight="1">
      <c r="A55" s="7"/>
      <c r="B55" s="108"/>
      <c r="C55" s="109"/>
      <c r="D55" s="110" t="s">
        <v>80</v>
      </c>
      <c r="E55" s="110"/>
      <c r="F55" s="110"/>
      <c r="G55" s="110"/>
      <c r="H55" s="110"/>
      <c r="I55" s="111"/>
      <c r="J55" s="110" t="s">
        <v>81</v>
      </c>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2">
        <f>ROUND(AG56+AG57+AG58+AG61+AG62+AG66,2)</f>
        <v>0</v>
      </c>
      <c r="AH55" s="111"/>
      <c r="AI55" s="111"/>
      <c r="AJ55" s="111"/>
      <c r="AK55" s="111"/>
      <c r="AL55" s="111"/>
      <c r="AM55" s="111"/>
      <c r="AN55" s="113">
        <f>SUM(AG55,AT55)</f>
        <v>0</v>
      </c>
      <c r="AO55" s="111"/>
      <c r="AP55" s="111"/>
      <c r="AQ55" s="114" t="s">
        <v>82</v>
      </c>
      <c r="AR55" s="115"/>
      <c r="AS55" s="116">
        <f>ROUND(AS56+AS57+AS58+AS61+AS62+AS66,2)</f>
        <v>0</v>
      </c>
      <c r="AT55" s="117">
        <f>ROUND(SUM(AV55:AW55),2)</f>
        <v>0</v>
      </c>
      <c r="AU55" s="118">
        <f>ROUND(AU56+AU57+AU58+AU61+AU62+AU66,5)</f>
        <v>0</v>
      </c>
      <c r="AV55" s="117">
        <f>ROUND(AZ55*L29,2)</f>
        <v>0</v>
      </c>
      <c r="AW55" s="117">
        <f>ROUND(BA55*L30,2)</f>
        <v>0</v>
      </c>
      <c r="AX55" s="117">
        <f>ROUND(BB55*L29,2)</f>
        <v>0</v>
      </c>
      <c r="AY55" s="117">
        <f>ROUND(BC55*L30,2)</f>
        <v>0</v>
      </c>
      <c r="AZ55" s="117">
        <f>ROUND(AZ56+AZ57+AZ58+AZ61+AZ62+AZ66,2)</f>
        <v>0</v>
      </c>
      <c r="BA55" s="117">
        <f>ROUND(BA56+BA57+BA58+BA61+BA62+BA66,2)</f>
        <v>0</v>
      </c>
      <c r="BB55" s="117">
        <f>ROUND(BB56+BB57+BB58+BB61+BB62+BB66,2)</f>
        <v>0</v>
      </c>
      <c r="BC55" s="117">
        <f>ROUND(BC56+BC57+BC58+BC61+BC62+BC66,2)</f>
        <v>0</v>
      </c>
      <c r="BD55" s="119">
        <f>ROUND(BD56+BD57+BD58+BD61+BD62+BD66,2)</f>
        <v>0</v>
      </c>
      <c r="BE55" s="7"/>
      <c r="BS55" s="120" t="s">
        <v>75</v>
      </c>
      <c r="BT55" s="120" t="s">
        <v>22</v>
      </c>
      <c r="BU55" s="120" t="s">
        <v>77</v>
      </c>
      <c r="BV55" s="120" t="s">
        <v>78</v>
      </c>
      <c r="BW55" s="120" t="s">
        <v>83</v>
      </c>
      <c r="BX55" s="120" t="s">
        <v>5</v>
      </c>
      <c r="CL55" s="120" t="s">
        <v>20</v>
      </c>
      <c r="CM55" s="120" t="s">
        <v>84</v>
      </c>
    </row>
    <row r="56" s="4" customFormat="1" ht="23.25" customHeight="1">
      <c r="A56" s="121" t="s">
        <v>85</v>
      </c>
      <c r="B56" s="60"/>
      <c r="C56" s="122"/>
      <c r="D56" s="122"/>
      <c r="E56" s="123" t="s">
        <v>86</v>
      </c>
      <c r="F56" s="123"/>
      <c r="G56" s="123"/>
      <c r="H56" s="123"/>
      <c r="I56" s="123"/>
      <c r="J56" s="122"/>
      <c r="K56" s="123" t="s">
        <v>87</v>
      </c>
      <c r="L56" s="123"/>
      <c r="M56" s="123"/>
      <c r="N56" s="123"/>
      <c r="O56" s="123"/>
      <c r="P56" s="123"/>
      <c r="Q56" s="123"/>
      <c r="R56" s="123"/>
      <c r="S56" s="123"/>
      <c r="T56" s="123"/>
      <c r="U56" s="123"/>
      <c r="V56" s="123"/>
      <c r="W56" s="123"/>
      <c r="X56" s="123"/>
      <c r="Y56" s="123"/>
      <c r="Z56" s="123"/>
      <c r="AA56" s="123"/>
      <c r="AB56" s="123"/>
      <c r="AC56" s="123"/>
      <c r="AD56" s="123"/>
      <c r="AE56" s="123"/>
      <c r="AF56" s="123"/>
      <c r="AG56" s="124">
        <f>'01.1 - zemní práce a kabe...'!J32</f>
        <v>0</v>
      </c>
      <c r="AH56" s="122"/>
      <c r="AI56" s="122"/>
      <c r="AJ56" s="122"/>
      <c r="AK56" s="122"/>
      <c r="AL56" s="122"/>
      <c r="AM56" s="122"/>
      <c r="AN56" s="124">
        <f>SUM(AG56,AT56)</f>
        <v>0</v>
      </c>
      <c r="AO56" s="122"/>
      <c r="AP56" s="122"/>
      <c r="AQ56" s="125" t="s">
        <v>88</v>
      </c>
      <c r="AR56" s="62"/>
      <c r="AS56" s="126">
        <v>0</v>
      </c>
      <c r="AT56" s="127">
        <f>ROUND(SUM(AV56:AW56),2)</f>
        <v>0</v>
      </c>
      <c r="AU56" s="128">
        <f>'01.1 - zemní práce a kabe...'!P87</f>
        <v>0</v>
      </c>
      <c r="AV56" s="127">
        <f>'01.1 - zemní práce a kabe...'!J35</f>
        <v>0</v>
      </c>
      <c r="AW56" s="127">
        <f>'01.1 - zemní práce a kabe...'!J36</f>
        <v>0</v>
      </c>
      <c r="AX56" s="127">
        <f>'01.1 - zemní práce a kabe...'!J37</f>
        <v>0</v>
      </c>
      <c r="AY56" s="127">
        <f>'01.1 - zemní práce a kabe...'!J38</f>
        <v>0</v>
      </c>
      <c r="AZ56" s="127">
        <f>'01.1 - zemní práce a kabe...'!F35</f>
        <v>0</v>
      </c>
      <c r="BA56" s="127">
        <f>'01.1 - zemní práce a kabe...'!F36</f>
        <v>0</v>
      </c>
      <c r="BB56" s="127">
        <f>'01.1 - zemní práce a kabe...'!F37</f>
        <v>0</v>
      </c>
      <c r="BC56" s="127">
        <f>'01.1 - zemní práce a kabe...'!F38</f>
        <v>0</v>
      </c>
      <c r="BD56" s="129">
        <f>'01.1 - zemní práce a kabe...'!F39</f>
        <v>0</v>
      </c>
      <c r="BE56" s="4"/>
      <c r="BT56" s="130" t="s">
        <v>84</v>
      </c>
      <c r="BV56" s="130" t="s">
        <v>78</v>
      </c>
      <c r="BW56" s="130" t="s">
        <v>89</v>
      </c>
      <c r="BX56" s="130" t="s">
        <v>83</v>
      </c>
      <c r="CL56" s="130" t="s">
        <v>20</v>
      </c>
    </row>
    <row r="57" s="4" customFormat="1" ht="16.5" customHeight="1">
      <c r="A57" s="121" t="s">
        <v>85</v>
      </c>
      <c r="B57" s="60"/>
      <c r="C57" s="122"/>
      <c r="D57" s="122"/>
      <c r="E57" s="123" t="s">
        <v>90</v>
      </c>
      <c r="F57" s="123"/>
      <c r="G57" s="123"/>
      <c r="H57" s="123"/>
      <c r="I57" s="123"/>
      <c r="J57" s="122"/>
      <c r="K57" s="123" t="s">
        <v>91</v>
      </c>
      <c r="L57" s="123"/>
      <c r="M57" s="123"/>
      <c r="N57" s="123"/>
      <c r="O57" s="123"/>
      <c r="P57" s="123"/>
      <c r="Q57" s="123"/>
      <c r="R57" s="123"/>
      <c r="S57" s="123"/>
      <c r="T57" s="123"/>
      <c r="U57" s="123"/>
      <c r="V57" s="123"/>
      <c r="W57" s="123"/>
      <c r="X57" s="123"/>
      <c r="Y57" s="123"/>
      <c r="Z57" s="123"/>
      <c r="AA57" s="123"/>
      <c r="AB57" s="123"/>
      <c r="AC57" s="123"/>
      <c r="AD57" s="123"/>
      <c r="AE57" s="123"/>
      <c r="AF57" s="123"/>
      <c r="AG57" s="124">
        <f>'01.2 - stavební část'!J32</f>
        <v>0</v>
      </c>
      <c r="AH57" s="122"/>
      <c r="AI57" s="122"/>
      <c r="AJ57" s="122"/>
      <c r="AK57" s="122"/>
      <c r="AL57" s="122"/>
      <c r="AM57" s="122"/>
      <c r="AN57" s="124">
        <f>SUM(AG57,AT57)</f>
        <v>0</v>
      </c>
      <c r="AO57" s="122"/>
      <c r="AP57" s="122"/>
      <c r="AQ57" s="125" t="s">
        <v>88</v>
      </c>
      <c r="AR57" s="62"/>
      <c r="AS57" s="126">
        <v>0</v>
      </c>
      <c r="AT57" s="127">
        <f>ROUND(SUM(AV57:AW57),2)</f>
        <v>0</v>
      </c>
      <c r="AU57" s="128">
        <f>'01.2 - stavební část'!P86</f>
        <v>0</v>
      </c>
      <c r="AV57" s="127">
        <f>'01.2 - stavební část'!J35</f>
        <v>0</v>
      </c>
      <c r="AW57" s="127">
        <f>'01.2 - stavební část'!J36</f>
        <v>0</v>
      </c>
      <c r="AX57" s="127">
        <f>'01.2 - stavební část'!J37</f>
        <v>0</v>
      </c>
      <c r="AY57" s="127">
        <f>'01.2 - stavební část'!J38</f>
        <v>0</v>
      </c>
      <c r="AZ57" s="127">
        <f>'01.2 - stavební část'!F35</f>
        <v>0</v>
      </c>
      <c r="BA57" s="127">
        <f>'01.2 - stavební část'!F36</f>
        <v>0</v>
      </c>
      <c r="BB57" s="127">
        <f>'01.2 - stavební část'!F37</f>
        <v>0</v>
      </c>
      <c r="BC57" s="127">
        <f>'01.2 - stavební část'!F38</f>
        <v>0</v>
      </c>
      <c r="BD57" s="129">
        <f>'01.2 - stavební část'!F39</f>
        <v>0</v>
      </c>
      <c r="BE57" s="4"/>
      <c r="BT57" s="130" t="s">
        <v>84</v>
      </c>
      <c r="BV57" s="130" t="s">
        <v>78</v>
      </c>
      <c r="BW57" s="130" t="s">
        <v>92</v>
      </c>
      <c r="BX57" s="130" t="s">
        <v>83</v>
      </c>
      <c r="CL57" s="130" t="s">
        <v>20</v>
      </c>
    </row>
    <row r="58" s="4" customFormat="1" ht="16.5" customHeight="1">
      <c r="A58" s="4"/>
      <c r="B58" s="60"/>
      <c r="C58" s="122"/>
      <c r="D58" s="122"/>
      <c r="E58" s="123" t="s">
        <v>93</v>
      </c>
      <c r="F58" s="123"/>
      <c r="G58" s="123"/>
      <c r="H58" s="123"/>
      <c r="I58" s="123"/>
      <c r="J58" s="122"/>
      <c r="K58" s="123" t="s">
        <v>94</v>
      </c>
      <c r="L58" s="123"/>
      <c r="M58" s="123"/>
      <c r="N58" s="123"/>
      <c r="O58" s="123"/>
      <c r="P58" s="123"/>
      <c r="Q58" s="123"/>
      <c r="R58" s="123"/>
      <c r="S58" s="123"/>
      <c r="T58" s="123"/>
      <c r="U58" s="123"/>
      <c r="V58" s="123"/>
      <c r="W58" s="123"/>
      <c r="X58" s="123"/>
      <c r="Y58" s="123"/>
      <c r="Z58" s="123"/>
      <c r="AA58" s="123"/>
      <c r="AB58" s="123"/>
      <c r="AC58" s="123"/>
      <c r="AD58" s="123"/>
      <c r="AE58" s="123"/>
      <c r="AF58" s="123"/>
      <c r="AG58" s="131">
        <f>ROUND(SUM(AG59:AG60),2)</f>
        <v>0</v>
      </c>
      <c r="AH58" s="122"/>
      <c r="AI58" s="122"/>
      <c r="AJ58" s="122"/>
      <c r="AK58" s="122"/>
      <c r="AL58" s="122"/>
      <c r="AM58" s="122"/>
      <c r="AN58" s="124">
        <f>SUM(AG58,AT58)</f>
        <v>0</v>
      </c>
      <c r="AO58" s="122"/>
      <c r="AP58" s="122"/>
      <c r="AQ58" s="125" t="s">
        <v>88</v>
      </c>
      <c r="AR58" s="62"/>
      <c r="AS58" s="126">
        <f>ROUND(SUM(AS59:AS60),2)</f>
        <v>0</v>
      </c>
      <c r="AT58" s="127">
        <f>ROUND(SUM(AV58:AW58),2)</f>
        <v>0</v>
      </c>
      <c r="AU58" s="128">
        <f>ROUND(SUM(AU59:AU60),5)</f>
        <v>0</v>
      </c>
      <c r="AV58" s="127">
        <f>ROUND(AZ58*L29,2)</f>
        <v>0</v>
      </c>
      <c r="AW58" s="127">
        <f>ROUND(BA58*L30,2)</f>
        <v>0</v>
      </c>
      <c r="AX58" s="127">
        <f>ROUND(BB58*L29,2)</f>
        <v>0</v>
      </c>
      <c r="AY58" s="127">
        <f>ROUND(BC58*L30,2)</f>
        <v>0</v>
      </c>
      <c r="AZ58" s="127">
        <f>ROUND(SUM(AZ59:AZ60),2)</f>
        <v>0</v>
      </c>
      <c r="BA58" s="127">
        <f>ROUND(SUM(BA59:BA60),2)</f>
        <v>0</v>
      </c>
      <c r="BB58" s="127">
        <f>ROUND(SUM(BB59:BB60),2)</f>
        <v>0</v>
      </c>
      <c r="BC58" s="127">
        <f>ROUND(SUM(BC59:BC60),2)</f>
        <v>0</v>
      </c>
      <c r="BD58" s="129">
        <f>ROUND(SUM(BD59:BD60),2)</f>
        <v>0</v>
      </c>
      <c r="BE58" s="4"/>
      <c r="BS58" s="130" t="s">
        <v>75</v>
      </c>
      <c r="BT58" s="130" t="s">
        <v>84</v>
      </c>
      <c r="BU58" s="130" t="s">
        <v>77</v>
      </c>
      <c r="BV58" s="130" t="s">
        <v>78</v>
      </c>
      <c r="BW58" s="130" t="s">
        <v>95</v>
      </c>
      <c r="BX58" s="130" t="s">
        <v>83</v>
      </c>
      <c r="CL58" s="130" t="s">
        <v>20</v>
      </c>
    </row>
    <row r="59" s="4" customFormat="1" ht="16.5" customHeight="1">
      <c r="A59" s="121" t="s">
        <v>85</v>
      </c>
      <c r="B59" s="60"/>
      <c r="C59" s="122"/>
      <c r="D59" s="122"/>
      <c r="E59" s="122"/>
      <c r="F59" s="123" t="s">
        <v>96</v>
      </c>
      <c r="G59" s="123"/>
      <c r="H59" s="123"/>
      <c r="I59" s="123"/>
      <c r="J59" s="123"/>
      <c r="K59" s="122"/>
      <c r="L59" s="123" t="s">
        <v>97</v>
      </c>
      <c r="M59" s="123"/>
      <c r="N59" s="123"/>
      <c r="O59" s="123"/>
      <c r="P59" s="123"/>
      <c r="Q59" s="123"/>
      <c r="R59" s="123"/>
      <c r="S59" s="123"/>
      <c r="T59" s="123"/>
      <c r="U59" s="123"/>
      <c r="V59" s="123"/>
      <c r="W59" s="123"/>
      <c r="X59" s="123"/>
      <c r="Y59" s="123"/>
      <c r="Z59" s="123"/>
      <c r="AA59" s="123"/>
      <c r="AB59" s="123"/>
      <c r="AC59" s="123"/>
      <c r="AD59" s="123"/>
      <c r="AE59" s="123"/>
      <c r="AF59" s="123"/>
      <c r="AG59" s="124">
        <f>'01.3.1 - VRN technologick...'!J34</f>
        <v>0</v>
      </c>
      <c r="AH59" s="122"/>
      <c r="AI59" s="122"/>
      <c r="AJ59" s="122"/>
      <c r="AK59" s="122"/>
      <c r="AL59" s="122"/>
      <c r="AM59" s="122"/>
      <c r="AN59" s="124">
        <f>SUM(AG59,AT59)</f>
        <v>0</v>
      </c>
      <c r="AO59" s="122"/>
      <c r="AP59" s="122"/>
      <c r="AQ59" s="125" t="s">
        <v>88</v>
      </c>
      <c r="AR59" s="62"/>
      <c r="AS59" s="126">
        <v>0</v>
      </c>
      <c r="AT59" s="127">
        <f>ROUND(SUM(AV59:AW59),2)</f>
        <v>0</v>
      </c>
      <c r="AU59" s="128">
        <f>'01.3.1 - VRN technologick...'!P92</f>
        <v>0</v>
      </c>
      <c r="AV59" s="127">
        <f>'01.3.1 - VRN technologick...'!J37</f>
        <v>0</v>
      </c>
      <c r="AW59" s="127">
        <f>'01.3.1 - VRN technologick...'!J38</f>
        <v>0</v>
      </c>
      <c r="AX59" s="127">
        <f>'01.3.1 - VRN technologick...'!J39</f>
        <v>0</v>
      </c>
      <c r="AY59" s="127">
        <f>'01.3.1 - VRN technologick...'!J40</f>
        <v>0</v>
      </c>
      <c r="AZ59" s="127">
        <f>'01.3.1 - VRN technologick...'!F37</f>
        <v>0</v>
      </c>
      <c r="BA59" s="127">
        <f>'01.3.1 - VRN technologick...'!F38</f>
        <v>0</v>
      </c>
      <c r="BB59" s="127">
        <f>'01.3.1 - VRN technologick...'!F39</f>
        <v>0</v>
      </c>
      <c r="BC59" s="127">
        <f>'01.3.1 - VRN technologick...'!F40</f>
        <v>0</v>
      </c>
      <c r="BD59" s="129">
        <f>'01.3.1 - VRN technologick...'!F41</f>
        <v>0</v>
      </c>
      <c r="BE59" s="4"/>
      <c r="BT59" s="130" t="s">
        <v>98</v>
      </c>
      <c r="BV59" s="130" t="s">
        <v>78</v>
      </c>
      <c r="BW59" s="130" t="s">
        <v>99</v>
      </c>
      <c r="BX59" s="130" t="s">
        <v>95</v>
      </c>
      <c r="CL59" s="130" t="s">
        <v>20</v>
      </c>
    </row>
    <row r="60" s="4" customFormat="1" ht="16.5" customHeight="1">
      <c r="A60" s="121" t="s">
        <v>85</v>
      </c>
      <c r="B60" s="60"/>
      <c r="C60" s="122"/>
      <c r="D60" s="122"/>
      <c r="E60" s="122"/>
      <c r="F60" s="123" t="s">
        <v>100</v>
      </c>
      <c r="G60" s="123"/>
      <c r="H60" s="123"/>
      <c r="I60" s="123"/>
      <c r="J60" s="123"/>
      <c r="K60" s="122"/>
      <c r="L60" s="123" t="s">
        <v>101</v>
      </c>
      <c r="M60" s="123"/>
      <c r="N60" s="123"/>
      <c r="O60" s="123"/>
      <c r="P60" s="123"/>
      <c r="Q60" s="123"/>
      <c r="R60" s="123"/>
      <c r="S60" s="123"/>
      <c r="T60" s="123"/>
      <c r="U60" s="123"/>
      <c r="V60" s="123"/>
      <c r="W60" s="123"/>
      <c r="X60" s="123"/>
      <c r="Y60" s="123"/>
      <c r="Z60" s="123"/>
      <c r="AA60" s="123"/>
      <c r="AB60" s="123"/>
      <c r="AC60" s="123"/>
      <c r="AD60" s="123"/>
      <c r="AE60" s="123"/>
      <c r="AF60" s="123"/>
      <c r="AG60" s="124">
        <f>'01.3.2 - VRN stavební část'!J34</f>
        <v>0</v>
      </c>
      <c r="AH60" s="122"/>
      <c r="AI60" s="122"/>
      <c r="AJ60" s="122"/>
      <c r="AK60" s="122"/>
      <c r="AL60" s="122"/>
      <c r="AM60" s="122"/>
      <c r="AN60" s="124">
        <f>SUM(AG60,AT60)</f>
        <v>0</v>
      </c>
      <c r="AO60" s="122"/>
      <c r="AP60" s="122"/>
      <c r="AQ60" s="125" t="s">
        <v>88</v>
      </c>
      <c r="AR60" s="62"/>
      <c r="AS60" s="126">
        <v>0</v>
      </c>
      <c r="AT60" s="127">
        <f>ROUND(SUM(AV60:AW60),2)</f>
        <v>0</v>
      </c>
      <c r="AU60" s="128">
        <f>'01.3.2 - VRN stavební část'!P92</f>
        <v>0</v>
      </c>
      <c r="AV60" s="127">
        <f>'01.3.2 - VRN stavební část'!J37</f>
        <v>0</v>
      </c>
      <c r="AW60" s="127">
        <f>'01.3.2 - VRN stavební část'!J38</f>
        <v>0</v>
      </c>
      <c r="AX60" s="127">
        <f>'01.3.2 - VRN stavební část'!J39</f>
        <v>0</v>
      </c>
      <c r="AY60" s="127">
        <f>'01.3.2 - VRN stavební část'!J40</f>
        <v>0</v>
      </c>
      <c r="AZ60" s="127">
        <f>'01.3.2 - VRN stavební část'!F37</f>
        <v>0</v>
      </c>
      <c r="BA60" s="127">
        <f>'01.3.2 - VRN stavební část'!F38</f>
        <v>0</v>
      </c>
      <c r="BB60" s="127">
        <f>'01.3.2 - VRN stavební část'!F39</f>
        <v>0</v>
      </c>
      <c r="BC60" s="127">
        <f>'01.3.2 - VRN stavební část'!F40</f>
        <v>0</v>
      </c>
      <c r="BD60" s="129">
        <f>'01.3.2 - VRN stavební část'!F41</f>
        <v>0</v>
      </c>
      <c r="BE60" s="4"/>
      <c r="BT60" s="130" t="s">
        <v>98</v>
      </c>
      <c r="BV60" s="130" t="s">
        <v>78</v>
      </c>
      <c r="BW60" s="130" t="s">
        <v>102</v>
      </c>
      <c r="BX60" s="130" t="s">
        <v>95</v>
      </c>
      <c r="CL60" s="130" t="s">
        <v>20</v>
      </c>
    </row>
    <row r="61" s="4" customFormat="1" ht="16.5" customHeight="1">
      <c r="A61" s="121" t="s">
        <v>85</v>
      </c>
      <c r="B61" s="60"/>
      <c r="C61" s="122"/>
      <c r="D61" s="122"/>
      <c r="E61" s="123" t="s">
        <v>103</v>
      </c>
      <c r="F61" s="123"/>
      <c r="G61" s="123"/>
      <c r="H61" s="123"/>
      <c r="I61" s="123"/>
      <c r="J61" s="122"/>
      <c r="K61" s="123" t="s">
        <v>104</v>
      </c>
      <c r="L61" s="123"/>
      <c r="M61" s="123"/>
      <c r="N61" s="123"/>
      <c r="O61" s="123"/>
      <c r="P61" s="123"/>
      <c r="Q61" s="123"/>
      <c r="R61" s="123"/>
      <c r="S61" s="123"/>
      <c r="T61" s="123"/>
      <c r="U61" s="123"/>
      <c r="V61" s="123"/>
      <c r="W61" s="123"/>
      <c r="X61" s="123"/>
      <c r="Y61" s="123"/>
      <c r="Z61" s="123"/>
      <c r="AA61" s="123"/>
      <c r="AB61" s="123"/>
      <c r="AC61" s="123"/>
      <c r="AD61" s="123"/>
      <c r="AE61" s="123"/>
      <c r="AF61" s="123"/>
      <c r="AG61" s="124">
        <f>'02 - montáže a dodávky za...'!J32</f>
        <v>0</v>
      </c>
      <c r="AH61" s="122"/>
      <c r="AI61" s="122"/>
      <c r="AJ61" s="122"/>
      <c r="AK61" s="122"/>
      <c r="AL61" s="122"/>
      <c r="AM61" s="122"/>
      <c r="AN61" s="124">
        <f>SUM(AG61,AT61)</f>
        <v>0</v>
      </c>
      <c r="AO61" s="122"/>
      <c r="AP61" s="122"/>
      <c r="AQ61" s="125" t="s">
        <v>88</v>
      </c>
      <c r="AR61" s="62"/>
      <c r="AS61" s="126">
        <v>0</v>
      </c>
      <c r="AT61" s="127">
        <f>ROUND(SUM(AV61:AW61),2)</f>
        <v>0</v>
      </c>
      <c r="AU61" s="128">
        <f>'02 - montáže a dodávky za...'!P89</f>
        <v>0</v>
      </c>
      <c r="AV61" s="127">
        <f>'02 - montáže a dodávky za...'!J35</f>
        <v>0</v>
      </c>
      <c r="AW61" s="127">
        <f>'02 - montáže a dodávky za...'!J36</f>
        <v>0</v>
      </c>
      <c r="AX61" s="127">
        <f>'02 - montáže a dodávky za...'!J37</f>
        <v>0</v>
      </c>
      <c r="AY61" s="127">
        <f>'02 - montáže a dodávky za...'!J38</f>
        <v>0</v>
      </c>
      <c r="AZ61" s="127">
        <f>'02 - montáže a dodávky za...'!F35</f>
        <v>0</v>
      </c>
      <c r="BA61" s="127">
        <f>'02 - montáže a dodávky za...'!F36</f>
        <v>0</v>
      </c>
      <c r="BB61" s="127">
        <f>'02 - montáže a dodávky za...'!F37</f>
        <v>0</v>
      </c>
      <c r="BC61" s="127">
        <f>'02 - montáže a dodávky za...'!F38</f>
        <v>0</v>
      </c>
      <c r="BD61" s="129">
        <f>'02 - montáže a dodávky za...'!F39</f>
        <v>0</v>
      </c>
      <c r="BE61" s="4"/>
      <c r="BT61" s="130" t="s">
        <v>84</v>
      </c>
      <c r="BV61" s="130" t="s">
        <v>78</v>
      </c>
      <c r="BW61" s="130" t="s">
        <v>105</v>
      </c>
      <c r="BX61" s="130" t="s">
        <v>83</v>
      </c>
      <c r="CL61" s="130" t="s">
        <v>20</v>
      </c>
    </row>
    <row r="62" s="4" customFormat="1" ht="16.5" customHeight="1">
      <c r="A62" s="4"/>
      <c r="B62" s="60"/>
      <c r="C62" s="122"/>
      <c r="D62" s="122"/>
      <c r="E62" s="123" t="s">
        <v>106</v>
      </c>
      <c r="F62" s="123"/>
      <c r="G62" s="123"/>
      <c r="H62" s="123"/>
      <c r="I62" s="123"/>
      <c r="J62" s="122"/>
      <c r="K62" s="123" t="s">
        <v>107</v>
      </c>
      <c r="L62" s="123"/>
      <c r="M62" s="123"/>
      <c r="N62" s="123"/>
      <c r="O62" s="123"/>
      <c r="P62" s="123"/>
      <c r="Q62" s="123"/>
      <c r="R62" s="123"/>
      <c r="S62" s="123"/>
      <c r="T62" s="123"/>
      <c r="U62" s="123"/>
      <c r="V62" s="123"/>
      <c r="W62" s="123"/>
      <c r="X62" s="123"/>
      <c r="Y62" s="123"/>
      <c r="Z62" s="123"/>
      <c r="AA62" s="123"/>
      <c r="AB62" s="123"/>
      <c r="AC62" s="123"/>
      <c r="AD62" s="123"/>
      <c r="AE62" s="123"/>
      <c r="AF62" s="123"/>
      <c r="AG62" s="131">
        <f>ROUND(SUM(AG63:AG65),2)</f>
        <v>0</v>
      </c>
      <c r="AH62" s="122"/>
      <c r="AI62" s="122"/>
      <c r="AJ62" s="122"/>
      <c r="AK62" s="122"/>
      <c r="AL62" s="122"/>
      <c r="AM62" s="122"/>
      <c r="AN62" s="124">
        <f>SUM(AG62,AT62)</f>
        <v>0</v>
      </c>
      <c r="AO62" s="122"/>
      <c r="AP62" s="122"/>
      <c r="AQ62" s="125" t="s">
        <v>88</v>
      </c>
      <c r="AR62" s="62"/>
      <c r="AS62" s="126">
        <f>ROUND(SUM(AS63:AS65),2)</f>
        <v>0</v>
      </c>
      <c r="AT62" s="127">
        <f>ROUND(SUM(AV62:AW62),2)</f>
        <v>0</v>
      </c>
      <c r="AU62" s="128">
        <f>ROUND(SUM(AU63:AU65),5)</f>
        <v>0</v>
      </c>
      <c r="AV62" s="127">
        <f>ROUND(AZ62*L29,2)</f>
        <v>0</v>
      </c>
      <c r="AW62" s="127">
        <f>ROUND(BA62*L30,2)</f>
        <v>0</v>
      </c>
      <c r="AX62" s="127">
        <f>ROUND(BB62*L29,2)</f>
        <v>0</v>
      </c>
      <c r="AY62" s="127">
        <f>ROUND(BC62*L30,2)</f>
        <v>0</v>
      </c>
      <c r="AZ62" s="127">
        <f>ROUND(SUM(AZ63:AZ65),2)</f>
        <v>0</v>
      </c>
      <c r="BA62" s="127">
        <f>ROUND(SUM(BA63:BA65),2)</f>
        <v>0</v>
      </c>
      <c r="BB62" s="127">
        <f>ROUND(SUM(BB63:BB65),2)</f>
        <v>0</v>
      </c>
      <c r="BC62" s="127">
        <f>ROUND(SUM(BC63:BC65),2)</f>
        <v>0</v>
      </c>
      <c r="BD62" s="129">
        <f>ROUND(SUM(BD63:BD65),2)</f>
        <v>0</v>
      </c>
      <c r="BE62" s="4"/>
      <c r="BS62" s="130" t="s">
        <v>75</v>
      </c>
      <c r="BT62" s="130" t="s">
        <v>84</v>
      </c>
      <c r="BU62" s="130" t="s">
        <v>77</v>
      </c>
      <c r="BV62" s="130" t="s">
        <v>78</v>
      </c>
      <c r="BW62" s="130" t="s">
        <v>108</v>
      </c>
      <c r="BX62" s="130" t="s">
        <v>83</v>
      </c>
      <c r="CL62" s="130" t="s">
        <v>20</v>
      </c>
    </row>
    <row r="63" s="4" customFormat="1" ht="16.5" customHeight="1">
      <c r="A63" s="121" t="s">
        <v>85</v>
      </c>
      <c r="B63" s="60"/>
      <c r="C63" s="122"/>
      <c r="D63" s="122"/>
      <c r="E63" s="122"/>
      <c r="F63" s="123" t="s">
        <v>109</v>
      </c>
      <c r="G63" s="123"/>
      <c r="H63" s="123"/>
      <c r="I63" s="123"/>
      <c r="J63" s="123"/>
      <c r="K63" s="122"/>
      <c r="L63" s="123" t="s">
        <v>110</v>
      </c>
      <c r="M63" s="123"/>
      <c r="N63" s="123"/>
      <c r="O63" s="123"/>
      <c r="P63" s="123"/>
      <c r="Q63" s="123"/>
      <c r="R63" s="123"/>
      <c r="S63" s="123"/>
      <c r="T63" s="123"/>
      <c r="U63" s="123"/>
      <c r="V63" s="123"/>
      <c r="W63" s="123"/>
      <c r="X63" s="123"/>
      <c r="Y63" s="123"/>
      <c r="Z63" s="123"/>
      <c r="AA63" s="123"/>
      <c r="AB63" s="123"/>
      <c r="AC63" s="123"/>
      <c r="AD63" s="123"/>
      <c r="AE63" s="123"/>
      <c r="AF63" s="123"/>
      <c r="AG63" s="124">
        <f>'03.1 - zkoušky a revize'!J34</f>
        <v>0</v>
      </c>
      <c r="AH63" s="122"/>
      <c r="AI63" s="122"/>
      <c r="AJ63" s="122"/>
      <c r="AK63" s="122"/>
      <c r="AL63" s="122"/>
      <c r="AM63" s="122"/>
      <c r="AN63" s="124">
        <f>SUM(AG63,AT63)</f>
        <v>0</v>
      </c>
      <c r="AO63" s="122"/>
      <c r="AP63" s="122"/>
      <c r="AQ63" s="125" t="s">
        <v>88</v>
      </c>
      <c r="AR63" s="62"/>
      <c r="AS63" s="126">
        <v>0</v>
      </c>
      <c r="AT63" s="127">
        <f>ROUND(SUM(AV63:AW63),2)</f>
        <v>0</v>
      </c>
      <c r="AU63" s="128">
        <f>'03.1 - zkoušky a revize'!P91</f>
        <v>0</v>
      </c>
      <c r="AV63" s="127">
        <f>'03.1 - zkoušky a revize'!J37</f>
        <v>0</v>
      </c>
      <c r="AW63" s="127">
        <f>'03.1 - zkoušky a revize'!J38</f>
        <v>0</v>
      </c>
      <c r="AX63" s="127">
        <f>'03.1 - zkoušky a revize'!J39</f>
        <v>0</v>
      </c>
      <c r="AY63" s="127">
        <f>'03.1 - zkoušky a revize'!J40</f>
        <v>0</v>
      </c>
      <c r="AZ63" s="127">
        <f>'03.1 - zkoušky a revize'!F37</f>
        <v>0</v>
      </c>
      <c r="BA63" s="127">
        <f>'03.1 - zkoušky a revize'!F38</f>
        <v>0</v>
      </c>
      <c r="BB63" s="127">
        <f>'03.1 - zkoušky a revize'!F39</f>
        <v>0</v>
      </c>
      <c r="BC63" s="127">
        <f>'03.1 - zkoušky a revize'!F40</f>
        <v>0</v>
      </c>
      <c r="BD63" s="129">
        <f>'03.1 - zkoušky a revize'!F41</f>
        <v>0</v>
      </c>
      <c r="BE63" s="4"/>
      <c r="BT63" s="130" t="s">
        <v>98</v>
      </c>
      <c r="BV63" s="130" t="s">
        <v>78</v>
      </c>
      <c r="BW63" s="130" t="s">
        <v>111</v>
      </c>
      <c r="BX63" s="130" t="s">
        <v>108</v>
      </c>
      <c r="CL63" s="130" t="s">
        <v>20</v>
      </c>
    </row>
    <row r="64" s="4" customFormat="1" ht="16.5" customHeight="1">
      <c r="A64" s="121" t="s">
        <v>85</v>
      </c>
      <c r="B64" s="60"/>
      <c r="C64" s="122"/>
      <c r="D64" s="122"/>
      <c r="E64" s="122"/>
      <c r="F64" s="123" t="s">
        <v>112</v>
      </c>
      <c r="G64" s="123"/>
      <c r="H64" s="123"/>
      <c r="I64" s="123"/>
      <c r="J64" s="123"/>
      <c r="K64" s="122"/>
      <c r="L64" s="123" t="s">
        <v>97</v>
      </c>
      <c r="M64" s="123"/>
      <c r="N64" s="123"/>
      <c r="O64" s="123"/>
      <c r="P64" s="123"/>
      <c r="Q64" s="123"/>
      <c r="R64" s="123"/>
      <c r="S64" s="123"/>
      <c r="T64" s="123"/>
      <c r="U64" s="123"/>
      <c r="V64" s="123"/>
      <c r="W64" s="123"/>
      <c r="X64" s="123"/>
      <c r="Y64" s="123"/>
      <c r="Z64" s="123"/>
      <c r="AA64" s="123"/>
      <c r="AB64" s="123"/>
      <c r="AC64" s="123"/>
      <c r="AD64" s="123"/>
      <c r="AE64" s="123"/>
      <c r="AF64" s="123"/>
      <c r="AG64" s="124">
        <f>'03.2 - VRN technologická ...'!J34</f>
        <v>0</v>
      </c>
      <c r="AH64" s="122"/>
      <c r="AI64" s="122"/>
      <c r="AJ64" s="122"/>
      <c r="AK64" s="122"/>
      <c r="AL64" s="122"/>
      <c r="AM64" s="122"/>
      <c r="AN64" s="124">
        <f>SUM(AG64,AT64)</f>
        <v>0</v>
      </c>
      <c r="AO64" s="122"/>
      <c r="AP64" s="122"/>
      <c r="AQ64" s="125" t="s">
        <v>88</v>
      </c>
      <c r="AR64" s="62"/>
      <c r="AS64" s="126">
        <v>0</v>
      </c>
      <c r="AT64" s="127">
        <f>ROUND(SUM(AV64:AW64),2)</f>
        <v>0</v>
      </c>
      <c r="AU64" s="128">
        <f>'03.2 - VRN technologická ...'!P91</f>
        <v>0</v>
      </c>
      <c r="AV64" s="127">
        <f>'03.2 - VRN technologická ...'!J37</f>
        <v>0</v>
      </c>
      <c r="AW64" s="127">
        <f>'03.2 - VRN technologická ...'!J38</f>
        <v>0</v>
      </c>
      <c r="AX64" s="127">
        <f>'03.2 - VRN technologická ...'!J39</f>
        <v>0</v>
      </c>
      <c r="AY64" s="127">
        <f>'03.2 - VRN technologická ...'!J40</f>
        <v>0</v>
      </c>
      <c r="AZ64" s="127">
        <f>'03.2 - VRN technologická ...'!F37</f>
        <v>0</v>
      </c>
      <c r="BA64" s="127">
        <f>'03.2 - VRN technologická ...'!F38</f>
        <v>0</v>
      </c>
      <c r="BB64" s="127">
        <f>'03.2 - VRN technologická ...'!F39</f>
        <v>0</v>
      </c>
      <c r="BC64" s="127">
        <f>'03.2 - VRN technologická ...'!F40</f>
        <v>0</v>
      </c>
      <c r="BD64" s="129">
        <f>'03.2 - VRN technologická ...'!F41</f>
        <v>0</v>
      </c>
      <c r="BE64" s="4"/>
      <c r="BT64" s="130" t="s">
        <v>98</v>
      </c>
      <c r="BV64" s="130" t="s">
        <v>78</v>
      </c>
      <c r="BW64" s="130" t="s">
        <v>113</v>
      </c>
      <c r="BX64" s="130" t="s">
        <v>108</v>
      </c>
      <c r="CL64" s="130" t="s">
        <v>20</v>
      </c>
    </row>
    <row r="65" s="4" customFormat="1" ht="16.5" customHeight="1">
      <c r="A65" s="121" t="s">
        <v>85</v>
      </c>
      <c r="B65" s="60"/>
      <c r="C65" s="122"/>
      <c r="D65" s="122"/>
      <c r="E65" s="122"/>
      <c r="F65" s="123" t="s">
        <v>114</v>
      </c>
      <c r="G65" s="123"/>
      <c r="H65" s="123"/>
      <c r="I65" s="123"/>
      <c r="J65" s="123"/>
      <c r="K65" s="122"/>
      <c r="L65" s="123" t="s">
        <v>101</v>
      </c>
      <c r="M65" s="123"/>
      <c r="N65" s="123"/>
      <c r="O65" s="123"/>
      <c r="P65" s="123"/>
      <c r="Q65" s="123"/>
      <c r="R65" s="123"/>
      <c r="S65" s="123"/>
      <c r="T65" s="123"/>
      <c r="U65" s="123"/>
      <c r="V65" s="123"/>
      <c r="W65" s="123"/>
      <c r="X65" s="123"/>
      <c r="Y65" s="123"/>
      <c r="Z65" s="123"/>
      <c r="AA65" s="123"/>
      <c r="AB65" s="123"/>
      <c r="AC65" s="123"/>
      <c r="AD65" s="123"/>
      <c r="AE65" s="123"/>
      <c r="AF65" s="123"/>
      <c r="AG65" s="124">
        <f>'03.3 - VRN stavební část'!J34</f>
        <v>0</v>
      </c>
      <c r="AH65" s="122"/>
      <c r="AI65" s="122"/>
      <c r="AJ65" s="122"/>
      <c r="AK65" s="122"/>
      <c r="AL65" s="122"/>
      <c r="AM65" s="122"/>
      <c r="AN65" s="124">
        <f>SUM(AG65,AT65)</f>
        <v>0</v>
      </c>
      <c r="AO65" s="122"/>
      <c r="AP65" s="122"/>
      <c r="AQ65" s="125" t="s">
        <v>88</v>
      </c>
      <c r="AR65" s="62"/>
      <c r="AS65" s="126">
        <v>0</v>
      </c>
      <c r="AT65" s="127">
        <f>ROUND(SUM(AV65:AW65),2)</f>
        <v>0</v>
      </c>
      <c r="AU65" s="128">
        <f>'03.3 - VRN stavební část'!P91</f>
        <v>0</v>
      </c>
      <c r="AV65" s="127">
        <f>'03.3 - VRN stavební část'!J37</f>
        <v>0</v>
      </c>
      <c r="AW65" s="127">
        <f>'03.3 - VRN stavební část'!J38</f>
        <v>0</v>
      </c>
      <c r="AX65" s="127">
        <f>'03.3 - VRN stavební část'!J39</f>
        <v>0</v>
      </c>
      <c r="AY65" s="127">
        <f>'03.3 - VRN stavební část'!J40</f>
        <v>0</v>
      </c>
      <c r="AZ65" s="127">
        <f>'03.3 - VRN stavební část'!F37</f>
        <v>0</v>
      </c>
      <c r="BA65" s="127">
        <f>'03.3 - VRN stavební část'!F38</f>
        <v>0</v>
      </c>
      <c r="BB65" s="127">
        <f>'03.3 - VRN stavební část'!F39</f>
        <v>0</v>
      </c>
      <c r="BC65" s="127">
        <f>'03.3 - VRN stavební část'!F40</f>
        <v>0</v>
      </c>
      <c r="BD65" s="129">
        <f>'03.3 - VRN stavební část'!F41</f>
        <v>0</v>
      </c>
      <c r="BE65" s="4"/>
      <c r="BT65" s="130" t="s">
        <v>98</v>
      </c>
      <c r="BV65" s="130" t="s">
        <v>78</v>
      </c>
      <c r="BW65" s="130" t="s">
        <v>115</v>
      </c>
      <c r="BX65" s="130" t="s">
        <v>108</v>
      </c>
      <c r="CL65" s="130" t="s">
        <v>20</v>
      </c>
    </row>
    <row r="66" s="4" customFormat="1" ht="23.25" customHeight="1">
      <c r="A66" s="121" t="s">
        <v>85</v>
      </c>
      <c r="B66" s="60"/>
      <c r="C66" s="122"/>
      <c r="D66" s="122"/>
      <c r="E66" s="123" t="s">
        <v>116</v>
      </c>
      <c r="F66" s="123"/>
      <c r="G66" s="123"/>
      <c r="H66" s="123"/>
      <c r="I66" s="123"/>
      <c r="J66" s="122"/>
      <c r="K66" s="123" t="s">
        <v>117</v>
      </c>
      <c r="L66" s="123"/>
      <c r="M66" s="123"/>
      <c r="N66" s="123"/>
      <c r="O66" s="123"/>
      <c r="P66" s="123"/>
      <c r="Q66" s="123"/>
      <c r="R66" s="123"/>
      <c r="S66" s="123"/>
      <c r="T66" s="123"/>
      <c r="U66" s="123"/>
      <c r="V66" s="123"/>
      <c r="W66" s="123"/>
      <c r="X66" s="123"/>
      <c r="Y66" s="123"/>
      <c r="Z66" s="123"/>
      <c r="AA66" s="123"/>
      <c r="AB66" s="123"/>
      <c r="AC66" s="123"/>
      <c r="AD66" s="123"/>
      <c r="AE66" s="123"/>
      <c r="AF66" s="123"/>
      <c r="AG66" s="124">
        <f>'04 - N E O C E Ň O V A T ...'!J32</f>
        <v>0</v>
      </c>
      <c r="AH66" s="122"/>
      <c r="AI66" s="122"/>
      <c r="AJ66" s="122"/>
      <c r="AK66" s="122"/>
      <c r="AL66" s="122"/>
      <c r="AM66" s="122"/>
      <c r="AN66" s="124">
        <f>SUM(AG66,AT66)</f>
        <v>0</v>
      </c>
      <c r="AO66" s="122"/>
      <c r="AP66" s="122"/>
      <c r="AQ66" s="125" t="s">
        <v>88</v>
      </c>
      <c r="AR66" s="62"/>
      <c r="AS66" s="126">
        <v>0</v>
      </c>
      <c r="AT66" s="127">
        <f>ROUND(SUM(AV66:AW66),2)</f>
        <v>0</v>
      </c>
      <c r="AU66" s="128">
        <f>'04 - N E O C E Ň O V A T ...'!P85</f>
        <v>0</v>
      </c>
      <c r="AV66" s="127">
        <f>'04 - N E O C E Ň O V A T ...'!J35</f>
        <v>0</v>
      </c>
      <c r="AW66" s="127">
        <f>'04 - N E O C E Ň O V A T ...'!J36</f>
        <v>0</v>
      </c>
      <c r="AX66" s="127">
        <f>'04 - N E O C E Ň O V A T ...'!J37</f>
        <v>0</v>
      </c>
      <c r="AY66" s="127">
        <f>'04 - N E O C E Ň O V A T ...'!J38</f>
        <v>0</v>
      </c>
      <c r="AZ66" s="127">
        <f>'04 - N E O C E Ň O V A T ...'!F35</f>
        <v>0</v>
      </c>
      <c r="BA66" s="127">
        <f>'04 - N E O C E Ň O V A T ...'!F36</f>
        <v>0</v>
      </c>
      <c r="BB66" s="127">
        <f>'04 - N E O C E Ň O V A T ...'!F37</f>
        <v>0</v>
      </c>
      <c r="BC66" s="127">
        <f>'04 - N E O C E Ň O V A T ...'!F38</f>
        <v>0</v>
      </c>
      <c r="BD66" s="129">
        <f>'04 - N E O C E Ň O V A T ...'!F39</f>
        <v>0</v>
      </c>
      <c r="BE66" s="4"/>
      <c r="BT66" s="130" t="s">
        <v>84</v>
      </c>
      <c r="BV66" s="130" t="s">
        <v>78</v>
      </c>
      <c r="BW66" s="130" t="s">
        <v>118</v>
      </c>
      <c r="BX66" s="130" t="s">
        <v>83</v>
      </c>
      <c r="CL66" s="130" t="s">
        <v>20</v>
      </c>
    </row>
    <row r="67" s="7" customFormat="1" ht="24.75" customHeight="1">
      <c r="A67" s="121" t="s">
        <v>85</v>
      </c>
      <c r="B67" s="108"/>
      <c r="C67" s="109"/>
      <c r="D67" s="110" t="s">
        <v>119</v>
      </c>
      <c r="E67" s="110"/>
      <c r="F67" s="110"/>
      <c r="G67" s="110"/>
      <c r="H67" s="110"/>
      <c r="I67" s="111"/>
      <c r="J67" s="110" t="s">
        <v>120</v>
      </c>
      <c r="K67" s="110"/>
      <c r="L67" s="110"/>
      <c r="M67" s="110"/>
      <c r="N67" s="110"/>
      <c r="O67" s="110"/>
      <c r="P67" s="110"/>
      <c r="Q67" s="110"/>
      <c r="R67" s="110"/>
      <c r="S67" s="110"/>
      <c r="T67" s="110"/>
      <c r="U67" s="110"/>
      <c r="V67" s="110"/>
      <c r="W67" s="110"/>
      <c r="X67" s="110"/>
      <c r="Y67" s="110"/>
      <c r="Z67" s="110"/>
      <c r="AA67" s="110"/>
      <c r="AB67" s="110"/>
      <c r="AC67" s="110"/>
      <c r="AD67" s="110"/>
      <c r="AE67" s="110"/>
      <c r="AF67" s="110"/>
      <c r="AG67" s="113">
        <f>'PS 11-01-20 - TZZ Zadní T...'!J30</f>
        <v>0</v>
      </c>
      <c r="AH67" s="111"/>
      <c r="AI67" s="111"/>
      <c r="AJ67" s="111"/>
      <c r="AK67" s="111"/>
      <c r="AL67" s="111"/>
      <c r="AM67" s="111"/>
      <c r="AN67" s="113">
        <f>SUM(AG67,AT67)</f>
        <v>0</v>
      </c>
      <c r="AO67" s="111"/>
      <c r="AP67" s="111"/>
      <c r="AQ67" s="114" t="s">
        <v>82</v>
      </c>
      <c r="AR67" s="115"/>
      <c r="AS67" s="116">
        <v>0</v>
      </c>
      <c r="AT67" s="117">
        <f>ROUND(SUM(AV67:AW67),2)</f>
        <v>0</v>
      </c>
      <c r="AU67" s="118">
        <f>'PS 11-01-20 - TZZ Zadní T...'!P82</f>
        <v>0</v>
      </c>
      <c r="AV67" s="117">
        <f>'PS 11-01-20 - TZZ Zadní T...'!J33</f>
        <v>0</v>
      </c>
      <c r="AW67" s="117">
        <f>'PS 11-01-20 - TZZ Zadní T...'!J34</f>
        <v>0</v>
      </c>
      <c r="AX67" s="117">
        <f>'PS 11-01-20 - TZZ Zadní T...'!J35</f>
        <v>0</v>
      </c>
      <c r="AY67" s="117">
        <f>'PS 11-01-20 - TZZ Zadní T...'!J36</f>
        <v>0</v>
      </c>
      <c r="AZ67" s="117">
        <f>'PS 11-01-20 - TZZ Zadní T...'!F33</f>
        <v>0</v>
      </c>
      <c r="BA67" s="117">
        <f>'PS 11-01-20 - TZZ Zadní T...'!F34</f>
        <v>0</v>
      </c>
      <c r="BB67" s="117">
        <f>'PS 11-01-20 - TZZ Zadní T...'!F35</f>
        <v>0</v>
      </c>
      <c r="BC67" s="117">
        <f>'PS 11-01-20 - TZZ Zadní T...'!F36</f>
        <v>0</v>
      </c>
      <c r="BD67" s="119">
        <f>'PS 11-01-20 - TZZ Zadní T...'!F37</f>
        <v>0</v>
      </c>
      <c r="BE67" s="7"/>
      <c r="BT67" s="120" t="s">
        <v>22</v>
      </c>
      <c r="BV67" s="120" t="s">
        <v>78</v>
      </c>
      <c r="BW67" s="120" t="s">
        <v>121</v>
      </c>
      <c r="BX67" s="120" t="s">
        <v>5</v>
      </c>
      <c r="CL67" s="120" t="s">
        <v>20</v>
      </c>
      <c r="CM67" s="120" t="s">
        <v>84</v>
      </c>
    </row>
    <row r="68" s="7" customFormat="1" ht="24.75" customHeight="1">
      <c r="A68" s="7"/>
      <c r="B68" s="108"/>
      <c r="C68" s="109"/>
      <c r="D68" s="110" t="s">
        <v>122</v>
      </c>
      <c r="E68" s="110"/>
      <c r="F68" s="110"/>
      <c r="G68" s="110"/>
      <c r="H68" s="110"/>
      <c r="I68" s="111"/>
      <c r="J68" s="110" t="s">
        <v>123</v>
      </c>
      <c r="K68" s="110"/>
      <c r="L68" s="110"/>
      <c r="M68" s="110"/>
      <c r="N68" s="110"/>
      <c r="O68" s="110"/>
      <c r="P68" s="110"/>
      <c r="Q68" s="110"/>
      <c r="R68" s="110"/>
      <c r="S68" s="110"/>
      <c r="T68" s="110"/>
      <c r="U68" s="110"/>
      <c r="V68" s="110"/>
      <c r="W68" s="110"/>
      <c r="X68" s="110"/>
      <c r="Y68" s="110"/>
      <c r="Z68" s="110"/>
      <c r="AA68" s="110"/>
      <c r="AB68" s="110"/>
      <c r="AC68" s="110"/>
      <c r="AD68" s="110"/>
      <c r="AE68" s="110"/>
      <c r="AF68" s="110"/>
      <c r="AG68" s="112">
        <f>ROUND(SUM(AG69:AG71),2)</f>
        <v>0</v>
      </c>
      <c r="AH68" s="111"/>
      <c r="AI68" s="111"/>
      <c r="AJ68" s="111"/>
      <c r="AK68" s="111"/>
      <c r="AL68" s="111"/>
      <c r="AM68" s="111"/>
      <c r="AN68" s="113">
        <f>SUM(AG68,AT68)</f>
        <v>0</v>
      </c>
      <c r="AO68" s="111"/>
      <c r="AP68" s="111"/>
      <c r="AQ68" s="114" t="s">
        <v>124</v>
      </c>
      <c r="AR68" s="115"/>
      <c r="AS68" s="116">
        <f>ROUND(SUM(AS69:AS71),2)</f>
        <v>0</v>
      </c>
      <c r="AT68" s="117">
        <f>ROUND(SUM(AV68:AW68),2)</f>
        <v>0</v>
      </c>
      <c r="AU68" s="118">
        <f>ROUND(SUM(AU69:AU71),5)</f>
        <v>0</v>
      </c>
      <c r="AV68" s="117">
        <f>ROUND(AZ68*L29,2)</f>
        <v>0</v>
      </c>
      <c r="AW68" s="117">
        <f>ROUND(BA68*L30,2)</f>
        <v>0</v>
      </c>
      <c r="AX68" s="117">
        <f>ROUND(BB68*L29,2)</f>
        <v>0</v>
      </c>
      <c r="AY68" s="117">
        <f>ROUND(BC68*L30,2)</f>
        <v>0</v>
      </c>
      <c r="AZ68" s="117">
        <f>ROUND(SUM(AZ69:AZ71),2)</f>
        <v>0</v>
      </c>
      <c r="BA68" s="117">
        <f>ROUND(SUM(BA69:BA71),2)</f>
        <v>0</v>
      </c>
      <c r="BB68" s="117">
        <f>ROUND(SUM(BB69:BB71),2)</f>
        <v>0</v>
      </c>
      <c r="BC68" s="117">
        <f>ROUND(SUM(BC69:BC71),2)</f>
        <v>0</v>
      </c>
      <c r="BD68" s="119">
        <f>ROUND(SUM(BD69:BD71),2)</f>
        <v>0</v>
      </c>
      <c r="BE68" s="7"/>
      <c r="BS68" s="120" t="s">
        <v>75</v>
      </c>
      <c r="BT68" s="120" t="s">
        <v>22</v>
      </c>
      <c r="BU68" s="120" t="s">
        <v>77</v>
      </c>
      <c r="BV68" s="120" t="s">
        <v>78</v>
      </c>
      <c r="BW68" s="120" t="s">
        <v>125</v>
      </c>
      <c r="BX68" s="120" t="s">
        <v>5</v>
      </c>
      <c r="CL68" s="120" t="s">
        <v>20</v>
      </c>
      <c r="CM68" s="120" t="s">
        <v>84</v>
      </c>
    </row>
    <row r="69" s="4" customFormat="1" ht="16.5" customHeight="1">
      <c r="A69" s="121" t="s">
        <v>85</v>
      </c>
      <c r="B69" s="60"/>
      <c r="C69" s="122"/>
      <c r="D69" s="122"/>
      <c r="E69" s="123" t="s">
        <v>126</v>
      </c>
      <c r="F69" s="123"/>
      <c r="G69" s="123"/>
      <c r="H69" s="123"/>
      <c r="I69" s="123"/>
      <c r="J69" s="122"/>
      <c r="K69" s="123" t="s">
        <v>127</v>
      </c>
      <c r="L69" s="123"/>
      <c r="M69" s="123"/>
      <c r="N69" s="123"/>
      <c r="O69" s="123"/>
      <c r="P69" s="123"/>
      <c r="Q69" s="123"/>
      <c r="R69" s="123"/>
      <c r="S69" s="123"/>
      <c r="T69" s="123"/>
      <c r="U69" s="123"/>
      <c r="V69" s="123"/>
      <c r="W69" s="123"/>
      <c r="X69" s="123"/>
      <c r="Y69" s="123"/>
      <c r="Z69" s="123"/>
      <c r="AA69" s="123"/>
      <c r="AB69" s="123"/>
      <c r="AC69" s="123"/>
      <c r="AD69" s="123"/>
      <c r="AE69" s="123"/>
      <c r="AF69" s="123"/>
      <c r="AG69" s="124">
        <f>'01 - Oprava EOV (databáze...'!J32</f>
        <v>0</v>
      </c>
      <c r="AH69" s="122"/>
      <c r="AI69" s="122"/>
      <c r="AJ69" s="122"/>
      <c r="AK69" s="122"/>
      <c r="AL69" s="122"/>
      <c r="AM69" s="122"/>
      <c r="AN69" s="124">
        <f>SUM(AG69,AT69)</f>
        <v>0</v>
      </c>
      <c r="AO69" s="122"/>
      <c r="AP69" s="122"/>
      <c r="AQ69" s="125" t="s">
        <v>88</v>
      </c>
      <c r="AR69" s="62"/>
      <c r="AS69" s="126">
        <v>0</v>
      </c>
      <c r="AT69" s="127">
        <f>ROUND(SUM(AV69:AW69),2)</f>
        <v>0</v>
      </c>
      <c r="AU69" s="128">
        <f>'01 - Oprava EOV (databáze...'!P86</f>
        <v>0</v>
      </c>
      <c r="AV69" s="127">
        <f>'01 - Oprava EOV (databáze...'!J35</f>
        <v>0</v>
      </c>
      <c r="AW69" s="127">
        <f>'01 - Oprava EOV (databáze...'!J36</f>
        <v>0</v>
      </c>
      <c r="AX69" s="127">
        <f>'01 - Oprava EOV (databáze...'!J37</f>
        <v>0</v>
      </c>
      <c r="AY69" s="127">
        <f>'01 - Oprava EOV (databáze...'!J38</f>
        <v>0</v>
      </c>
      <c r="AZ69" s="127">
        <f>'01 - Oprava EOV (databáze...'!F35</f>
        <v>0</v>
      </c>
      <c r="BA69" s="127">
        <f>'01 - Oprava EOV (databáze...'!F36</f>
        <v>0</v>
      </c>
      <c r="BB69" s="127">
        <f>'01 - Oprava EOV (databáze...'!F37</f>
        <v>0</v>
      </c>
      <c r="BC69" s="127">
        <f>'01 - Oprava EOV (databáze...'!F38</f>
        <v>0</v>
      </c>
      <c r="BD69" s="129">
        <f>'01 - Oprava EOV (databáze...'!F39</f>
        <v>0</v>
      </c>
      <c r="BE69" s="4"/>
      <c r="BT69" s="130" t="s">
        <v>84</v>
      </c>
      <c r="BV69" s="130" t="s">
        <v>78</v>
      </c>
      <c r="BW69" s="130" t="s">
        <v>128</v>
      </c>
      <c r="BX69" s="130" t="s">
        <v>125</v>
      </c>
      <c r="CL69" s="130" t="s">
        <v>20</v>
      </c>
    </row>
    <row r="70" s="4" customFormat="1" ht="16.5" customHeight="1">
      <c r="A70" s="121" t="s">
        <v>85</v>
      </c>
      <c r="B70" s="60"/>
      <c r="C70" s="122"/>
      <c r="D70" s="122"/>
      <c r="E70" s="123" t="s">
        <v>103</v>
      </c>
      <c r="F70" s="123"/>
      <c r="G70" s="123"/>
      <c r="H70" s="123"/>
      <c r="I70" s="123"/>
      <c r="J70" s="122"/>
      <c r="K70" s="123" t="s">
        <v>129</v>
      </c>
      <c r="L70" s="123"/>
      <c r="M70" s="123"/>
      <c r="N70" s="123"/>
      <c r="O70" s="123"/>
      <c r="P70" s="123"/>
      <c r="Q70" s="123"/>
      <c r="R70" s="123"/>
      <c r="S70" s="123"/>
      <c r="T70" s="123"/>
      <c r="U70" s="123"/>
      <c r="V70" s="123"/>
      <c r="W70" s="123"/>
      <c r="X70" s="123"/>
      <c r="Y70" s="123"/>
      <c r="Z70" s="123"/>
      <c r="AA70" s="123"/>
      <c r="AB70" s="123"/>
      <c r="AC70" s="123"/>
      <c r="AD70" s="123"/>
      <c r="AE70" s="123"/>
      <c r="AF70" s="123"/>
      <c r="AG70" s="124">
        <f>'02 - Zemní práce (databáz...'!J32</f>
        <v>0</v>
      </c>
      <c r="AH70" s="122"/>
      <c r="AI70" s="122"/>
      <c r="AJ70" s="122"/>
      <c r="AK70" s="122"/>
      <c r="AL70" s="122"/>
      <c r="AM70" s="122"/>
      <c r="AN70" s="124">
        <f>SUM(AG70,AT70)</f>
        <v>0</v>
      </c>
      <c r="AO70" s="122"/>
      <c r="AP70" s="122"/>
      <c r="AQ70" s="125" t="s">
        <v>88</v>
      </c>
      <c r="AR70" s="62"/>
      <c r="AS70" s="126">
        <v>0</v>
      </c>
      <c r="AT70" s="127">
        <f>ROUND(SUM(AV70:AW70),2)</f>
        <v>0</v>
      </c>
      <c r="AU70" s="128">
        <f>'02 - Zemní práce (databáz...'!P90</f>
        <v>0</v>
      </c>
      <c r="AV70" s="127">
        <f>'02 - Zemní práce (databáz...'!J35</f>
        <v>0</v>
      </c>
      <c r="AW70" s="127">
        <f>'02 - Zemní práce (databáz...'!J36</f>
        <v>0</v>
      </c>
      <c r="AX70" s="127">
        <f>'02 - Zemní práce (databáz...'!J37</f>
        <v>0</v>
      </c>
      <c r="AY70" s="127">
        <f>'02 - Zemní práce (databáz...'!J38</f>
        <v>0</v>
      </c>
      <c r="AZ70" s="127">
        <f>'02 - Zemní práce (databáz...'!F35</f>
        <v>0</v>
      </c>
      <c r="BA70" s="127">
        <f>'02 - Zemní práce (databáz...'!F36</f>
        <v>0</v>
      </c>
      <c r="BB70" s="127">
        <f>'02 - Zemní práce (databáz...'!F37</f>
        <v>0</v>
      </c>
      <c r="BC70" s="127">
        <f>'02 - Zemní práce (databáz...'!F38</f>
        <v>0</v>
      </c>
      <c r="BD70" s="129">
        <f>'02 - Zemní práce (databáz...'!F39</f>
        <v>0</v>
      </c>
      <c r="BE70" s="4"/>
      <c r="BT70" s="130" t="s">
        <v>84</v>
      </c>
      <c r="BV70" s="130" t="s">
        <v>78</v>
      </c>
      <c r="BW70" s="130" t="s">
        <v>130</v>
      </c>
      <c r="BX70" s="130" t="s">
        <v>125</v>
      </c>
      <c r="CL70" s="130" t="s">
        <v>20</v>
      </c>
    </row>
    <row r="71" s="4" customFormat="1" ht="16.5" customHeight="1">
      <c r="A71" s="121" t="s">
        <v>85</v>
      </c>
      <c r="B71" s="60"/>
      <c r="C71" s="122"/>
      <c r="D71" s="122"/>
      <c r="E71" s="123" t="s">
        <v>106</v>
      </c>
      <c r="F71" s="123"/>
      <c r="G71" s="123"/>
      <c r="H71" s="123"/>
      <c r="I71" s="123"/>
      <c r="J71" s="122"/>
      <c r="K71" s="123" t="s">
        <v>131</v>
      </c>
      <c r="L71" s="123"/>
      <c r="M71" s="123"/>
      <c r="N71" s="123"/>
      <c r="O71" s="123"/>
      <c r="P71" s="123"/>
      <c r="Q71" s="123"/>
      <c r="R71" s="123"/>
      <c r="S71" s="123"/>
      <c r="T71" s="123"/>
      <c r="U71" s="123"/>
      <c r="V71" s="123"/>
      <c r="W71" s="123"/>
      <c r="X71" s="123"/>
      <c r="Y71" s="123"/>
      <c r="Z71" s="123"/>
      <c r="AA71" s="123"/>
      <c r="AB71" s="123"/>
      <c r="AC71" s="123"/>
      <c r="AD71" s="123"/>
      <c r="AE71" s="123"/>
      <c r="AF71" s="123"/>
      <c r="AG71" s="124">
        <f>'03 - VRN (databáze ÚRS)'!J32</f>
        <v>0</v>
      </c>
      <c r="AH71" s="122"/>
      <c r="AI71" s="122"/>
      <c r="AJ71" s="122"/>
      <c r="AK71" s="122"/>
      <c r="AL71" s="122"/>
      <c r="AM71" s="122"/>
      <c r="AN71" s="124">
        <f>SUM(AG71,AT71)</f>
        <v>0</v>
      </c>
      <c r="AO71" s="122"/>
      <c r="AP71" s="122"/>
      <c r="AQ71" s="125" t="s">
        <v>88</v>
      </c>
      <c r="AR71" s="62"/>
      <c r="AS71" s="126">
        <v>0</v>
      </c>
      <c r="AT71" s="127">
        <f>ROUND(SUM(AV71:AW71),2)</f>
        <v>0</v>
      </c>
      <c r="AU71" s="128">
        <f>'03 - VRN (databáze ÚRS)'!P87</f>
        <v>0</v>
      </c>
      <c r="AV71" s="127">
        <f>'03 - VRN (databáze ÚRS)'!J35</f>
        <v>0</v>
      </c>
      <c r="AW71" s="127">
        <f>'03 - VRN (databáze ÚRS)'!J36</f>
        <v>0</v>
      </c>
      <c r="AX71" s="127">
        <f>'03 - VRN (databáze ÚRS)'!J37</f>
        <v>0</v>
      </c>
      <c r="AY71" s="127">
        <f>'03 - VRN (databáze ÚRS)'!J38</f>
        <v>0</v>
      </c>
      <c r="AZ71" s="127">
        <f>'03 - VRN (databáze ÚRS)'!F35</f>
        <v>0</v>
      </c>
      <c r="BA71" s="127">
        <f>'03 - VRN (databáze ÚRS)'!F36</f>
        <v>0</v>
      </c>
      <c r="BB71" s="127">
        <f>'03 - VRN (databáze ÚRS)'!F37</f>
        <v>0</v>
      </c>
      <c r="BC71" s="127">
        <f>'03 - VRN (databáze ÚRS)'!F38</f>
        <v>0</v>
      </c>
      <c r="BD71" s="129">
        <f>'03 - VRN (databáze ÚRS)'!F39</f>
        <v>0</v>
      </c>
      <c r="BE71" s="4"/>
      <c r="BT71" s="130" t="s">
        <v>84</v>
      </c>
      <c r="BV71" s="130" t="s">
        <v>78</v>
      </c>
      <c r="BW71" s="130" t="s">
        <v>132</v>
      </c>
      <c r="BX71" s="130" t="s">
        <v>125</v>
      </c>
      <c r="CL71" s="130" t="s">
        <v>20</v>
      </c>
    </row>
    <row r="72" s="7" customFormat="1" ht="24.75" customHeight="1">
      <c r="A72" s="7"/>
      <c r="B72" s="108"/>
      <c r="C72" s="109"/>
      <c r="D72" s="110" t="s">
        <v>133</v>
      </c>
      <c r="E72" s="110"/>
      <c r="F72" s="110"/>
      <c r="G72" s="110"/>
      <c r="H72" s="110"/>
      <c r="I72" s="111"/>
      <c r="J72" s="110" t="s">
        <v>134</v>
      </c>
      <c r="K72" s="110"/>
      <c r="L72" s="110"/>
      <c r="M72" s="110"/>
      <c r="N72" s="110"/>
      <c r="O72" s="110"/>
      <c r="P72" s="110"/>
      <c r="Q72" s="110"/>
      <c r="R72" s="110"/>
      <c r="S72" s="110"/>
      <c r="T72" s="110"/>
      <c r="U72" s="110"/>
      <c r="V72" s="110"/>
      <c r="W72" s="110"/>
      <c r="X72" s="110"/>
      <c r="Y72" s="110"/>
      <c r="Z72" s="110"/>
      <c r="AA72" s="110"/>
      <c r="AB72" s="110"/>
      <c r="AC72" s="110"/>
      <c r="AD72" s="110"/>
      <c r="AE72" s="110"/>
      <c r="AF72" s="110"/>
      <c r="AG72" s="112">
        <f>ROUND(SUM(AG73:AG74),2)</f>
        <v>0</v>
      </c>
      <c r="AH72" s="111"/>
      <c r="AI72" s="111"/>
      <c r="AJ72" s="111"/>
      <c r="AK72" s="111"/>
      <c r="AL72" s="111"/>
      <c r="AM72" s="111"/>
      <c r="AN72" s="113">
        <f>SUM(AG72,AT72)</f>
        <v>0</v>
      </c>
      <c r="AO72" s="111"/>
      <c r="AP72" s="111"/>
      <c r="AQ72" s="114" t="s">
        <v>124</v>
      </c>
      <c r="AR72" s="115"/>
      <c r="AS72" s="116">
        <f>ROUND(SUM(AS73:AS74),2)</f>
        <v>0</v>
      </c>
      <c r="AT72" s="117">
        <f>ROUND(SUM(AV72:AW72),2)</f>
        <v>0</v>
      </c>
      <c r="AU72" s="118">
        <f>ROUND(SUM(AU73:AU74),5)</f>
        <v>0</v>
      </c>
      <c r="AV72" s="117">
        <f>ROUND(AZ72*L29,2)</f>
        <v>0</v>
      </c>
      <c r="AW72" s="117">
        <f>ROUND(BA72*L30,2)</f>
        <v>0</v>
      </c>
      <c r="AX72" s="117">
        <f>ROUND(BB72*L29,2)</f>
        <v>0</v>
      </c>
      <c r="AY72" s="117">
        <f>ROUND(BC72*L30,2)</f>
        <v>0</v>
      </c>
      <c r="AZ72" s="117">
        <f>ROUND(SUM(AZ73:AZ74),2)</f>
        <v>0</v>
      </c>
      <c r="BA72" s="117">
        <f>ROUND(SUM(BA73:BA74),2)</f>
        <v>0</v>
      </c>
      <c r="BB72" s="117">
        <f>ROUND(SUM(BB73:BB74),2)</f>
        <v>0</v>
      </c>
      <c r="BC72" s="117">
        <f>ROUND(SUM(BC73:BC74),2)</f>
        <v>0</v>
      </c>
      <c r="BD72" s="119">
        <f>ROUND(SUM(BD73:BD74),2)</f>
        <v>0</v>
      </c>
      <c r="BE72" s="7"/>
      <c r="BS72" s="120" t="s">
        <v>75</v>
      </c>
      <c r="BT72" s="120" t="s">
        <v>22</v>
      </c>
      <c r="BU72" s="120" t="s">
        <v>77</v>
      </c>
      <c r="BV72" s="120" t="s">
        <v>78</v>
      </c>
      <c r="BW72" s="120" t="s">
        <v>135</v>
      </c>
      <c r="BX72" s="120" t="s">
        <v>5</v>
      </c>
      <c r="CL72" s="120" t="s">
        <v>20</v>
      </c>
      <c r="CM72" s="120" t="s">
        <v>84</v>
      </c>
    </row>
    <row r="73" s="4" customFormat="1" ht="16.5" customHeight="1">
      <c r="A73" s="121" t="s">
        <v>85</v>
      </c>
      <c r="B73" s="60"/>
      <c r="C73" s="122"/>
      <c r="D73" s="122"/>
      <c r="E73" s="123" t="s">
        <v>86</v>
      </c>
      <c r="F73" s="123"/>
      <c r="G73" s="123"/>
      <c r="H73" s="123"/>
      <c r="I73" s="123"/>
      <c r="J73" s="122"/>
      <c r="K73" s="123" t="s">
        <v>136</v>
      </c>
      <c r="L73" s="123"/>
      <c r="M73" s="123"/>
      <c r="N73" s="123"/>
      <c r="O73" s="123"/>
      <c r="P73" s="123"/>
      <c r="Q73" s="123"/>
      <c r="R73" s="123"/>
      <c r="S73" s="123"/>
      <c r="T73" s="123"/>
      <c r="U73" s="123"/>
      <c r="V73" s="123"/>
      <c r="W73" s="123"/>
      <c r="X73" s="123"/>
      <c r="Y73" s="123"/>
      <c r="Z73" s="123"/>
      <c r="AA73" s="123"/>
      <c r="AB73" s="123"/>
      <c r="AC73" s="123"/>
      <c r="AD73" s="123"/>
      <c r="AE73" s="123"/>
      <c r="AF73" s="123"/>
      <c r="AG73" s="124">
        <f>'01.1 - DOK, TK - technolo...'!J32</f>
        <v>0</v>
      </c>
      <c r="AH73" s="122"/>
      <c r="AI73" s="122"/>
      <c r="AJ73" s="122"/>
      <c r="AK73" s="122"/>
      <c r="AL73" s="122"/>
      <c r="AM73" s="122"/>
      <c r="AN73" s="124">
        <f>SUM(AG73,AT73)</f>
        <v>0</v>
      </c>
      <c r="AO73" s="122"/>
      <c r="AP73" s="122"/>
      <c r="AQ73" s="125" t="s">
        <v>88</v>
      </c>
      <c r="AR73" s="62"/>
      <c r="AS73" s="126">
        <v>0</v>
      </c>
      <c r="AT73" s="127">
        <f>ROUND(SUM(AV73:AW73),2)</f>
        <v>0</v>
      </c>
      <c r="AU73" s="128">
        <f>'01.1 - DOK, TK - technolo...'!P88</f>
        <v>0</v>
      </c>
      <c r="AV73" s="127">
        <f>'01.1 - DOK, TK - technolo...'!J35</f>
        <v>0</v>
      </c>
      <c r="AW73" s="127">
        <f>'01.1 - DOK, TK - technolo...'!J36</f>
        <v>0</v>
      </c>
      <c r="AX73" s="127">
        <f>'01.1 - DOK, TK - technolo...'!J37</f>
        <v>0</v>
      </c>
      <c r="AY73" s="127">
        <f>'01.1 - DOK, TK - technolo...'!J38</f>
        <v>0</v>
      </c>
      <c r="AZ73" s="127">
        <f>'01.1 - DOK, TK - technolo...'!F35</f>
        <v>0</v>
      </c>
      <c r="BA73" s="127">
        <f>'01.1 - DOK, TK - technolo...'!F36</f>
        <v>0</v>
      </c>
      <c r="BB73" s="127">
        <f>'01.1 - DOK, TK - technolo...'!F37</f>
        <v>0</v>
      </c>
      <c r="BC73" s="127">
        <f>'01.1 - DOK, TK - technolo...'!F38</f>
        <v>0</v>
      </c>
      <c r="BD73" s="129">
        <f>'01.1 - DOK, TK - technolo...'!F39</f>
        <v>0</v>
      </c>
      <c r="BE73" s="4"/>
      <c r="BT73" s="130" t="s">
        <v>84</v>
      </c>
      <c r="BV73" s="130" t="s">
        <v>78</v>
      </c>
      <c r="BW73" s="130" t="s">
        <v>137</v>
      </c>
      <c r="BX73" s="130" t="s">
        <v>135</v>
      </c>
      <c r="CL73" s="130" t="s">
        <v>20</v>
      </c>
    </row>
    <row r="74" s="4" customFormat="1" ht="16.5" customHeight="1">
      <c r="A74" s="121" t="s">
        <v>85</v>
      </c>
      <c r="B74" s="60"/>
      <c r="C74" s="122"/>
      <c r="D74" s="122"/>
      <c r="E74" s="123" t="s">
        <v>90</v>
      </c>
      <c r="F74" s="123"/>
      <c r="G74" s="123"/>
      <c r="H74" s="123"/>
      <c r="I74" s="123"/>
      <c r="J74" s="122"/>
      <c r="K74" s="123" t="s">
        <v>138</v>
      </c>
      <c r="L74" s="123"/>
      <c r="M74" s="123"/>
      <c r="N74" s="123"/>
      <c r="O74" s="123"/>
      <c r="P74" s="123"/>
      <c r="Q74" s="123"/>
      <c r="R74" s="123"/>
      <c r="S74" s="123"/>
      <c r="T74" s="123"/>
      <c r="U74" s="123"/>
      <c r="V74" s="123"/>
      <c r="W74" s="123"/>
      <c r="X74" s="123"/>
      <c r="Y74" s="123"/>
      <c r="Z74" s="123"/>
      <c r="AA74" s="123"/>
      <c r="AB74" s="123"/>
      <c r="AC74" s="123"/>
      <c r="AD74" s="123"/>
      <c r="AE74" s="123"/>
      <c r="AF74" s="123"/>
      <c r="AG74" s="124">
        <f>'01.2 - DOK, TK - stavební...'!J32</f>
        <v>0</v>
      </c>
      <c r="AH74" s="122"/>
      <c r="AI74" s="122"/>
      <c r="AJ74" s="122"/>
      <c r="AK74" s="122"/>
      <c r="AL74" s="122"/>
      <c r="AM74" s="122"/>
      <c r="AN74" s="124">
        <f>SUM(AG74,AT74)</f>
        <v>0</v>
      </c>
      <c r="AO74" s="122"/>
      <c r="AP74" s="122"/>
      <c r="AQ74" s="125" t="s">
        <v>88</v>
      </c>
      <c r="AR74" s="62"/>
      <c r="AS74" s="126">
        <v>0</v>
      </c>
      <c r="AT74" s="127">
        <f>ROUND(SUM(AV74:AW74),2)</f>
        <v>0</v>
      </c>
      <c r="AU74" s="128">
        <f>'01.2 - DOK, TK - stavební...'!P86</f>
        <v>0</v>
      </c>
      <c r="AV74" s="127">
        <f>'01.2 - DOK, TK - stavební...'!J35</f>
        <v>0</v>
      </c>
      <c r="AW74" s="127">
        <f>'01.2 - DOK, TK - stavební...'!J36</f>
        <v>0</v>
      </c>
      <c r="AX74" s="127">
        <f>'01.2 - DOK, TK - stavební...'!J37</f>
        <v>0</v>
      </c>
      <c r="AY74" s="127">
        <f>'01.2 - DOK, TK - stavební...'!J38</f>
        <v>0</v>
      </c>
      <c r="AZ74" s="127">
        <f>'01.2 - DOK, TK - stavební...'!F35</f>
        <v>0</v>
      </c>
      <c r="BA74" s="127">
        <f>'01.2 - DOK, TK - stavební...'!F36</f>
        <v>0</v>
      </c>
      <c r="BB74" s="127">
        <f>'01.2 - DOK, TK - stavební...'!F37</f>
        <v>0</v>
      </c>
      <c r="BC74" s="127">
        <f>'01.2 - DOK, TK - stavební...'!F38</f>
        <v>0</v>
      </c>
      <c r="BD74" s="129">
        <f>'01.2 - DOK, TK - stavební...'!F39</f>
        <v>0</v>
      </c>
      <c r="BE74" s="4"/>
      <c r="BT74" s="130" t="s">
        <v>84</v>
      </c>
      <c r="BV74" s="130" t="s">
        <v>78</v>
      </c>
      <c r="BW74" s="130" t="s">
        <v>139</v>
      </c>
      <c r="BX74" s="130" t="s">
        <v>135</v>
      </c>
      <c r="CL74" s="130" t="s">
        <v>20</v>
      </c>
    </row>
    <row r="75" s="7" customFormat="1" ht="24.75" customHeight="1">
      <c r="A75" s="7"/>
      <c r="B75" s="108"/>
      <c r="C75" s="109"/>
      <c r="D75" s="110" t="s">
        <v>140</v>
      </c>
      <c r="E75" s="110"/>
      <c r="F75" s="110"/>
      <c r="G75" s="110"/>
      <c r="H75" s="110"/>
      <c r="I75" s="111"/>
      <c r="J75" s="110" t="s">
        <v>141</v>
      </c>
      <c r="K75" s="110"/>
      <c r="L75" s="110"/>
      <c r="M75" s="110"/>
      <c r="N75" s="110"/>
      <c r="O75" s="110"/>
      <c r="P75" s="110"/>
      <c r="Q75" s="110"/>
      <c r="R75" s="110"/>
      <c r="S75" s="110"/>
      <c r="T75" s="110"/>
      <c r="U75" s="110"/>
      <c r="V75" s="110"/>
      <c r="W75" s="110"/>
      <c r="X75" s="110"/>
      <c r="Y75" s="110"/>
      <c r="Z75" s="110"/>
      <c r="AA75" s="110"/>
      <c r="AB75" s="110"/>
      <c r="AC75" s="110"/>
      <c r="AD75" s="110"/>
      <c r="AE75" s="110"/>
      <c r="AF75" s="110"/>
      <c r="AG75" s="112">
        <f>ROUND(SUM(AG76:AG77),2)</f>
        <v>0</v>
      </c>
      <c r="AH75" s="111"/>
      <c r="AI75" s="111"/>
      <c r="AJ75" s="111"/>
      <c r="AK75" s="111"/>
      <c r="AL75" s="111"/>
      <c r="AM75" s="111"/>
      <c r="AN75" s="113">
        <f>SUM(AG75,AT75)</f>
        <v>0</v>
      </c>
      <c r="AO75" s="111"/>
      <c r="AP75" s="111"/>
      <c r="AQ75" s="114" t="s">
        <v>124</v>
      </c>
      <c r="AR75" s="115"/>
      <c r="AS75" s="116">
        <f>ROUND(SUM(AS76:AS77),2)</f>
        <v>0</v>
      </c>
      <c r="AT75" s="117">
        <f>ROUND(SUM(AV75:AW75),2)</f>
        <v>0</v>
      </c>
      <c r="AU75" s="118">
        <f>ROUND(SUM(AU76:AU77),5)</f>
        <v>0</v>
      </c>
      <c r="AV75" s="117">
        <f>ROUND(AZ75*L29,2)</f>
        <v>0</v>
      </c>
      <c r="AW75" s="117">
        <f>ROUND(BA75*L30,2)</f>
        <v>0</v>
      </c>
      <c r="AX75" s="117">
        <f>ROUND(BB75*L29,2)</f>
        <v>0</v>
      </c>
      <c r="AY75" s="117">
        <f>ROUND(BC75*L30,2)</f>
        <v>0</v>
      </c>
      <c r="AZ75" s="117">
        <f>ROUND(SUM(AZ76:AZ77),2)</f>
        <v>0</v>
      </c>
      <c r="BA75" s="117">
        <f>ROUND(SUM(BA76:BA77),2)</f>
        <v>0</v>
      </c>
      <c r="BB75" s="117">
        <f>ROUND(SUM(BB76:BB77),2)</f>
        <v>0</v>
      </c>
      <c r="BC75" s="117">
        <f>ROUND(SUM(BC76:BC77),2)</f>
        <v>0</v>
      </c>
      <c r="BD75" s="119">
        <f>ROUND(SUM(BD76:BD77),2)</f>
        <v>0</v>
      </c>
      <c r="BE75" s="7"/>
      <c r="BS75" s="120" t="s">
        <v>75</v>
      </c>
      <c r="BT75" s="120" t="s">
        <v>22</v>
      </c>
      <c r="BU75" s="120" t="s">
        <v>77</v>
      </c>
      <c r="BV75" s="120" t="s">
        <v>78</v>
      </c>
      <c r="BW75" s="120" t="s">
        <v>142</v>
      </c>
      <c r="BX75" s="120" t="s">
        <v>5</v>
      </c>
      <c r="CL75" s="120" t="s">
        <v>20</v>
      </c>
      <c r="CM75" s="120" t="s">
        <v>84</v>
      </c>
    </row>
    <row r="76" s="4" customFormat="1" ht="16.5" customHeight="1">
      <c r="A76" s="121" t="s">
        <v>85</v>
      </c>
      <c r="B76" s="60"/>
      <c r="C76" s="122"/>
      <c r="D76" s="122"/>
      <c r="E76" s="123" t="s">
        <v>86</v>
      </c>
      <c r="F76" s="123"/>
      <c r="G76" s="123"/>
      <c r="H76" s="123"/>
      <c r="I76" s="123"/>
      <c r="J76" s="122"/>
      <c r="K76" s="123" t="s">
        <v>143</v>
      </c>
      <c r="L76" s="123"/>
      <c r="M76" s="123"/>
      <c r="N76" s="123"/>
      <c r="O76" s="123"/>
      <c r="P76" s="123"/>
      <c r="Q76" s="123"/>
      <c r="R76" s="123"/>
      <c r="S76" s="123"/>
      <c r="T76" s="123"/>
      <c r="U76" s="123"/>
      <c r="V76" s="123"/>
      <c r="W76" s="123"/>
      <c r="X76" s="123"/>
      <c r="Y76" s="123"/>
      <c r="Z76" s="123"/>
      <c r="AA76" s="123"/>
      <c r="AB76" s="123"/>
      <c r="AC76" s="123"/>
      <c r="AD76" s="123"/>
      <c r="AE76" s="123"/>
      <c r="AF76" s="123"/>
      <c r="AG76" s="124">
        <f>'01.1 - Přípojka NN - tech...'!J32</f>
        <v>0</v>
      </c>
      <c r="AH76" s="122"/>
      <c r="AI76" s="122"/>
      <c r="AJ76" s="122"/>
      <c r="AK76" s="122"/>
      <c r="AL76" s="122"/>
      <c r="AM76" s="122"/>
      <c r="AN76" s="124">
        <f>SUM(AG76,AT76)</f>
        <v>0</v>
      </c>
      <c r="AO76" s="122"/>
      <c r="AP76" s="122"/>
      <c r="AQ76" s="125" t="s">
        <v>88</v>
      </c>
      <c r="AR76" s="62"/>
      <c r="AS76" s="126">
        <v>0</v>
      </c>
      <c r="AT76" s="127">
        <f>ROUND(SUM(AV76:AW76),2)</f>
        <v>0</v>
      </c>
      <c r="AU76" s="128">
        <f>'01.1 - Přípojka NN - tech...'!P87</f>
        <v>0</v>
      </c>
      <c r="AV76" s="127">
        <f>'01.1 - Přípojka NN - tech...'!J35</f>
        <v>0</v>
      </c>
      <c r="AW76" s="127">
        <f>'01.1 - Přípojka NN - tech...'!J36</f>
        <v>0</v>
      </c>
      <c r="AX76" s="127">
        <f>'01.1 - Přípojka NN - tech...'!J37</f>
        <v>0</v>
      </c>
      <c r="AY76" s="127">
        <f>'01.1 - Přípojka NN - tech...'!J38</f>
        <v>0</v>
      </c>
      <c r="AZ76" s="127">
        <f>'01.1 - Přípojka NN - tech...'!F35</f>
        <v>0</v>
      </c>
      <c r="BA76" s="127">
        <f>'01.1 - Přípojka NN - tech...'!F36</f>
        <v>0</v>
      </c>
      <c r="BB76" s="127">
        <f>'01.1 - Přípojka NN - tech...'!F37</f>
        <v>0</v>
      </c>
      <c r="BC76" s="127">
        <f>'01.1 - Přípojka NN - tech...'!F38</f>
        <v>0</v>
      </c>
      <c r="BD76" s="129">
        <f>'01.1 - Přípojka NN - tech...'!F39</f>
        <v>0</v>
      </c>
      <c r="BE76" s="4"/>
      <c r="BT76" s="130" t="s">
        <v>84</v>
      </c>
      <c r="BV76" s="130" t="s">
        <v>78</v>
      </c>
      <c r="BW76" s="130" t="s">
        <v>144</v>
      </c>
      <c r="BX76" s="130" t="s">
        <v>142</v>
      </c>
      <c r="CL76" s="130" t="s">
        <v>20</v>
      </c>
    </row>
    <row r="77" s="4" customFormat="1" ht="16.5" customHeight="1">
      <c r="A77" s="121" t="s">
        <v>85</v>
      </c>
      <c r="B77" s="60"/>
      <c r="C77" s="122"/>
      <c r="D77" s="122"/>
      <c r="E77" s="123" t="s">
        <v>90</v>
      </c>
      <c r="F77" s="123"/>
      <c r="G77" s="123"/>
      <c r="H77" s="123"/>
      <c r="I77" s="123"/>
      <c r="J77" s="122"/>
      <c r="K77" s="123" t="s">
        <v>145</v>
      </c>
      <c r="L77" s="123"/>
      <c r="M77" s="123"/>
      <c r="N77" s="123"/>
      <c r="O77" s="123"/>
      <c r="P77" s="123"/>
      <c r="Q77" s="123"/>
      <c r="R77" s="123"/>
      <c r="S77" s="123"/>
      <c r="T77" s="123"/>
      <c r="U77" s="123"/>
      <c r="V77" s="123"/>
      <c r="W77" s="123"/>
      <c r="X77" s="123"/>
      <c r="Y77" s="123"/>
      <c r="Z77" s="123"/>
      <c r="AA77" s="123"/>
      <c r="AB77" s="123"/>
      <c r="AC77" s="123"/>
      <c r="AD77" s="123"/>
      <c r="AE77" s="123"/>
      <c r="AF77" s="123"/>
      <c r="AG77" s="124">
        <f>'01.2 - Přípojka NN - stav...'!J32</f>
        <v>0</v>
      </c>
      <c r="AH77" s="122"/>
      <c r="AI77" s="122"/>
      <c r="AJ77" s="122"/>
      <c r="AK77" s="122"/>
      <c r="AL77" s="122"/>
      <c r="AM77" s="122"/>
      <c r="AN77" s="124">
        <f>SUM(AG77,AT77)</f>
        <v>0</v>
      </c>
      <c r="AO77" s="122"/>
      <c r="AP77" s="122"/>
      <c r="AQ77" s="125" t="s">
        <v>88</v>
      </c>
      <c r="AR77" s="62"/>
      <c r="AS77" s="132">
        <v>0</v>
      </c>
      <c r="AT77" s="133">
        <f>ROUND(SUM(AV77:AW77),2)</f>
        <v>0</v>
      </c>
      <c r="AU77" s="134">
        <f>'01.2 - Přípojka NN - stav...'!P86</f>
        <v>0</v>
      </c>
      <c r="AV77" s="133">
        <f>'01.2 - Přípojka NN - stav...'!J35</f>
        <v>0</v>
      </c>
      <c r="AW77" s="133">
        <f>'01.2 - Přípojka NN - stav...'!J36</f>
        <v>0</v>
      </c>
      <c r="AX77" s="133">
        <f>'01.2 - Přípojka NN - stav...'!J37</f>
        <v>0</v>
      </c>
      <c r="AY77" s="133">
        <f>'01.2 - Přípojka NN - stav...'!J38</f>
        <v>0</v>
      </c>
      <c r="AZ77" s="133">
        <f>'01.2 - Přípojka NN - stav...'!F35</f>
        <v>0</v>
      </c>
      <c r="BA77" s="133">
        <f>'01.2 - Přípojka NN - stav...'!F36</f>
        <v>0</v>
      </c>
      <c r="BB77" s="133">
        <f>'01.2 - Přípojka NN - stav...'!F37</f>
        <v>0</v>
      </c>
      <c r="BC77" s="133">
        <f>'01.2 - Přípojka NN - stav...'!F38</f>
        <v>0</v>
      </c>
      <c r="BD77" s="135">
        <f>'01.2 - Přípojka NN - stav...'!F39</f>
        <v>0</v>
      </c>
      <c r="BE77" s="4"/>
      <c r="BT77" s="130" t="s">
        <v>84</v>
      </c>
      <c r="BV77" s="130" t="s">
        <v>78</v>
      </c>
      <c r="BW77" s="130" t="s">
        <v>146</v>
      </c>
      <c r="BX77" s="130" t="s">
        <v>142</v>
      </c>
      <c r="CL77" s="130" t="s">
        <v>20</v>
      </c>
    </row>
    <row r="78" s="2" customFormat="1" ht="30" customHeight="1">
      <c r="A78" s="35"/>
      <c r="B78" s="36"/>
      <c r="C78" s="37"/>
      <c r="D78" s="37"/>
      <c r="E78" s="37"/>
      <c r="F78" s="37"/>
      <c r="G78" s="37"/>
      <c r="H78" s="37"/>
      <c r="I78" s="37"/>
      <c r="J78" s="37"/>
      <c r="K78" s="37"/>
      <c r="L78" s="37"/>
      <c r="M78" s="37"/>
      <c r="N78" s="37"/>
      <c r="O78" s="37"/>
      <c r="P78" s="37"/>
      <c r="Q78" s="37"/>
      <c r="R78" s="37"/>
      <c r="S78" s="37"/>
      <c r="T78" s="37"/>
      <c r="U78" s="37"/>
      <c r="V78" s="37"/>
      <c r="W78" s="37"/>
      <c r="X78" s="37"/>
      <c r="Y78" s="37"/>
      <c r="Z78" s="37"/>
      <c r="AA78" s="37"/>
      <c r="AB78" s="37"/>
      <c r="AC78" s="37"/>
      <c r="AD78" s="37"/>
      <c r="AE78" s="37"/>
      <c r="AF78" s="37"/>
      <c r="AG78" s="37"/>
      <c r="AH78" s="37"/>
      <c r="AI78" s="37"/>
      <c r="AJ78" s="37"/>
      <c r="AK78" s="37"/>
      <c r="AL78" s="37"/>
      <c r="AM78" s="37"/>
      <c r="AN78" s="37"/>
      <c r="AO78" s="37"/>
      <c r="AP78" s="37"/>
      <c r="AQ78" s="37"/>
      <c r="AR78" s="41"/>
      <c r="AS78" s="35"/>
      <c r="AT78" s="35"/>
      <c r="AU78" s="35"/>
      <c r="AV78" s="35"/>
      <c r="AW78" s="35"/>
      <c r="AX78" s="35"/>
      <c r="AY78" s="35"/>
      <c r="AZ78" s="35"/>
      <c r="BA78" s="35"/>
      <c r="BB78" s="35"/>
      <c r="BC78" s="35"/>
      <c r="BD78" s="35"/>
      <c r="BE78" s="35"/>
    </row>
    <row r="79" s="2" customFormat="1" ht="6.96" customHeight="1">
      <c r="A79" s="35"/>
      <c r="B79" s="56"/>
      <c r="C79" s="57"/>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c r="AO79" s="57"/>
      <c r="AP79" s="57"/>
      <c r="AQ79" s="57"/>
      <c r="AR79" s="41"/>
      <c r="AS79" s="35"/>
      <c r="AT79" s="35"/>
      <c r="AU79" s="35"/>
      <c r="AV79" s="35"/>
      <c r="AW79" s="35"/>
      <c r="AX79" s="35"/>
      <c r="AY79" s="35"/>
      <c r="AZ79" s="35"/>
      <c r="BA79" s="35"/>
      <c r="BB79" s="35"/>
      <c r="BC79" s="35"/>
      <c r="BD79" s="35"/>
      <c r="BE79" s="35"/>
    </row>
  </sheetData>
  <sheetProtection sheet="1" formatColumns="0" formatRows="0" objects="1" scenarios="1" spinCount="100000" saltValue="h1ani6loSS3WXvmKBVjQ9uOpHiw2E9sJ4QaWVOIeCRDA+91AJt248+B+ekVrIXe2wAqd/NkKqO8xr1pHrILaoQ==" hashValue="H0Nub6dLaeiNtky4ZIHb99f4DSGDUoqBcAMVJxYoXHGG7YNRMGU7ynSM5ZS4UCvUNKN/ugFxVKC0VGV2pc3ytg==" algorithmName="SHA-512" password="CC35"/>
  <mergeCells count="130">
    <mergeCell ref="L45:AO45"/>
    <mergeCell ref="AM47:AN47"/>
    <mergeCell ref="AM49:AP49"/>
    <mergeCell ref="I52:AF52"/>
    <mergeCell ref="C52:G52"/>
    <mergeCell ref="J55:AF55"/>
    <mergeCell ref="D55:H55"/>
    <mergeCell ref="E56:I56"/>
    <mergeCell ref="K56:AF56"/>
    <mergeCell ref="K57:AF57"/>
    <mergeCell ref="E57:I57"/>
    <mergeCell ref="E58:I58"/>
    <mergeCell ref="K58:AF58"/>
    <mergeCell ref="L59:AF59"/>
    <mergeCell ref="F59:J59"/>
    <mergeCell ref="L60:AF60"/>
    <mergeCell ref="F60:J60"/>
    <mergeCell ref="K61:AF61"/>
    <mergeCell ref="E61:I61"/>
    <mergeCell ref="K62:AF62"/>
    <mergeCell ref="E62:I62"/>
    <mergeCell ref="AS49:AT51"/>
    <mergeCell ref="AM50:AP50"/>
    <mergeCell ref="AN52:AP52"/>
    <mergeCell ref="AG52:AM52"/>
    <mergeCell ref="AG55:AM55"/>
    <mergeCell ref="AN55:AP55"/>
    <mergeCell ref="AN56:AP56"/>
    <mergeCell ref="AG56:AM56"/>
    <mergeCell ref="AG57:AM57"/>
    <mergeCell ref="AN57:AP57"/>
    <mergeCell ref="AG58:AM58"/>
    <mergeCell ref="AN58:AP58"/>
    <mergeCell ref="AG59:AM59"/>
    <mergeCell ref="AN59:AP59"/>
    <mergeCell ref="AG60:AM60"/>
    <mergeCell ref="AN60:AP60"/>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N61:AP61"/>
    <mergeCell ref="AG61:AM61"/>
    <mergeCell ref="AG62:AM62"/>
    <mergeCell ref="AN62:AP62"/>
    <mergeCell ref="AG63:AM63"/>
    <mergeCell ref="AN63:AP63"/>
    <mergeCell ref="AG64:AM64"/>
    <mergeCell ref="AN64:AP64"/>
    <mergeCell ref="AN65:AP65"/>
    <mergeCell ref="AG65:AM65"/>
    <mergeCell ref="AG66:AM66"/>
    <mergeCell ref="AN66:AP66"/>
    <mergeCell ref="AG67:AM67"/>
    <mergeCell ref="AN67:AP67"/>
    <mergeCell ref="AN68:AP68"/>
    <mergeCell ref="AG68:AM68"/>
    <mergeCell ref="AG69:AM69"/>
    <mergeCell ref="AN69:AP69"/>
    <mergeCell ref="AN70:AP70"/>
    <mergeCell ref="AG70:AM70"/>
    <mergeCell ref="AN71:AP71"/>
    <mergeCell ref="AG71:AM71"/>
    <mergeCell ref="AN72:AP72"/>
    <mergeCell ref="AG72:AM72"/>
    <mergeCell ref="AG73:AM73"/>
    <mergeCell ref="AN73:AP73"/>
    <mergeCell ref="AN74:AP74"/>
    <mergeCell ref="AG74:AM74"/>
    <mergeCell ref="AG75:AM75"/>
    <mergeCell ref="AN75:AP75"/>
    <mergeCell ref="AN76:AP76"/>
    <mergeCell ref="AG76:AM76"/>
    <mergeCell ref="AN77:AP77"/>
    <mergeCell ref="AG77:AM77"/>
    <mergeCell ref="L63:AF63"/>
    <mergeCell ref="F63:J63"/>
    <mergeCell ref="F64:J64"/>
    <mergeCell ref="L64:AF64"/>
    <mergeCell ref="L65:AF65"/>
    <mergeCell ref="F65:J65"/>
    <mergeCell ref="K66:AF66"/>
    <mergeCell ref="E66:I66"/>
    <mergeCell ref="J67:AF67"/>
    <mergeCell ref="D67:H67"/>
    <mergeCell ref="J68:AF68"/>
    <mergeCell ref="D68:H68"/>
    <mergeCell ref="E69:I69"/>
    <mergeCell ref="K69:AF69"/>
    <mergeCell ref="K70:AF70"/>
    <mergeCell ref="E70:I70"/>
    <mergeCell ref="K71:AF71"/>
    <mergeCell ref="E71:I71"/>
    <mergeCell ref="J72:AF72"/>
    <mergeCell ref="D72:H72"/>
    <mergeCell ref="K73:AF73"/>
    <mergeCell ref="E73:I73"/>
    <mergeCell ref="K74:AF74"/>
    <mergeCell ref="E74:I74"/>
    <mergeCell ref="D75:H75"/>
    <mergeCell ref="J75:AF75"/>
    <mergeCell ref="K76:AF76"/>
    <mergeCell ref="E76:I76"/>
    <mergeCell ref="E77:I77"/>
    <mergeCell ref="K77:AF77"/>
  </mergeCells>
  <hyperlinks>
    <hyperlink ref="A56" location="'01.1 - zemní práce a kabe...'!C2" display="/"/>
    <hyperlink ref="A57" location="'01.2 - stavební část'!C2" display="/"/>
    <hyperlink ref="A59" location="'01.3.1 - VRN technologick...'!C2" display="/"/>
    <hyperlink ref="A60" location="'01.3.2 - VRN stavební část'!C2" display="/"/>
    <hyperlink ref="A61" location="'02 - montáže a dodávky za...'!C2" display="/"/>
    <hyperlink ref="A63" location="'03.1 - zkoušky a revize'!C2" display="/"/>
    <hyperlink ref="A64" location="'03.2 - VRN technologická ...'!C2" display="/"/>
    <hyperlink ref="A65" location="'03.3 - VRN stavební část'!C2" display="/"/>
    <hyperlink ref="A66" location="'04 - N E O C E Ň O V A T ...'!C2" display="/"/>
    <hyperlink ref="A67" location="'PS 11-01-20 - TZZ Zadní T...'!C2" display="/"/>
    <hyperlink ref="A69" location="'01 - Oprava EOV (databáze...'!C2" display="/"/>
    <hyperlink ref="A70" location="'02 - Zemní práce (databáz...'!C2" display="/"/>
    <hyperlink ref="A71" location="'03 - VRN (databáze ÚRS)'!C2" display="/"/>
    <hyperlink ref="A73" location="'01.1 - DOK, TK - technolo...'!C2" display="/"/>
    <hyperlink ref="A74" location="'01.2 - DOK, TK - stavební...'!C2" display="/"/>
    <hyperlink ref="A76" location="'01.1 - Přípojka NN - tech...'!C2" display="/"/>
    <hyperlink ref="A77" location="'01.2 - Přípojka NN - stav...'!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118</v>
      </c>
    </row>
    <row r="3" hidden="1" s="1" customFormat="1" ht="6.96" customHeight="1">
      <c r="B3" s="136"/>
      <c r="C3" s="137"/>
      <c r="D3" s="137"/>
      <c r="E3" s="137"/>
      <c r="F3" s="137"/>
      <c r="G3" s="137"/>
      <c r="H3" s="137"/>
      <c r="I3" s="137"/>
      <c r="J3" s="137"/>
      <c r="K3" s="137"/>
      <c r="L3" s="17"/>
      <c r="AT3" s="14" t="s">
        <v>84</v>
      </c>
    </row>
    <row r="4" hidden="1" s="1" customFormat="1" ht="24.96" customHeight="1">
      <c r="B4" s="17"/>
      <c r="D4" s="138" t="s">
        <v>147</v>
      </c>
      <c r="L4" s="17"/>
      <c r="M4" s="139" t="s">
        <v>10</v>
      </c>
      <c r="AT4" s="14" t="s">
        <v>4</v>
      </c>
    </row>
    <row r="5" hidden="1" s="1" customFormat="1" ht="6.96" customHeight="1">
      <c r="B5" s="17"/>
      <c r="L5" s="17"/>
    </row>
    <row r="6" hidden="1" s="1" customFormat="1" ht="12" customHeight="1">
      <c r="B6" s="17"/>
      <c r="D6" s="140" t="s">
        <v>17</v>
      </c>
      <c r="L6" s="17"/>
    </row>
    <row r="7" hidden="1" s="1" customFormat="1" ht="16.5" customHeight="1">
      <c r="B7" s="17"/>
      <c r="E7" s="141" t="str">
        <f>'Rekapitulace stavby'!K6</f>
        <v>Oprava SZZ žst. Liteň na trati Zadní Třebáň - Lochovice</v>
      </c>
      <c r="F7" s="140"/>
      <c r="G7" s="140"/>
      <c r="H7" s="140"/>
      <c r="L7" s="17"/>
    </row>
    <row r="8" hidden="1" s="1" customFormat="1" ht="12" customHeight="1">
      <c r="B8" s="17"/>
      <c r="D8" s="140" t="s">
        <v>148</v>
      </c>
      <c r="L8" s="17"/>
    </row>
    <row r="9" hidden="1" s="2" customFormat="1" ht="16.5" customHeight="1">
      <c r="A9" s="35"/>
      <c r="B9" s="41"/>
      <c r="C9" s="35"/>
      <c r="D9" s="35"/>
      <c r="E9" s="141" t="s">
        <v>149</v>
      </c>
      <c r="F9" s="35"/>
      <c r="G9" s="35"/>
      <c r="H9" s="35"/>
      <c r="I9" s="35"/>
      <c r="J9" s="35"/>
      <c r="K9" s="35"/>
      <c r="L9" s="142"/>
      <c r="S9" s="35"/>
      <c r="T9" s="35"/>
      <c r="U9" s="35"/>
      <c r="V9" s="35"/>
      <c r="W9" s="35"/>
      <c r="X9" s="35"/>
      <c r="Y9" s="35"/>
      <c r="Z9" s="35"/>
      <c r="AA9" s="35"/>
      <c r="AB9" s="35"/>
      <c r="AC9" s="35"/>
      <c r="AD9" s="35"/>
      <c r="AE9" s="35"/>
    </row>
    <row r="10" hidden="1" s="2" customFormat="1" ht="12" customHeight="1">
      <c r="A10" s="35"/>
      <c r="B10" s="41"/>
      <c r="C10" s="35"/>
      <c r="D10" s="140" t="s">
        <v>150</v>
      </c>
      <c r="E10" s="35"/>
      <c r="F10" s="35"/>
      <c r="G10" s="35"/>
      <c r="H10" s="35"/>
      <c r="I10" s="35"/>
      <c r="J10" s="35"/>
      <c r="K10" s="35"/>
      <c r="L10" s="142"/>
      <c r="S10" s="35"/>
      <c r="T10" s="35"/>
      <c r="U10" s="35"/>
      <c r="V10" s="35"/>
      <c r="W10" s="35"/>
      <c r="X10" s="35"/>
      <c r="Y10" s="35"/>
      <c r="Z10" s="35"/>
      <c r="AA10" s="35"/>
      <c r="AB10" s="35"/>
      <c r="AC10" s="35"/>
      <c r="AD10" s="35"/>
      <c r="AE10" s="35"/>
    </row>
    <row r="11" hidden="1" s="2" customFormat="1" ht="30" customHeight="1">
      <c r="A11" s="35"/>
      <c r="B11" s="41"/>
      <c r="C11" s="35"/>
      <c r="D11" s="35"/>
      <c r="E11" s="143" t="s">
        <v>1233</v>
      </c>
      <c r="F11" s="35"/>
      <c r="G11" s="35"/>
      <c r="H11" s="35"/>
      <c r="I11" s="35"/>
      <c r="J11" s="35"/>
      <c r="K11" s="35"/>
      <c r="L11" s="142"/>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142"/>
      <c r="S12" s="35"/>
      <c r="T12" s="35"/>
      <c r="U12" s="35"/>
      <c r="V12" s="35"/>
      <c r="W12" s="35"/>
      <c r="X12" s="35"/>
      <c r="Y12" s="35"/>
      <c r="Z12" s="35"/>
      <c r="AA12" s="35"/>
      <c r="AB12" s="35"/>
      <c r="AC12" s="35"/>
      <c r="AD12" s="35"/>
      <c r="AE12" s="35"/>
    </row>
    <row r="13" hidden="1" s="2" customFormat="1" ht="12" customHeight="1">
      <c r="A13" s="35"/>
      <c r="B13" s="41"/>
      <c r="C13" s="35"/>
      <c r="D13" s="140" t="s">
        <v>19</v>
      </c>
      <c r="E13" s="35"/>
      <c r="F13" s="130" t="s">
        <v>20</v>
      </c>
      <c r="G13" s="35"/>
      <c r="H13" s="35"/>
      <c r="I13" s="140" t="s">
        <v>21</v>
      </c>
      <c r="J13" s="130" t="s">
        <v>20</v>
      </c>
      <c r="K13" s="35"/>
      <c r="L13" s="142"/>
      <c r="S13" s="35"/>
      <c r="T13" s="35"/>
      <c r="U13" s="35"/>
      <c r="V13" s="35"/>
      <c r="W13" s="35"/>
      <c r="X13" s="35"/>
      <c r="Y13" s="35"/>
      <c r="Z13" s="35"/>
      <c r="AA13" s="35"/>
      <c r="AB13" s="35"/>
      <c r="AC13" s="35"/>
      <c r="AD13" s="35"/>
      <c r="AE13" s="35"/>
    </row>
    <row r="14" hidden="1" s="2" customFormat="1" ht="12" customHeight="1">
      <c r="A14" s="35"/>
      <c r="B14" s="41"/>
      <c r="C14" s="35"/>
      <c r="D14" s="140" t="s">
        <v>23</v>
      </c>
      <c r="E14" s="35"/>
      <c r="F14" s="130" t="s">
        <v>24</v>
      </c>
      <c r="G14" s="35"/>
      <c r="H14" s="35"/>
      <c r="I14" s="140" t="s">
        <v>25</v>
      </c>
      <c r="J14" s="144" t="str">
        <f>'Rekapitulace stavby'!AN8</f>
        <v>28. 5. 2021</v>
      </c>
      <c r="K14" s="35"/>
      <c r="L14" s="142"/>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142"/>
      <c r="S15" s="35"/>
      <c r="T15" s="35"/>
      <c r="U15" s="35"/>
      <c r="V15" s="35"/>
      <c r="W15" s="35"/>
      <c r="X15" s="35"/>
      <c r="Y15" s="35"/>
      <c r="Z15" s="35"/>
      <c r="AA15" s="35"/>
      <c r="AB15" s="35"/>
      <c r="AC15" s="35"/>
      <c r="AD15" s="35"/>
      <c r="AE15" s="35"/>
    </row>
    <row r="16" hidden="1" s="2" customFormat="1" ht="12" customHeight="1">
      <c r="A16" s="35"/>
      <c r="B16" s="41"/>
      <c r="C16" s="35"/>
      <c r="D16" s="140" t="s">
        <v>29</v>
      </c>
      <c r="E16" s="35"/>
      <c r="F16" s="35"/>
      <c r="G16" s="35"/>
      <c r="H16" s="35"/>
      <c r="I16" s="140" t="s">
        <v>30</v>
      </c>
      <c r="J16" s="130" t="s">
        <v>20</v>
      </c>
      <c r="K16" s="35"/>
      <c r="L16" s="142"/>
      <c r="S16" s="35"/>
      <c r="T16" s="35"/>
      <c r="U16" s="35"/>
      <c r="V16" s="35"/>
      <c r="W16" s="35"/>
      <c r="X16" s="35"/>
      <c r="Y16" s="35"/>
      <c r="Z16" s="35"/>
      <c r="AA16" s="35"/>
      <c r="AB16" s="35"/>
      <c r="AC16" s="35"/>
      <c r="AD16" s="35"/>
      <c r="AE16" s="35"/>
    </row>
    <row r="17" hidden="1" s="2" customFormat="1" ht="18" customHeight="1">
      <c r="A17" s="35"/>
      <c r="B17" s="41"/>
      <c r="C17" s="35"/>
      <c r="D17" s="35"/>
      <c r="E17" s="130" t="s">
        <v>31</v>
      </c>
      <c r="F17" s="35"/>
      <c r="G17" s="35"/>
      <c r="H17" s="35"/>
      <c r="I17" s="140" t="s">
        <v>32</v>
      </c>
      <c r="J17" s="130" t="s">
        <v>20</v>
      </c>
      <c r="K17" s="35"/>
      <c r="L17" s="142"/>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142"/>
      <c r="S18" s="35"/>
      <c r="T18" s="35"/>
      <c r="U18" s="35"/>
      <c r="V18" s="35"/>
      <c r="W18" s="35"/>
      <c r="X18" s="35"/>
      <c r="Y18" s="35"/>
      <c r="Z18" s="35"/>
      <c r="AA18" s="35"/>
      <c r="AB18" s="35"/>
      <c r="AC18" s="35"/>
      <c r="AD18" s="35"/>
      <c r="AE18" s="35"/>
    </row>
    <row r="19" hidden="1" s="2" customFormat="1" ht="12" customHeight="1">
      <c r="A19" s="35"/>
      <c r="B19" s="41"/>
      <c r="C19" s="35"/>
      <c r="D19" s="140" t="s">
        <v>33</v>
      </c>
      <c r="E19" s="35"/>
      <c r="F19" s="35"/>
      <c r="G19" s="35"/>
      <c r="H19" s="35"/>
      <c r="I19" s="140" t="s">
        <v>30</v>
      </c>
      <c r="J19" s="30" t="str">
        <f>'Rekapitulace stavby'!AN13</f>
        <v>Vyplň údaj</v>
      </c>
      <c r="K19" s="35"/>
      <c r="L19" s="142"/>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0" t="s">
        <v>32</v>
      </c>
      <c r="J20" s="30" t="str">
        <f>'Rekapitulace stavby'!AN14</f>
        <v>Vyplň údaj</v>
      </c>
      <c r="K20" s="35"/>
      <c r="L20" s="142"/>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142"/>
      <c r="S21" s="35"/>
      <c r="T21" s="35"/>
      <c r="U21" s="35"/>
      <c r="V21" s="35"/>
      <c r="W21" s="35"/>
      <c r="X21" s="35"/>
      <c r="Y21" s="35"/>
      <c r="Z21" s="35"/>
      <c r="AA21" s="35"/>
      <c r="AB21" s="35"/>
      <c r="AC21" s="35"/>
      <c r="AD21" s="35"/>
      <c r="AE21" s="35"/>
    </row>
    <row r="22" hidden="1" s="2" customFormat="1" ht="12" customHeight="1">
      <c r="A22" s="35"/>
      <c r="B22" s="41"/>
      <c r="C22" s="35"/>
      <c r="D22" s="140" t="s">
        <v>35</v>
      </c>
      <c r="E22" s="35"/>
      <c r="F22" s="35"/>
      <c r="G22" s="35"/>
      <c r="H22" s="35"/>
      <c r="I22" s="140" t="s">
        <v>30</v>
      </c>
      <c r="J22" s="130" t="s">
        <v>20</v>
      </c>
      <c r="K22" s="35"/>
      <c r="L22" s="142"/>
      <c r="S22" s="35"/>
      <c r="T22" s="35"/>
      <c r="U22" s="35"/>
      <c r="V22" s="35"/>
      <c r="W22" s="35"/>
      <c r="X22" s="35"/>
      <c r="Y22" s="35"/>
      <c r="Z22" s="35"/>
      <c r="AA22" s="35"/>
      <c r="AB22" s="35"/>
      <c r="AC22" s="35"/>
      <c r="AD22" s="35"/>
      <c r="AE22" s="35"/>
    </row>
    <row r="23" hidden="1" s="2" customFormat="1" ht="18" customHeight="1">
      <c r="A23" s="35"/>
      <c r="B23" s="41"/>
      <c r="C23" s="35"/>
      <c r="D23" s="35"/>
      <c r="E23" s="130" t="s">
        <v>36</v>
      </c>
      <c r="F23" s="35"/>
      <c r="G23" s="35"/>
      <c r="H23" s="35"/>
      <c r="I23" s="140" t="s">
        <v>32</v>
      </c>
      <c r="J23" s="130" t="s">
        <v>20</v>
      </c>
      <c r="K23" s="35"/>
      <c r="L23" s="142"/>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142"/>
      <c r="S24" s="35"/>
      <c r="T24" s="35"/>
      <c r="U24" s="35"/>
      <c r="V24" s="35"/>
      <c r="W24" s="35"/>
      <c r="X24" s="35"/>
      <c r="Y24" s="35"/>
      <c r="Z24" s="35"/>
      <c r="AA24" s="35"/>
      <c r="AB24" s="35"/>
      <c r="AC24" s="35"/>
      <c r="AD24" s="35"/>
      <c r="AE24" s="35"/>
    </row>
    <row r="25" hidden="1" s="2" customFormat="1" ht="12" customHeight="1">
      <c r="A25" s="35"/>
      <c r="B25" s="41"/>
      <c r="C25" s="35"/>
      <c r="D25" s="140" t="s">
        <v>38</v>
      </c>
      <c r="E25" s="35"/>
      <c r="F25" s="35"/>
      <c r="G25" s="35"/>
      <c r="H25" s="35"/>
      <c r="I25" s="140" t="s">
        <v>30</v>
      </c>
      <c r="J25" s="130" t="s">
        <v>20</v>
      </c>
      <c r="K25" s="35"/>
      <c r="L25" s="142"/>
      <c r="S25" s="35"/>
      <c r="T25" s="35"/>
      <c r="U25" s="35"/>
      <c r="V25" s="35"/>
      <c r="W25" s="35"/>
      <c r="X25" s="35"/>
      <c r="Y25" s="35"/>
      <c r="Z25" s="35"/>
      <c r="AA25" s="35"/>
      <c r="AB25" s="35"/>
      <c r="AC25" s="35"/>
      <c r="AD25" s="35"/>
      <c r="AE25" s="35"/>
    </row>
    <row r="26" hidden="1" s="2" customFormat="1" ht="18" customHeight="1">
      <c r="A26" s="35"/>
      <c r="B26" s="41"/>
      <c r="C26" s="35"/>
      <c r="D26" s="35"/>
      <c r="E26" s="130" t="s">
        <v>39</v>
      </c>
      <c r="F26" s="35"/>
      <c r="G26" s="35"/>
      <c r="H26" s="35"/>
      <c r="I26" s="140" t="s">
        <v>32</v>
      </c>
      <c r="J26" s="130" t="s">
        <v>20</v>
      </c>
      <c r="K26" s="35"/>
      <c r="L26" s="142"/>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142"/>
      <c r="S27" s="35"/>
      <c r="T27" s="35"/>
      <c r="U27" s="35"/>
      <c r="V27" s="35"/>
      <c r="W27" s="35"/>
      <c r="X27" s="35"/>
      <c r="Y27" s="35"/>
      <c r="Z27" s="35"/>
      <c r="AA27" s="35"/>
      <c r="AB27" s="35"/>
      <c r="AC27" s="35"/>
      <c r="AD27" s="35"/>
      <c r="AE27" s="35"/>
    </row>
    <row r="28" hidden="1" s="2" customFormat="1" ht="12" customHeight="1">
      <c r="A28" s="35"/>
      <c r="B28" s="41"/>
      <c r="C28" s="35"/>
      <c r="D28" s="140" t="s">
        <v>40</v>
      </c>
      <c r="E28" s="35"/>
      <c r="F28" s="35"/>
      <c r="G28" s="35"/>
      <c r="H28" s="35"/>
      <c r="I28" s="35"/>
      <c r="J28" s="35"/>
      <c r="K28" s="35"/>
      <c r="L28" s="142"/>
      <c r="S28" s="35"/>
      <c r="T28" s="35"/>
      <c r="U28" s="35"/>
      <c r="V28" s="35"/>
      <c r="W28" s="35"/>
      <c r="X28" s="35"/>
      <c r="Y28" s="35"/>
      <c r="Z28" s="35"/>
      <c r="AA28" s="35"/>
      <c r="AB28" s="35"/>
      <c r="AC28" s="35"/>
      <c r="AD28" s="35"/>
      <c r="AE28" s="35"/>
    </row>
    <row r="29" hidden="1" s="8" customFormat="1" ht="83.25" customHeight="1">
      <c r="A29" s="145"/>
      <c r="B29" s="146"/>
      <c r="C29" s="145"/>
      <c r="D29" s="145"/>
      <c r="E29" s="147" t="s">
        <v>41</v>
      </c>
      <c r="F29" s="147"/>
      <c r="G29" s="147"/>
      <c r="H29" s="147"/>
      <c r="I29" s="145"/>
      <c r="J29" s="145"/>
      <c r="K29" s="145"/>
      <c r="L29" s="148"/>
      <c r="S29" s="145"/>
      <c r="T29" s="145"/>
      <c r="U29" s="145"/>
      <c r="V29" s="145"/>
      <c r="W29" s="145"/>
      <c r="X29" s="145"/>
      <c r="Y29" s="145"/>
      <c r="Z29" s="145"/>
      <c r="AA29" s="145"/>
      <c r="AB29" s="145"/>
      <c r="AC29" s="145"/>
      <c r="AD29" s="145"/>
      <c r="AE29" s="145"/>
    </row>
    <row r="30" hidden="1" s="2" customFormat="1" ht="6.96" customHeight="1">
      <c r="A30" s="35"/>
      <c r="B30" s="41"/>
      <c r="C30" s="35"/>
      <c r="D30" s="35"/>
      <c r="E30" s="35"/>
      <c r="F30" s="35"/>
      <c r="G30" s="35"/>
      <c r="H30" s="35"/>
      <c r="I30" s="35"/>
      <c r="J30" s="35"/>
      <c r="K30" s="35"/>
      <c r="L30" s="142"/>
      <c r="S30" s="35"/>
      <c r="T30" s="35"/>
      <c r="U30" s="35"/>
      <c r="V30" s="35"/>
      <c r="W30" s="35"/>
      <c r="X30" s="35"/>
      <c r="Y30" s="35"/>
      <c r="Z30" s="35"/>
      <c r="AA30" s="35"/>
      <c r="AB30" s="35"/>
      <c r="AC30" s="35"/>
      <c r="AD30" s="35"/>
      <c r="AE30" s="35"/>
    </row>
    <row r="31" hidden="1" s="2" customFormat="1" ht="6.96" customHeight="1">
      <c r="A31" s="35"/>
      <c r="B31" s="41"/>
      <c r="C31" s="35"/>
      <c r="D31" s="149"/>
      <c r="E31" s="149"/>
      <c r="F31" s="149"/>
      <c r="G31" s="149"/>
      <c r="H31" s="149"/>
      <c r="I31" s="149"/>
      <c r="J31" s="149"/>
      <c r="K31" s="149"/>
      <c r="L31" s="142"/>
      <c r="S31" s="35"/>
      <c r="T31" s="35"/>
      <c r="U31" s="35"/>
      <c r="V31" s="35"/>
      <c r="W31" s="35"/>
      <c r="X31" s="35"/>
      <c r="Y31" s="35"/>
      <c r="Z31" s="35"/>
      <c r="AA31" s="35"/>
      <c r="AB31" s="35"/>
      <c r="AC31" s="35"/>
      <c r="AD31" s="35"/>
      <c r="AE31" s="35"/>
    </row>
    <row r="32" hidden="1" s="2" customFormat="1" ht="25.44" customHeight="1">
      <c r="A32" s="35"/>
      <c r="B32" s="41"/>
      <c r="C32" s="35"/>
      <c r="D32" s="150" t="s">
        <v>42</v>
      </c>
      <c r="E32" s="35"/>
      <c r="F32" s="35"/>
      <c r="G32" s="35"/>
      <c r="H32" s="35"/>
      <c r="I32" s="35"/>
      <c r="J32" s="151">
        <f>ROUND(J85, 2)</f>
        <v>0</v>
      </c>
      <c r="K32" s="35"/>
      <c r="L32" s="142"/>
      <c r="S32" s="35"/>
      <c r="T32" s="35"/>
      <c r="U32" s="35"/>
      <c r="V32" s="35"/>
      <c r="W32" s="35"/>
      <c r="X32" s="35"/>
      <c r="Y32" s="35"/>
      <c r="Z32" s="35"/>
      <c r="AA32" s="35"/>
      <c r="AB32" s="35"/>
      <c r="AC32" s="35"/>
      <c r="AD32" s="35"/>
      <c r="AE32" s="35"/>
    </row>
    <row r="33" hidden="1" s="2" customFormat="1" ht="6.96" customHeight="1">
      <c r="A33" s="35"/>
      <c r="B33" s="41"/>
      <c r="C33" s="35"/>
      <c r="D33" s="149"/>
      <c r="E33" s="149"/>
      <c r="F33" s="149"/>
      <c r="G33" s="149"/>
      <c r="H33" s="149"/>
      <c r="I33" s="149"/>
      <c r="J33" s="149"/>
      <c r="K33" s="149"/>
      <c r="L33" s="142"/>
      <c r="S33" s="35"/>
      <c r="T33" s="35"/>
      <c r="U33" s="35"/>
      <c r="V33" s="35"/>
      <c r="W33" s="35"/>
      <c r="X33" s="35"/>
      <c r="Y33" s="35"/>
      <c r="Z33" s="35"/>
      <c r="AA33" s="35"/>
      <c r="AB33" s="35"/>
      <c r="AC33" s="35"/>
      <c r="AD33" s="35"/>
      <c r="AE33" s="35"/>
    </row>
    <row r="34" hidden="1" s="2" customFormat="1" ht="14.4" customHeight="1">
      <c r="A34" s="35"/>
      <c r="B34" s="41"/>
      <c r="C34" s="35"/>
      <c r="D34" s="35"/>
      <c r="E34" s="35"/>
      <c r="F34" s="152" t="s">
        <v>44</v>
      </c>
      <c r="G34" s="35"/>
      <c r="H34" s="35"/>
      <c r="I34" s="152" t="s">
        <v>43</v>
      </c>
      <c r="J34" s="152" t="s">
        <v>45</v>
      </c>
      <c r="K34" s="35"/>
      <c r="L34" s="142"/>
      <c r="S34" s="35"/>
      <c r="T34" s="35"/>
      <c r="U34" s="35"/>
      <c r="V34" s="35"/>
      <c r="W34" s="35"/>
      <c r="X34" s="35"/>
      <c r="Y34" s="35"/>
      <c r="Z34" s="35"/>
      <c r="AA34" s="35"/>
      <c r="AB34" s="35"/>
      <c r="AC34" s="35"/>
      <c r="AD34" s="35"/>
      <c r="AE34" s="35"/>
    </row>
    <row r="35" hidden="1" s="2" customFormat="1" ht="14.4" customHeight="1">
      <c r="A35" s="35"/>
      <c r="B35" s="41"/>
      <c r="C35" s="35"/>
      <c r="D35" s="153" t="s">
        <v>46</v>
      </c>
      <c r="E35" s="140" t="s">
        <v>47</v>
      </c>
      <c r="F35" s="154">
        <f>ROUND((SUM(BE85:BE101)),  2)</f>
        <v>0</v>
      </c>
      <c r="G35" s="35"/>
      <c r="H35" s="35"/>
      <c r="I35" s="155">
        <v>0.20999999999999999</v>
      </c>
      <c r="J35" s="154">
        <f>ROUND(((SUM(BE85:BE101))*I35),  2)</f>
        <v>0</v>
      </c>
      <c r="K35" s="35"/>
      <c r="L35" s="142"/>
      <c r="S35" s="35"/>
      <c r="T35" s="35"/>
      <c r="U35" s="35"/>
      <c r="V35" s="35"/>
      <c r="W35" s="35"/>
      <c r="X35" s="35"/>
      <c r="Y35" s="35"/>
      <c r="Z35" s="35"/>
      <c r="AA35" s="35"/>
      <c r="AB35" s="35"/>
      <c r="AC35" s="35"/>
      <c r="AD35" s="35"/>
      <c r="AE35" s="35"/>
    </row>
    <row r="36" hidden="1" s="2" customFormat="1" ht="14.4" customHeight="1">
      <c r="A36" s="35"/>
      <c r="B36" s="41"/>
      <c r="C36" s="35"/>
      <c r="D36" s="35"/>
      <c r="E36" s="140" t="s">
        <v>48</v>
      </c>
      <c r="F36" s="154">
        <f>ROUND((SUM(BF85:BF101)),  2)</f>
        <v>0</v>
      </c>
      <c r="G36" s="35"/>
      <c r="H36" s="35"/>
      <c r="I36" s="155">
        <v>0.14999999999999999</v>
      </c>
      <c r="J36" s="154">
        <f>ROUND(((SUM(BF85:BF101))*I36),  2)</f>
        <v>0</v>
      </c>
      <c r="K36" s="35"/>
      <c r="L36" s="142"/>
      <c r="S36" s="35"/>
      <c r="T36" s="35"/>
      <c r="U36" s="35"/>
      <c r="V36" s="35"/>
      <c r="W36" s="35"/>
      <c r="X36" s="35"/>
      <c r="Y36" s="35"/>
      <c r="Z36" s="35"/>
      <c r="AA36" s="35"/>
      <c r="AB36" s="35"/>
      <c r="AC36" s="35"/>
      <c r="AD36" s="35"/>
      <c r="AE36" s="35"/>
    </row>
    <row r="37" hidden="1" s="2" customFormat="1" ht="14.4" customHeight="1">
      <c r="A37" s="35"/>
      <c r="B37" s="41"/>
      <c r="C37" s="35"/>
      <c r="D37" s="35"/>
      <c r="E37" s="140" t="s">
        <v>49</v>
      </c>
      <c r="F37" s="154">
        <f>ROUND((SUM(BG85:BG101)),  2)</f>
        <v>0</v>
      </c>
      <c r="G37" s="35"/>
      <c r="H37" s="35"/>
      <c r="I37" s="155">
        <v>0.20999999999999999</v>
      </c>
      <c r="J37" s="154">
        <f>0</f>
        <v>0</v>
      </c>
      <c r="K37" s="35"/>
      <c r="L37" s="142"/>
      <c r="S37" s="35"/>
      <c r="T37" s="35"/>
      <c r="U37" s="35"/>
      <c r="V37" s="35"/>
      <c r="W37" s="35"/>
      <c r="X37" s="35"/>
      <c r="Y37" s="35"/>
      <c r="Z37" s="35"/>
      <c r="AA37" s="35"/>
      <c r="AB37" s="35"/>
      <c r="AC37" s="35"/>
      <c r="AD37" s="35"/>
      <c r="AE37" s="35"/>
    </row>
    <row r="38" hidden="1" s="2" customFormat="1" ht="14.4" customHeight="1">
      <c r="A38" s="35"/>
      <c r="B38" s="41"/>
      <c r="C38" s="35"/>
      <c r="D38" s="35"/>
      <c r="E38" s="140" t="s">
        <v>50</v>
      </c>
      <c r="F38" s="154">
        <f>ROUND((SUM(BH85:BH101)),  2)</f>
        <v>0</v>
      </c>
      <c r="G38" s="35"/>
      <c r="H38" s="35"/>
      <c r="I38" s="155">
        <v>0.14999999999999999</v>
      </c>
      <c r="J38" s="154">
        <f>0</f>
        <v>0</v>
      </c>
      <c r="K38" s="35"/>
      <c r="L38" s="142"/>
      <c r="S38" s="35"/>
      <c r="T38" s="35"/>
      <c r="U38" s="35"/>
      <c r="V38" s="35"/>
      <c r="W38" s="35"/>
      <c r="X38" s="35"/>
      <c r="Y38" s="35"/>
      <c r="Z38" s="35"/>
      <c r="AA38" s="35"/>
      <c r="AB38" s="35"/>
      <c r="AC38" s="35"/>
      <c r="AD38" s="35"/>
      <c r="AE38" s="35"/>
    </row>
    <row r="39" hidden="1" s="2" customFormat="1" ht="14.4" customHeight="1">
      <c r="A39" s="35"/>
      <c r="B39" s="41"/>
      <c r="C39" s="35"/>
      <c r="D39" s="35"/>
      <c r="E39" s="140" t="s">
        <v>51</v>
      </c>
      <c r="F39" s="154">
        <f>ROUND((SUM(BI85:BI101)),  2)</f>
        <v>0</v>
      </c>
      <c r="G39" s="35"/>
      <c r="H39" s="35"/>
      <c r="I39" s="155">
        <v>0</v>
      </c>
      <c r="J39" s="154">
        <f>0</f>
        <v>0</v>
      </c>
      <c r="K39" s="35"/>
      <c r="L39" s="142"/>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142"/>
      <c r="S40" s="35"/>
      <c r="T40" s="35"/>
      <c r="U40" s="35"/>
      <c r="V40" s="35"/>
      <c r="W40" s="35"/>
      <c r="X40" s="35"/>
      <c r="Y40" s="35"/>
      <c r="Z40" s="35"/>
      <c r="AA40" s="35"/>
      <c r="AB40" s="35"/>
      <c r="AC40" s="35"/>
      <c r="AD40" s="35"/>
      <c r="AE40" s="35"/>
    </row>
    <row r="41" hidden="1" s="2" customFormat="1" ht="25.44" customHeight="1">
      <c r="A41" s="35"/>
      <c r="B41" s="41"/>
      <c r="C41" s="156"/>
      <c r="D41" s="157" t="s">
        <v>52</v>
      </c>
      <c r="E41" s="158"/>
      <c r="F41" s="158"/>
      <c r="G41" s="159" t="s">
        <v>53</v>
      </c>
      <c r="H41" s="160" t="s">
        <v>54</v>
      </c>
      <c r="I41" s="158"/>
      <c r="J41" s="161">
        <f>SUM(J32:J39)</f>
        <v>0</v>
      </c>
      <c r="K41" s="162"/>
      <c r="L41" s="142"/>
      <c r="S41" s="35"/>
      <c r="T41" s="35"/>
      <c r="U41" s="35"/>
      <c r="V41" s="35"/>
      <c r="W41" s="35"/>
      <c r="X41" s="35"/>
      <c r="Y41" s="35"/>
      <c r="Z41" s="35"/>
      <c r="AA41" s="35"/>
      <c r="AB41" s="35"/>
      <c r="AC41" s="35"/>
      <c r="AD41" s="35"/>
      <c r="AE41" s="35"/>
    </row>
    <row r="42" hidden="1" s="2" customFormat="1" ht="14.4" customHeight="1">
      <c r="A42" s="35"/>
      <c r="B42" s="163"/>
      <c r="C42" s="164"/>
      <c r="D42" s="164"/>
      <c r="E42" s="164"/>
      <c r="F42" s="164"/>
      <c r="G42" s="164"/>
      <c r="H42" s="164"/>
      <c r="I42" s="164"/>
      <c r="J42" s="164"/>
      <c r="K42" s="164"/>
      <c r="L42" s="142"/>
      <c r="S42" s="35"/>
      <c r="T42" s="35"/>
      <c r="U42" s="35"/>
      <c r="V42" s="35"/>
      <c r="W42" s="35"/>
      <c r="X42" s="35"/>
      <c r="Y42" s="35"/>
      <c r="Z42" s="35"/>
      <c r="AA42" s="35"/>
      <c r="AB42" s="35"/>
      <c r="AC42" s="35"/>
      <c r="AD42" s="35"/>
      <c r="AE42" s="35"/>
    </row>
    <row r="43" hidden="1"/>
    <row r="44" hidden="1"/>
    <row r="45" hidden="1"/>
    <row r="46" s="2" customFormat="1" ht="6.96" customHeight="1">
      <c r="A46" s="35"/>
      <c r="B46" s="165"/>
      <c r="C46" s="166"/>
      <c r="D46" s="166"/>
      <c r="E46" s="166"/>
      <c r="F46" s="166"/>
      <c r="G46" s="166"/>
      <c r="H46" s="166"/>
      <c r="I46" s="166"/>
      <c r="J46" s="166"/>
      <c r="K46" s="166"/>
      <c r="L46" s="142"/>
      <c r="S46" s="35"/>
      <c r="T46" s="35"/>
      <c r="U46" s="35"/>
      <c r="V46" s="35"/>
      <c r="W46" s="35"/>
      <c r="X46" s="35"/>
      <c r="Y46" s="35"/>
      <c r="Z46" s="35"/>
      <c r="AA46" s="35"/>
      <c r="AB46" s="35"/>
      <c r="AC46" s="35"/>
      <c r="AD46" s="35"/>
      <c r="AE46" s="35"/>
    </row>
    <row r="47" s="2" customFormat="1" ht="24.96" customHeight="1">
      <c r="A47" s="35"/>
      <c r="B47" s="36"/>
      <c r="C47" s="20" t="s">
        <v>152</v>
      </c>
      <c r="D47" s="37"/>
      <c r="E47" s="37"/>
      <c r="F47" s="37"/>
      <c r="G47" s="37"/>
      <c r="H47" s="37"/>
      <c r="I47" s="37"/>
      <c r="J47" s="37"/>
      <c r="K47" s="37"/>
      <c r="L47" s="142"/>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2"/>
      <c r="S48" s="35"/>
      <c r="T48" s="35"/>
      <c r="U48" s="35"/>
      <c r="V48" s="35"/>
      <c r="W48" s="35"/>
      <c r="X48" s="35"/>
      <c r="Y48" s="35"/>
      <c r="Z48" s="35"/>
      <c r="AA48" s="35"/>
      <c r="AB48" s="35"/>
      <c r="AC48" s="35"/>
      <c r="AD48" s="35"/>
      <c r="AE48" s="35"/>
    </row>
    <row r="49" s="2" customFormat="1" ht="12" customHeight="1">
      <c r="A49" s="35"/>
      <c r="B49" s="36"/>
      <c r="C49" s="29" t="s">
        <v>17</v>
      </c>
      <c r="D49" s="37"/>
      <c r="E49" s="37"/>
      <c r="F49" s="37"/>
      <c r="G49" s="37"/>
      <c r="H49" s="37"/>
      <c r="I49" s="37"/>
      <c r="J49" s="37"/>
      <c r="K49" s="37"/>
      <c r="L49" s="142"/>
      <c r="S49" s="35"/>
      <c r="T49" s="35"/>
      <c r="U49" s="35"/>
      <c r="V49" s="35"/>
      <c r="W49" s="35"/>
      <c r="X49" s="35"/>
      <c r="Y49" s="35"/>
      <c r="Z49" s="35"/>
      <c r="AA49" s="35"/>
      <c r="AB49" s="35"/>
      <c r="AC49" s="35"/>
      <c r="AD49" s="35"/>
      <c r="AE49" s="35"/>
    </row>
    <row r="50" s="2" customFormat="1" ht="16.5" customHeight="1">
      <c r="A50" s="35"/>
      <c r="B50" s="36"/>
      <c r="C50" s="37"/>
      <c r="D50" s="37"/>
      <c r="E50" s="167" t="str">
        <f>E7</f>
        <v>Oprava SZZ žst. Liteň na trati Zadní Třebáň - Lochovice</v>
      </c>
      <c r="F50" s="29"/>
      <c r="G50" s="29"/>
      <c r="H50" s="29"/>
      <c r="I50" s="37"/>
      <c r="J50" s="37"/>
      <c r="K50" s="37"/>
      <c r="L50" s="142"/>
      <c r="S50" s="35"/>
      <c r="T50" s="35"/>
      <c r="U50" s="35"/>
      <c r="V50" s="35"/>
      <c r="W50" s="35"/>
      <c r="X50" s="35"/>
      <c r="Y50" s="35"/>
      <c r="Z50" s="35"/>
      <c r="AA50" s="35"/>
      <c r="AB50" s="35"/>
      <c r="AC50" s="35"/>
      <c r="AD50" s="35"/>
      <c r="AE50" s="35"/>
    </row>
    <row r="51" s="1" customFormat="1" ht="12" customHeight="1">
      <c r="B51" s="18"/>
      <c r="C51" s="29" t="s">
        <v>148</v>
      </c>
      <c r="D51" s="19"/>
      <c r="E51" s="19"/>
      <c r="F51" s="19"/>
      <c r="G51" s="19"/>
      <c r="H51" s="19"/>
      <c r="I51" s="19"/>
      <c r="J51" s="19"/>
      <c r="K51" s="19"/>
      <c r="L51" s="17"/>
    </row>
    <row r="52" s="2" customFormat="1" ht="16.5" customHeight="1">
      <c r="A52" s="35"/>
      <c r="B52" s="36"/>
      <c r="C52" s="37"/>
      <c r="D52" s="37"/>
      <c r="E52" s="167" t="s">
        <v>149</v>
      </c>
      <c r="F52" s="37"/>
      <c r="G52" s="37"/>
      <c r="H52" s="37"/>
      <c r="I52" s="37"/>
      <c r="J52" s="37"/>
      <c r="K52" s="37"/>
      <c r="L52" s="142"/>
      <c r="S52" s="35"/>
      <c r="T52" s="35"/>
      <c r="U52" s="35"/>
      <c r="V52" s="35"/>
      <c r="W52" s="35"/>
      <c r="X52" s="35"/>
      <c r="Y52" s="35"/>
      <c r="Z52" s="35"/>
      <c r="AA52" s="35"/>
      <c r="AB52" s="35"/>
      <c r="AC52" s="35"/>
      <c r="AD52" s="35"/>
      <c r="AE52" s="35"/>
    </row>
    <row r="53" s="2" customFormat="1" ht="12" customHeight="1">
      <c r="A53" s="35"/>
      <c r="B53" s="36"/>
      <c r="C53" s="29" t="s">
        <v>150</v>
      </c>
      <c r="D53" s="37"/>
      <c r="E53" s="37"/>
      <c r="F53" s="37"/>
      <c r="G53" s="37"/>
      <c r="H53" s="37"/>
      <c r="I53" s="37"/>
      <c r="J53" s="37"/>
      <c r="K53" s="37"/>
      <c r="L53" s="142"/>
      <c r="S53" s="35"/>
      <c r="T53" s="35"/>
      <c r="U53" s="35"/>
      <c r="V53" s="35"/>
      <c r="W53" s="35"/>
      <c r="X53" s="35"/>
      <c r="Y53" s="35"/>
      <c r="Z53" s="35"/>
      <c r="AA53" s="35"/>
      <c r="AB53" s="35"/>
      <c r="AC53" s="35"/>
      <c r="AD53" s="35"/>
      <c r="AE53" s="35"/>
    </row>
    <row r="54" s="2" customFormat="1" ht="30" customHeight="1">
      <c r="A54" s="35"/>
      <c r="B54" s="36"/>
      <c r="C54" s="37"/>
      <c r="D54" s="37"/>
      <c r="E54" s="66" t="str">
        <f>E11</f>
        <v>04 - N E O C E Ň O V A T - dodávky z centrálních smluv SŽDC</v>
      </c>
      <c r="F54" s="37"/>
      <c r="G54" s="37"/>
      <c r="H54" s="37"/>
      <c r="I54" s="37"/>
      <c r="J54" s="37"/>
      <c r="K54" s="37"/>
      <c r="L54" s="142"/>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2"/>
      <c r="S55" s="35"/>
      <c r="T55" s="35"/>
      <c r="U55" s="35"/>
      <c r="V55" s="35"/>
      <c r="W55" s="35"/>
      <c r="X55" s="35"/>
      <c r="Y55" s="35"/>
      <c r="Z55" s="35"/>
      <c r="AA55" s="35"/>
      <c r="AB55" s="35"/>
      <c r="AC55" s="35"/>
      <c r="AD55" s="35"/>
      <c r="AE55" s="35"/>
    </row>
    <row r="56" s="2" customFormat="1" ht="12" customHeight="1">
      <c r="A56" s="35"/>
      <c r="B56" s="36"/>
      <c r="C56" s="29" t="s">
        <v>23</v>
      </c>
      <c r="D56" s="37"/>
      <c r="E56" s="37"/>
      <c r="F56" s="24" t="str">
        <f>F14</f>
        <v>Liteň</v>
      </c>
      <c r="G56" s="37"/>
      <c r="H56" s="37"/>
      <c r="I56" s="29" t="s">
        <v>25</v>
      </c>
      <c r="J56" s="69" t="str">
        <f>IF(J14="","",J14)</f>
        <v>28. 5. 2021</v>
      </c>
      <c r="K56" s="37"/>
      <c r="L56" s="142"/>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2"/>
      <c r="S57" s="35"/>
      <c r="T57" s="35"/>
      <c r="U57" s="35"/>
      <c r="V57" s="35"/>
      <c r="W57" s="35"/>
      <c r="X57" s="35"/>
      <c r="Y57" s="35"/>
      <c r="Z57" s="35"/>
      <c r="AA57" s="35"/>
      <c r="AB57" s="35"/>
      <c r="AC57" s="35"/>
      <c r="AD57" s="35"/>
      <c r="AE57" s="35"/>
    </row>
    <row r="58" s="2" customFormat="1" ht="15.15" customHeight="1">
      <c r="A58" s="35"/>
      <c r="B58" s="36"/>
      <c r="C58" s="29" t="s">
        <v>29</v>
      </c>
      <c r="D58" s="37"/>
      <c r="E58" s="37"/>
      <c r="F58" s="24" t="str">
        <f>E17</f>
        <v>Jiří Kejkula</v>
      </c>
      <c r="G58" s="37"/>
      <c r="H58" s="37"/>
      <c r="I58" s="29" t="s">
        <v>35</v>
      </c>
      <c r="J58" s="33" t="str">
        <f>E23</f>
        <v>První SaZ Plzeň a.s.</v>
      </c>
      <c r="K58" s="37"/>
      <c r="L58" s="142"/>
      <c r="S58" s="35"/>
      <c r="T58" s="35"/>
      <c r="U58" s="35"/>
      <c r="V58" s="35"/>
      <c r="W58" s="35"/>
      <c r="X58" s="35"/>
      <c r="Y58" s="35"/>
      <c r="Z58" s="35"/>
      <c r="AA58" s="35"/>
      <c r="AB58" s="35"/>
      <c r="AC58" s="35"/>
      <c r="AD58" s="35"/>
      <c r="AE58" s="35"/>
    </row>
    <row r="59" s="2" customFormat="1" ht="15.15" customHeight="1">
      <c r="A59" s="35"/>
      <c r="B59" s="36"/>
      <c r="C59" s="29" t="s">
        <v>33</v>
      </c>
      <c r="D59" s="37"/>
      <c r="E59" s="37"/>
      <c r="F59" s="24" t="str">
        <f>IF(E20="","",E20)</f>
        <v>Vyplň údaj</v>
      </c>
      <c r="G59" s="37"/>
      <c r="H59" s="37"/>
      <c r="I59" s="29" t="s">
        <v>38</v>
      </c>
      <c r="J59" s="33" t="str">
        <f>E26</f>
        <v xml:space="preserve"> Zdeněk Hron</v>
      </c>
      <c r="K59" s="37"/>
      <c r="L59" s="142"/>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2"/>
      <c r="S60" s="35"/>
      <c r="T60" s="35"/>
      <c r="U60" s="35"/>
      <c r="V60" s="35"/>
      <c r="W60" s="35"/>
      <c r="X60" s="35"/>
      <c r="Y60" s="35"/>
      <c r="Z60" s="35"/>
      <c r="AA60" s="35"/>
      <c r="AB60" s="35"/>
      <c r="AC60" s="35"/>
      <c r="AD60" s="35"/>
      <c r="AE60" s="35"/>
    </row>
    <row r="61" s="2" customFormat="1" ht="29.28" customHeight="1">
      <c r="A61" s="35"/>
      <c r="B61" s="36"/>
      <c r="C61" s="168" t="s">
        <v>153</v>
      </c>
      <c r="D61" s="169"/>
      <c r="E61" s="169"/>
      <c r="F61" s="169"/>
      <c r="G61" s="169"/>
      <c r="H61" s="169"/>
      <c r="I61" s="169"/>
      <c r="J61" s="170" t="s">
        <v>154</v>
      </c>
      <c r="K61" s="169"/>
      <c r="L61" s="142"/>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2"/>
      <c r="S62" s="35"/>
      <c r="T62" s="35"/>
      <c r="U62" s="35"/>
      <c r="V62" s="35"/>
      <c r="W62" s="35"/>
      <c r="X62" s="35"/>
      <c r="Y62" s="35"/>
      <c r="Z62" s="35"/>
      <c r="AA62" s="35"/>
      <c r="AB62" s="35"/>
      <c r="AC62" s="35"/>
      <c r="AD62" s="35"/>
      <c r="AE62" s="35"/>
    </row>
    <row r="63" s="2" customFormat="1" ht="22.8" customHeight="1">
      <c r="A63" s="35"/>
      <c r="B63" s="36"/>
      <c r="C63" s="171" t="s">
        <v>74</v>
      </c>
      <c r="D63" s="37"/>
      <c r="E63" s="37"/>
      <c r="F63" s="37"/>
      <c r="G63" s="37"/>
      <c r="H63" s="37"/>
      <c r="I63" s="37"/>
      <c r="J63" s="99">
        <f>J85</f>
        <v>0</v>
      </c>
      <c r="K63" s="37"/>
      <c r="L63" s="142"/>
      <c r="S63" s="35"/>
      <c r="T63" s="35"/>
      <c r="U63" s="35"/>
      <c r="V63" s="35"/>
      <c r="W63" s="35"/>
      <c r="X63" s="35"/>
      <c r="Y63" s="35"/>
      <c r="Z63" s="35"/>
      <c r="AA63" s="35"/>
      <c r="AB63" s="35"/>
      <c r="AC63" s="35"/>
      <c r="AD63" s="35"/>
      <c r="AE63" s="35"/>
      <c r="AU63" s="14" t="s">
        <v>155</v>
      </c>
    </row>
    <row r="64" s="2" customFormat="1" ht="21.84" customHeight="1">
      <c r="A64" s="35"/>
      <c r="B64" s="36"/>
      <c r="C64" s="37"/>
      <c r="D64" s="37"/>
      <c r="E64" s="37"/>
      <c r="F64" s="37"/>
      <c r="G64" s="37"/>
      <c r="H64" s="37"/>
      <c r="I64" s="37"/>
      <c r="J64" s="37"/>
      <c r="K64" s="37"/>
      <c r="L64" s="142"/>
      <c r="S64" s="35"/>
      <c r="T64" s="35"/>
      <c r="U64" s="35"/>
      <c r="V64" s="35"/>
      <c r="W64" s="35"/>
      <c r="X64" s="35"/>
      <c r="Y64" s="35"/>
      <c r="Z64" s="35"/>
      <c r="AA64" s="35"/>
      <c r="AB64" s="35"/>
      <c r="AC64" s="35"/>
      <c r="AD64" s="35"/>
      <c r="AE64" s="35"/>
    </row>
    <row r="65" s="2" customFormat="1" ht="6.96" customHeight="1">
      <c r="A65" s="35"/>
      <c r="B65" s="56"/>
      <c r="C65" s="57"/>
      <c r="D65" s="57"/>
      <c r="E65" s="57"/>
      <c r="F65" s="57"/>
      <c r="G65" s="57"/>
      <c r="H65" s="57"/>
      <c r="I65" s="57"/>
      <c r="J65" s="57"/>
      <c r="K65" s="57"/>
      <c r="L65" s="142"/>
      <c r="S65" s="35"/>
      <c r="T65" s="35"/>
      <c r="U65" s="35"/>
      <c r="V65" s="35"/>
      <c r="W65" s="35"/>
      <c r="X65" s="35"/>
      <c r="Y65" s="35"/>
      <c r="Z65" s="35"/>
      <c r="AA65" s="35"/>
      <c r="AB65" s="35"/>
      <c r="AC65" s="35"/>
      <c r="AD65" s="35"/>
      <c r="AE65" s="35"/>
    </row>
    <row r="69" s="2" customFormat="1" ht="6.96" customHeight="1">
      <c r="A69" s="35"/>
      <c r="B69" s="58"/>
      <c r="C69" s="59"/>
      <c r="D69" s="59"/>
      <c r="E69" s="59"/>
      <c r="F69" s="59"/>
      <c r="G69" s="59"/>
      <c r="H69" s="59"/>
      <c r="I69" s="59"/>
      <c r="J69" s="59"/>
      <c r="K69" s="59"/>
      <c r="L69" s="142"/>
      <c r="S69" s="35"/>
      <c r="T69" s="35"/>
      <c r="U69" s="35"/>
      <c r="V69" s="35"/>
      <c r="W69" s="35"/>
      <c r="X69" s="35"/>
      <c r="Y69" s="35"/>
      <c r="Z69" s="35"/>
      <c r="AA69" s="35"/>
      <c r="AB69" s="35"/>
      <c r="AC69" s="35"/>
      <c r="AD69" s="35"/>
      <c r="AE69" s="35"/>
    </row>
    <row r="70" s="2" customFormat="1" ht="24.96" customHeight="1">
      <c r="A70" s="35"/>
      <c r="B70" s="36"/>
      <c r="C70" s="20" t="s">
        <v>158</v>
      </c>
      <c r="D70" s="37"/>
      <c r="E70" s="37"/>
      <c r="F70" s="37"/>
      <c r="G70" s="37"/>
      <c r="H70" s="37"/>
      <c r="I70" s="37"/>
      <c r="J70" s="37"/>
      <c r="K70" s="37"/>
      <c r="L70" s="142"/>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37"/>
      <c r="J71" s="37"/>
      <c r="K71" s="37"/>
      <c r="L71" s="142"/>
      <c r="S71" s="35"/>
      <c r="T71" s="35"/>
      <c r="U71" s="35"/>
      <c r="V71" s="35"/>
      <c r="W71" s="35"/>
      <c r="X71" s="35"/>
      <c r="Y71" s="35"/>
      <c r="Z71" s="35"/>
      <c r="AA71" s="35"/>
      <c r="AB71" s="35"/>
      <c r="AC71" s="35"/>
      <c r="AD71" s="35"/>
      <c r="AE71" s="35"/>
    </row>
    <row r="72" s="2" customFormat="1" ht="12" customHeight="1">
      <c r="A72" s="35"/>
      <c r="B72" s="36"/>
      <c r="C72" s="29" t="s">
        <v>17</v>
      </c>
      <c r="D72" s="37"/>
      <c r="E72" s="37"/>
      <c r="F72" s="37"/>
      <c r="G72" s="37"/>
      <c r="H72" s="37"/>
      <c r="I72" s="37"/>
      <c r="J72" s="37"/>
      <c r="K72" s="37"/>
      <c r="L72" s="142"/>
      <c r="S72" s="35"/>
      <c r="T72" s="35"/>
      <c r="U72" s="35"/>
      <c r="V72" s="35"/>
      <c r="W72" s="35"/>
      <c r="X72" s="35"/>
      <c r="Y72" s="35"/>
      <c r="Z72" s="35"/>
      <c r="AA72" s="35"/>
      <c r="AB72" s="35"/>
      <c r="AC72" s="35"/>
      <c r="AD72" s="35"/>
      <c r="AE72" s="35"/>
    </row>
    <row r="73" s="2" customFormat="1" ht="16.5" customHeight="1">
      <c r="A73" s="35"/>
      <c r="B73" s="36"/>
      <c r="C73" s="37"/>
      <c r="D73" s="37"/>
      <c r="E73" s="167" t="str">
        <f>E7</f>
        <v>Oprava SZZ žst. Liteň na trati Zadní Třebáň - Lochovice</v>
      </c>
      <c r="F73" s="29"/>
      <c r="G73" s="29"/>
      <c r="H73" s="29"/>
      <c r="I73" s="37"/>
      <c r="J73" s="37"/>
      <c r="K73" s="37"/>
      <c r="L73" s="142"/>
      <c r="S73" s="35"/>
      <c r="T73" s="35"/>
      <c r="U73" s="35"/>
      <c r="V73" s="35"/>
      <c r="W73" s="35"/>
      <c r="X73" s="35"/>
      <c r="Y73" s="35"/>
      <c r="Z73" s="35"/>
      <c r="AA73" s="35"/>
      <c r="AB73" s="35"/>
      <c r="AC73" s="35"/>
      <c r="AD73" s="35"/>
      <c r="AE73" s="35"/>
    </row>
    <row r="74" s="1" customFormat="1" ht="12" customHeight="1">
      <c r="B74" s="18"/>
      <c r="C74" s="29" t="s">
        <v>148</v>
      </c>
      <c r="D74" s="19"/>
      <c r="E74" s="19"/>
      <c r="F74" s="19"/>
      <c r="G74" s="19"/>
      <c r="H74" s="19"/>
      <c r="I74" s="19"/>
      <c r="J74" s="19"/>
      <c r="K74" s="19"/>
      <c r="L74" s="17"/>
    </row>
    <row r="75" s="2" customFormat="1" ht="16.5" customHeight="1">
      <c r="A75" s="35"/>
      <c r="B75" s="36"/>
      <c r="C75" s="37"/>
      <c r="D75" s="37"/>
      <c r="E75" s="167" t="s">
        <v>149</v>
      </c>
      <c r="F75" s="37"/>
      <c r="G75" s="37"/>
      <c r="H75" s="37"/>
      <c r="I75" s="37"/>
      <c r="J75" s="37"/>
      <c r="K75" s="37"/>
      <c r="L75" s="142"/>
      <c r="S75" s="35"/>
      <c r="T75" s="35"/>
      <c r="U75" s="35"/>
      <c r="V75" s="35"/>
      <c r="W75" s="35"/>
      <c r="X75" s="35"/>
      <c r="Y75" s="35"/>
      <c r="Z75" s="35"/>
      <c r="AA75" s="35"/>
      <c r="AB75" s="35"/>
      <c r="AC75" s="35"/>
      <c r="AD75" s="35"/>
      <c r="AE75" s="35"/>
    </row>
    <row r="76" s="2" customFormat="1" ht="12" customHeight="1">
      <c r="A76" s="35"/>
      <c r="B76" s="36"/>
      <c r="C76" s="29" t="s">
        <v>150</v>
      </c>
      <c r="D76" s="37"/>
      <c r="E76" s="37"/>
      <c r="F76" s="37"/>
      <c r="G76" s="37"/>
      <c r="H76" s="37"/>
      <c r="I76" s="37"/>
      <c r="J76" s="37"/>
      <c r="K76" s="37"/>
      <c r="L76" s="142"/>
      <c r="S76" s="35"/>
      <c r="T76" s="35"/>
      <c r="U76" s="35"/>
      <c r="V76" s="35"/>
      <c r="W76" s="35"/>
      <c r="X76" s="35"/>
      <c r="Y76" s="35"/>
      <c r="Z76" s="35"/>
      <c r="AA76" s="35"/>
      <c r="AB76" s="35"/>
      <c r="AC76" s="35"/>
      <c r="AD76" s="35"/>
      <c r="AE76" s="35"/>
    </row>
    <row r="77" s="2" customFormat="1" ht="30" customHeight="1">
      <c r="A77" s="35"/>
      <c r="B77" s="36"/>
      <c r="C77" s="37"/>
      <c r="D77" s="37"/>
      <c r="E77" s="66" t="str">
        <f>E11</f>
        <v>04 - N E O C E Ň O V A T - dodávky z centrálních smluv SŽDC</v>
      </c>
      <c r="F77" s="37"/>
      <c r="G77" s="37"/>
      <c r="H77" s="37"/>
      <c r="I77" s="37"/>
      <c r="J77" s="37"/>
      <c r="K77" s="37"/>
      <c r="L77" s="142"/>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37"/>
      <c r="J78" s="37"/>
      <c r="K78" s="37"/>
      <c r="L78" s="142"/>
      <c r="S78" s="35"/>
      <c r="T78" s="35"/>
      <c r="U78" s="35"/>
      <c r="V78" s="35"/>
      <c r="W78" s="35"/>
      <c r="X78" s="35"/>
      <c r="Y78" s="35"/>
      <c r="Z78" s="35"/>
      <c r="AA78" s="35"/>
      <c r="AB78" s="35"/>
      <c r="AC78" s="35"/>
      <c r="AD78" s="35"/>
      <c r="AE78" s="35"/>
    </row>
    <row r="79" s="2" customFormat="1" ht="12" customHeight="1">
      <c r="A79" s="35"/>
      <c r="B79" s="36"/>
      <c r="C79" s="29" t="s">
        <v>23</v>
      </c>
      <c r="D79" s="37"/>
      <c r="E79" s="37"/>
      <c r="F79" s="24" t="str">
        <f>F14</f>
        <v>Liteň</v>
      </c>
      <c r="G79" s="37"/>
      <c r="H79" s="37"/>
      <c r="I79" s="29" t="s">
        <v>25</v>
      </c>
      <c r="J79" s="69" t="str">
        <f>IF(J14="","",J14)</f>
        <v>28. 5. 2021</v>
      </c>
      <c r="K79" s="37"/>
      <c r="L79" s="142"/>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2"/>
      <c r="S80" s="35"/>
      <c r="T80" s="35"/>
      <c r="U80" s="35"/>
      <c r="V80" s="35"/>
      <c r="W80" s="35"/>
      <c r="X80" s="35"/>
      <c r="Y80" s="35"/>
      <c r="Z80" s="35"/>
      <c r="AA80" s="35"/>
      <c r="AB80" s="35"/>
      <c r="AC80" s="35"/>
      <c r="AD80" s="35"/>
      <c r="AE80" s="35"/>
    </row>
    <row r="81" s="2" customFormat="1" ht="15.15" customHeight="1">
      <c r="A81" s="35"/>
      <c r="B81" s="36"/>
      <c r="C81" s="29" t="s">
        <v>29</v>
      </c>
      <c r="D81" s="37"/>
      <c r="E81" s="37"/>
      <c r="F81" s="24" t="str">
        <f>E17</f>
        <v>Jiří Kejkula</v>
      </c>
      <c r="G81" s="37"/>
      <c r="H81" s="37"/>
      <c r="I81" s="29" t="s">
        <v>35</v>
      </c>
      <c r="J81" s="33" t="str">
        <f>E23</f>
        <v>První SaZ Plzeň a.s.</v>
      </c>
      <c r="K81" s="37"/>
      <c r="L81" s="142"/>
      <c r="S81" s="35"/>
      <c r="T81" s="35"/>
      <c r="U81" s="35"/>
      <c r="V81" s="35"/>
      <c r="W81" s="35"/>
      <c r="X81" s="35"/>
      <c r="Y81" s="35"/>
      <c r="Z81" s="35"/>
      <c r="AA81" s="35"/>
      <c r="AB81" s="35"/>
      <c r="AC81" s="35"/>
      <c r="AD81" s="35"/>
      <c r="AE81" s="35"/>
    </row>
    <row r="82" s="2" customFormat="1" ht="15.15" customHeight="1">
      <c r="A82" s="35"/>
      <c r="B82" s="36"/>
      <c r="C82" s="29" t="s">
        <v>33</v>
      </c>
      <c r="D82" s="37"/>
      <c r="E82" s="37"/>
      <c r="F82" s="24" t="str">
        <f>IF(E20="","",E20)</f>
        <v>Vyplň údaj</v>
      </c>
      <c r="G82" s="37"/>
      <c r="H82" s="37"/>
      <c r="I82" s="29" t="s">
        <v>38</v>
      </c>
      <c r="J82" s="33" t="str">
        <f>E26</f>
        <v xml:space="preserve"> Zdeněk Hron</v>
      </c>
      <c r="K82" s="37"/>
      <c r="L82" s="142"/>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37"/>
      <c r="J83" s="37"/>
      <c r="K83" s="37"/>
      <c r="L83" s="142"/>
      <c r="S83" s="35"/>
      <c r="T83" s="35"/>
      <c r="U83" s="35"/>
      <c r="V83" s="35"/>
      <c r="W83" s="35"/>
      <c r="X83" s="35"/>
      <c r="Y83" s="35"/>
      <c r="Z83" s="35"/>
      <c r="AA83" s="35"/>
      <c r="AB83" s="35"/>
      <c r="AC83" s="35"/>
      <c r="AD83" s="35"/>
      <c r="AE83" s="35"/>
    </row>
    <row r="84" s="10" customFormat="1" ht="29.28" customHeight="1">
      <c r="A84" s="178"/>
      <c r="B84" s="179"/>
      <c r="C84" s="180" t="s">
        <v>159</v>
      </c>
      <c r="D84" s="181" t="s">
        <v>61</v>
      </c>
      <c r="E84" s="181" t="s">
        <v>57</v>
      </c>
      <c r="F84" s="181" t="s">
        <v>58</v>
      </c>
      <c r="G84" s="181" t="s">
        <v>160</v>
      </c>
      <c r="H84" s="181" t="s">
        <v>161</v>
      </c>
      <c r="I84" s="181" t="s">
        <v>162</v>
      </c>
      <c r="J84" s="182" t="s">
        <v>154</v>
      </c>
      <c r="K84" s="183" t="s">
        <v>163</v>
      </c>
      <c r="L84" s="184"/>
      <c r="M84" s="89" t="s">
        <v>20</v>
      </c>
      <c r="N84" s="90" t="s">
        <v>46</v>
      </c>
      <c r="O84" s="90" t="s">
        <v>164</v>
      </c>
      <c r="P84" s="90" t="s">
        <v>165</v>
      </c>
      <c r="Q84" s="90" t="s">
        <v>166</v>
      </c>
      <c r="R84" s="90" t="s">
        <v>167</v>
      </c>
      <c r="S84" s="90" t="s">
        <v>168</v>
      </c>
      <c r="T84" s="91" t="s">
        <v>169</v>
      </c>
      <c r="U84" s="178"/>
      <c r="V84" s="178"/>
      <c r="W84" s="178"/>
      <c r="X84" s="178"/>
      <c r="Y84" s="178"/>
      <c r="Z84" s="178"/>
      <c r="AA84" s="178"/>
      <c r="AB84" s="178"/>
      <c r="AC84" s="178"/>
      <c r="AD84" s="178"/>
      <c r="AE84" s="178"/>
    </row>
    <row r="85" s="2" customFormat="1" ht="22.8" customHeight="1">
      <c r="A85" s="35"/>
      <c r="B85" s="36"/>
      <c r="C85" s="96" t="s">
        <v>170</v>
      </c>
      <c r="D85" s="37"/>
      <c r="E85" s="37"/>
      <c r="F85" s="37"/>
      <c r="G85" s="37"/>
      <c r="H85" s="37"/>
      <c r="I85" s="37"/>
      <c r="J85" s="185">
        <f>BK85</f>
        <v>0</v>
      </c>
      <c r="K85" s="37"/>
      <c r="L85" s="41"/>
      <c r="M85" s="92"/>
      <c r="N85" s="186"/>
      <c r="O85" s="93"/>
      <c r="P85" s="187">
        <f>SUM(P86:P101)</f>
        <v>0</v>
      </c>
      <c r="Q85" s="93"/>
      <c r="R85" s="187">
        <f>SUM(R86:R101)</f>
        <v>0</v>
      </c>
      <c r="S85" s="93"/>
      <c r="T85" s="188">
        <f>SUM(T86:T101)</f>
        <v>0</v>
      </c>
      <c r="U85" s="35"/>
      <c r="V85" s="35"/>
      <c r="W85" s="35"/>
      <c r="X85" s="35"/>
      <c r="Y85" s="35"/>
      <c r="Z85" s="35"/>
      <c r="AA85" s="35"/>
      <c r="AB85" s="35"/>
      <c r="AC85" s="35"/>
      <c r="AD85" s="35"/>
      <c r="AE85" s="35"/>
      <c r="AT85" s="14" t="s">
        <v>75</v>
      </c>
      <c r="AU85" s="14" t="s">
        <v>155</v>
      </c>
      <c r="BK85" s="189">
        <f>SUM(BK86:BK101)</f>
        <v>0</v>
      </c>
    </row>
    <row r="86" s="2" customFormat="1" ht="21.75" customHeight="1">
      <c r="A86" s="35"/>
      <c r="B86" s="36"/>
      <c r="C86" s="218" t="s">
        <v>22</v>
      </c>
      <c r="D86" s="218" t="s">
        <v>202</v>
      </c>
      <c r="E86" s="219" t="s">
        <v>1234</v>
      </c>
      <c r="F86" s="220" t="s">
        <v>1235</v>
      </c>
      <c r="G86" s="221" t="s">
        <v>1236</v>
      </c>
      <c r="H86" s="222">
        <v>2</v>
      </c>
      <c r="I86" s="223"/>
      <c r="J86" s="224">
        <f>ROUND(I86*H86,2)</f>
        <v>0</v>
      </c>
      <c r="K86" s="225"/>
      <c r="L86" s="226"/>
      <c r="M86" s="227" t="s">
        <v>20</v>
      </c>
      <c r="N86" s="228" t="s">
        <v>47</v>
      </c>
      <c r="O86" s="81"/>
      <c r="P86" s="214">
        <f>O86*H86</f>
        <v>0</v>
      </c>
      <c r="Q86" s="214">
        <v>0</v>
      </c>
      <c r="R86" s="214">
        <f>Q86*H86</f>
        <v>0</v>
      </c>
      <c r="S86" s="214">
        <v>0</v>
      </c>
      <c r="T86" s="215">
        <f>S86*H86</f>
        <v>0</v>
      </c>
      <c r="U86" s="35"/>
      <c r="V86" s="35"/>
      <c r="W86" s="35"/>
      <c r="X86" s="35"/>
      <c r="Y86" s="35"/>
      <c r="Z86" s="35"/>
      <c r="AA86" s="35"/>
      <c r="AB86" s="35"/>
      <c r="AC86" s="35"/>
      <c r="AD86" s="35"/>
      <c r="AE86" s="35"/>
      <c r="AR86" s="216" t="s">
        <v>201</v>
      </c>
      <c r="AT86" s="216" t="s">
        <v>202</v>
      </c>
      <c r="AU86" s="216" t="s">
        <v>76</v>
      </c>
      <c r="AY86" s="14" t="s">
        <v>172</v>
      </c>
      <c r="BE86" s="217">
        <f>IF(N86="základní",J86,0)</f>
        <v>0</v>
      </c>
      <c r="BF86" s="217">
        <f>IF(N86="snížená",J86,0)</f>
        <v>0</v>
      </c>
      <c r="BG86" s="217">
        <f>IF(N86="zákl. přenesená",J86,0)</f>
        <v>0</v>
      </c>
      <c r="BH86" s="217">
        <f>IF(N86="sníž. přenesená",J86,0)</f>
        <v>0</v>
      </c>
      <c r="BI86" s="217">
        <f>IF(N86="nulová",J86,0)</f>
        <v>0</v>
      </c>
      <c r="BJ86" s="14" t="s">
        <v>22</v>
      </c>
      <c r="BK86" s="217">
        <f>ROUND(I86*H86,2)</f>
        <v>0</v>
      </c>
      <c r="BL86" s="14" t="s">
        <v>180</v>
      </c>
      <c r="BM86" s="216" t="s">
        <v>1237</v>
      </c>
    </row>
    <row r="87" s="2" customFormat="1" ht="16.5" customHeight="1">
      <c r="A87" s="35"/>
      <c r="B87" s="36"/>
      <c r="C87" s="218" t="s">
        <v>84</v>
      </c>
      <c r="D87" s="218" t="s">
        <v>202</v>
      </c>
      <c r="E87" s="219" t="s">
        <v>1238</v>
      </c>
      <c r="F87" s="220" t="s">
        <v>1239</v>
      </c>
      <c r="G87" s="221" t="s">
        <v>1236</v>
      </c>
      <c r="H87" s="222">
        <v>2</v>
      </c>
      <c r="I87" s="223"/>
      <c r="J87" s="224">
        <f>ROUND(I87*H87,2)</f>
        <v>0</v>
      </c>
      <c r="K87" s="225"/>
      <c r="L87" s="226"/>
      <c r="M87" s="227" t="s">
        <v>20</v>
      </c>
      <c r="N87" s="228" t="s">
        <v>47</v>
      </c>
      <c r="O87" s="81"/>
      <c r="P87" s="214">
        <f>O87*H87</f>
        <v>0</v>
      </c>
      <c r="Q87" s="214">
        <v>0</v>
      </c>
      <c r="R87" s="214">
        <f>Q87*H87</f>
        <v>0</v>
      </c>
      <c r="S87" s="214">
        <v>0</v>
      </c>
      <c r="T87" s="215">
        <f>S87*H87</f>
        <v>0</v>
      </c>
      <c r="U87" s="35"/>
      <c r="V87" s="35"/>
      <c r="W87" s="35"/>
      <c r="X87" s="35"/>
      <c r="Y87" s="35"/>
      <c r="Z87" s="35"/>
      <c r="AA87" s="35"/>
      <c r="AB87" s="35"/>
      <c r="AC87" s="35"/>
      <c r="AD87" s="35"/>
      <c r="AE87" s="35"/>
      <c r="AR87" s="216" t="s">
        <v>84</v>
      </c>
      <c r="AT87" s="216" t="s">
        <v>202</v>
      </c>
      <c r="AU87" s="216" t="s">
        <v>76</v>
      </c>
      <c r="AY87" s="14" t="s">
        <v>172</v>
      </c>
      <c r="BE87" s="217">
        <f>IF(N87="základní",J87,0)</f>
        <v>0</v>
      </c>
      <c r="BF87" s="217">
        <f>IF(N87="snížená",J87,0)</f>
        <v>0</v>
      </c>
      <c r="BG87" s="217">
        <f>IF(N87="zákl. přenesená",J87,0)</f>
        <v>0</v>
      </c>
      <c r="BH87" s="217">
        <f>IF(N87="sníž. přenesená",J87,0)</f>
        <v>0</v>
      </c>
      <c r="BI87" s="217">
        <f>IF(N87="nulová",J87,0)</f>
        <v>0</v>
      </c>
      <c r="BJ87" s="14" t="s">
        <v>22</v>
      </c>
      <c r="BK87" s="217">
        <f>ROUND(I87*H87,2)</f>
        <v>0</v>
      </c>
      <c r="BL87" s="14" t="s">
        <v>22</v>
      </c>
      <c r="BM87" s="216" t="s">
        <v>1240</v>
      </c>
    </row>
    <row r="88" s="2" customFormat="1" ht="16.5" customHeight="1">
      <c r="A88" s="35"/>
      <c r="B88" s="36"/>
      <c r="C88" s="218" t="s">
        <v>98</v>
      </c>
      <c r="D88" s="218" t="s">
        <v>202</v>
      </c>
      <c r="E88" s="219" t="s">
        <v>1241</v>
      </c>
      <c r="F88" s="220" t="s">
        <v>1242</v>
      </c>
      <c r="G88" s="221" t="s">
        <v>1236</v>
      </c>
      <c r="H88" s="222">
        <v>2</v>
      </c>
      <c r="I88" s="223"/>
      <c r="J88" s="224">
        <f>ROUND(I88*H88,2)</f>
        <v>0</v>
      </c>
      <c r="K88" s="225"/>
      <c r="L88" s="226"/>
      <c r="M88" s="227" t="s">
        <v>20</v>
      </c>
      <c r="N88" s="228" t="s">
        <v>47</v>
      </c>
      <c r="O88" s="81"/>
      <c r="P88" s="214">
        <f>O88*H88</f>
        <v>0</v>
      </c>
      <c r="Q88" s="214">
        <v>0</v>
      </c>
      <c r="R88" s="214">
        <f>Q88*H88</f>
        <v>0</v>
      </c>
      <c r="S88" s="214">
        <v>0</v>
      </c>
      <c r="T88" s="215">
        <f>S88*H88</f>
        <v>0</v>
      </c>
      <c r="U88" s="35"/>
      <c r="V88" s="35"/>
      <c r="W88" s="35"/>
      <c r="X88" s="35"/>
      <c r="Y88" s="35"/>
      <c r="Z88" s="35"/>
      <c r="AA88" s="35"/>
      <c r="AB88" s="35"/>
      <c r="AC88" s="35"/>
      <c r="AD88" s="35"/>
      <c r="AE88" s="35"/>
      <c r="AR88" s="216" t="s">
        <v>84</v>
      </c>
      <c r="AT88" s="216" t="s">
        <v>202</v>
      </c>
      <c r="AU88" s="216" t="s">
        <v>76</v>
      </c>
      <c r="AY88" s="14" t="s">
        <v>172</v>
      </c>
      <c r="BE88" s="217">
        <f>IF(N88="základní",J88,0)</f>
        <v>0</v>
      </c>
      <c r="BF88" s="217">
        <f>IF(N88="snížená",J88,0)</f>
        <v>0</v>
      </c>
      <c r="BG88" s="217">
        <f>IF(N88="zákl. přenesená",J88,0)</f>
        <v>0</v>
      </c>
      <c r="BH88" s="217">
        <f>IF(N88="sníž. přenesená",J88,0)</f>
        <v>0</v>
      </c>
      <c r="BI88" s="217">
        <f>IF(N88="nulová",J88,0)</f>
        <v>0</v>
      </c>
      <c r="BJ88" s="14" t="s">
        <v>22</v>
      </c>
      <c r="BK88" s="217">
        <f>ROUND(I88*H88,2)</f>
        <v>0</v>
      </c>
      <c r="BL88" s="14" t="s">
        <v>22</v>
      </c>
      <c r="BM88" s="216" t="s">
        <v>1243</v>
      </c>
    </row>
    <row r="89" s="2" customFormat="1" ht="21.75" customHeight="1">
      <c r="A89" s="35"/>
      <c r="B89" s="36"/>
      <c r="C89" s="218" t="s">
        <v>180</v>
      </c>
      <c r="D89" s="218" t="s">
        <v>202</v>
      </c>
      <c r="E89" s="219" t="s">
        <v>1244</v>
      </c>
      <c r="F89" s="220" t="s">
        <v>1245</v>
      </c>
      <c r="G89" s="221" t="s">
        <v>1236</v>
      </c>
      <c r="H89" s="222">
        <v>2</v>
      </c>
      <c r="I89" s="223"/>
      <c r="J89" s="224">
        <f>ROUND(I89*H89,2)</f>
        <v>0</v>
      </c>
      <c r="K89" s="225"/>
      <c r="L89" s="226"/>
      <c r="M89" s="227" t="s">
        <v>20</v>
      </c>
      <c r="N89" s="228" t="s">
        <v>47</v>
      </c>
      <c r="O89" s="81"/>
      <c r="P89" s="214">
        <f>O89*H89</f>
        <v>0</v>
      </c>
      <c r="Q89" s="214">
        <v>0</v>
      </c>
      <c r="R89" s="214">
        <f>Q89*H89</f>
        <v>0</v>
      </c>
      <c r="S89" s="214">
        <v>0</v>
      </c>
      <c r="T89" s="215">
        <f>S89*H89</f>
        <v>0</v>
      </c>
      <c r="U89" s="35"/>
      <c r="V89" s="35"/>
      <c r="W89" s="35"/>
      <c r="X89" s="35"/>
      <c r="Y89" s="35"/>
      <c r="Z89" s="35"/>
      <c r="AA89" s="35"/>
      <c r="AB89" s="35"/>
      <c r="AC89" s="35"/>
      <c r="AD89" s="35"/>
      <c r="AE89" s="35"/>
      <c r="AR89" s="216" t="s">
        <v>84</v>
      </c>
      <c r="AT89" s="216" t="s">
        <v>202</v>
      </c>
      <c r="AU89" s="216" t="s">
        <v>76</v>
      </c>
      <c r="AY89" s="14" t="s">
        <v>172</v>
      </c>
      <c r="BE89" s="217">
        <f>IF(N89="základní",J89,0)</f>
        <v>0</v>
      </c>
      <c r="BF89" s="217">
        <f>IF(N89="snížená",J89,0)</f>
        <v>0</v>
      </c>
      <c r="BG89" s="217">
        <f>IF(N89="zákl. přenesená",J89,0)</f>
        <v>0</v>
      </c>
      <c r="BH89" s="217">
        <f>IF(N89="sníž. přenesená",J89,0)</f>
        <v>0</v>
      </c>
      <c r="BI89" s="217">
        <f>IF(N89="nulová",J89,0)</f>
        <v>0</v>
      </c>
      <c r="BJ89" s="14" t="s">
        <v>22</v>
      </c>
      <c r="BK89" s="217">
        <f>ROUND(I89*H89,2)</f>
        <v>0</v>
      </c>
      <c r="BL89" s="14" t="s">
        <v>22</v>
      </c>
      <c r="BM89" s="216" t="s">
        <v>1246</v>
      </c>
    </row>
    <row r="90" s="2" customFormat="1" ht="16.5" customHeight="1">
      <c r="A90" s="35"/>
      <c r="B90" s="36"/>
      <c r="C90" s="218" t="s">
        <v>239</v>
      </c>
      <c r="D90" s="218" t="s">
        <v>202</v>
      </c>
      <c r="E90" s="219" t="s">
        <v>1247</v>
      </c>
      <c r="F90" s="220" t="s">
        <v>1248</v>
      </c>
      <c r="G90" s="221" t="s">
        <v>1236</v>
      </c>
      <c r="H90" s="222">
        <v>1</v>
      </c>
      <c r="I90" s="223"/>
      <c r="J90" s="224">
        <f>ROUND(I90*H90,2)</f>
        <v>0</v>
      </c>
      <c r="K90" s="225"/>
      <c r="L90" s="226"/>
      <c r="M90" s="227" t="s">
        <v>20</v>
      </c>
      <c r="N90" s="228" t="s">
        <v>47</v>
      </c>
      <c r="O90" s="81"/>
      <c r="P90" s="214">
        <f>O90*H90</f>
        <v>0</v>
      </c>
      <c r="Q90" s="214">
        <v>0</v>
      </c>
      <c r="R90" s="214">
        <f>Q90*H90</f>
        <v>0</v>
      </c>
      <c r="S90" s="214">
        <v>0</v>
      </c>
      <c r="T90" s="215">
        <f>S90*H90</f>
        <v>0</v>
      </c>
      <c r="U90" s="35"/>
      <c r="V90" s="35"/>
      <c r="W90" s="35"/>
      <c r="X90" s="35"/>
      <c r="Y90" s="35"/>
      <c r="Z90" s="35"/>
      <c r="AA90" s="35"/>
      <c r="AB90" s="35"/>
      <c r="AC90" s="35"/>
      <c r="AD90" s="35"/>
      <c r="AE90" s="35"/>
      <c r="AR90" s="216" t="s">
        <v>201</v>
      </c>
      <c r="AT90" s="216" t="s">
        <v>202</v>
      </c>
      <c r="AU90" s="216" t="s">
        <v>76</v>
      </c>
      <c r="AY90" s="14" t="s">
        <v>172</v>
      </c>
      <c r="BE90" s="217">
        <f>IF(N90="základní",J90,0)</f>
        <v>0</v>
      </c>
      <c r="BF90" s="217">
        <f>IF(N90="snížená",J90,0)</f>
        <v>0</v>
      </c>
      <c r="BG90" s="217">
        <f>IF(N90="zákl. přenesená",J90,0)</f>
        <v>0</v>
      </c>
      <c r="BH90" s="217">
        <f>IF(N90="sníž. přenesená",J90,0)</f>
        <v>0</v>
      </c>
      <c r="BI90" s="217">
        <f>IF(N90="nulová",J90,0)</f>
        <v>0</v>
      </c>
      <c r="BJ90" s="14" t="s">
        <v>22</v>
      </c>
      <c r="BK90" s="217">
        <f>ROUND(I90*H90,2)</f>
        <v>0</v>
      </c>
      <c r="BL90" s="14" t="s">
        <v>180</v>
      </c>
      <c r="BM90" s="216" t="s">
        <v>1249</v>
      </c>
    </row>
    <row r="91" s="2" customFormat="1" ht="16.5" customHeight="1">
      <c r="A91" s="35"/>
      <c r="B91" s="36"/>
      <c r="C91" s="218" t="s">
        <v>243</v>
      </c>
      <c r="D91" s="218" t="s">
        <v>202</v>
      </c>
      <c r="E91" s="219" t="s">
        <v>1250</v>
      </c>
      <c r="F91" s="220" t="s">
        <v>1251</v>
      </c>
      <c r="G91" s="221" t="s">
        <v>1236</v>
      </c>
      <c r="H91" s="222">
        <v>3</v>
      </c>
      <c r="I91" s="223"/>
      <c r="J91" s="224">
        <f>ROUND(I91*H91,2)</f>
        <v>0</v>
      </c>
      <c r="K91" s="225"/>
      <c r="L91" s="226"/>
      <c r="M91" s="227" t="s">
        <v>20</v>
      </c>
      <c r="N91" s="228" t="s">
        <v>47</v>
      </c>
      <c r="O91" s="81"/>
      <c r="P91" s="214">
        <f>O91*H91</f>
        <v>0</v>
      </c>
      <c r="Q91" s="214">
        <v>0</v>
      </c>
      <c r="R91" s="214">
        <f>Q91*H91</f>
        <v>0</v>
      </c>
      <c r="S91" s="214">
        <v>0</v>
      </c>
      <c r="T91" s="215">
        <f>S91*H91</f>
        <v>0</v>
      </c>
      <c r="U91" s="35"/>
      <c r="V91" s="35"/>
      <c r="W91" s="35"/>
      <c r="X91" s="35"/>
      <c r="Y91" s="35"/>
      <c r="Z91" s="35"/>
      <c r="AA91" s="35"/>
      <c r="AB91" s="35"/>
      <c r="AC91" s="35"/>
      <c r="AD91" s="35"/>
      <c r="AE91" s="35"/>
      <c r="AR91" s="216" t="s">
        <v>201</v>
      </c>
      <c r="AT91" s="216" t="s">
        <v>202</v>
      </c>
      <c r="AU91" s="216" t="s">
        <v>76</v>
      </c>
      <c r="AY91" s="14" t="s">
        <v>172</v>
      </c>
      <c r="BE91" s="217">
        <f>IF(N91="základní",J91,0)</f>
        <v>0</v>
      </c>
      <c r="BF91" s="217">
        <f>IF(N91="snížená",J91,0)</f>
        <v>0</v>
      </c>
      <c r="BG91" s="217">
        <f>IF(N91="zákl. přenesená",J91,0)</f>
        <v>0</v>
      </c>
      <c r="BH91" s="217">
        <f>IF(N91="sníž. přenesená",J91,0)</f>
        <v>0</v>
      </c>
      <c r="BI91" s="217">
        <f>IF(N91="nulová",J91,0)</f>
        <v>0</v>
      </c>
      <c r="BJ91" s="14" t="s">
        <v>22</v>
      </c>
      <c r="BK91" s="217">
        <f>ROUND(I91*H91,2)</f>
        <v>0</v>
      </c>
      <c r="BL91" s="14" t="s">
        <v>180</v>
      </c>
      <c r="BM91" s="216" t="s">
        <v>1252</v>
      </c>
    </row>
    <row r="92" s="2" customFormat="1" ht="16.5" customHeight="1">
      <c r="A92" s="35"/>
      <c r="B92" s="36"/>
      <c r="C92" s="218" t="s">
        <v>196</v>
      </c>
      <c r="D92" s="218" t="s">
        <v>202</v>
      </c>
      <c r="E92" s="219" t="s">
        <v>1253</v>
      </c>
      <c r="F92" s="220" t="s">
        <v>1254</v>
      </c>
      <c r="G92" s="221" t="s">
        <v>1236</v>
      </c>
      <c r="H92" s="222">
        <v>4</v>
      </c>
      <c r="I92" s="223"/>
      <c r="J92" s="224">
        <f>ROUND(I92*H92,2)</f>
        <v>0</v>
      </c>
      <c r="K92" s="225"/>
      <c r="L92" s="226"/>
      <c r="M92" s="227" t="s">
        <v>20</v>
      </c>
      <c r="N92" s="228" t="s">
        <v>47</v>
      </c>
      <c r="O92" s="81"/>
      <c r="P92" s="214">
        <f>O92*H92</f>
        <v>0</v>
      </c>
      <c r="Q92" s="214">
        <v>0</v>
      </c>
      <c r="R92" s="214">
        <f>Q92*H92</f>
        <v>0</v>
      </c>
      <c r="S92" s="214">
        <v>0</v>
      </c>
      <c r="T92" s="215">
        <f>S92*H92</f>
        <v>0</v>
      </c>
      <c r="U92" s="35"/>
      <c r="V92" s="35"/>
      <c r="W92" s="35"/>
      <c r="X92" s="35"/>
      <c r="Y92" s="35"/>
      <c r="Z92" s="35"/>
      <c r="AA92" s="35"/>
      <c r="AB92" s="35"/>
      <c r="AC92" s="35"/>
      <c r="AD92" s="35"/>
      <c r="AE92" s="35"/>
      <c r="AR92" s="216" t="s">
        <v>84</v>
      </c>
      <c r="AT92" s="216" t="s">
        <v>202</v>
      </c>
      <c r="AU92" s="216" t="s">
        <v>76</v>
      </c>
      <c r="AY92" s="14" t="s">
        <v>172</v>
      </c>
      <c r="BE92" s="217">
        <f>IF(N92="základní",J92,0)</f>
        <v>0</v>
      </c>
      <c r="BF92" s="217">
        <f>IF(N92="snížená",J92,0)</f>
        <v>0</v>
      </c>
      <c r="BG92" s="217">
        <f>IF(N92="zákl. přenesená",J92,0)</f>
        <v>0</v>
      </c>
      <c r="BH92" s="217">
        <f>IF(N92="sníž. přenesená",J92,0)</f>
        <v>0</v>
      </c>
      <c r="BI92" s="217">
        <f>IF(N92="nulová",J92,0)</f>
        <v>0</v>
      </c>
      <c r="BJ92" s="14" t="s">
        <v>22</v>
      </c>
      <c r="BK92" s="217">
        <f>ROUND(I92*H92,2)</f>
        <v>0</v>
      </c>
      <c r="BL92" s="14" t="s">
        <v>22</v>
      </c>
      <c r="BM92" s="216" t="s">
        <v>1255</v>
      </c>
    </row>
    <row r="93" s="2" customFormat="1" ht="21.75" customHeight="1">
      <c r="A93" s="35"/>
      <c r="B93" s="36"/>
      <c r="C93" s="218" t="s">
        <v>201</v>
      </c>
      <c r="D93" s="218" t="s">
        <v>202</v>
      </c>
      <c r="E93" s="219" t="s">
        <v>1256</v>
      </c>
      <c r="F93" s="220" t="s">
        <v>1257</v>
      </c>
      <c r="G93" s="221" t="s">
        <v>1236</v>
      </c>
      <c r="H93" s="222">
        <v>3</v>
      </c>
      <c r="I93" s="223"/>
      <c r="J93" s="224">
        <f>ROUND(I93*H93,2)</f>
        <v>0</v>
      </c>
      <c r="K93" s="225"/>
      <c r="L93" s="226"/>
      <c r="M93" s="227" t="s">
        <v>20</v>
      </c>
      <c r="N93" s="228" t="s">
        <v>47</v>
      </c>
      <c r="O93" s="81"/>
      <c r="P93" s="214">
        <f>O93*H93</f>
        <v>0</v>
      </c>
      <c r="Q93" s="214">
        <v>0</v>
      </c>
      <c r="R93" s="214">
        <f>Q93*H93</f>
        <v>0</v>
      </c>
      <c r="S93" s="214">
        <v>0</v>
      </c>
      <c r="T93" s="215">
        <f>S93*H93</f>
        <v>0</v>
      </c>
      <c r="U93" s="35"/>
      <c r="V93" s="35"/>
      <c r="W93" s="35"/>
      <c r="X93" s="35"/>
      <c r="Y93" s="35"/>
      <c r="Z93" s="35"/>
      <c r="AA93" s="35"/>
      <c r="AB93" s="35"/>
      <c r="AC93" s="35"/>
      <c r="AD93" s="35"/>
      <c r="AE93" s="35"/>
      <c r="AR93" s="216" t="s">
        <v>84</v>
      </c>
      <c r="AT93" s="216" t="s">
        <v>202</v>
      </c>
      <c r="AU93" s="216" t="s">
        <v>76</v>
      </c>
      <c r="AY93" s="14" t="s">
        <v>172</v>
      </c>
      <c r="BE93" s="217">
        <f>IF(N93="základní",J93,0)</f>
        <v>0</v>
      </c>
      <c r="BF93" s="217">
        <f>IF(N93="snížená",J93,0)</f>
        <v>0</v>
      </c>
      <c r="BG93" s="217">
        <f>IF(N93="zákl. přenesená",J93,0)</f>
        <v>0</v>
      </c>
      <c r="BH93" s="217">
        <f>IF(N93="sníž. přenesená",J93,0)</f>
        <v>0</v>
      </c>
      <c r="BI93" s="217">
        <f>IF(N93="nulová",J93,0)</f>
        <v>0</v>
      </c>
      <c r="BJ93" s="14" t="s">
        <v>22</v>
      </c>
      <c r="BK93" s="217">
        <f>ROUND(I93*H93,2)</f>
        <v>0</v>
      </c>
      <c r="BL93" s="14" t="s">
        <v>22</v>
      </c>
      <c r="BM93" s="216" t="s">
        <v>1258</v>
      </c>
    </row>
    <row r="94" s="2" customFormat="1" ht="21.75" customHeight="1">
      <c r="A94" s="35"/>
      <c r="B94" s="36"/>
      <c r="C94" s="218" t="s">
        <v>208</v>
      </c>
      <c r="D94" s="218" t="s">
        <v>202</v>
      </c>
      <c r="E94" s="219" t="s">
        <v>1259</v>
      </c>
      <c r="F94" s="220" t="s">
        <v>1260</v>
      </c>
      <c r="G94" s="221" t="s">
        <v>1236</v>
      </c>
      <c r="H94" s="222">
        <v>3</v>
      </c>
      <c r="I94" s="223"/>
      <c r="J94" s="224">
        <f>ROUND(I94*H94,2)</f>
        <v>0</v>
      </c>
      <c r="K94" s="225"/>
      <c r="L94" s="226"/>
      <c r="M94" s="227" t="s">
        <v>20</v>
      </c>
      <c r="N94" s="228" t="s">
        <v>47</v>
      </c>
      <c r="O94" s="81"/>
      <c r="P94" s="214">
        <f>O94*H94</f>
        <v>0</v>
      </c>
      <c r="Q94" s="214">
        <v>0</v>
      </c>
      <c r="R94" s="214">
        <f>Q94*H94</f>
        <v>0</v>
      </c>
      <c r="S94" s="214">
        <v>0</v>
      </c>
      <c r="T94" s="215">
        <f>S94*H94</f>
        <v>0</v>
      </c>
      <c r="U94" s="35"/>
      <c r="V94" s="35"/>
      <c r="W94" s="35"/>
      <c r="X94" s="35"/>
      <c r="Y94" s="35"/>
      <c r="Z94" s="35"/>
      <c r="AA94" s="35"/>
      <c r="AB94" s="35"/>
      <c r="AC94" s="35"/>
      <c r="AD94" s="35"/>
      <c r="AE94" s="35"/>
      <c r="AR94" s="216" t="s">
        <v>84</v>
      </c>
      <c r="AT94" s="216" t="s">
        <v>202</v>
      </c>
      <c r="AU94" s="216" t="s">
        <v>76</v>
      </c>
      <c r="AY94" s="14" t="s">
        <v>172</v>
      </c>
      <c r="BE94" s="217">
        <f>IF(N94="základní",J94,0)</f>
        <v>0</v>
      </c>
      <c r="BF94" s="217">
        <f>IF(N94="snížená",J94,0)</f>
        <v>0</v>
      </c>
      <c r="BG94" s="217">
        <f>IF(N94="zákl. přenesená",J94,0)</f>
        <v>0</v>
      </c>
      <c r="BH94" s="217">
        <f>IF(N94="sníž. přenesená",J94,0)</f>
        <v>0</v>
      </c>
      <c r="BI94" s="217">
        <f>IF(N94="nulová",J94,0)</f>
        <v>0</v>
      </c>
      <c r="BJ94" s="14" t="s">
        <v>22</v>
      </c>
      <c r="BK94" s="217">
        <f>ROUND(I94*H94,2)</f>
        <v>0</v>
      </c>
      <c r="BL94" s="14" t="s">
        <v>22</v>
      </c>
      <c r="BM94" s="216" t="s">
        <v>1261</v>
      </c>
    </row>
    <row r="95" s="2" customFormat="1" ht="16.5" customHeight="1">
      <c r="A95" s="35"/>
      <c r="B95" s="36"/>
      <c r="C95" s="218" t="s">
        <v>27</v>
      </c>
      <c r="D95" s="218" t="s">
        <v>202</v>
      </c>
      <c r="E95" s="219" t="s">
        <v>1262</v>
      </c>
      <c r="F95" s="220" t="s">
        <v>1263</v>
      </c>
      <c r="G95" s="221" t="s">
        <v>1236</v>
      </c>
      <c r="H95" s="222">
        <v>24</v>
      </c>
      <c r="I95" s="223"/>
      <c r="J95" s="224">
        <f>ROUND(I95*H95,2)</f>
        <v>0</v>
      </c>
      <c r="K95" s="225"/>
      <c r="L95" s="226"/>
      <c r="M95" s="227" t="s">
        <v>20</v>
      </c>
      <c r="N95" s="228" t="s">
        <v>47</v>
      </c>
      <c r="O95" s="81"/>
      <c r="P95" s="214">
        <f>O95*H95</f>
        <v>0</v>
      </c>
      <c r="Q95" s="214">
        <v>0</v>
      </c>
      <c r="R95" s="214">
        <f>Q95*H95</f>
        <v>0</v>
      </c>
      <c r="S95" s="214">
        <v>0</v>
      </c>
      <c r="T95" s="215">
        <f>S95*H95</f>
        <v>0</v>
      </c>
      <c r="U95" s="35"/>
      <c r="V95" s="35"/>
      <c r="W95" s="35"/>
      <c r="X95" s="35"/>
      <c r="Y95" s="35"/>
      <c r="Z95" s="35"/>
      <c r="AA95" s="35"/>
      <c r="AB95" s="35"/>
      <c r="AC95" s="35"/>
      <c r="AD95" s="35"/>
      <c r="AE95" s="35"/>
      <c r="AR95" s="216" t="s">
        <v>84</v>
      </c>
      <c r="AT95" s="216" t="s">
        <v>202</v>
      </c>
      <c r="AU95" s="216" t="s">
        <v>76</v>
      </c>
      <c r="AY95" s="14" t="s">
        <v>172</v>
      </c>
      <c r="BE95" s="217">
        <f>IF(N95="základní",J95,0)</f>
        <v>0</v>
      </c>
      <c r="BF95" s="217">
        <f>IF(N95="snížená",J95,0)</f>
        <v>0</v>
      </c>
      <c r="BG95" s="217">
        <f>IF(N95="zákl. přenesená",J95,0)</f>
        <v>0</v>
      </c>
      <c r="BH95" s="217">
        <f>IF(N95="sníž. přenesená",J95,0)</f>
        <v>0</v>
      </c>
      <c r="BI95" s="217">
        <f>IF(N95="nulová",J95,0)</f>
        <v>0</v>
      </c>
      <c r="BJ95" s="14" t="s">
        <v>22</v>
      </c>
      <c r="BK95" s="217">
        <f>ROUND(I95*H95,2)</f>
        <v>0</v>
      </c>
      <c r="BL95" s="14" t="s">
        <v>22</v>
      </c>
      <c r="BM95" s="216" t="s">
        <v>1264</v>
      </c>
    </row>
    <row r="96" s="2" customFormat="1" ht="21.75" customHeight="1">
      <c r="A96" s="35"/>
      <c r="B96" s="36"/>
      <c r="C96" s="218" t="s">
        <v>215</v>
      </c>
      <c r="D96" s="218" t="s">
        <v>202</v>
      </c>
      <c r="E96" s="219" t="s">
        <v>1265</v>
      </c>
      <c r="F96" s="220" t="s">
        <v>1266</v>
      </c>
      <c r="G96" s="221" t="s">
        <v>1236</v>
      </c>
      <c r="H96" s="222">
        <v>24</v>
      </c>
      <c r="I96" s="223"/>
      <c r="J96" s="224">
        <f>ROUND(I96*H96,2)</f>
        <v>0</v>
      </c>
      <c r="K96" s="225"/>
      <c r="L96" s="226"/>
      <c r="M96" s="227" t="s">
        <v>20</v>
      </c>
      <c r="N96" s="228" t="s">
        <v>47</v>
      </c>
      <c r="O96" s="81"/>
      <c r="P96" s="214">
        <f>O96*H96</f>
        <v>0</v>
      </c>
      <c r="Q96" s="214">
        <v>0</v>
      </c>
      <c r="R96" s="214">
        <f>Q96*H96</f>
        <v>0</v>
      </c>
      <c r="S96" s="214">
        <v>0</v>
      </c>
      <c r="T96" s="215">
        <f>S96*H96</f>
        <v>0</v>
      </c>
      <c r="U96" s="35"/>
      <c r="V96" s="35"/>
      <c r="W96" s="35"/>
      <c r="X96" s="35"/>
      <c r="Y96" s="35"/>
      <c r="Z96" s="35"/>
      <c r="AA96" s="35"/>
      <c r="AB96" s="35"/>
      <c r="AC96" s="35"/>
      <c r="AD96" s="35"/>
      <c r="AE96" s="35"/>
      <c r="AR96" s="216" t="s">
        <v>84</v>
      </c>
      <c r="AT96" s="216" t="s">
        <v>202</v>
      </c>
      <c r="AU96" s="216" t="s">
        <v>76</v>
      </c>
      <c r="AY96" s="14" t="s">
        <v>172</v>
      </c>
      <c r="BE96" s="217">
        <f>IF(N96="základní",J96,0)</f>
        <v>0</v>
      </c>
      <c r="BF96" s="217">
        <f>IF(N96="snížená",J96,0)</f>
        <v>0</v>
      </c>
      <c r="BG96" s="217">
        <f>IF(N96="zákl. přenesená",J96,0)</f>
        <v>0</v>
      </c>
      <c r="BH96" s="217">
        <f>IF(N96="sníž. přenesená",J96,0)</f>
        <v>0</v>
      </c>
      <c r="BI96" s="217">
        <f>IF(N96="nulová",J96,0)</f>
        <v>0</v>
      </c>
      <c r="BJ96" s="14" t="s">
        <v>22</v>
      </c>
      <c r="BK96" s="217">
        <f>ROUND(I96*H96,2)</f>
        <v>0</v>
      </c>
      <c r="BL96" s="14" t="s">
        <v>22</v>
      </c>
      <c r="BM96" s="216" t="s">
        <v>1267</v>
      </c>
    </row>
    <row r="97" s="2" customFormat="1" ht="16.5" customHeight="1">
      <c r="A97" s="35"/>
      <c r="B97" s="36"/>
      <c r="C97" s="218" t="s">
        <v>219</v>
      </c>
      <c r="D97" s="218" t="s">
        <v>202</v>
      </c>
      <c r="E97" s="219" t="s">
        <v>1268</v>
      </c>
      <c r="F97" s="220" t="s">
        <v>1269</v>
      </c>
      <c r="G97" s="221" t="s">
        <v>1236</v>
      </c>
      <c r="H97" s="222">
        <v>15</v>
      </c>
      <c r="I97" s="223"/>
      <c r="J97" s="224">
        <f>ROUND(I97*H97,2)</f>
        <v>0</v>
      </c>
      <c r="K97" s="225"/>
      <c r="L97" s="226"/>
      <c r="M97" s="227" t="s">
        <v>20</v>
      </c>
      <c r="N97" s="228" t="s">
        <v>47</v>
      </c>
      <c r="O97" s="81"/>
      <c r="P97" s="214">
        <f>O97*H97</f>
        <v>0</v>
      </c>
      <c r="Q97" s="214">
        <v>0</v>
      </c>
      <c r="R97" s="214">
        <f>Q97*H97</f>
        <v>0</v>
      </c>
      <c r="S97" s="214">
        <v>0</v>
      </c>
      <c r="T97" s="215">
        <f>S97*H97</f>
        <v>0</v>
      </c>
      <c r="U97" s="35"/>
      <c r="V97" s="35"/>
      <c r="W97" s="35"/>
      <c r="X97" s="35"/>
      <c r="Y97" s="35"/>
      <c r="Z97" s="35"/>
      <c r="AA97" s="35"/>
      <c r="AB97" s="35"/>
      <c r="AC97" s="35"/>
      <c r="AD97" s="35"/>
      <c r="AE97" s="35"/>
      <c r="AR97" s="216" t="s">
        <v>84</v>
      </c>
      <c r="AT97" s="216" t="s">
        <v>202</v>
      </c>
      <c r="AU97" s="216" t="s">
        <v>76</v>
      </c>
      <c r="AY97" s="14" t="s">
        <v>172</v>
      </c>
      <c r="BE97" s="217">
        <f>IF(N97="základní",J97,0)</f>
        <v>0</v>
      </c>
      <c r="BF97" s="217">
        <f>IF(N97="snížená",J97,0)</f>
        <v>0</v>
      </c>
      <c r="BG97" s="217">
        <f>IF(N97="zákl. přenesená",J97,0)</f>
        <v>0</v>
      </c>
      <c r="BH97" s="217">
        <f>IF(N97="sníž. přenesená",J97,0)</f>
        <v>0</v>
      </c>
      <c r="BI97" s="217">
        <f>IF(N97="nulová",J97,0)</f>
        <v>0</v>
      </c>
      <c r="BJ97" s="14" t="s">
        <v>22</v>
      </c>
      <c r="BK97" s="217">
        <f>ROUND(I97*H97,2)</f>
        <v>0</v>
      </c>
      <c r="BL97" s="14" t="s">
        <v>22</v>
      </c>
      <c r="BM97" s="216" t="s">
        <v>1270</v>
      </c>
    </row>
    <row r="98" s="2" customFormat="1" ht="16.5" customHeight="1">
      <c r="A98" s="35"/>
      <c r="B98" s="36"/>
      <c r="C98" s="218" t="s">
        <v>223</v>
      </c>
      <c r="D98" s="218" t="s">
        <v>202</v>
      </c>
      <c r="E98" s="219" t="s">
        <v>1271</v>
      </c>
      <c r="F98" s="220" t="s">
        <v>1272</v>
      </c>
      <c r="G98" s="221" t="s">
        <v>1236</v>
      </c>
      <c r="H98" s="222">
        <v>5</v>
      </c>
      <c r="I98" s="223"/>
      <c r="J98" s="224">
        <f>ROUND(I98*H98,2)</f>
        <v>0</v>
      </c>
      <c r="K98" s="225"/>
      <c r="L98" s="226"/>
      <c r="M98" s="227" t="s">
        <v>20</v>
      </c>
      <c r="N98" s="228" t="s">
        <v>47</v>
      </c>
      <c r="O98" s="81"/>
      <c r="P98" s="214">
        <f>O98*H98</f>
        <v>0</v>
      </c>
      <c r="Q98" s="214">
        <v>0</v>
      </c>
      <c r="R98" s="214">
        <f>Q98*H98</f>
        <v>0</v>
      </c>
      <c r="S98" s="214">
        <v>0</v>
      </c>
      <c r="T98" s="215">
        <f>S98*H98</f>
        <v>0</v>
      </c>
      <c r="U98" s="35"/>
      <c r="V98" s="35"/>
      <c r="W98" s="35"/>
      <c r="X98" s="35"/>
      <c r="Y98" s="35"/>
      <c r="Z98" s="35"/>
      <c r="AA98" s="35"/>
      <c r="AB98" s="35"/>
      <c r="AC98" s="35"/>
      <c r="AD98" s="35"/>
      <c r="AE98" s="35"/>
      <c r="AR98" s="216" t="s">
        <v>84</v>
      </c>
      <c r="AT98" s="216" t="s">
        <v>202</v>
      </c>
      <c r="AU98" s="216" t="s">
        <v>76</v>
      </c>
      <c r="AY98" s="14" t="s">
        <v>172</v>
      </c>
      <c r="BE98" s="217">
        <f>IF(N98="základní",J98,0)</f>
        <v>0</v>
      </c>
      <c r="BF98" s="217">
        <f>IF(N98="snížená",J98,0)</f>
        <v>0</v>
      </c>
      <c r="BG98" s="217">
        <f>IF(N98="zákl. přenesená",J98,0)</f>
        <v>0</v>
      </c>
      <c r="BH98" s="217">
        <f>IF(N98="sníž. přenesená",J98,0)</f>
        <v>0</v>
      </c>
      <c r="BI98" s="217">
        <f>IF(N98="nulová",J98,0)</f>
        <v>0</v>
      </c>
      <c r="BJ98" s="14" t="s">
        <v>22</v>
      </c>
      <c r="BK98" s="217">
        <f>ROUND(I98*H98,2)</f>
        <v>0</v>
      </c>
      <c r="BL98" s="14" t="s">
        <v>22</v>
      </c>
      <c r="BM98" s="216" t="s">
        <v>1273</v>
      </c>
    </row>
    <row r="99" s="2" customFormat="1" ht="16.5" customHeight="1">
      <c r="A99" s="35"/>
      <c r="B99" s="36"/>
      <c r="C99" s="218" t="s">
        <v>228</v>
      </c>
      <c r="D99" s="218" t="s">
        <v>202</v>
      </c>
      <c r="E99" s="219" t="s">
        <v>1274</v>
      </c>
      <c r="F99" s="220" t="s">
        <v>1275</v>
      </c>
      <c r="G99" s="221" t="s">
        <v>1236</v>
      </c>
      <c r="H99" s="222">
        <v>1</v>
      </c>
      <c r="I99" s="223"/>
      <c r="J99" s="224">
        <f>ROUND(I99*H99,2)</f>
        <v>0</v>
      </c>
      <c r="K99" s="225"/>
      <c r="L99" s="226"/>
      <c r="M99" s="227" t="s">
        <v>20</v>
      </c>
      <c r="N99" s="228" t="s">
        <v>47</v>
      </c>
      <c r="O99" s="81"/>
      <c r="P99" s="214">
        <f>O99*H99</f>
        <v>0</v>
      </c>
      <c r="Q99" s="214">
        <v>0</v>
      </c>
      <c r="R99" s="214">
        <f>Q99*H99</f>
        <v>0</v>
      </c>
      <c r="S99" s="214">
        <v>0</v>
      </c>
      <c r="T99" s="215">
        <f>S99*H99</f>
        <v>0</v>
      </c>
      <c r="U99" s="35"/>
      <c r="V99" s="35"/>
      <c r="W99" s="35"/>
      <c r="X99" s="35"/>
      <c r="Y99" s="35"/>
      <c r="Z99" s="35"/>
      <c r="AA99" s="35"/>
      <c r="AB99" s="35"/>
      <c r="AC99" s="35"/>
      <c r="AD99" s="35"/>
      <c r="AE99" s="35"/>
      <c r="AR99" s="216" t="s">
        <v>205</v>
      </c>
      <c r="AT99" s="216" t="s">
        <v>202</v>
      </c>
      <c r="AU99" s="216" t="s">
        <v>76</v>
      </c>
      <c r="AY99" s="14" t="s">
        <v>172</v>
      </c>
      <c r="BE99" s="217">
        <f>IF(N99="základní",J99,0)</f>
        <v>0</v>
      </c>
      <c r="BF99" s="217">
        <f>IF(N99="snížená",J99,0)</f>
        <v>0</v>
      </c>
      <c r="BG99" s="217">
        <f>IF(N99="zákl. přenesená",J99,0)</f>
        <v>0</v>
      </c>
      <c r="BH99" s="217">
        <f>IF(N99="sníž. přenesená",J99,0)</f>
        <v>0</v>
      </c>
      <c r="BI99" s="217">
        <f>IF(N99="nulová",J99,0)</f>
        <v>0</v>
      </c>
      <c r="BJ99" s="14" t="s">
        <v>22</v>
      </c>
      <c r="BK99" s="217">
        <f>ROUND(I99*H99,2)</f>
        <v>0</v>
      </c>
      <c r="BL99" s="14" t="s">
        <v>206</v>
      </c>
      <c r="BM99" s="216" t="s">
        <v>1276</v>
      </c>
    </row>
    <row r="100" s="2" customFormat="1" ht="21.75" customHeight="1">
      <c r="A100" s="35"/>
      <c r="B100" s="36"/>
      <c r="C100" s="218" t="s">
        <v>8</v>
      </c>
      <c r="D100" s="218" t="s">
        <v>202</v>
      </c>
      <c r="E100" s="219" t="s">
        <v>1277</v>
      </c>
      <c r="F100" s="220" t="s">
        <v>1278</v>
      </c>
      <c r="G100" s="221" t="s">
        <v>1236</v>
      </c>
      <c r="H100" s="222">
        <v>7</v>
      </c>
      <c r="I100" s="223"/>
      <c r="J100" s="224">
        <f>ROUND(I100*H100,2)</f>
        <v>0</v>
      </c>
      <c r="K100" s="225"/>
      <c r="L100" s="226"/>
      <c r="M100" s="227" t="s">
        <v>20</v>
      </c>
      <c r="N100" s="228" t="s">
        <v>47</v>
      </c>
      <c r="O100" s="81"/>
      <c r="P100" s="214">
        <f>O100*H100</f>
        <v>0</v>
      </c>
      <c r="Q100" s="214">
        <v>0</v>
      </c>
      <c r="R100" s="214">
        <f>Q100*H100</f>
        <v>0</v>
      </c>
      <c r="S100" s="214">
        <v>0</v>
      </c>
      <c r="T100" s="215">
        <f>S100*H100</f>
        <v>0</v>
      </c>
      <c r="U100" s="35"/>
      <c r="V100" s="35"/>
      <c r="W100" s="35"/>
      <c r="X100" s="35"/>
      <c r="Y100" s="35"/>
      <c r="Z100" s="35"/>
      <c r="AA100" s="35"/>
      <c r="AB100" s="35"/>
      <c r="AC100" s="35"/>
      <c r="AD100" s="35"/>
      <c r="AE100" s="35"/>
      <c r="AR100" s="216" t="s">
        <v>205</v>
      </c>
      <c r="AT100" s="216" t="s">
        <v>202</v>
      </c>
      <c r="AU100" s="216" t="s">
        <v>76</v>
      </c>
      <c r="AY100" s="14" t="s">
        <v>172</v>
      </c>
      <c r="BE100" s="217">
        <f>IF(N100="základní",J100,0)</f>
        <v>0</v>
      </c>
      <c r="BF100" s="217">
        <f>IF(N100="snížená",J100,0)</f>
        <v>0</v>
      </c>
      <c r="BG100" s="217">
        <f>IF(N100="zákl. přenesená",J100,0)</f>
        <v>0</v>
      </c>
      <c r="BH100" s="217">
        <f>IF(N100="sníž. přenesená",J100,0)</f>
        <v>0</v>
      </c>
      <c r="BI100" s="217">
        <f>IF(N100="nulová",J100,0)</f>
        <v>0</v>
      </c>
      <c r="BJ100" s="14" t="s">
        <v>22</v>
      </c>
      <c r="BK100" s="217">
        <f>ROUND(I100*H100,2)</f>
        <v>0</v>
      </c>
      <c r="BL100" s="14" t="s">
        <v>206</v>
      </c>
      <c r="BM100" s="216" t="s">
        <v>1279</v>
      </c>
    </row>
    <row r="101" s="2" customFormat="1" ht="21.75" customHeight="1">
      <c r="A101" s="35"/>
      <c r="B101" s="36"/>
      <c r="C101" s="218" t="s">
        <v>235</v>
      </c>
      <c r="D101" s="218" t="s">
        <v>202</v>
      </c>
      <c r="E101" s="219" t="s">
        <v>1280</v>
      </c>
      <c r="F101" s="220" t="s">
        <v>1281</v>
      </c>
      <c r="G101" s="221" t="s">
        <v>1006</v>
      </c>
      <c r="H101" s="222">
        <v>1</v>
      </c>
      <c r="I101" s="223"/>
      <c r="J101" s="224">
        <f>ROUND(I101*H101,2)</f>
        <v>0</v>
      </c>
      <c r="K101" s="225"/>
      <c r="L101" s="226"/>
      <c r="M101" s="234" t="s">
        <v>20</v>
      </c>
      <c r="N101" s="235" t="s">
        <v>47</v>
      </c>
      <c r="O101" s="231"/>
      <c r="P101" s="232">
        <f>O101*H101</f>
        <v>0</v>
      </c>
      <c r="Q101" s="232">
        <v>0</v>
      </c>
      <c r="R101" s="232">
        <f>Q101*H101</f>
        <v>0</v>
      </c>
      <c r="S101" s="232">
        <v>0</v>
      </c>
      <c r="T101" s="233">
        <f>S101*H101</f>
        <v>0</v>
      </c>
      <c r="U101" s="35"/>
      <c r="V101" s="35"/>
      <c r="W101" s="35"/>
      <c r="X101" s="35"/>
      <c r="Y101" s="35"/>
      <c r="Z101" s="35"/>
      <c r="AA101" s="35"/>
      <c r="AB101" s="35"/>
      <c r="AC101" s="35"/>
      <c r="AD101" s="35"/>
      <c r="AE101" s="35"/>
      <c r="AR101" s="216" t="s">
        <v>205</v>
      </c>
      <c r="AT101" s="216" t="s">
        <v>202</v>
      </c>
      <c r="AU101" s="216" t="s">
        <v>76</v>
      </c>
      <c r="AY101" s="14" t="s">
        <v>172</v>
      </c>
      <c r="BE101" s="217">
        <f>IF(N101="základní",J101,0)</f>
        <v>0</v>
      </c>
      <c r="BF101" s="217">
        <f>IF(N101="snížená",J101,0)</f>
        <v>0</v>
      </c>
      <c r="BG101" s="217">
        <f>IF(N101="zákl. přenesená",J101,0)</f>
        <v>0</v>
      </c>
      <c r="BH101" s="217">
        <f>IF(N101="sníž. přenesená",J101,0)</f>
        <v>0</v>
      </c>
      <c r="BI101" s="217">
        <f>IF(N101="nulová",J101,0)</f>
        <v>0</v>
      </c>
      <c r="BJ101" s="14" t="s">
        <v>22</v>
      </c>
      <c r="BK101" s="217">
        <f>ROUND(I101*H101,2)</f>
        <v>0</v>
      </c>
      <c r="BL101" s="14" t="s">
        <v>206</v>
      </c>
      <c r="BM101" s="216" t="s">
        <v>1282</v>
      </c>
    </row>
    <row r="102" s="2" customFormat="1" ht="6.96" customHeight="1">
      <c r="A102" s="35"/>
      <c r="B102" s="56"/>
      <c r="C102" s="57"/>
      <c r="D102" s="57"/>
      <c r="E102" s="57"/>
      <c r="F102" s="57"/>
      <c r="G102" s="57"/>
      <c r="H102" s="57"/>
      <c r="I102" s="57"/>
      <c r="J102" s="57"/>
      <c r="K102" s="57"/>
      <c r="L102" s="41"/>
      <c r="M102" s="35"/>
      <c r="O102" s="35"/>
      <c r="P102" s="35"/>
      <c r="Q102" s="35"/>
      <c r="R102" s="35"/>
      <c r="S102" s="35"/>
      <c r="T102" s="35"/>
      <c r="U102" s="35"/>
      <c r="V102" s="35"/>
      <c r="W102" s="35"/>
      <c r="X102" s="35"/>
      <c r="Y102" s="35"/>
      <c r="Z102" s="35"/>
      <c r="AA102" s="35"/>
      <c r="AB102" s="35"/>
      <c r="AC102" s="35"/>
      <c r="AD102" s="35"/>
      <c r="AE102" s="35"/>
    </row>
  </sheetData>
  <sheetProtection sheet="1" autoFilter="0" formatColumns="0" formatRows="0" objects="1" scenarios="1" spinCount="100000" saltValue="JaDRQJ3DhY5LnfO7k1860nOIoMvpde8RgrievYWYYH/BLQ/NPWR80vy/D5/I2ylVL7JKn0PbfRhozWhTgqVxIA==" hashValue="mVc4YxySroQQJz0yiri/P0WH5dhLCiLob49d19tnxEhZnvZjzWgCMsD8rVKAyByjPvFP7G4etEBvUPS8dwLAeg==" algorithmName="SHA-512" password="CC35"/>
  <autoFilter ref="C84:K10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121</v>
      </c>
    </row>
    <row r="3" hidden="1" s="1" customFormat="1" ht="6.96" customHeight="1">
      <c r="B3" s="136"/>
      <c r="C3" s="137"/>
      <c r="D3" s="137"/>
      <c r="E3" s="137"/>
      <c r="F3" s="137"/>
      <c r="G3" s="137"/>
      <c r="H3" s="137"/>
      <c r="I3" s="137"/>
      <c r="J3" s="137"/>
      <c r="K3" s="137"/>
      <c r="L3" s="17"/>
      <c r="AT3" s="14" t="s">
        <v>84</v>
      </c>
    </row>
    <row r="4" hidden="1" s="1" customFormat="1" ht="24.96" customHeight="1">
      <c r="B4" s="17"/>
      <c r="D4" s="138" t="s">
        <v>147</v>
      </c>
      <c r="L4" s="17"/>
      <c r="M4" s="139" t="s">
        <v>10</v>
      </c>
      <c r="AT4" s="14" t="s">
        <v>4</v>
      </c>
    </row>
    <row r="5" hidden="1" s="1" customFormat="1" ht="6.96" customHeight="1">
      <c r="B5" s="17"/>
      <c r="L5" s="17"/>
    </row>
    <row r="6" hidden="1" s="1" customFormat="1" ht="12" customHeight="1">
      <c r="B6" s="17"/>
      <c r="D6" s="140" t="s">
        <v>17</v>
      </c>
      <c r="L6" s="17"/>
    </row>
    <row r="7" hidden="1" s="1" customFormat="1" ht="16.5" customHeight="1">
      <c r="B7" s="17"/>
      <c r="E7" s="141" t="str">
        <f>'Rekapitulace stavby'!K6</f>
        <v>Oprava SZZ žst. Liteň na trati Zadní Třebáň - Lochovice</v>
      </c>
      <c r="F7" s="140"/>
      <c r="G7" s="140"/>
      <c r="H7" s="140"/>
      <c r="L7" s="17"/>
    </row>
    <row r="8" hidden="1" s="2" customFormat="1" ht="12" customHeight="1">
      <c r="A8" s="35"/>
      <c r="B8" s="41"/>
      <c r="C8" s="35"/>
      <c r="D8" s="140" t="s">
        <v>148</v>
      </c>
      <c r="E8" s="35"/>
      <c r="F8" s="35"/>
      <c r="G8" s="35"/>
      <c r="H8" s="35"/>
      <c r="I8" s="35"/>
      <c r="J8" s="35"/>
      <c r="K8" s="35"/>
      <c r="L8" s="142"/>
      <c r="S8" s="35"/>
      <c r="T8" s="35"/>
      <c r="U8" s="35"/>
      <c r="V8" s="35"/>
      <c r="W8" s="35"/>
      <c r="X8" s="35"/>
      <c r="Y8" s="35"/>
      <c r="Z8" s="35"/>
      <c r="AA8" s="35"/>
      <c r="AB8" s="35"/>
      <c r="AC8" s="35"/>
      <c r="AD8" s="35"/>
      <c r="AE8" s="35"/>
    </row>
    <row r="9" hidden="1" s="2" customFormat="1" ht="16.5" customHeight="1">
      <c r="A9" s="35"/>
      <c r="B9" s="41"/>
      <c r="C9" s="35"/>
      <c r="D9" s="35"/>
      <c r="E9" s="143" t="s">
        <v>1283</v>
      </c>
      <c r="F9" s="35"/>
      <c r="G9" s="35"/>
      <c r="H9" s="35"/>
      <c r="I9" s="35"/>
      <c r="J9" s="35"/>
      <c r="K9" s="35"/>
      <c r="L9" s="142"/>
      <c r="S9" s="35"/>
      <c r="T9" s="35"/>
      <c r="U9" s="35"/>
      <c r="V9" s="35"/>
      <c r="W9" s="35"/>
      <c r="X9" s="35"/>
      <c r="Y9" s="35"/>
      <c r="Z9" s="35"/>
      <c r="AA9" s="35"/>
      <c r="AB9" s="35"/>
      <c r="AC9" s="35"/>
      <c r="AD9" s="35"/>
      <c r="AE9" s="35"/>
    </row>
    <row r="10" hidden="1" s="2" customFormat="1">
      <c r="A10" s="35"/>
      <c r="B10" s="41"/>
      <c r="C10" s="35"/>
      <c r="D10" s="35"/>
      <c r="E10" s="35"/>
      <c r="F10" s="35"/>
      <c r="G10" s="35"/>
      <c r="H10" s="35"/>
      <c r="I10" s="35"/>
      <c r="J10" s="35"/>
      <c r="K10" s="35"/>
      <c r="L10" s="142"/>
      <c r="S10" s="35"/>
      <c r="T10" s="35"/>
      <c r="U10" s="35"/>
      <c r="V10" s="35"/>
      <c r="W10" s="35"/>
      <c r="X10" s="35"/>
      <c r="Y10" s="35"/>
      <c r="Z10" s="35"/>
      <c r="AA10" s="35"/>
      <c r="AB10" s="35"/>
      <c r="AC10" s="35"/>
      <c r="AD10" s="35"/>
      <c r="AE10" s="35"/>
    </row>
    <row r="11" hidden="1" s="2" customFormat="1" ht="12" customHeight="1">
      <c r="A11" s="35"/>
      <c r="B11" s="41"/>
      <c r="C11" s="35"/>
      <c r="D11" s="140" t="s">
        <v>19</v>
      </c>
      <c r="E11" s="35"/>
      <c r="F11" s="130" t="s">
        <v>20</v>
      </c>
      <c r="G11" s="35"/>
      <c r="H11" s="35"/>
      <c r="I11" s="140" t="s">
        <v>21</v>
      </c>
      <c r="J11" s="130" t="s">
        <v>20</v>
      </c>
      <c r="K11" s="35"/>
      <c r="L11" s="142"/>
      <c r="S11" s="35"/>
      <c r="T11" s="35"/>
      <c r="U11" s="35"/>
      <c r="V11" s="35"/>
      <c r="W11" s="35"/>
      <c r="X11" s="35"/>
      <c r="Y11" s="35"/>
      <c r="Z11" s="35"/>
      <c r="AA11" s="35"/>
      <c r="AB11" s="35"/>
      <c r="AC11" s="35"/>
      <c r="AD11" s="35"/>
      <c r="AE11" s="35"/>
    </row>
    <row r="12" hidden="1" s="2" customFormat="1" ht="12" customHeight="1">
      <c r="A12" s="35"/>
      <c r="B12" s="41"/>
      <c r="C12" s="35"/>
      <c r="D12" s="140" t="s">
        <v>23</v>
      </c>
      <c r="E12" s="35"/>
      <c r="F12" s="130" t="s">
        <v>24</v>
      </c>
      <c r="G12" s="35"/>
      <c r="H12" s="35"/>
      <c r="I12" s="140" t="s">
        <v>25</v>
      </c>
      <c r="J12" s="144" t="str">
        <f>'Rekapitulace stavby'!AN8</f>
        <v>28. 5. 2021</v>
      </c>
      <c r="K12" s="35"/>
      <c r="L12" s="142"/>
      <c r="S12" s="35"/>
      <c r="T12" s="35"/>
      <c r="U12" s="35"/>
      <c r="V12" s="35"/>
      <c r="W12" s="35"/>
      <c r="X12" s="35"/>
      <c r="Y12" s="35"/>
      <c r="Z12" s="35"/>
      <c r="AA12" s="35"/>
      <c r="AB12" s="35"/>
      <c r="AC12" s="35"/>
      <c r="AD12" s="35"/>
      <c r="AE12" s="35"/>
    </row>
    <row r="13" hidden="1" s="2" customFormat="1" ht="10.8" customHeight="1">
      <c r="A13" s="35"/>
      <c r="B13" s="41"/>
      <c r="C13" s="35"/>
      <c r="D13" s="35"/>
      <c r="E13" s="35"/>
      <c r="F13" s="35"/>
      <c r="G13" s="35"/>
      <c r="H13" s="35"/>
      <c r="I13" s="35"/>
      <c r="J13" s="35"/>
      <c r="K13" s="35"/>
      <c r="L13" s="142"/>
      <c r="S13" s="35"/>
      <c r="T13" s="35"/>
      <c r="U13" s="35"/>
      <c r="V13" s="35"/>
      <c r="W13" s="35"/>
      <c r="X13" s="35"/>
      <c r="Y13" s="35"/>
      <c r="Z13" s="35"/>
      <c r="AA13" s="35"/>
      <c r="AB13" s="35"/>
      <c r="AC13" s="35"/>
      <c r="AD13" s="35"/>
      <c r="AE13" s="35"/>
    </row>
    <row r="14" hidden="1" s="2" customFormat="1" ht="12" customHeight="1">
      <c r="A14" s="35"/>
      <c r="B14" s="41"/>
      <c r="C14" s="35"/>
      <c r="D14" s="140" t="s">
        <v>29</v>
      </c>
      <c r="E14" s="35"/>
      <c r="F14" s="35"/>
      <c r="G14" s="35"/>
      <c r="H14" s="35"/>
      <c r="I14" s="140" t="s">
        <v>30</v>
      </c>
      <c r="J14" s="130" t="s">
        <v>20</v>
      </c>
      <c r="K14" s="35"/>
      <c r="L14" s="142"/>
      <c r="S14" s="35"/>
      <c r="T14" s="35"/>
      <c r="U14" s="35"/>
      <c r="V14" s="35"/>
      <c r="W14" s="35"/>
      <c r="X14" s="35"/>
      <c r="Y14" s="35"/>
      <c r="Z14" s="35"/>
      <c r="AA14" s="35"/>
      <c r="AB14" s="35"/>
      <c r="AC14" s="35"/>
      <c r="AD14" s="35"/>
      <c r="AE14" s="35"/>
    </row>
    <row r="15" hidden="1" s="2" customFormat="1" ht="18" customHeight="1">
      <c r="A15" s="35"/>
      <c r="B15" s="41"/>
      <c r="C15" s="35"/>
      <c r="D15" s="35"/>
      <c r="E15" s="130" t="s">
        <v>31</v>
      </c>
      <c r="F15" s="35"/>
      <c r="G15" s="35"/>
      <c r="H15" s="35"/>
      <c r="I15" s="140" t="s">
        <v>32</v>
      </c>
      <c r="J15" s="130" t="s">
        <v>20</v>
      </c>
      <c r="K15" s="35"/>
      <c r="L15" s="142"/>
      <c r="S15" s="35"/>
      <c r="T15" s="35"/>
      <c r="U15" s="35"/>
      <c r="V15" s="35"/>
      <c r="W15" s="35"/>
      <c r="X15" s="35"/>
      <c r="Y15" s="35"/>
      <c r="Z15" s="35"/>
      <c r="AA15" s="35"/>
      <c r="AB15" s="35"/>
      <c r="AC15" s="35"/>
      <c r="AD15" s="35"/>
      <c r="AE15" s="35"/>
    </row>
    <row r="16" hidden="1" s="2" customFormat="1" ht="6.96" customHeight="1">
      <c r="A16" s="35"/>
      <c r="B16" s="41"/>
      <c r="C16" s="35"/>
      <c r="D16" s="35"/>
      <c r="E16" s="35"/>
      <c r="F16" s="35"/>
      <c r="G16" s="35"/>
      <c r="H16" s="35"/>
      <c r="I16" s="35"/>
      <c r="J16" s="35"/>
      <c r="K16" s="35"/>
      <c r="L16" s="142"/>
      <c r="S16" s="35"/>
      <c r="T16" s="35"/>
      <c r="U16" s="35"/>
      <c r="V16" s="35"/>
      <c r="W16" s="35"/>
      <c r="X16" s="35"/>
      <c r="Y16" s="35"/>
      <c r="Z16" s="35"/>
      <c r="AA16" s="35"/>
      <c r="AB16" s="35"/>
      <c r="AC16" s="35"/>
      <c r="AD16" s="35"/>
      <c r="AE16" s="35"/>
    </row>
    <row r="17" hidden="1" s="2" customFormat="1" ht="12" customHeight="1">
      <c r="A17" s="35"/>
      <c r="B17" s="41"/>
      <c r="C17" s="35"/>
      <c r="D17" s="140" t="s">
        <v>33</v>
      </c>
      <c r="E17" s="35"/>
      <c r="F17" s="35"/>
      <c r="G17" s="35"/>
      <c r="H17" s="35"/>
      <c r="I17" s="140" t="s">
        <v>30</v>
      </c>
      <c r="J17" s="30" t="str">
        <f>'Rekapitulace stavby'!AN13</f>
        <v>Vyplň údaj</v>
      </c>
      <c r="K17" s="35"/>
      <c r="L17" s="142"/>
      <c r="S17" s="35"/>
      <c r="T17" s="35"/>
      <c r="U17" s="35"/>
      <c r="V17" s="35"/>
      <c r="W17" s="35"/>
      <c r="X17" s="35"/>
      <c r="Y17" s="35"/>
      <c r="Z17" s="35"/>
      <c r="AA17" s="35"/>
      <c r="AB17" s="35"/>
      <c r="AC17" s="35"/>
      <c r="AD17" s="35"/>
      <c r="AE17" s="35"/>
    </row>
    <row r="18" hidden="1" s="2" customFormat="1" ht="18" customHeight="1">
      <c r="A18" s="35"/>
      <c r="B18" s="41"/>
      <c r="C18" s="35"/>
      <c r="D18" s="35"/>
      <c r="E18" s="30" t="str">
        <f>'Rekapitulace stavby'!E14</f>
        <v>Vyplň údaj</v>
      </c>
      <c r="F18" s="130"/>
      <c r="G18" s="130"/>
      <c r="H18" s="130"/>
      <c r="I18" s="140" t="s">
        <v>32</v>
      </c>
      <c r="J18" s="30" t="str">
        <f>'Rekapitulace stavby'!AN14</f>
        <v>Vyplň údaj</v>
      </c>
      <c r="K18" s="35"/>
      <c r="L18" s="142"/>
      <c r="S18" s="35"/>
      <c r="T18" s="35"/>
      <c r="U18" s="35"/>
      <c r="V18" s="35"/>
      <c r="W18" s="35"/>
      <c r="X18" s="35"/>
      <c r="Y18" s="35"/>
      <c r="Z18" s="35"/>
      <c r="AA18" s="35"/>
      <c r="AB18" s="35"/>
      <c r="AC18" s="35"/>
      <c r="AD18" s="35"/>
      <c r="AE18" s="35"/>
    </row>
    <row r="19" hidden="1" s="2" customFormat="1" ht="6.96" customHeight="1">
      <c r="A19" s="35"/>
      <c r="B19" s="41"/>
      <c r="C19" s="35"/>
      <c r="D19" s="35"/>
      <c r="E19" s="35"/>
      <c r="F19" s="35"/>
      <c r="G19" s="35"/>
      <c r="H19" s="35"/>
      <c r="I19" s="35"/>
      <c r="J19" s="35"/>
      <c r="K19" s="35"/>
      <c r="L19" s="142"/>
      <c r="S19" s="35"/>
      <c r="T19" s="35"/>
      <c r="U19" s="35"/>
      <c r="V19" s="35"/>
      <c r="W19" s="35"/>
      <c r="X19" s="35"/>
      <c r="Y19" s="35"/>
      <c r="Z19" s="35"/>
      <c r="AA19" s="35"/>
      <c r="AB19" s="35"/>
      <c r="AC19" s="35"/>
      <c r="AD19" s="35"/>
      <c r="AE19" s="35"/>
    </row>
    <row r="20" hidden="1" s="2" customFormat="1" ht="12" customHeight="1">
      <c r="A20" s="35"/>
      <c r="B20" s="41"/>
      <c r="C20" s="35"/>
      <c r="D20" s="140" t="s">
        <v>35</v>
      </c>
      <c r="E20" s="35"/>
      <c r="F20" s="35"/>
      <c r="G20" s="35"/>
      <c r="H20" s="35"/>
      <c r="I20" s="140" t="s">
        <v>30</v>
      </c>
      <c r="J20" s="130" t="s">
        <v>20</v>
      </c>
      <c r="K20" s="35"/>
      <c r="L20" s="142"/>
      <c r="S20" s="35"/>
      <c r="T20" s="35"/>
      <c r="U20" s="35"/>
      <c r="V20" s="35"/>
      <c r="W20" s="35"/>
      <c r="X20" s="35"/>
      <c r="Y20" s="35"/>
      <c r="Z20" s="35"/>
      <c r="AA20" s="35"/>
      <c r="AB20" s="35"/>
      <c r="AC20" s="35"/>
      <c r="AD20" s="35"/>
      <c r="AE20" s="35"/>
    </row>
    <row r="21" hidden="1" s="2" customFormat="1" ht="18" customHeight="1">
      <c r="A21" s="35"/>
      <c r="B21" s="41"/>
      <c r="C21" s="35"/>
      <c r="D21" s="35"/>
      <c r="E21" s="130" t="s">
        <v>36</v>
      </c>
      <c r="F21" s="35"/>
      <c r="G21" s="35"/>
      <c r="H21" s="35"/>
      <c r="I21" s="140" t="s">
        <v>32</v>
      </c>
      <c r="J21" s="130" t="s">
        <v>20</v>
      </c>
      <c r="K21" s="35"/>
      <c r="L21" s="142"/>
      <c r="S21" s="35"/>
      <c r="T21" s="35"/>
      <c r="U21" s="35"/>
      <c r="V21" s="35"/>
      <c r="W21" s="35"/>
      <c r="X21" s="35"/>
      <c r="Y21" s="35"/>
      <c r="Z21" s="35"/>
      <c r="AA21" s="35"/>
      <c r="AB21" s="35"/>
      <c r="AC21" s="35"/>
      <c r="AD21" s="35"/>
      <c r="AE21" s="35"/>
    </row>
    <row r="22" hidden="1" s="2" customFormat="1" ht="6.96" customHeight="1">
      <c r="A22" s="35"/>
      <c r="B22" s="41"/>
      <c r="C22" s="35"/>
      <c r="D22" s="35"/>
      <c r="E22" s="35"/>
      <c r="F22" s="35"/>
      <c r="G22" s="35"/>
      <c r="H22" s="35"/>
      <c r="I22" s="35"/>
      <c r="J22" s="35"/>
      <c r="K22" s="35"/>
      <c r="L22" s="142"/>
      <c r="S22" s="35"/>
      <c r="T22" s="35"/>
      <c r="U22" s="35"/>
      <c r="V22" s="35"/>
      <c r="W22" s="35"/>
      <c r="X22" s="35"/>
      <c r="Y22" s="35"/>
      <c r="Z22" s="35"/>
      <c r="AA22" s="35"/>
      <c r="AB22" s="35"/>
      <c r="AC22" s="35"/>
      <c r="AD22" s="35"/>
      <c r="AE22" s="35"/>
    </row>
    <row r="23" hidden="1" s="2" customFormat="1" ht="12" customHeight="1">
      <c r="A23" s="35"/>
      <c r="B23" s="41"/>
      <c r="C23" s="35"/>
      <c r="D23" s="140" t="s">
        <v>38</v>
      </c>
      <c r="E23" s="35"/>
      <c r="F23" s="35"/>
      <c r="G23" s="35"/>
      <c r="H23" s="35"/>
      <c r="I23" s="140" t="s">
        <v>30</v>
      </c>
      <c r="J23" s="130" t="s">
        <v>20</v>
      </c>
      <c r="K23" s="35"/>
      <c r="L23" s="142"/>
      <c r="S23" s="35"/>
      <c r="T23" s="35"/>
      <c r="U23" s="35"/>
      <c r="V23" s="35"/>
      <c r="W23" s="35"/>
      <c r="X23" s="35"/>
      <c r="Y23" s="35"/>
      <c r="Z23" s="35"/>
      <c r="AA23" s="35"/>
      <c r="AB23" s="35"/>
      <c r="AC23" s="35"/>
      <c r="AD23" s="35"/>
      <c r="AE23" s="35"/>
    </row>
    <row r="24" hidden="1" s="2" customFormat="1" ht="18" customHeight="1">
      <c r="A24" s="35"/>
      <c r="B24" s="41"/>
      <c r="C24" s="35"/>
      <c r="D24" s="35"/>
      <c r="E24" s="130" t="s">
        <v>39</v>
      </c>
      <c r="F24" s="35"/>
      <c r="G24" s="35"/>
      <c r="H24" s="35"/>
      <c r="I24" s="140" t="s">
        <v>32</v>
      </c>
      <c r="J24" s="130" t="s">
        <v>20</v>
      </c>
      <c r="K24" s="35"/>
      <c r="L24" s="142"/>
      <c r="S24" s="35"/>
      <c r="T24" s="35"/>
      <c r="U24" s="35"/>
      <c r="V24" s="35"/>
      <c r="W24" s="35"/>
      <c r="X24" s="35"/>
      <c r="Y24" s="35"/>
      <c r="Z24" s="35"/>
      <c r="AA24" s="35"/>
      <c r="AB24" s="35"/>
      <c r="AC24" s="35"/>
      <c r="AD24" s="35"/>
      <c r="AE24" s="35"/>
    </row>
    <row r="25" hidden="1" s="2" customFormat="1" ht="6.96" customHeight="1">
      <c r="A25" s="35"/>
      <c r="B25" s="41"/>
      <c r="C25" s="35"/>
      <c r="D25" s="35"/>
      <c r="E25" s="35"/>
      <c r="F25" s="35"/>
      <c r="G25" s="35"/>
      <c r="H25" s="35"/>
      <c r="I25" s="35"/>
      <c r="J25" s="35"/>
      <c r="K25" s="35"/>
      <c r="L25" s="142"/>
      <c r="S25" s="35"/>
      <c r="T25" s="35"/>
      <c r="U25" s="35"/>
      <c r="V25" s="35"/>
      <c r="W25" s="35"/>
      <c r="X25" s="35"/>
      <c r="Y25" s="35"/>
      <c r="Z25" s="35"/>
      <c r="AA25" s="35"/>
      <c r="AB25" s="35"/>
      <c r="AC25" s="35"/>
      <c r="AD25" s="35"/>
      <c r="AE25" s="35"/>
    </row>
    <row r="26" hidden="1" s="2" customFormat="1" ht="12" customHeight="1">
      <c r="A26" s="35"/>
      <c r="B26" s="41"/>
      <c r="C26" s="35"/>
      <c r="D26" s="140" t="s">
        <v>40</v>
      </c>
      <c r="E26" s="35"/>
      <c r="F26" s="35"/>
      <c r="G26" s="35"/>
      <c r="H26" s="35"/>
      <c r="I26" s="35"/>
      <c r="J26" s="35"/>
      <c r="K26" s="35"/>
      <c r="L26" s="142"/>
      <c r="S26" s="35"/>
      <c r="T26" s="35"/>
      <c r="U26" s="35"/>
      <c r="V26" s="35"/>
      <c r="W26" s="35"/>
      <c r="X26" s="35"/>
      <c r="Y26" s="35"/>
      <c r="Z26" s="35"/>
      <c r="AA26" s="35"/>
      <c r="AB26" s="35"/>
      <c r="AC26" s="35"/>
      <c r="AD26" s="35"/>
      <c r="AE26" s="35"/>
    </row>
    <row r="27" hidden="1" s="8" customFormat="1" ht="83.25" customHeight="1">
      <c r="A27" s="145"/>
      <c r="B27" s="146"/>
      <c r="C27" s="145"/>
      <c r="D27" s="145"/>
      <c r="E27" s="147" t="s">
        <v>41</v>
      </c>
      <c r="F27" s="147"/>
      <c r="G27" s="147"/>
      <c r="H27" s="147"/>
      <c r="I27" s="145"/>
      <c r="J27" s="145"/>
      <c r="K27" s="145"/>
      <c r="L27" s="148"/>
      <c r="S27" s="145"/>
      <c r="T27" s="145"/>
      <c r="U27" s="145"/>
      <c r="V27" s="145"/>
      <c r="W27" s="145"/>
      <c r="X27" s="145"/>
      <c r="Y27" s="145"/>
      <c r="Z27" s="145"/>
      <c r="AA27" s="145"/>
      <c r="AB27" s="145"/>
      <c r="AC27" s="145"/>
      <c r="AD27" s="145"/>
      <c r="AE27" s="145"/>
    </row>
    <row r="28" hidden="1" s="2" customFormat="1" ht="6.96" customHeight="1">
      <c r="A28" s="35"/>
      <c r="B28" s="41"/>
      <c r="C28" s="35"/>
      <c r="D28" s="35"/>
      <c r="E28" s="35"/>
      <c r="F28" s="35"/>
      <c r="G28" s="35"/>
      <c r="H28" s="35"/>
      <c r="I28" s="35"/>
      <c r="J28" s="35"/>
      <c r="K28" s="35"/>
      <c r="L28" s="142"/>
      <c r="S28" s="35"/>
      <c r="T28" s="35"/>
      <c r="U28" s="35"/>
      <c r="V28" s="35"/>
      <c r="W28" s="35"/>
      <c r="X28" s="35"/>
      <c r="Y28" s="35"/>
      <c r="Z28" s="35"/>
      <c r="AA28" s="35"/>
      <c r="AB28" s="35"/>
      <c r="AC28" s="35"/>
      <c r="AD28" s="35"/>
      <c r="AE28" s="35"/>
    </row>
    <row r="29" hidden="1" s="2" customFormat="1" ht="6.96" customHeight="1">
      <c r="A29" s="35"/>
      <c r="B29" s="41"/>
      <c r="C29" s="35"/>
      <c r="D29" s="149"/>
      <c r="E29" s="149"/>
      <c r="F29" s="149"/>
      <c r="G29" s="149"/>
      <c r="H29" s="149"/>
      <c r="I29" s="149"/>
      <c r="J29" s="149"/>
      <c r="K29" s="149"/>
      <c r="L29" s="142"/>
      <c r="S29" s="35"/>
      <c r="T29" s="35"/>
      <c r="U29" s="35"/>
      <c r="V29" s="35"/>
      <c r="W29" s="35"/>
      <c r="X29" s="35"/>
      <c r="Y29" s="35"/>
      <c r="Z29" s="35"/>
      <c r="AA29" s="35"/>
      <c r="AB29" s="35"/>
      <c r="AC29" s="35"/>
      <c r="AD29" s="35"/>
      <c r="AE29" s="35"/>
    </row>
    <row r="30" hidden="1" s="2" customFormat="1" ht="25.44" customHeight="1">
      <c r="A30" s="35"/>
      <c r="B30" s="41"/>
      <c r="C30" s="35"/>
      <c r="D30" s="150" t="s">
        <v>42</v>
      </c>
      <c r="E30" s="35"/>
      <c r="F30" s="35"/>
      <c r="G30" s="35"/>
      <c r="H30" s="35"/>
      <c r="I30" s="35"/>
      <c r="J30" s="151">
        <f>ROUND(J82, 2)</f>
        <v>0</v>
      </c>
      <c r="K30" s="35"/>
      <c r="L30" s="142"/>
      <c r="S30" s="35"/>
      <c r="T30" s="35"/>
      <c r="U30" s="35"/>
      <c r="V30" s="35"/>
      <c r="W30" s="35"/>
      <c r="X30" s="35"/>
      <c r="Y30" s="35"/>
      <c r="Z30" s="35"/>
      <c r="AA30" s="35"/>
      <c r="AB30" s="35"/>
      <c r="AC30" s="35"/>
      <c r="AD30" s="35"/>
      <c r="AE30" s="35"/>
    </row>
    <row r="31" hidden="1" s="2" customFormat="1" ht="6.96" customHeight="1">
      <c r="A31" s="35"/>
      <c r="B31" s="41"/>
      <c r="C31" s="35"/>
      <c r="D31" s="149"/>
      <c r="E31" s="149"/>
      <c r="F31" s="149"/>
      <c r="G31" s="149"/>
      <c r="H31" s="149"/>
      <c r="I31" s="149"/>
      <c r="J31" s="149"/>
      <c r="K31" s="149"/>
      <c r="L31" s="142"/>
      <c r="S31" s="35"/>
      <c r="T31" s="35"/>
      <c r="U31" s="35"/>
      <c r="V31" s="35"/>
      <c r="W31" s="35"/>
      <c r="X31" s="35"/>
      <c r="Y31" s="35"/>
      <c r="Z31" s="35"/>
      <c r="AA31" s="35"/>
      <c r="AB31" s="35"/>
      <c r="AC31" s="35"/>
      <c r="AD31" s="35"/>
      <c r="AE31" s="35"/>
    </row>
    <row r="32" hidden="1" s="2" customFormat="1" ht="14.4" customHeight="1">
      <c r="A32" s="35"/>
      <c r="B32" s="41"/>
      <c r="C32" s="35"/>
      <c r="D32" s="35"/>
      <c r="E32" s="35"/>
      <c r="F32" s="152" t="s">
        <v>44</v>
      </c>
      <c r="G32" s="35"/>
      <c r="H32" s="35"/>
      <c r="I32" s="152" t="s">
        <v>43</v>
      </c>
      <c r="J32" s="152" t="s">
        <v>45</v>
      </c>
      <c r="K32" s="35"/>
      <c r="L32" s="142"/>
      <c r="S32" s="35"/>
      <c r="T32" s="35"/>
      <c r="U32" s="35"/>
      <c r="V32" s="35"/>
      <c r="W32" s="35"/>
      <c r="X32" s="35"/>
      <c r="Y32" s="35"/>
      <c r="Z32" s="35"/>
      <c r="AA32" s="35"/>
      <c r="AB32" s="35"/>
      <c r="AC32" s="35"/>
      <c r="AD32" s="35"/>
      <c r="AE32" s="35"/>
    </row>
    <row r="33" hidden="1" s="2" customFormat="1" ht="14.4" customHeight="1">
      <c r="A33" s="35"/>
      <c r="B33" s="41"/>
      <c r="C33" s="35"/>
      <c r="D33" s="153" t="s">
        <v>46</v>
      </c>
      <c r="E33" s="140" t="s">
        <v>47</v>
      </c>
      <c r="F33" s="154">
        <f>ROUND((SUM(BE82:BE132)),  2)</f>
        <v>0</v>
      </c>
      <c r="G33" s="35"/>
      <c r="H33" s="35"/>
      <c r="I33" s="155">
        <v>0.20999999999999999</v>
      </c>
      <c r="J33" s="154">
        <f>ROUND(((SUM(BE82:BE132))*I33),  2)</f>
        <v>0</v>
      </c>
      <c r="K33" s="35"/>
      <c r="L33" s="142"/>
      <c r="S33" s="35"/>
      <c r="T33" s="35"/>
      <c r="U33" s="35"/>
      <c r="V33" s="35"/>
      <c r="W33" s="35"/>
      <c r="X33" s="35"/>
      <c r="Y33" s="35"/>
      <c r="Z33" s="35"/>
      <c r="AA33" s="35"/>
      <c r="AB33" s="35"/>
      <c r="AC33" s="35"/>
      <c r="AD33" s="35"/>
      <c r="AE33" s="35"/>
    </row>
    <row r="34" hidden="1" s="2" customFormat="1" ht="14.4" customHeight="1">
      <c r="A34" s="35"/>
      <c r="B34" s="41"/>
      <c r="C34" s="35"/>
      <c r="D34" s="35"/>
      <c r="E34" s="140" t="s">
        <v>48</v>
      </c>
      <c r="F34" s="154">
        <f>ROUND((SUM(BF82:BF132)),  2)</f>
        <v>0</v>
      </c>
      <c r="G34" s="35"/>
      <c r="H34" s="35"/>
      <c r="I34" s="155">
        <v>0.14999999999999999</v>
      </c>
      <c r="J34" s="154">
        <f>ROUND(((SUM(BF82:BF132))*I34),  2)</f>
        <v>0</v>
      </c>
      <c r="K34" s="35"/>
      <c r="L34" s="142"/>
      <c r="S34" s="35"/>
      <c r="T34" s="35"/>
      <c r="U34" s="35"/>
      <c r="V34" s="35"/>
      <c r="W34" s="35"/>
      <c r="X34" s="35"/>
      <c r="Y34" s="35"/>
      <c r="Z34" s="35"/>
      <c r="AA34" s="35"/>
      <c r="AB34" s="35"/>
      <c r="AC34" s="35"/>
      <c r="AD34" s="35"/>
      <c r="AE34" s="35"/>
    </row>
    <row r="35" hidden="1" s="2" customFormat="1" ht="14.4" customHeight="1">
      <c r="A35" s="35"/>
      <c r="B35" s="41"/>
      <c r="C35" s="35"/>
      <c r="D35" s="35"/>
      <c r="E35" s="140" t="s">
        <v>49</v>
      </c>
      <c r="F35" s="154">
        <f>ROUND((SUM(BG82:BG132)),  2)</f>
        <v>0</v>
      </c>
      <c r="G35" s="35"/>
      <c r="H35" s="35"/>
      <c r="I35" s="155">
        <v>0.20999999999999999</v>
      </c>
      <c r="J35" s="154">
        <f>0</f>
        <v>0</v>
      </c>
      <c r="K35" s="35"/>
      <c r="L35" s="142"/>
      <c r="S35" s="35"/>
      <c r="T35" s="35"/>
      <c r="U35" s="35"/>
      <c r="V35" s="35"/>
      <c r="W35" s="35"/>
      <c r="X35" s="35"/>
      <c r="Y35" s="35"/>
      <c r="Z35" s="35"/>
      <c r="AA35" s="35"/>
      <c r="AB35" s="35"/>
      <c r="AC35" s="35"/>
      <c r="AD35" s="35"/>
      <c r="AE35" s="35"/>
    </row>
    <row r="36" hidden="1" s="2" customFormat="1" ht="14.4" customHeight="1">
      <c r="A36" s="35"/>
      <c r="B36" s="41"/>
      <c r="C36" s="35"/>
      <c r="D36" s="35"/>
      <c r="E36" s="140" t="s">
        <v>50</v>
      </c>
      <c r="F36" s="154">
        <f>ROUND((SUM(BH82:BH132)),  2)</f>
        <v>0</v>
      </c>
      <c r="G36" s="35"/>
      <c r="H36" s="35"/>
      <c r="I36" s="155">
        <v>0.14999999999999999</v>
      </c>
      <c r="J36" s="154">
        <f>0</f>
        <v>0</v>
      </c>
      <c r="K36" s="35"/>
      <c r="L36" s="142"/>
      <c r="S36" s="35"/>
      <c r="T36" s="35"/>
      <c r="U36" s="35"/>
      <c r="V36" s="35"/>
      <c r="W36" s="35"/>
      <c r="X36" s="35"/>
      <c r="Y36" s="35"/>
      <c r="Z36" s="35"/>
      <c r="AA36" s="35"/>
      <c r="AB36" s="35"/>
      <c r="AC36" s="35"/>
      <c r="AD36" s="35"/>
      <c r="AE36" s="35"/>
    </row>
    <row r="37" hidden="1" s="2" customFormat="1" ht="14.4" customHeight="1">
      <c r="A37" s="35"/>
      <c r="B37" s="41"/>
      <c r="C37" s="35"/>
      <c r="D37" s="35"/>
      <c r="E37" s="140" t="s">
        <v>51</v>
      </c>
      <c r="F37" s="154">
        <f>ROUND((SUM(BI82:BI132)),  2)</f>
        <v>0</v>
      </c>
      <c r="G37" s="35"/>
      <c r="H37" s="35"/>
      <c r="I37" s="155">
        <v>0</v>
      </c>
      <c r="J37" s="154">
        <f>0</f>
        <v>0</v>
      </c>
      <c r="K37" s="35"/>
      <c r="L37" s="142"/>
      <c r="S37" s="35"/>
      <c r="T37" s="35"/>
      <c r="U37" s="35"/>
      <c r="V37" s="35"/>
      <c r="W37" s="35"/>
      <c r="X37" s="35"/>
      <c r="Y37" s="35"/>
      <c r="Z37" s="35"/>
      <c r="AA37" s="35"/>
      <c r="AB37" s="35"/>
      <c r="AC37" s="35"/>
      <c r="AD37" s="35"/>
      <c r="AE37" s="35"/>
    </row>
    <row r="38" hidden="1" s="2" customFormat="1" ht="6.96" customHeight="1">
      <c r="A38" s="35"/>
      <c r="B38" s="41"/>
      <c r="C38" s="35"/>
      <c r="D38" s="35"/>
      <c r="E38" s="35"/>
      <c r="F38" s="35"/>
      <c r="G38" s="35"/>
      <c r="H38" s="35"/>
      <c r="I38" s="35"/>
      <c r="J38" s="35"/>
      <c r="K38" s="35"/>
      <c r="L38" s="142"/>
      <c r="S38" s="35"/>
      <c r="T38" s="35"/>
      <c r="U38" s="35"/>
      <c r="V38" s="35"/>
      <c r="W38" s="35"/>
      <c r="X38" s="35"/>
      <c r="Y38" s="35"/>
      <c r="Z38" s="35"/>
      <c r="AA38" s="35"/>
      <c r="AB38" s="35"/>
      <c r="AC38" s="35"/>
      <c r="AD38" s="35"/>
      <c r="AE38" s="35"/>
    </row>
    <row r="39" hidden="1" s="2" customFormat="1" ht="25.44" customHeight="1">
      <c r="A39" s="35"/>
      <c r="B39" s="41"/>
      <c r="C39" s="156"/>
      <c r="D39" s="157" t="s">
        <v>52</v>
      </c>
      <c r="E39" s="158"/>
      <c r="F39" s="158"/>
      <c r="G39" s="159" t="s">
        <v>53</v>
      </c>
      <c r="H39" s="160" t="s">
        <v>54</v>
      </c>
      <c r="I39" s="158"/>
      <c r="J39" s="161">
        <f>SUM(J30:J37)</f>
        <v>0</v>
      </c>
      <c r="K39" s="162"/>
      <c r="L39" s="142"/>
      <c r="S39" s="35"/>
      <c r="T39" s="35"/>
      <c r="U39" s="35"/>
      <c r="V39" s="35"/>
      <c r="W39" s="35"/>
      <c r="X39" s="35"/>
      <c r="Y39" s="35"/>
      <c r="Z39" s="35"/>
      <c r="AA39" s="35"/>
      <c r="AB39" s="35"/>
      <c r="AC39" s="35"/>
      <c r="AD39" s="35"/>
      <c r="AE39" s="35"/>
    </row>
    <row r="40" hidden="1" s="2" customFormat="1" ht="14.4" customHeight="1">
      <c r="A40" s="35"/>
      <c r="B40" s="163"/>
      <c r="C40" s="164"/>
      <c r="D40" s="164"/>
      <c r="E40" s="164"/>
      <c r="F40" s="164"/>
      <c r="G40" s="164"/>
      <c r="H40" s="164"/>
      <c r="I40" s="164"/>
      <c r="J40" s="164"/>
      <c r="K40" s="164"/>
      <c r="L40" s="142"/>
      <c r="S40" s="35"/>
      <c r="T40" s="35"/>
      <c r="U40" s="35"/>
      <c r="V40" s="35"/>
      <c r="W40" s="35"/>
      <c r="X40" s="35"/>
      <c r="Y40" s="35"/>
      <c r="Z40" s="35"/>
      <c r="AA40" s="35"/>
      <c r="AB40" s="35"/>
      <c r="AC40" s="35"/>
      <c r="AD40" s="35"/>
      <c r="AE40" s="35"/>
    </row>
    <row r="41" hidden="1"/>
    <row r="42" hidden="1"/>
    <row r="43" hidden="1"/>
    <row r="44" s="2" customFormat="1" ht="6.96" customHeight="1">
      <c r="A44" s="35"/>
      <c r="B44" s="165"/>
      <c r="C44" s="166"/>
      <c r="D44" s="166"/>
      <c r="E44" s="166"/>
      <c r="F44" s="166"/>
      <c r="G44" s="166"/>
      <c r="H44" s="166"/>
      <c r="I44" s="166"/>
      <c r="J44" s="166"/>
      <c r="K44" s="166"/>
      <c r="L44" s="142"/>
      <c r="S44" s="35"/>
      <c r="T44" s="35"/>
      <c r="U44" s="35"/>
      <c r="V44" s="35"/>
      <c r="W44" s="35"/>
      <c r="X44" s="35"/>
      <c r="Y44" s="35"/>
      <c r="Z44" s="35"/>
      <c r="AA44" s="35"/>
      <c r="AB44" s="35"/>
      <c r="AC44" s="35"/>
      <c r="AD44" s="35"/>
      <c r="AE44" s="35"/>
    </row>
    <row r="45" s="2" customFormat="1" ht="24.96" customHeight="1">
      <c r="A45" s="35"/>
      <c r="B45" s="36"/>
      <c r="C45" s="20" t="s">
        <v>152</v>
      </c>
      <c r="D45" s="37"/>
      <c r="E45" s="37"/>
      <c r="F45" s="37"/>
      <c r="G45" s="37"/>
      <c r="H45" s="37"/>
      <c r="I45" s="37"/>
      <c r="J45" s="37"/>
      <c r="K45" s="37"/>
      <c r="L45" s="142"/>
      <c r="S45" s="35"/>
      <c r="T45" s="35"/>
      <c r="U45" s="35"/>
      <c r="V45" s="35"/>
      <c r="W45" s="35"/>
      <c r="X45" s="35"/>
      <c r="Y45" s="35"/>
      <c r="Z45" s="35"/>
      <c r="AA45" s="35"/>
      <c r="AB45" s="35"/>
      <c r="AC45" s="35"/>
      <c r="AD45" s="35"/>
      <c r="AE45" s="35"/>
    </row>
    <row r="46" s="2" customFormat="1" ht="6.96" customHeight="1">
      <c r="A46" s="35"/>
      <c r="B46" s="36"/>
      <c r="C46" s="37"/>
      <c r="D46" s="37"/>
      <c r="E46" s="37"/>
      <c r="F46" s="37"/>
      <c r="G46" s="37"/>
      <c r="H46" s="37"/>
      <c r="I46" s="37"/>
      <c r="J46" s="37"/>
      <c r="K46" s="37"/>
      <c r="L46" s="142"/>
      <c r="S46" s="35"/>
      <c r="T46" s="35"/>
      <c r="U46" s="35"/>
      <c r="V46" s="35"/>
      <c r="W46" s="35"/>
      <c r="X46" s="35"/>
      <c r="Y46" s="35"/>
      <c r="Z46" s="35"/>
      <c r="AA46" s="35"/>
      <c r="AB46" s="35"/>
      <c r="AC46" s="35"/>
      <c r="AD46" s="35"/>
      <c r="AE46" s="35"/>
    </row>
    <row r="47" s="2" customFormat="1" ht="12" customHeight="1">
      <c r="A47" s="35"/>
      <c r="B47" s="36"/>
      <c r="C47" s="29" t="s">
        <v>17</v>
      </c>
      <c r="D47" s="37"/>
      <c r="E47" s="37"/>
      <c r="F47" s="37"/>
      <c r="G47" s="37"/>
      <c r="H47" s="37"/>
      <c r="I47" s="37"/>
      <c r="J47" s="37"/>
      <c r="K47" s="37"/>
      <c r="L47" s="142"/>
      <c r="S47" s="35"/>
      <c r="T47" s="35"/>
      <c r="U47" s="35"/>
      <c r="V47" s="35"/>
      <c r="W47" s="35"/>
      <c r="X47" s="35"/>
      <c r="Y47" s="35"/>
      <c r="Z47" s="35"/>
      <c r="AA47" s="35"/>
      <c r="AB47" s="35"/>
      <c r="AC47" s="35"/>
      <c r="AD47" s="35"/>
      <c r="AE47" s="35"/>
    </row>
    <row r="48" s="2" customFormat="1" ht="16.5" customHeight="1">
      <c r="A48" s="35"/>
      <c r="B48" s="36"/>
      <c r="C48" s="37"/>
      <c r="D48" s="37"/>
      <c r="E48" s="167" t="str">
        <f>E7</f>
        <v>Oprava SZZ žst. Liteň na trati Zadní Třebáň - Lochovice</v>
      </c>
      <c r="F48" s="29"/>
      <c r="G48" s="29"/>
      <c r="H48" s="29"/>
      <c r="I48" s="37"/>
      <c r="J48" s="37"/>
      <c r="K48" s="37"/>
      <c r="L48" s="142"/>
      <c r="S48" s="35"/>
      <c r="T48" s="35"/>
      <c r="U48" s="35"/>
      <c r="V48" s="35"/>
      <c r="W48" s="35"/>
      <c r="X48" s="35"/>
      <c r="Y48" s="35"/>
      <c r="Z48" s="35"/>
      <c r="AA48" s="35"/>
      <c r="AB48" s="35"/>
      <c r="AC48" s="35"/>
      <c r="AD48" s="35"/>
      <c r="AE48" s="35"/>
    </row>
    <row r="49" s="2" customFormat="1" ht="12" customHeight="1">
      <c r="A49" s="35"/>
      <c r="B49" s="36"/>
      <c r="C49" s="29" t="s">
        <v>148</v>
      </c>
      <c r="D49" s="37"/>
      <c r="E49" s="37"/>
      <c r="F49" s="37"/>
      <c r="G49" s="37"/>
      <c r="H49" s="37"/>
      <c r="I49" s="37"/>
      <c r="J49" s="37"/>
      <c r="K49" s="37"/>
      <c r="L49" s="142"/>
      <c r="S49" s="35"/>
      <c r="T49" s="35"/>
      <c r="U49" s="35"/>
      <c r="V49" s="35"/>
      <c r="W49" s="35"/>
      <c r="X49" s="35"/>
      <c r="Y49" s="35"/>
      <c r="Z49" s="35"/>
      <c r="AA49" s="35"/>
      <c r="AB49" s="35"/>
      <c r="AC49" s="35"/>
      <c r="AD49" s="35"/>
      <c r="AE49" s="35"/>
    </row>
    <row r="50" s="2" customFormat="1" ht="16.5" customHeight="1">
      <c r="A50" s="35"/>
      <c r="B50" s="36"/>
      <c r="C50" s="37"/>
      <c r="D50" s="37"/>
      <c r="E50" s="66" t="str">
        <f>E9</f>
        <v>PS 11-01-20 - TZZ Zadní Třebáň – Liteň</v>
      </c>
      <c r="F50" s="37"/>
      <c r="G50" s="37"/>
      <c r="H50" s="37"/>
      <c r="I50" s="37"/>
      <c r="J50" s="37"/>
      <c r="K50" s="37"/>
      <c r="L50" s="142"/>
      <c r="S50" s="35"/>
      <c r="T50" s="35"/>
      <c r="U50" s="35"/>
      <c r="V50" s="35"/>
      <c r="W50" s="35"/>
      <c r="X50" s="35"/>
      <c r="Y50" s="35"/>
      <c r="Z50" s="35"/>
      <c r="AA50" s="35"/>
      <c r="AB50" s="35"/>
      <c r="AC50" s="35"/>
      <c r="AD50" s="35"/>
      <c r="AE50" s="35"/>
    </row>
    <row r="51" s="2" customFormat="1" ht="6.96" customHeight="1">
      <c r="A51" s="35"/>
      <c r="B51" s="36"/>
      <c r="C51" s="37"/>
      <c r="D51" s="37"/>
      <c r="E51" s="37"/>
      <c r="F51" s="37"/>
      <c r="G51" s="37"/>
      <c r="H51" s="37"/>
      <c r="I51" s="37"/>
      <c r="J51" s="37"/>
      <c r="K51" s="37"/>
      <c r="L51" s="142"/>
      <c r="S51" s="35"/>
      <c r="T51" s="35"/>
      <c r="U51" s="35"/>
      <c r="V51" s="35"/>
      <c r="W51" s="35"/>
      <c r="X51" s="35"/>
      <c r="Y51" s="35"/>
      <c r="Z51" s="35"/>
      <c r="AA51" s="35"/>
      <c r="AB51" s="35"/>
      <c r="AC51" s="35"/>
      <c r="AD51" s="35"/>
      <c r="AE51" s="35"/>
    </row>
    <row r="52" s="2" customFormat="1" ht="12" customHeight="1">
      <c r="A52" s="35"/>
      <c r="B52" s="36"/>
      <c r="C52" s="29" t="s">
        <v>23</v>
      </c>
      <c r="D52" s="37"/>
      <c r="E52" s="37"/>
      <c r="F52" s="24" t="str">
        <f>F12</f>
        <v>Liteň</v>
      </c>
      <c r="G52" s="37"/>
      <c r="H52" s="37"/>
      <c r="I52" s="29" t="s">
        <v>25</v>
      </c>
      <c r="J52" s="69" t="str">
        <f>IF(J12="","",J12)</f>
        <v>28. 5. 2021</v>
      </c>
      <c r="K52" s="37"/>
      <c r="L52" s="142"/>
      <c r="S52" s="35"/>
      <c r="T52" s="35"/>
      <c r="U52" s="35"/>
      <c r="V52" s="35"/>
      <c r="W52" s="35"/>
      <c r="X52" s="35"/>
      <c r="Y52" s="35"/>
      <c r="Z52" s="35"/>
      <c r="AA52" s="35"/>
      <c r="AB52" s="35"/>
      <c r="AC52" s="35"/>
      <c r="AD52" s="35"/>
      <c r="AE52" s="35"/>
    </row>
    <row r="53" s="2" customFormat="1" ht="6.96" customHeight="1">
      <c r="A53" s="35"/>
      <c r="B53" s="36"/>
      <c r="C53" s="37"/>
      <c r="D53" s="37"/>
      <c r="E53" s="37"/>
      <c r="F53" s="37"/>
      <c r="G53" s="37"/>
      <c r="H53" s="37"/>
      <c r="I53" s="37"/>
      <c r="J53" s="37"/>
      <c r="K53" s="37"/>
      <c r="L53" s="142"/>
      <c r="S53" s="35"/>
      <c r="T53" s="35"/>
      <c r="U53" s="35"/>
      <c r="V53" s="35"/>
      <c r="W53" s="35"/>
      <c r="X53" s="35"/>
      <c r="Y53" s="35"/>
      <c r="Z53" s="35"/>
      <c r="AA53" s="35"/>
      <c r="AB53" s="35"/>
      <c r="AC53" s="35"/>
      <c r="AD53" s="35"/>
      <c r="AE53" s="35"/>
    </row>
    <row r="54" s="2" customFormat="1" ht="15.15" customHeight="1">
      <c r="A54" s="35"/>
      <c r="B54" s="36"/>
      <c r="C54" s="29" t="s">
        <v>29</v>
      </c>
      <c r="D54" s="37"/>
      <c r="E54" s="37"/>
      <c r="F54" s="24" t="str">
        <f>E15</f>
        <v>Jiří Kejkula</v>
      </c>
      <c r="G54" s="37"/>
      <c r="H54" s="37"/>
      <c r="I54" s="29" t="s">
        <v>35</v>
      </c>
      <c r="J54" s="33" t="str">
        <f>E21</f>
        <v>První SaZ Plzeň a.s.</v>
      </c>
      <c r="K54" s="37"/>
      <c r="L54" s="142"/>
      <c r="S54" s="35"/>
      <c r="T54" s="35"/>
      <c r="U54" s="35"/>
      <c r="V54" s="35"/>
      <c r="W54" s="35"/>
      <c r="X54" s="35"/>
      <c r="Y54" s="35"/>
      <c r="Z54" s="35"/>
      <c r="AA54" s="35"/>
      <c r="AB54" s="35"/>
      <c r="AC54" s="35"/>
      <c r="AD54" s="35"/>
      <c r="AE54" s="35"/>
    </row>
    <row r="55" s="2" customFormat="1" ht="15.15" customHeight="1">
      <c r="A55" s="35"/>
      <c r="B55" s="36"/>
      <c r="C55" s="29" t="s">
        <v>33</v>
      </c>
      <c r="D55" s="37"/>
      <c r="E55" s="37"/>
      <c r="F55" s="24" t="str">
        <f>IF(E18="","",E18)</f>
        <v>Vyplň údaj</v>
      </c>
      <c r="G55" s="37"/>
      <c r="H55" s="37"/>
      <c r="I55" s="29" t="s">
        <v>38</v>
      </c>
      <c r="J55" s="33" t="str">
        <f>E24</f>
        <v xml:space="preserve"> Zdeněk Hron</v>
      </c>
      <c r="K55" s="37"/>
      <c r="L55" s="142"/>
      <c r="S55" s="35"/>
      <c r="T55" s="35"/>
      <c r="U55" s="35"/>
      <c r="V55" s="35"/>
      <c r="W55" s="35"/>
      <c r="X55" s="35"/>
      <c r="Y55" s="35"/>
      <c r="Z55" s="35"/>
      <c r="AA55" s="35"/>
      <c r="AB55" s="35"/>
      <c r="AC55" s="35"/>
      <c r="AD55" s="35"/>
      <c r="AE55" s="35"/>
    </row>
    <row r="56" s="2" customFormat="1" ht="10.32" customHeight="1">
      <c r="A56" s="35"/>
      <c r="B56" s="36"/>
      <c r="C56" s="37"/>
      <c r="D56" s="37"/>
      <c r="E56" s="37"/>
      <c r="F56" s="37"/>
      <c r="G56" s="37"/>
      <c r="H56" s="37"/>
      <c r="I56" s="37"/>
      <c r="J56" s="37"/>
      <c r="K56" s="37"/>
      <c r="L56" s="142"/>
      <c r="S56" s="35"/>
      <c r="T56" s="35"/>
      <c r="U56" s="35"/>
      <c r="V56" s="35"/>
      <c r="W56" s="35"/>
      <c r="X56" s="35"/>
      <c r="Y56" s="35"/>
      <c r="Z56" s="35"/>
      <c r="AA56" s="35"/>
      <c r="AB56" s="35"/>
      <c r="AC56" s="35"/>
      <c r="AD56" s="35"/>
      <c r="AE56" s="35"/>
    </row>
    <row r="57" s="2" customFormat="1" ht="29.28" customHeight="1">
      <c r="A57" s="35"/>
      <c r="B57" s="36"/>
      <c r="C57" s="168" t="s">
        <v>153</v>
      </c>
      <c r="D57" s="169"/>
      <c r="E57" s="169"/>
      <c r="F57" s="169"/>
      <c r="G57" s="169"/>
      <c r="H57" s="169"/>
      <c r="I57" s="169"/>
      <c r="J57" s="170" t="s">
        <v>154</v>
      </c>
      <c r="K57" s="169"/>
      <c r="L57" s="142"/>
      <c r="S57" s="35"/>
      <c r="T57" s="35"/>
      <c r="U57" s="35"/>
      <c r="V57" s="35"/>
      <c r="W57" s="35"/>
      <c r="X57" s="35"/>
      <c r="Y57" s="35"/>
      <c r="Z57" s="35"/>
      <c r="AA57" s="35"/>
      <c r="AB57" s="35"/>
      <c r="AC57" s="35"/>
      <c r="AD57" s="35"/>
      <c r="AE57" s="35"/>
    </row>
    <row r="58" s="2" customFormat="1" ht="10.32" customHeight="1">
      <c r="A58" s="35"/>
      <c r="B58" s="36"/>
      <c r="C58" s="37"/>
      <c r="D58" s="37"/>
      <c r="E58" s="37"/>
      <c r="F58" s="37"/>
      <c r="G58" s="37"/>
      <c r="H58" s="37"/>
      <c r="I58" s="37"/>
      <c r="J58" s="37"/>
      <c r="K58" s="37"/>
      <c r="L58" s="142"/>
      <c r="S58" s="35"/>
      <c r="T58" s="35"/>
      <c r="U58" s="35"/>
      <c r="V58" s="35"/>
      <c r="W58" s="35"/>
      <c r="X58" s="35"/>
      <c r="Y58" s="35"/>
      <c r="Z58" s="35"/>
      <c r="AA58" s="35"/>
      <c r="AB58" s="35"/>
      <c r="AC58" s="35"/>
      <c r="AD58" s="35"/>
      <c r="AE58" s="35"/>
    </row>
    <row r="59" s="2" customFormat="1" ht="22.8" customHeight="1">
      <c r="A59" s="35"/>
      <c r="B59" s="36"/>
      <c r="C59" s="171" t="s">
        <v>74</v>
      </c>
      <c r="D59" s="37"/>
      <c r="E59" s="37"/>
      <c r="F59" s="37"/>
      <c r="G59" s="37"/>
      <c r="H59" s="37"/>
      <c r="I59" s="37"/>
      <c r="J59" s="99">
        <f>J82</f>
        <v>0</v>
      </c>
      <c r="K59" s="37"/>
      <c r="L59" s="142"/>
      <c r="S59" s="35"/>
      <c r="T59" s="35"/>
      <c r="U59" s="35"/>
      <c r="V59" s="35"/>
      <c r="W59" s="35"/>
      <c r="X59" s="35"/>
      <c r="Y59" s="35"/>
      <c r="Z59" s="35"/>
      <c r="AA59" s="35"/>
      <c r="AB59" s="35"/>
      <c r="AC59" s="35"/>
      <c r="AD59" s="35"/>
      <c r="AE59" s="35"/>
      <c r="AU59" s="14" t="s">
        <v>155</v>
      </c>
    </row>
    <row r="60" s="9" customFormat="1" ht="24.96" customHeight="1">
      <c r="A60" s="9"/>
      <c r="B60" s="172"/>
      <c r="C60" s="173"/>
      <c r="D60" s="174" t="s">
        <v>1284</v>
      </c>
      <c r="E60" s="175"/>
      <c r="F60" s="175"/>
      <c r="G60" s="175"/>
      <c r="H60" s="175"/>
      <c r="I60" s="175"/>
      <c r="J60" s="176">
        <f>J83</f>
        <v>0</v>
      </c>
      <c r="K60" s="173"/>
      <c r="L60" s="177"/>
      <c r="S60" s="9"/>
      <c r="T60" s="9"/>
      <c r="U60" s="9"/>
      <c r="V60" s="9"/>
      <c r="W60" s="9"/>
      <c r="X60" s="9"/>
      <c r="Y60" s="9"/>
      <c r="Z60" s="9"/>
      <c r="AA60" s="9"/>
      <c r="AB60" s="9"/>
      <c r="AC60" s="9"/>
      <c r="AD60" s="9"/>
      <c r="AE60" s="9"/>
    </row>
    <row r="61" s="9" customFormat="1" ht="24.96" customHeight="1">
      <c r="A61" s="9"/>
      <c r="B61" s="172"/>
      <c r="C61" s="173"/>
      <c r="D61" s="174" t="s">
        <v>1285</v>
      </c>
      <c r="E61" s="175"/>
      <c r="F61" s="175"/>
      <c r="G61" s="175"/>
      <c r="H61" s="175"/>
      <c r="I61" s="175"/>
      <c r="J61" s="176">
        <f>J87</f>
        <v>0</v>
      </c>
      <c r="K61" s="173"/>
      <c r="L61" s="177"/>
      <c r="S61" s="9"/>
      <c r="T61" s="9"/>
      <c r="U61" s="9"/>
      <c r="V61" s="9"/>
      <c r="W61" s="9"/>
      <c r="X61" s="9"/>
      <c r="Y61" s="9"/>
      <c r="Z61" s="9"/>
      <c r="AA61" s="9"/>
      <c r="AB61" s="9"/>
      <c r="AC61" s="9"/>
      <c r="AD61" s="9"/>
      <c r="AE61" s="9"/>
    </row>
    <row r="62" s="9" customFormat="1" ht="24.96" customHeight="1">
      <c r="A62" s="9"/>
      <c r="B62" s="172"/>
      <c r="C62" s="173"/>
      <c r="D62" s="174" t="s">
        <v>1286</v>
      </c>
      <c r="E62" s="175"/>
      <c r="F62" s="175"/>
      <c r="G62" s="175"/>
      <c r="H62" s="175"/>
      <c r="I62" s="175"/>
      <c r="J62" s="176">
        <f>J126</f>
        <v>0</v>
      </c>
      <c r="K62" s="173"/>
      <c r="L62" s="177"/>
      <c r="S62" s="9"/>
      <c r="T62" s="9"/>
      <c r="U62" s="9"/>
      <c r="V62" s="9"/>
      <c r="W62" s="9"/>
      <c r="X62" s="9"/>
      <c r="Y62" s="9"/>
      <c r="Z62" s="9"/>
      <c r="AA62" s="9"/>
      <c r="AB62" s="9"/>
      <c r="AC62" s="9"/>
      <c r="AD62" s="9"/>
      <c r="AE62" s="9"/>
    </row>
    <row r="63" s="2" customFormat="1" ht="21.84" customHeight="1">
      <c r="A63" s="35"/>
      <c r="B63" s="36"/>
      <c r="C63" s="37"/>
      <c r="D63" s="37"/>
      <c r="E63" s="37"/>
      <c r="F63" s="37"/>
      <c r="G63" s="37"/>
      <c r="H63" s="37"/>
      <c r="I63" s="37"/>
      <c r="J63" s="37"/>
      <c r="K63" s="37"/>
      <c r="L63" s="142"/>
      <c r="S63" s="35"/>
      <c r="T63" s="35"/>
      <c r="U63" s="35"/>
      <c r="V63" s="35"/>
      <c r="W63" s="35"/>
      <c r="X63" s="35"/>
      <c r="Y63" s="35"/>
      <c r="Z63" s="35"/>
      <c r="AA63" s="35"/>
      <c r="AB63" s="35"/>
      <c r="AC63" s="35"/>
      <c r="AD63" s="35"/>
      <c r="AE63" s="35"/>
    </row>
    <row r="64" s="2" customFormat="1" ht="6.96" customHeight="1">
      <c r="A64" s="35"/>
      <c r="B64" s="56"/>
      <c r="C64" s="57"/>
      <c r="D64" s="57"/>
      <c r="E64" s="57"/>
      <c r="F64" s="57"/>
      <c r="G64" s="57"/>
      <c r="H64" s="57"/>
      <c r="I64" s="57"/>
      <c r="J64" s="57"/>
      <c r="K64" s="57"/>
      <c r="L64" s="142"/>
      <c r="S64" s="35"/>
      <c r="T64" s="35"/>
      <c r="U64" s="35"/>
      <c r="V64" s="35"/>
      <c r="W64" s="35"/>
      <c r="X64" s="35"/>
      <c r="Y64" s="35"/>
      <c r="Z64" s="35"/>
      <c r="AA64" s="35"/>
      <c r="AB64" s="35"/>
      <c r="AC64" s="35"/>
      <c r="AD64" s="35"/>
      <c r="AE64" s="35"/>
    </row>
    <row r="68" s="2" customFormat="1" ht="6.96" customHeight="1">
      <c r="A68" s="35"/>
      <c r="B68" s="58"/>
      <c r="C68" s="59"/>
      <c r="D68" s="59"/>
      <c r="E68" s="59"/>
      <c r="F68" s="59"/>
      <c r="G68" s="59"/>
      <c r="H68" s="59"/>
      <c r="I68" s="59"/>
      <c r="J68" s="59"/>
      <c r="K68" s="59"/>
      <c r="L68" s="142"/>
      <c r="S68" s="35"/>
      <c r="T68" s="35"/>
      <c r="U68" s="35"/>
      <c r="V68" s="35"/>
      <c r="W68" s="35"/>
      <c r="X68" s="35"/>
      <c r="Y68" s="35"/>
      <c r="Z68" s="35"/>
      <c r="AA68" s="35"/>
      <c r="AB68" s="35"/>
      <c r="AC68" s="35"/>
      <c r="AD68" s="35"/>
      <c r="AE68" s="35"/>
    </row>
    <row r="69" s="2" customFormat="1" ht="24.96" customHeight="1">
      <c r="A69" s="35"/>
      <c r="B69" s="36"/>
      <c r="C69" s="20" t="s">
        <v>158</v>
      </c>
      <c r="D69" s="37"/>
      <c r="E69" s="37"/>
      <c r="F69" s="37"/>
      <c r="G69" s="37"/>
      <c r="H69" s="37"/>
      <c r="I69" s="37"/>
      <c r="J69" s="37"/>
      <c r="K69" s="37"/>
      <c r="L69" s="142"/>
      <c r="S69" s="35"/>
      <c r="T69" s="35"/>
      <c r="U69" s="35"/>
      <c r="V69" s="35"/>
      <c r="W69" s="35"/>
      <c r="X69" s="35"/>
      <c r="Y69" s="35"/>
      <c r="Z69" s="35"/>
      <c r="AA69" s="35"/>
      <c r="AB69" s="35"/>
      <c r="AC69" s="35"/>
      <c r="AD69" s="35"/>
      <c r="AE69" s="35"/>
    </row>
    <row r="70" s="2" customFormat="1" ht="6.96" customHeight="1">
      <c r="A70" s="35"/>
      <c r="B70" s="36"/>
      <c r="C70" s="37"/>
      <c r="D70" s="37"/>
      <c r="E70" s="37"/>
      <c r="F70" s="37"/>
      <c r="G70" s="37"/>
      <c r="H70" s="37"/>
      <c r="I70" s="37"/>
      <c r="J70" s="37"/>
      <c r="K70" s="37"/>
      <c r="L70" s="142"/>
      <c r="S70" s="35"/>
      <c r="T70" s="35"/>
      <c r="U70" s="35"/>
      <c r="V70" s="35"/>
      <c r="W70" s="35"/>
      <c r="X70" s="35"/>
      <c r="Y70" s="35"/>
      <c r="Z70" s="35"/>
      <c r="AA70" s="35"/>
      <c r="AB70" s="35"/>
      <c r="AC70" s="35"/>
      <c r="AD70" s="35"/>
      <c r="AE70" s="35"/>
    </row>
    <row r="71" s="2" customFormat="1" ht="12" customHeight="1">
      <c r="A71" s="35"/>
      <c r="B71" s="36"/>
      <c r="C71" s="29" t="s">
        <v>17</v>
      </c>
      <c r="D71" s="37"/>
      <c r="E71" s="37"/>
      <c r="F71" s="37"/>
      <c r="G71" s="37"/>
      <c r="H71" s="37"/>
      <c r="I71" s="37"/>
      <c r="J71" s="37"/>
      <c r="K71" s="37"/>
      <c r="L71" s="142"/>
      <c r="S71" s="35"/>
      <c r="T71" s="35"/>
      <c r="U71" s="35"/>
      <c r="V71" s="35"/>
      <c r="W71" s="35"/>
      <c r="X71" s="35"/>
      <c r="Y71" s="35"/>
      <c r="Z71" s="35"/>
      <c r="AA71" s="35"/>
      <c r="AB71" s="35"/>
      <c r="AC71" s="35"/>
      <c r="AD71" s="35"/>
      <c r="AE71" s="35"/>
    </row>
    <row r="72" s="2" customFormat="1" ht="16.5" customHeight="1">
      <c r="A72" s="35"/>
      <c r="B72" s="36"/>
      <c r="C72" s="37"/>
      <c r="D72" s="37"/>
      <c r="E72" s="167" t="str">
        <f>E7</f>
        <v>Oprava SZZ žst. Liteň na trati Zadní Třebáň - Lochovice</v>
      </c>
      <c r="F72" s="29"/>
      <c r="G72" s="29"/>
      <c r="H72" s="29"/>
      <c r="I72" s="37"/>
      <c r="J72" s="37"/>
      <c r="K72" s="37"/>
      <c r="L72" s="142"/>
      <c r="S72" s="35"/>
      <c r="T72" s="35"/>
      <c r="U72" s="35"/>
      <c r="V72" s="35"/>
      <c r="W72" s="35"/>
      <c r="X72" s="35"/>
      <c r="Y72" s="35"/>
      <c r="Z72" s="35"/>
      <c r="AA72" s="35"/>
      <c r="AB72" s="35"/>
      <c r="AC72" s="35"/>
      <c r="AD72" s="35"/>
      <c r="AE72" s="35"/>
    </row>
    <row r="73" s="2" customFormat="1" ht="12" customHeight="1">
      <c r="A73" s="35"/>
      <c r="B73" s="36"/>
      <c r="C73" s="29" t="s">
        <v>148</v>
      </c>
      <c r="D73" s="37"/>
      <c r="E73" s="37"/>
      <c r="F73" s="37"/>
      <c r="G73" s="37"/>
      <c r="H73" s="37"/>
      <c r="I73" s="37"/>
      <c r="J73" s="37"/>
      <c r="K73" s="37"/>
      <c r="L73" s="142"/>
      <c r="S73" s="35"/>
      <c r="T73" s="35"/>
      <c r="U73" s="35"/>
      <c r="V73" s="35"/>
      <c r="W73" s="35"/>
      <c r="X73" s="35"/>
      <c r="Y73" s="35"/>
      <c r="Z73" s="35"/>
      <c r="AA73" s="35"/>
      <c r="AB73" s="35"/>
      <c r="AC73" s="35"/>
      <c r="AD73" s="35"/>
      <c r="AE73" s="35"/>
    </row>
    <row r="74" s="2" customFormat="1" ht="16.5" customHeight="1">
      <c r="A74" s="35"/>
      <c r="B74" s="36"/>
      <c r="C74" s="37"/>
      <c r="D74" s="37"/>
      <c r="E74" s="66" t="str">
        <f>E9</f>
        <v>PS 11-01-20 - TZZ Zadní Třebáň – Liteň</v>
      </c>
      <c r="F74" s="37"/>
      <c r="G74" s="37"/>
      <c r="H74" s="37"/>
      <c r="I74" s="37"/>
      <c r="J74" s="37"/>
      <c r="K74" s="37"/>
      <c r="L74" s="142"/>
      <c r="S74" s="35"/>
      <c r="T74" s="35"/>
      <c r="U74" s="35"/>
      <c r="V74" s="35"/>
      <c r="W74" s="35"/>
      <c r="X74" s="35"/>
      <c r="Y74" s="35"/>
      <c r="Z74" s="35"/>
      <c r="AA74" s="35"/>
      <c r="AB74" s="35"/>
      <c r="AC74" s="35"/>
      <c r="AD74" s="35"/>
      <c r="AE74" s="35"/>
    </row>
    <row r="75" s="2" customFormat="1" ht="6.96" customHeight="1">
      <c r="A75" s="35"/>
      <c r="B75" s="36"/>
      <c r="C75" s="37"/>
      <c r="D75" s="37"/>
      <c r="E75" s="37"/>
      <c r="F75" s="37"/>
      <c r="G75" s="37"/>
      <c r="H75" s="37"/>
      <c r="I75" s="37"/>
      <c r="J75" s="37"/>
      <c r="K75" s="37"/>
      <c r="L75" s="142"/>
      <c r="S75" s="35"/>
      <c r="T75" s="35"/>
      <c r="U75" s="35"/>
      <c r="V75" s="35"/>
      <c r="W75" s="35"/>
      <c r="X75" s="35"/>
      <c r="Y75" s="35"/>
      <c r="Z75" s="35"/>
      <c r="AA75" s="35"/>
      <c r="AB75" s="35"/>
      <c r="AC75" s="35"/>
      <c r="AD75" s="35"/>
      <c r="AE75" s="35"/>
    </row>
    <row r="76" s="2" customFormat="1" ht="12" customHeight="1">
      <c r="A76" s="35"/>
      <c r="B76" s="36"/>
      <c r="C76" s="29" t="s">
        <v>23</v>
      </c>
      <c r="D76" s="37"/>
      <c r="E76" s="37"/>
      <c r="F76" s="24" t="str">
        <f>F12</f>
        <v>Liteň</v>
      </c>
      <c r="G76" s="37"/>
      <c r="H76" s="37"/>
      <c r="I76" s="29" t="s">
        <v>25</v>
      </c>
      <c r="J76" s="69" t="str">
        <f>IF(J12="","",J12)</f>
        <v>28. 5. 2021</v>
      </c>
      <c r="K76" s="37"/>
      <c r="L76" s="142"/>
      <c r="S76" s="35"/>
      <c r="T76" s="35"/>
      <c r="U76" s="35"/>
      <c r="V76" s="35"/>
      <c r="W76" s="35"/>
      <c r="X76" s="35"/>
      <c r="Y76" s="35"/>
      <c r="Z76" s="35"/>
      <c r="AA76" s="35"/>
      <c r="AB76" s="35"/>
      <c r="AC76" s="35"/>
      <c r="AD76" s="35"/>
      <c r="AE76" s="35"/>
    </row>
    <row r="77" s="2" customFormat="1" ht="6.96" customHeight="1">
      <c r="A77" s="35"/>
      <c r="B77" s="36"/>
      <c r="C77" s="37"/>
      <c r="D77" s="37"/>
      <c r="E77" s="37"/>
      <c r="F77" s="37"/>
      <c r="G77" s="37"/>
      <c r="H77" s="37"/>
      <c r="I77" s="37"/>
      <c r="J77" s="37"/>
      <c r="K77" s="37"/>
      <c r="L77" s="142"/>
      <c r="S77" s="35"/>
      <c r="T77" s="35"/>
      <c r="U77" s="35"/>
      <c r="V77" s="35"/>
      <c r="W77" s="35"/>
      <c r="X77" s="35"/>
      <c r="Y77" s="35"/>
      <c r="Z77" s="35"/>
      <c r="AA77" s="35"/>
      <c r="AB77" s="35"/>
      <c r="AC77" s="35"/>
      <c r="AD77" s="35"/>
      <c r="AE77" s="35"/>
    </row>
    <row r="78" s="2" customFormat="1" ht="15.15" customHeight="1">
      <c r="A78" s="35"/>
      <c r="B78" s="36"/>
      <c r="C78" s="29" t="s">
        <v>29</v>
      </c>
      <c r="D78" s="37"/>
      <c r="E78" s="37"/>
      <c r="F78" s="24" t="str">
        <f>E15</f>
        <v>Jiří Kejkula</v>
      </c>
      <c r="G78" s="37"/>
      <c r="H78" s="37"/>
      <c r="I78" s="29" t="s">
        <v>35</v>
      </c>
      <c r="J78" s="33" t="str">
        <f>E21</f>
        <v>První SaZ Plzeň a.s.</v>
      </c>
      <c r="K78" s="37"/>
      <c r="L78" s="142"/>
      <c r="S78" s="35"/>
      <c r="T78" s="35"/>
      <c r="U78" s="35"/>
      <c r="V78" s="35"/>
      <c r="W78" s="35"/>
      <c r="X78" s="35"/>
      <c r="Y78" s="35"/>
      <c r="Z78" s="35"/>
      <c r="AA78" s="35"/>
      <c r="AB78" s="35"/>
      <c r="AC78" s="35"/>
      <c r="AD78" s="35"/>
      <c r="AE78" s="35"/>
    </row>
    <row r="79" s="2" customFormat="1" ht="15.15" customHeight="1">
      <c r="A79" s="35"/>
      <c r="B79" s="36"/>
      <c r="C79" s="29" t="s">
        <v>33</v>
      </c>
      <c r="D79" s="37"/>
      <c r="E79" s="37"/>
      <c r="F79" s="24" t="str">
        <f>IF(E18="","",E18)</f>
        <v>Vyplň údaj</v>
      </c>
      <c r="G79" s="37"/>
      <c r="H79" s="37"/>
      <c r="I79" s="29" t="s">
        <v>38</v>
      </c>
      <c r="J79" s="33" t="str">
        <f>E24</f>
        <v xml:space="preserve"> Zdeněk Hron</v>
      </c>
      <c r="K79" s="37"/>
      <c r="L79" s="142"/>
      <c r="S79" s="35"/>
      <c r="T79" s="35"/>
      <c r="U79" s="35"/>
      <c r="V79" s="35"/>
      <c r="W79" s="35"/>
      <c r="X79" s="35"/>
      <c r="Y79" s="35"/>
      <c r="Z79" s="35"/>
      <c r="AA79" s="35"/>
      <c r="AB79" s="35"/>
      <c r="AC79" s="35"/>
      <c r="AD79" s="35"/>
      <c r="AE79" s="35"/>
    </row>
    <row r="80" s="2" customFormat="1" ht="10.32" customHeight="1">
      <c r="A80" s="35"/>
      <c r="B80" s="36"/>
      <c r="C80" s="37"/>
      <c r="D80" s="37"/>
      <c r="E80" s="37"/>
      <c r="F80" s="37"/>
      <c r="G80" s="37"/>
      <c r="H80" s="37"/>
      <c r="I80" s="37"/>
      <c r="J80" s="37"/>
      <c r="K80" s="37"/>
      <c r="L80" s="142"/>
      <c r="S80" s="35"/>
      <c r="T80" s="35"/>
      <c r="U80" s="35"/>
      <c r="V80" s="35"/>
      <c r="W80" s="35"/>
      <c r="X80" s="35"/>
      <c r="Y80" s="35"/>
      <c r="Z80" s="35"/>
      <c r="AA80" s="35"/>
      <c r="AB80" s="35"/>
      <c r="AC80" s="35"/>
      <c r="AD80" s="35"/>
      <c r="AE80" s="35"/>
    </row>
    <row r="81" s="10" customFormat="1" ht="29.28" customHeight="1">
      <c r="A81" s="178"/>
      <c r="B81" s="179"/>
      <c r="C81" s="180" t="s">
        <v>159</v>
      </c>
      <c r="D81" s="181" t="s">
        <v>61</v>
      </c>
      <c r="E81" s="181" t="s">
        <v>57</v>
      </c>
      <c r="F81" s="181" t="s">
        <v>58</v>
      </c>
      <c r="G81" s="181" t="s">
        <v>160</v>
      </c>
      <c r="H81" s="181" t="s">
        <v>161</v>
      </c>
      <c r="I81" s="181" t="s">
        <v>162</v>
      </c>
      <c r="J81" s="182" t="s">
        <v>154</v>
      </c>
      <c r="K81" s="183" t="s">
        <v>163</v>
      </c>
      <c r="L81" s="184"/>
      <c r="M81" s="89" t="s">
        <v>20</v>
      </c>
      <c r="N81" s="90" t="s">
        <v>46</v>
      </c>
      <c r="O81" s="90" t="s">
        <v>164</v>
      </c>
      <c r="P81" s="90" t="s">
        <v>165</v>
      </c>
      <c r="Q81" s="90" t="s">
        <v>166</v>
      </c>
      <c r="R81" s="90" t="s">
        <v>167</v>
      </c>
      <c r="S81" s="90" t="s">
        <v>168</v>
      </c>
      <c r="T81" s="91" t="s">
        <v>169</v>
      </c>
      <c r="U81" s="178"/>
      <c r="V81" s="178"/>
      <c r="W81" s="178"/>
      <c r="X81" s="178"/>
      <c r="Y81" s="178"/>
      <c r="Z81" s="178"/>
      <c r="AA81" s="178"/>
      <c r="AB81" s="178"/>
      <c r="AC81" s="178"/>
      <c r="AD81" s="178"/>
      <c r="AE81" s="178"/>
    </row>
    <row r="82" s="2" customFormat="1" ht="22.8" customHeight="1">
      <c r="A82" s="35"/>
      <c r="B82" s="36"/>
      <c r="C82" s="96" t="s">
        <v>170</v>
      </c>
      <c r="D82" s="37"/>
      <c r="E82" s="37"/>
      <c r="F82" s="37"/>
      <c r="G82" s="37"/>
      <c r="H82" s="37"/>
      <c r="I82" s="37"/>
      <c r="J82" s="185">
        <f>BK82</f>
        <v>0</v>
      </c>
      <c r="K82" s="37"/>
      <c r="L82" s="41"/>
      <c r="M82" s="92"/>
      <c r="N82" s="186"/>
      <c r="O82" s="93"/>
      <c r="P82" s="187">
        <f>P83+P87+P126</f>
        <v>0</v>
      </c>
      <c r="Q82" s="93"/>
      <c r="R82" s="187">
        <f>R83+R87+R126</f>
        <v>0</v>
      </c>
      <c r="S82" s="93"/>
      <c r="T82" s="188">
        <f>T83+T87+T126</f>
        <v>0</v>
      </c>
      <c r="U82" s="35"/>
      <c r="V82" s="35"/>
      <c r="W82" s="35"/>
      <c r="X82" s="35"/>
      <c r="Y82" s="35"/>
      <c r="Z82" s="35"/>
      <c r="AA82" s="35"/>
      <c r="AB82" s="35"/>
      <c r="AC82" s="35"/>
      <c r="AD82" s="35"/>
      <c r="AE82" s="35"/>
      <c r="AT82" s="14" t="s">
        <v>75</v>
      </c>
      <c r="AU82" s="14" t="s">
        <v>155</v>
      </c>
      <c r="BK82" s="189">
        <f>BK83+BK87+BK126</f>
        <v>0</v>
      </c>
    </row>
    <row r="83" s="11" customFormat="1" ht="25.92" customHeight="1">
      <c r="A83" s="11"/>
      <c r="B83" s="190"/>
      <c r="C83" s="191"/>
      <c r="D83" s="192" t="s">
        <v>75</v>
      </c>
      <c r="E83" s="193" t="s">
        <v>596</v>
      </c>
      <c r="F83" s="193" t="s">
        <v>200</v>
      </c>
      <c r="G83" s="191"/>
      <c r="H83" s="191"/>
      <c r="I83" s="194"/>
      <c r="J83" s="195">
        <f>BK83</f>
        <v>0</v>
      </c>
      <c r="K83" s="191"/>
      <c r="L83" s="196"/>
      <c r="M83" s="197"/>
      <c r="N83" s="198"/>
      <c r="O83" s="198"/>
      <c r="P83" s="199">
        <f>SUM(P84:P86)</f>
        <v>0</v>
      </c>
      <c r="Q83" s="198"/>
      <c r="R83" s="199">
        <f>SUM(R84:R86)</f>
        <v>0</v>
      </c>
      <c r="S83" s="198"/>
      <c r="T83" s="200">
        <f>SUM(T84:T86)</f>
        <v>0</v>
      </c>
      <c r="U83" s="11"/>
      <c r="V83" s="11"/>
      <c r="W83" s="11"/>
      <c r="X83" s="11"/>
      <c r="Y83" s="11"/>
      <c r="Z83" s="11"/>
      <c r="AA83" s="11"/>
      <c r="AB83" s="11"/>
      <c r="AC83" s="11"/>
      <c r="AD83" s="11"/>
      <c r="AE83" s="11"/>
      <c r="AR83" s="201" t="s">
        <v>22</v>
      </c>
      <c r="AT83" s="202" t="s">
        <v>75</v>
      </c>
      <c r="AU83" s="202" t="s">
        <v>76</v>
      </c>
      <c r="AY83" s="201" t="s">
        <v>172</v>
      </c>
      <c r="BK83" s="203">
        <f>SUM(BK84:BK86)</f>
        <v>0</v>
      </c>
    </row>
    <row r="84" s="2" customFormat="1" ht="33" customHeight="1">
      <c r="A84" s="35"/>
      <c r="B84" s="36"/>
      <c r="C84" s="218" t="s">
        <v>22</v>
      </c>
      <c r="D84" s="218" t="s">
        <v>202</v>
      </c>
      <c r="E84" s="219" t="s">
        <v>229</v>
      </c>
      <c r="F84" s="220" t="s">
        <v>230</v>
      </c>
      <c r="G84" s="221" t="s">
        <v>176</v>
      </c>
      <c r="H84" s="222">
        <v>300</v>
      </c>
      <c r="I84" s="223"/>
      <c r="J84" s="224">
        <f>ROUND(I84*H84,2)</f>
        <v>0</v>
      </c>
      <c r="K84" s="225"/>
      <c r="L84" s="226"/>
      <c r="M84" s="227" t="s">
        <v>20</v>
      </c>
      <c r="N84" s="228" t="s">
        <v>47</v>
      </c>
      <c r="O84" s="81"/>
      <c r="P84" s="214">
        <f>O84*H84</f>
        <v>0</v>
      </c>
      <c r="Q84" s="214">
        <v>0</v>
      </c>
      <c r="R84" s="214">
        <f>Q84*H84</f>
        <v>0</v>
      </c>
      <c r="S84" s="214">
        <v>0</v>
      </c>
      <c r="T84" s="215">
        <f>S84*H84</f>
        <v>0</v>
      </c>
      <c r="U84" s="35"/>
      <c r="V84" s="35"/>
      <c r="W84" s="35"/>
      <c r="X84" s="35"/>
      <c r="Y84" s="35"/>
      <c r="Z84" s="35"/>
      <c r="AA84" s="35"/>
      <c r="AB84" s="35"/>
      <c r="AC84" s="35"/>
      <c r="AD84" s="35"/>
      <c r="AE84" s="35"/>
      <c r="AR84" s="216" t="s">
        <v>201</v>
      </c>
      <c r="AT84" s="216" t="s">
        <v>202</v>
      </c>
      <c r="AU84" s="216" t="s">
        <v>22</v>
      </c>
      <c r="AY84" s="14" t="s">
        <v>172</v>
      </c>
      <c r="BE84" s="217">
        <f>IF(N84="základní",J84,0)</f>
        <v>0</v>
      </c>
      <c r="BF84" s="217">
        <f>IF(N84="snížená",J84,0)</f>
        <v>0</v>
      </c>
      <c r="BG84" s="217">
        <f>IF(N84="zákl. přenesená",J84,0)</f>
        <v>0</v>
      </c>
      <c r="BH84" s="217">
        <f>IF(N84="sníž. přenesená",J84,0)</f>
        <v>0</v>
      </c>
      <c r="BI84" s="217">
        <f>IF(N84="nulová",J84,0)</f>
        <v>0</v>
      </c>
      <c r="BJ84" s="14" t="s">
        <v>22</v>
      </c>
      <c r="BK84" s="217">
        <f>ROUND(I84*H84,2)</f>
        <v>0</v>
      </c>
      <c r="BL84" s="14" t="s">
        <v>180</v>
      </c>
      <c r="BM84" s="216" t="s">
        <v>1287</v>
      </c>
    </row>
    <row r="85" s="2" customFormat="1" ht="21.75" customHeight="1">
      <c r="A85" s="35"/>
      <c r="B85" s="36"/>
      <c r="C85" s="218" t="s">
        <v>84</v>
      </c>
      <c r="D85" s="218" t="s">
        <v>202</v>
      </c>
      <c r="E85" s="219" t="s">
        <v>328</v>
      </c>
      <c r="F85" s="220" t="s">
        <v>329</v>
      </c>
      <c r="G85" s="221" t="s">
        <v>250</v>
      </c>
      <c r="H85" s="222">
        <v>4</v>
      </c>
      <c r="I85" s="223"/>
      <c r="J85" s="224">
        <f>ROUND(I85*H85,2)</f>
        <v>0</v>
      </c>
      <c r="K85" s="225"/>
      <c r="L85" s="226"/>
      <c r="M85" s="227" t="s">
        <v>20</v>
      </c>
      <c r="N85" s="228" t="s">
        <v>47</v>
      </c>
      <c r="O85" s="81"/>
      <c r="P85" s="214">
        <f>O85*H85</f>
        <v>0</v>
      </c>
      <c r="Q85" s="214">
        <v>0</v>
      </c>
      <c r="R85" s="214">
        <f>Q85*H85</f>
        <v>0</v>
      </c>
      <c r="S85" s="214">
        <v>0</v>
      </c>
      <c r="T85" s="215">
        <f>S85*H85</f>
        <v>0</v>
      </c>
      <c r="U85" s="35"/>
      <c r="V85" s="35"/>
      <c r="W85" s="35"/>
      <c r="X85" s="35"/>
      <c r="Y85" s="35"/>
      <c r="Z85" s="35"/>
      <c r="AA85" s="35"/>
      <c r="AB85" s="35"/>
      <c r="AC85" s="35"/>
      <c r="AD85" s="35"/>
      <c r="AE85" s="35"/>
      <c r="AR85" s="216" t="s">
        <v>201</v>
      </c>
      <c r="AT85" s="216" t="s">
        <v>202</v>
      </c>
      <c r="AU85" s="216" t="s">
        <v>22</v>
      </c>
      <c r="AY85" s="14" t="s">
        <v>172</v>
      </c>
      <c r="BE85" s="217">
        <f>IF(N85="základní",J85,0)</f>
        <v>0</v>
      </c>
      <c r="BF85" s="217">
        <f>IF(N85="snížená",J85,0)</f>
        <v>0</v>
      </c>
      <c r="BG85" s="217">
        <f>IF(N85="zákl. přenesená",J85,0)</f>
        <v>0</v>
      </c>
      <c r="BH85" s="217">
        <f>IF(N85="sníž. přenesená",J85,0)</f>
        <v>0</v>
      </c>
      <c r="BI85" s="217">
        <f>IF(N85="nulová",J85,0)</f>
        <v>0</v>
      </c>
      <c r="BJ85" s="14" t="s">
        <v>22</v>
      </c>
      <c r="BK85" s="217">
        <f>ROUND(I85*H85,2)</f>
        <v>0</v>
      </c>
      <c r="BL85" s="14" t="s">
        <v>180</v>
      </c>
      <c r="BM85" s="216" t="s">
        <v>1288</v>
      </c>
    </row>
    <row r="86" s="2" customFormat="1" ht="55.5" customHeight="1">
      <c r="A86" s="35"/>
      <c r="B86" s="36"/>
      <c r="C86" s="204" t="s">
        <v>98</v>
      </c>
      <c r="D86" s="204" t="s">
        <v>173</v>
      </c>
      <c r="E86" s="205" t="s">
        <v>336</v>
      </c>
      <c r="F86" s="206" t="s">
        <v>337</v>
      </c>
      <c r="G86" s="207" t="s">
        <v>250</v>
      </c>
      <c r="H86" s="208">
        <v>4</v>
      </c>
      <c r="I86" s="209"/>
      <c r="J86" s="210">
        <f>ROUND(I86*H86,2)</f>
        <v>0</v>
      </c>
      <c r="K86" s="211"/>
      <c r="L86" s="41"/>
      <c r="M86" s="212" t="s">
        <v>20</v>
      </c>
      <c r="N86" s="213" t="s">
        <v>47</v>
      </c>
      <c r="O86" s="81"/>
      <c r="P86" s="214">
        <f>O86*H86</f>
        <v>0</v>
      </c>
      <c r="Q86" s="214">
        <v>0</v>
      </c>
      <c r="R86" s="214">
        <f>Q86*H86</f>
        <v>0</v>
      </c>
      <c r="S86" s="214">
        <v>0</v>
      </c>
      <c r="T86" s="215">
        <f>S86*H86</f>
        <v>0</v>
      </c>
      <c r="U86" s="35"/>
      <c r="V86" s="35"/>
      <c r="W86" s="35"/>
      <c r="X86" s="35"/>
      <c r="Y86" s="35"/>
      <c r="Z86" s="35"/>
      <c r="AA86" s="35"/>
      <c r="AB86" s="35"/>
      <c r="AC86" s="35"/>
      <c r="AD86" s="35"/>
      <c r="AE86" s="35"/>
      <c r="AR86" s="216" t="s">
        <v>589</v>
      </c>
      <c r="AT86" s="216" t="s">
        <v>173</v>
      </c>
      <c r="AU86" s="216" t="s">
        <v>22</v>
      </c>
      <c r="AY86" s="14" t="s">
        <v>172</v>
      </c>
      <c r="BE86" s="217">
        <f>IF(N86="základní",J86,0)</f>
        <v>0</v>
      </c>
      <c r="BF86" s="217">
        <f>IF(N86="snížená",J86,0)</f>
        <v>0</v>
      </c>
      <c r="BG86" s="217">
        <f>IF(N86="zákl. přenesená",J86,0)</f>
        <v>0</v>
      </c>
      <c r="BH86" s="217">
        <f>IF(N86="sníž. přenesená",J86,0)</f>
        <v>0</v>
      </c>
      <c r="BI86" s="217">
        <f>IF(N86="nulová",J86,0)</f>
        <v>0</v>
      </c>
      <c r="BJ86" s="14" t="s">
        <v>22</v>
      </c>
      <c r="BK86" s="217">
        <f>ROUND(I86*H86,2)</f>
        <v>0</v>
      </c>
      <c r="BL86" s="14" t="s">
        <v>589</v>
      </c>
      <c r="BM86" s="216" t="s">
        <v>1289</v>
      </c>
    </row>
    <row r="87" s="11" customFormat="1" ht="25.92" customHeight="1">
      <c r="A87" s="11"/>
      <c r="B87" s="190"/>
      <c r="C87" s="191"/>
      <c r="D87" s="192" t="s">
        <v>75</v>
      </c>
      <c r="E87" s="193" t="s">
        <v>753</v>
      </c>
      <c r="F87" s="193" t="s">
        <v>1290</v>
      </c>
      <c r="G87" s="191"/>
      <c r="H87" s="191"/>
      <c r="I87" s="194"/>
      <c r="J87" s="195">
        <f>BK87</f>
        <v>0</v>
      </c>
      <c r="K87" s="191"/>
      <c r="L87" s="196"/>
      <c r="M87" s="197"/>
      <c r="N87" s="198"/>
      <c r="O87" s="198"/>
      <c r="P87" s="199">
        <f>SUM(P88:P125)</f>
        <v>0</v>
      </c>
      <c r="Q87" s="198"/>
      <c r="R87" s="199">
        <f>SUM(R88:R125)</f>
        <v>0</v>
      </c>
      <c r="S87" s="198"/>
      <c r="T87" s="200">
        <f>SUM(T88:T125)</f>
        <v>0</v>
      </c>
      <c r="U87" s="11"/>
      <c r="V87" s="11"/>
      <c r="W87" s="11"/>
      <c r="X87" s="11"/>
      <c r="Y87" s="11"/>
      <c r="Z87" s="11"/>
      <c r="AA87" s="11"/>
      <c r="AB87" s="11"/>
      <c r="AC87" s="11"/>
      <c r="AD87" s="11"/>
      <c r="AE87" s="11"/>
      <c r="AR87" s="201" t="s">
        <v>22</v>
      </c>
      <c r="AT87" s="202" t="s">
        <v>75</v>
      </c>
      <c r="AU87" s="202" t="s">
        <v>76</v>
      </c>
      <c r="AY87" s="201" t="s">
        <v>172</v>
      </c>
      <c r="BK87" s="203">
        <f>SUM(BK88:BK125)</f>
        <v>0</v>
      </c>
    </row>
    <row r="88" s="2" customFormat="1" ht="21.75" customHeight="1">
      <c r="A88" s="35"/>
      <c r="B88" s="36"/>
      <c r="C88" s="218" t="s">
        <v>180</v>
      </c>
      <c r="D88" s="218" t="s">
        <v>202</v>
      </c>
      <c r="E88" s="219" t="s">
        <v>1027</v>
      </c>
      <c r="F88" s="220" t="s">
        <v>1028</v>
      </c>
      <c r="G88" s="221" t="s">
        <v>250</v>
      </c>
      <c r="H88" s="222">
        <v>1</v>
      </c>
      <c r="I88" s="223"/>
      <c r="J88" s="224">
        <f>ROUND(I88*H88,2)</f>
        <v>0</v>
      </c>
      <c r="K88" s="225"/>
      <c r="L88" s="226"/>
      <c r="M88" s="227" t="s">
        <v>20</v>
      </c>
      <c r="N88" s="228" t="s">
        <v>47</v>
      </c>
      <c r="O88" s="81"/>
      <c r="P88" s="214">
        <f>O88*H88</f>
        <v>0</v>
      </c>
      <c r="Q88" s="214">
        <v>0</v>
      </c>
      <c r="R88" s="214">
        <f>Q88*H88</f>
        <v>0</v>
      </c>
      <c r="S88" s="214">
        <v>0</v>
      </c>
      <c r="T88" s="215">
        <f>S88*H88</f>
        <v>0</v>
      </c>
      <c r="U88" s="35"/>
      <c r="V88" s="35"/>
      <c r="W88" s="35"/>
      <c r="X88" s="35"/>
      <c r="Y88" s="35"/>
      <c r="Z88" s="35"/>
      <c r="AA88" s="35"/>
      <c r="AB88" s="35"/>
      <c r="AC88" s="35"/>
      <c r="AD88" s="35"/>
      <c r="AE88" s="35"/>
      <c r="AR88" s="216" t="s">
        <v>205</v>
      </c>
      <c r="AT88" s="216" t="s">
        <v>202</v>
      </c>
      <c r="AU88" s="216" t="s">
        <v>22</v>
      </c>
      <c r="AY88" s="14" t="s">
        <v>172</v>
      </c>
      <c r="BE88" s="217">
        <f>IF(N88="základní",J88,0)</f>
        <v>0</v>
      </c>
      <c r="BF88" s="217">
        <f>IF(N88="snížená",J88,0)</f>
        <v>0</v>
      </c>
      <c r="BG88" s="217">
        <f>IF(N88="zákl. přenesená",J88,0)</f>
        <v>0</v>
      </c>
      <c r="BH88" s="217">
        <f>IF(N88="sníž. přenesená",J88,0)</f>
        <v>0</v>
      </c>
      <c r="BI88" s="217">
        <f>IF(N88="nulová",J88,0)</f>
        <v>0</v>
      </c>
      <c r="BJ88" s="14" t="s">
        <v>22</v>
      </c>
      <c r="BK88" s="217">
        <f>ROUND(I88*H88,2)</f>
        <v>0</v>
      </c>
      <c r="BL88" s="14" t="s">
        <v>206</v>
      </c>
      <c r="BM88" s="216" t="s">
        <v>1291</v>
      </c>
    </row>
    <row r="89" s="2" customFormat="1" ht="21.75" customHeight="1">
      <c r="A89" s="35"/>
      <c r="B89" s="36"/>
      <c r="C89" s="218" t="s">
        <v>188</v>
      </c>
      <c r="D89" s="218" t="s">
        <v>202</v>
      </c>
      <c r="E89" s="219" t="s">
        <v>1031</v>
      </c>
      <c r="F89" s="220" t="s">
        <v>1032</v>
      </c>
      <c r="G89" s="221" t="s">
        <v>250</v>
      </c>
      <c r="H89" s="222">
        <v>1</v>
      </c>
      <c r="I89" s="223"/>
      <c r="J89" s="224">
        <f>ROUND(I89*H89,2)</f>
        <v>0</v>
      </c>
      <c r="K89" s="225"/>
      <c r="L89" s="226"/>
      <c r="M89" s="227" t="s">
        <v>20</v>
      </c>
      <c r="N89" s="228" t="s">
        <v>47</v>
      </c>
      <c r="O89" s="81"/>
      <c r="P89" s="214">
        <f>O89*H89</f>
        <v>0</v>
      </c>
      <c r="Q89" s="214">
        <v>0</v>
      </c>
      <c r="R89" s="214">
        <f>Q89*H89</f>
        <v>0</v>
      </c>
      <c r="S89" s="214">
        <v>0</v>
      </c>
      <c r="T89" s="215">
        <f>S89*H89</f>
        <v>0</v>
      </c>
      <c r="U89" s="35"/>
      <c r="V89" s="35"/>
      <c r="W89" s="35"/>
      <c r="X89" s="35"/>
      <c r="Y89" s="35"/>
      <c r="Z89" s="35"/>
      <c r="AA89" s="35"/>
      <c r="AB89" s="35"/>
      <c r="AC89" s="35"/>
      <c r="AD89" s="35"/>
      <c r="AE89" s="35"/>
      <c r="AR89" s="216" t="s">
        <v>205</v>
      </c>
      <c r="AT89" s="216" t="s">
        <v>202</v>
      </c>
      <c r="AU89" s="216" t="s">
        <v>22</v>
      </c>
      <c r="AY89" s="14" t="s">
        <v>172</v>
      </c>
      <c r="BE89" s="217">
        <f>IF(N89="základní",J89,0)</f>
        <v>0</v>
      </c>
      <c r="BF89" s="217">
        <f>IF(N89="snížená",J89,0)</f>
        <v>0</v>
      </c>
      <c r="BG89" s="217">
        <f>IF(N89="zákl. přenesená",J89,0)</f>
        <v>0</v>
      </c>
      <c r="BH89" s="217">
        <f>IF(N89="sníž. přenesená",J89,0)</f>
        <v>0</v>
      </c>
      <c r="BI89" s="217">
        <f>IF(N89="nulová",J89,0)</f>
        <v>0</v>
      </c>
      <c r="BJ89" s="14" t="s">
        <v>22</v>
      </c>
      <c r="BK89" s="217">
        <f>ROUND(I89*H89,2)</f>
        <v>0</v>
      </c>
      <c r="BL89" s="14" t="s">
        <v>206</v>
      </c>
      <c r="BM89" s="216" t="s">
        <v>1292</v>
      </c>
    </row>
    <row r="90" s="2" customFormat="1" ht="21.75" customHeight="1">
      <c r="A90" s="35"/>
      <c r="B90" s="36"/>
      <c r="C90" s="218" t="s">
        <v>192</v>
      </c>
      <c r="D90" s="218" t="s">
        <v>202</v>
      </c>
      <c r="E90" s="219" t="s">
        <v>1035</v>
      </c>
      <c r="F90" s="220" t="s">
        <v>1036</v>
      </c>
      <c r="G90" s="221" t="s">
        <v>250</v>
      </c>
      <c r="H90" s="222">
        <v>1</v>
      </c>
      <c r="I90" s="223"/>
      <c r="J90" s="224">
        <f>ROUND(I90*H90,2)</f>
        <v>0</v>
      </c>
      <c r="K90" s="225"/>
      <c r="L90" s="226"/>
      <c r="M90" s="227" t="s">
        <v>20</v>
      </c>
      <c r="N90" s="228" t="s">
        <v>47</v>
      </c>
      <c r="O90" s="81"/>
      <c r="P90" s="214">
        <f>O90*H90</f>
        <v>0</v>
      </c>
      <c r="Q90" s="214">
        <v>0</v>
      </c>
      <c r="R90" s="214">
        <f>Q90*H90</f>
        <v>0</v>
      </c>
      <c r="S90" s="214">
        <v>0</v>
      </c>
      <c r="T90" s="215">
        <f>S90*H90</f>
        <v>0</v>
      </c>
      <c r="U90" s="35"/>
      <c r="V90" s="35"/>
      <c r="W90" s="35"/>
      <c r="X90" s="35"/>
      <c r="Y90" s="35"/>
      <c r="Z90" s="35"/>
      <c r="AA90" s="35"/>
      <c r="AB90" s="35"/>
      <c r="AC90" s="35"/>
      <c r="AD90" s="35"/>
      <c r="AE90" s="35"/>
      <c r="AR90" s="216" t="s">
        <v>205</v>
      </c>
      <c r="AT90" s="216" t="s">
        <v>202</v>
      </c>
      <c r="AU90" s="216" t="s">
        <v>22</v>
      </c>
      <c r="AY90" s="14" t="s">
        <v>172</v>
      </c>
      <c r="BE90" s="217">
        <f>IF(N90="základní",J90,0)</f>
        <v>0</v>
      </c>
      <c r="BF90" s="217">
        <f>IF(N90="snížená",J90,0)</f>
        <v>0</v>
      </c>
      <c r="BG90" s="217">
        <f>IF(N90="zákl. přenesená",J90,0)</f>
        <v>0</v>
      </c>
      <c r="BH90" s="217">
        <f>IF(N90="sníž. přenesená",J90,0)</f>
        <v>0</v>
      </c>
      <c r="BI90" s="217">
        <f>IF(N90="nulová",J90,0)</f>
        <v>0</v>
      </c>
      <c r="BJ90" s="14" t="s">
        <v>22</v>
      </c>
      <c r="BK90" s="217">
        <f>ROUND(I90*H90,2)</f>
        <v>0</v>
      </c>
      <c r="BL90" s="14" t="s">
        <v>206</v>
      </c>
      <c r="BM90" s="216" t="s">
        <v>1293</v>
      </c>
    </row>
    <row r="91" s="2" customFormat="1" ht="21.75" customHeight="1">
      <c r="A91" s="35"/>
      <c r="B91" s="36"/>
      <c r="C91" s="218" t="s">
        <v>196</v>
      </c>
      <c r="D91" s="218" t="s">
        <v>202</v>
      </c>
      <c r="E91" s="219" t="s">
        <v>1039</v>
      </c>
      <c r="F91" s="220" t="s">
        <v>1040</v>
      </c>
      <c r="G91" s="221" t="s">
        <v>250</v>
      </c>
      <c r="H91" s="222">
        <v>1</v>
      </c>
      <c r="I91" s="223"/>
      <c r="J91" s="224">
        <f>ROUND(I91*H91,2)</f>
        <v>0</v>
      </c>
      <c r="K91" s="225"/>
      <c r="L91" s="226"/>
      <c r="M91" s="227" t="s">
        <v>20</v>
      </c>
      <c r="N91" s="228" t="s">
        <v>47</v>
      </c>
      <c r="O91" s="81"/>
      <c r="P91" s="214">
        <f>O91*H91</f>
        <v>0</v>
      </c>
      <c r="Q91" s="214">
        <v>0</v>
      </c>
      <c r="R91" s="214">
        <f>Q91*H91</f>
        <v>0</v>
      </c>
      <c r="S91" s="214">
        <v>0</v>
      </c>
      <c r="T91" s="215">
        <f>S91*H91</f>
        <v>0</v>
      </c>
      <c r="U91" s="35"/>
      <c r="V91" s="35"/>
      <c r="W91" s="35"/>
      <c r="X91" s="35"/>
      <c r="Y91" s="35"/>
      <c r="Z91" s="35"/>
      <c r="AA91" s="35"/>
      <c r="AB91" s="35"/>
      <c r="AC91" s="35"/>
      <c r="AD91" s="35"/>
      <c r="AE91" s="35"/>
      <c r="AR91" s="216" t="s">
        <v>205</v>
      </c>
      <c r="AT91" s="216" t="s">
        <v>202</v>
      </c>
      <c r="AU91" s="216" t="s">
        <v>22</v>
      </c>
      <c r="AY91" s="14" t="s">
        <v>172</v>
      </c>
      <c r="BE91" s="217">
        <f>IF(N91="základní",J91,0)</f>
        <v>0</v>
      </c>
      <c r="BF91" s="217">
        <f>IF(N91="snížená",J91,0)</f>
        <v>0</v>
      </c>
      <c r="BG91" s="217">
        <f>IF(N91="zákl. přenesená",J91,0)</f>
        <v>0</v>
      </c>
      <c r="BH91" s="217">
        <f>IF(N91="sníž. přenesená",J91,0)</f>
        <v>0</v>
      </c>
      <c r="BI91" s="217">
        <f>IF(N91="nulová",J91,0)</f>
        <v>0</v>
      </c>
      <c r="BJ91" s="14" t="s">
        <v>22</v>
      </c>
      <c r="BK91" s="217">
        <f>ROUND(I91*H91,2)</f>
        <v>0</v>
      </c>
      <c r="BL91" s="14" t="s">
        <v>206</v>
      </c>
      <c r="BM91" s="216" t="s">
        <v>1294</v>
      </c>
    </row>
    <row r="92" s="2" customFormat="1" ht="21.75" customHeight="1">
      <c r="A92" s="35"/>
      <c r="B92" s="36"/>
      <c r="C92" s="218" t="s">
        <v>201</v>
      </c>
      <c r="D92" s="218" t="s">
        <v>202</v>
      </c>
      <c r="E92" s="219" t="s">
        <v>1043</v>
      </c>
      <c r="F92" s="220" t="s">
        <v>1044</v>
      </c>
      <c r="G92" s="221" t="s">
        <v>250</v>
      </c>
      <c r="H92" s="222">
        <v>4</v>
      </c>
      <c r="I92" s="223"/>
      <c r="J92" s="224">
        <f>ROUND(I92*H92,2)</f>
        <v>0</v>
      </c>
      <c r="K92" s="225"/>
      <c r="L92" s="226"/>
      <c r="M92" s="227" t="s">
        <v>20</v>
      </c>
      <c r="N92" s="228" t="s">
        <v>47</v>
      </c>
      <c r="O92" s="81"/>
      <c r="P92" s="214">
        <f>O92*H92</f>
        <v>0</v>
      </c>
      <c r="Q92" s="214">
        <v>0</v>
      </c>
      <c r="R92" s="214">
        <f>Q92*H92</f>
        <v>0</v>
      </c>
      <c r="S92" s="214">
        <v>0</v>
      </c>
      <c r="T92" s="215">
        <f>S92*H92</f>
        <v>0</v>
      </c>
      <c r="U92" s="35"/>
      <c r="V92" s="35"/>
      <c r="W92" s="35"/>
      <c r="X92" s="35"/>
      <c r="Y92" s="35"/>
      <c r="Z92" s="35"/>
      <c r="AA92" s="35"/>
      <c r="AB92" s="35"/>
      <c r="AC92" s="35"/>
      <c r="AD92" s="35"/>
      <c r="AE92" s="35"/>
      <c r="AR92" s="216" t="s">
        <v>205</v>
      </c>
      <c r="AT92" s="216" t="s">
        <v>202</v>
      </c>
      <c r="AU92" s="216" t="s">
        <v>22</v>
      </c>
      <c r="AY92" s="14" t="s">
        <v>172</v>
      </c>
      <c r="BE92" s="217">
        <f>IF(N92="základní",J92,0)</f>
        <v>0</v>
      </c>
      <c r="BF92" s="217">
        <f>IF(N92="snížená",J92,0)</f>
        <v>0</v>
      </c>
      <c r="BG92" s="217">
        <f>IF(N92="zákl. přenesená",J92,0)</f>
        <v>0</v>
      </c>
      <c r="BH92" s="217">
        <f>IF(N92="sníž. přenesená",J92,0)</f>
        <v>0</v>
      </c>
      <c r="BI92" s="217">
        <f>IF(N92="nulová",J92,0)</f>
        <v>0</v>
      </c>
      <c r="BJ92" s="14" t="s">
        <v>22</v>
      </c>
      <c r="BK92" s="217">
        <f>ROUND(I92*H92,2)</f>
        <v>0</v>
      </c>
      <c r="BL92" s="14" t="s">
        <v>206</v>
      </c>
      <c r="BM92" s="216" t="s">
        <v>1295</v>
      </c>
    </row>
    <row r="93" s="2" customFormat="1" ht="21.75" customHeight="1">
      <c r="A93" s="35"/>
      <c r="B93" s="36"/>
      <c r="C93" s="218" t="s">
        <v>208</v>
      </c>
      <c r="D93" s="218" t="s">
        <v>202</v>
      </c>
      <c r="E93" s="219" t="s">
        <v>1047</v>
      </c>
      <c r="F93" s="220" t="s">
        <v>1048</v>
      </c>
      <c r="G93" s="221" t="s">
        <v>250</v>
      </c>
      <c r="H93" s="222">
        <v>4</v>
      </c>
      <c r="I93" s="223"/>
      <c r="J93" s="224">
        <f>ROUND(I93*H93,2)</f>
        <v>0</v>
      </c>
      <c r="K93" s="225"/>
      <c r="L93" s="226"/>
      <c r="M93" s="227" t="s">
        <v>20</v>
      </c>
      <c r="N93" s="228" t="s">
        <v>47</v>
      </c>
      <c r="O93" s="81"/>
      <c r="P93" s="214">
        <f>O93*H93</f>
        <v>0</v>
      </c>
      <c r="Q93" s="214">
        <v>0</v>
      </c>
      <c r="R93" s="214">
        <f>Q93*H93</f>
        <v>0</v>
      </c>
      <c r="S93" s="214">
        <v>0</v>
      </c>
      <c r="T93" s="215">
        <f>S93*H93</f>
        <v>0</v>
      </c>
      <c r="U93" s="35"/>
      <c r="V93" s="35"/>
      <c r="W93" s="35"/>
      <c r="X93" s="35"/>
      <c r="Y93" s="35"/>
      <c r="Z93" s="35"/>
      <c r="AA93" s="35"/>
      <c r="AB93" s="35"/>
      <c r="AC93" s="35"/>
      <c r="AD93" s="35"/>
      <c r="AE93" s="35"/>
      <c r="AR93" s="216" t="s">
        <v>205</v>
      </c>
      <c r="AT93" s="216" t="s">
        <v>202</v>
      </c>
      <c r="AU93" s="216" t="s">
        <v>22</v>
      </c>
      <c r="AY93" s="14" t="s">
        <v>172</v>
      </c>
      <c r="BE93" s="217">
        <f>IF(N93="základní",J93,0)</f>
        <v>0</v>
      </c>
      <c r="BF93" s="217">
        <f>IF(N93="snížená",J93,0)</f>
        <v>0</v>
      </c>
      <c r="BG93" s="217">
        <f>IF(N93="zákl. přenesená",J93,0)</f>
        <v>0</v>
      </c>
      <c r="BH93" s="217">
        <f>IF(N93="sníž. přenesená",J93,0)</f>
        <v>0</v>
      </c>
      <c r="BI93" s="217">
        <f>IF(N93="nulová",J93,0)</f>
        <v>0</v>
      </c>
      <c r="BJ93" s="14" t="s">
        <v>22</v>
      </c>
      <c r="BK93" s="217">
        <f>ROUND(I93*H93,2)</f>
        <v>0</v>
      </c>
      <c r="BL93" s="14" t="s">
        <v>206</v>
      </c>
      <c r="BM93" s="216" t="s">
        <v>1296</v>
      </c>
    </row>
    <row r="94" s="2" customFormat="1" ht="21.75" customHeight="1">
      <c r="A94" s="35"/>
      <c r="B94" s="36"/>
      <c r="C94" s="218" t="s">
        <v>27</v>
      </c>
      <c r="D94" s="218" t="s">
        <v>202</v>
      </c>
      <c r="E94" s="219" t="s">
        <v>1051</v>
      </c>
      <c r="F94" s="220" t="s">
        <v>1052</v>
      </c>
      <c r="G94" s="221" t="s">
        <v>250</v>
      </c>
      <c r="H94" s="222">
        <v>4</v>
      </c>
      <c r="I94" s="223"/>
      <c r="J94" s="224">
        <f>ROUND(I94*H94,2)</f>
        <v>0</v>
      </c>
      <c r="K94" s="225"/>
      <c r="L94" s="226"/>
      <c r="M94" s="227" t="s">
        <v>20</v>
      </c>
      <c r="N94" s="228" t="s">
        <v>47</v>
      </c>
      <c r="O94" s="81"/>
      <c r="P94" s="214">
        <f>O94*H94</f>
        <v>0</v>
      </c>
      <c r="Q94" s="214">
        <v>0</v>
      </c>
      <c r="R94" s="214">
        <f>Q94*H94</f>
        <v>0</v>
      </c>
      <c r="S94" s="214">
        <v>0</v>
      </c>
      <c r="T94" s="215">
        <f>S94*H94</f>
        <v>0</v>
      </c>
      <c r="U94" s="35"/>
      <c r="V94" s="35"/>
      <c r="W94" s="35"/>
      <c r="X94" s="35"/>
      <c r="Y94" s="35"/>
      <c r="Z94" s="35"/>
      <c r="AA94" s="35"/>
      <c r="AB94" s="35"/>
      <c r="AC94" s="35"/>
      <c r="AD94" s="35"/>
      <c r="AE94" s="35"/>
      <c r="AR94" s="216" t="s">
        <v>205</v>
      </c>
      <c r="AT94" s="216" t="s">
        <v>202</v>
      </c>
      <c r="AU94" s="216" t="s">
        <v>22</v>
      </c>
      <c r="AY94" s="14" t="s">
        <v>172</v>
      </c>
      <c r="BE94" s="217">
        <f>IF(N94="základní",J94,0)</f>
        <v>0</v>
      </c>
      <c r="BF94" s="217">
        <f>IF(N94="snížená",J94,0)</f>
        <v>0</v>
      </c>
      <c r="BG94" s="217">
        <f>IF(N94="zákl. přenesená",J94,0)</f>
        <v>0</v>
      </c>
      <c r="BH94" s="217">
        <f>IF(N94="sníž. přenesená",J94,0)</f>
        <v>0</v>
      </c>
      <c r="BI94" s="217">
        <f>IF(N94="nulová",J94,0)</f>
        <v>0</v>
      </c>
      <c r="BJ94" s="14" t="s">
        <v>22</v>
      </c>
      <c r="BK94" s="217">
        <f>ROUND(I94*H94,2)</f>
        <v>0</v>
      </c>
      <c r="BL94" s="14" t="s">
        <v>206</v>
      </c>
      <c r="BM94" s="216" t="s">
        <v>1297</v>
      </c>
    </row>
    <row r="95" s="2" customFormat="1" ht="21.75" customHeight="1">
      <c r="A95" s="35"/>
      <c r="B95" s="36"/>
      <c r="C95" s="218" t="s">
        <v>215</v>
      </c>
      <c r="D95" s="218" t="s">
        <v>202</v>
      </c>
      <c r="E95" s="219" t="s">
        <v>1055</v>
      </c>
      <c r="F95" s="220" t="s">
        <v>1056</v>
      </c>
      <c r="G95" s="221" t="s">
        <v>250</v>
      </c>
      <c r="H95" s="222">
        <v>4</v>
      </c>
      <c r="I95" s="223"/>
      <c r="J95" s="224">
        <f>ROUND(I95*H95,2)</f>
        <v>0</v>
      </c>
      <c r="K95" s="225"/>
      <c r="L95" s="226"/>
      <c r="M95" s="227" t="s">
        <v>20</v>
      </c>
      <c r="N95" s="228" t="s">
        <v>47</v>
      </c>
      <c r="O95" s="81"/>
      <c r="P95" s="214">
        <f>O95*H95</f>
        <v>0</v>
      </c>
      <c r="Q95" s="214">
        <v>0</v>
      </c>
      <c r="R95" s="214">
        <f>Q95*H95</f>
        <v>0</v>
      </c>
      <c r="S95" s="214">
        <v>0</v>
      </c>
      <c r="T95" s="215">
        <f>S95*H95</f>
        <v>0</v>
      </c>
      <c r="U95" s="35"/>
      <c r="V95" s="35"/>
      <c r="W95" s="35"/>
      <c r="X95" s="35"/>
      <c r="Y95" s="35"/>
      <c r="Z95" s="35"/>
      <c r="AA95" s="35"/>
      <c r="AB95" s="35"/>
      <c r="AC95" s="35"/>
      <c r="AD95" s="35"/>
      <c r="AE95" s="35"/>
      <c r="AR95" s="216" t="s">
        <v>205</v>
      </c>
      <c r="AT95" s="216" t="s">
        <v>202</v>
      </c>
      <c r="AU95" s="216" t="s">
        <v>22</v>
      </c>
      <c r="AY95" s="14" t="s">
        <v>172</v>
      </c>
      <c r="BE95" s="217">
        <f>IF(N95="základní",J95,0)</f>
        <v>0</v>
      </c>
      <c r="BF95" s="217">
        <f>IF(N95="snížená",J95,0)</f>
        <v>0</v>
      </c>
      <c r="BG95" s="217">
        <f>IF(N95="zákl. přenesená",J95,0)</f>
        <v>0</v>
      </c>
      <c r="BH95" s="217">
        <f>IF(N95="sníž. přenesená",J95,0)</f>
        <v>0</v>
      </c>
      <c r="BI95" s="217">
        <f>IF(N95="nulová",J95,0)</f>
        <v>0</v>
      </c>
      <c r="BJ95" s="14" t="s">
        <v>22</v>
      </c>
      <c r="BK95" s="217">
        <f>ROUND(I95*H95,2)</f>
        <v>0</v>
      </c>
      <c r="BL95" s="14" t="s">
        <v>206</v>
      </c>
      <c r="BM95" s="216" t="s">
        <v>1298</v>
      </c>
    </row>
    <row r="96" s="2" customFormat="1" ht="21.75" customHeight="1">
      <c r="A96" s="35"/>
      <c r="B96" s="36"/>
      <c r="C96" s="218" t="s">
        <v>219</v>
      </c>
      <c r="D96" s="218" t="s">
        <v>202</v>
      </c>
      <c r="E96" s="219" t="s">
        <v>1059</v>
      </c>
      <c r="F96" s="220" t="s">
        <v>1060</v>
      </c>
      <c r="G96" s="221" t="s">
        <v>250</v>
      </c>
      <c r="H96" s="222">
        <v>1</v>
      </c>
      <c r="I96" s="223"/>
      <c r="J96" s="224">
        <f>ROUND(I96*H96,2)</f>
        <v>0</v>
      </c>
      <c r="K96" s="225"/>
      <c r="L96" s="226"/>
      <c r="M96" s="227" t="s">
        <v>20</v>
      </c>
      <c r="N96" s="228" t="s">
        <v>47</v>
      </c>
      <c r="O96" s="81"/>
      <c r="P96" s="214">
        <f>O96*H96</f>
        <v>0</v>
      </c>
      <c r="Q96" s="214">
        <v>0</v>
      </c>
      <c r="R96" s="214">
        <f>Q96*H96</f>
        <v>0</v>
      </c>
      <c r="S96" s="214">
        <v>0</v>
      </c>
      <c r="T96" s="215">
        <f>S96*H96</f>
        <v>0</v>
      </c>
      <c r="U96" s="35"/>
      <c r="V96" s="35"/>
      <c r="W96" s="35"/>
      <c r="X96" s="35"/>
      <c r="Y96" s="35"/>
      <c r="Z96" s="35"/>
      <c r="AA96" s="35"/>
      <c r="AB96" s="35"/>
      <c r="AC96" s="35"/>
      <c r="AD96" s="35"/>
      <c r="AE96" s="35"/>
      <c r="AR96" s="216" t="s">
        <v>205</v>
      </c>
      <c r="AT96" s="216" t="s">
        <v>202</v>
      </c>
      <c r="AU96" s="216" t="s">
        <v>22</v>
      </c>
      <c r="AY96" s="14" t="s">
        <v>172</v>
      </c>
      <c r="BE96" s="217">
        <f>IF(N96="základní",J96,0)</f>
        <v>0</v>
      </c>
      <c r="BF96" s="217">
        <f>IF(N96="snížená",J96,0)</f>
        <v>0</v>
      </c>
      <c r="BG96" s="217">
        <f>IF(N96="zákl. přenesená",J96,0)</f>
        <v>0</v>
      </c>
      <c r="BH96" s="217">
        <f>IF(N96="sníž. přenesená",J96,0)</f>
        <v>0</v>
      </c>
      <c r="BI96" s="217">
        <f>IF(N96="nulová",J96,0)</f>
        <v>0</v>
      </c>
      <c r="BJ96" s="14" t="s">
        <v>22</v>
      </c>
      <c r="BK96" s="217">
        <f>ROUND(I96*H96,2)</f>
        <v>0</v>
      </c>
      <c r="BL96" s="14" t="s">
        <v>206</v>
      </c>
      <c r="BM96" s="216" t="s">
        <v>1299</v>
      </c>
    </row>
    <row r="97" s="2" customFormat="1" ht="21.75" customHeight="1">
      <c r="A97" s="35"/>
      <c r="B97" s="36"/>
      <c r="C97" s="218" t="s">
        <v>223</v>
      </c>
      <c r="D97" s="218" t="s">
        <v>202</v>
      </c>
      <c r="E97" s="219" t="s">
        <v>1063</v>
      </c>
      <c r="F97" s="220" t="s">
        <v>1064</v>
      </c>
      <c r="G97" s="221" t="s">
        <v>250</v>
      </c>
      <c r="H97" s="222">
        <v>1</v>
      </c>
      <c r="I97" s="223"/>
      <c r="J97" s="224">
        <f>ROUND(I97*H97,2)</f>
        <v>0</v>
      </c>
      <c r="K97" s="225"/>
      <c r="L97" s="226"/>
      <c r="M97" s="227" t="s">
        <v>20</v>
      </c>
      <c r="N97" s="228" t="s">
        <v>47</v>
      </c>
      <c r="O97" s="81"/>
      <c r="P97" s="214">
        <f>O97*H97</f>
        <v>0</v>
      </c>
      <c r="Q97" s="214">
        <v>0</v>
      </c>
      <c r="R97" s="214">
        <f>Q97*H97</f>
        <v>0</v>
      </c>
      <c r="S97" s="214">
        <v>0</v>
      </c>
      <c r="T97" s="215">
        <f>S97*H97</f>
        <v>0</v>
      </c>
      <c r="U97" s="35"/>
      <c r="V97" s="35"/>
      <c r="W97" s="35"/>
      <c r="X97" s="35"/>
      <c r="Y97" s="35"/>
      <c r="Z97" s="35"/>
      <c r="AA97" s="35"/>
      <c r="AB97" s="35"/>
      <c r="AC97" s="35"/>
      <c r="AD97" s="35"/>
      <c r="AE97" s="35"/>
      <c r="AR97" s="216" t="s">
        <v>205</v>
      </c>
      <c r="AT97" s="216" t="s">
        <v>202</v>
      </c>
      <c r="AU97" s="216" t="s">
        <v>22</v>
      </c>
      <c r="AY97" s="14" t="s">
        <v>172</v>
      </c>
      <c r="BE97" s="217">
        <f>IF(N97="základní",J97,0)</f>
        <v>0</v>
      </c>
      <c r="BF97" s="217">
        <f>IF(N97="snížená",J97,0)</f>
        <v>0</v>
      </c>
      <c r="BG97" s="217">
        <f>IF(N97="zákl. přenesená",J97,0)</f>
        <v>0</v>
      </c>
      <c r="BH97" s="217">
        <f>IF(N97="sníž. přenesená",J97,0)</f>
        <v>0</v>
      </c>
      <c r="BI97" s="217">
        <f>IF(N97="nulová",J97,0)</f>
        <v>0</v>
      </c>
      <c r="BJ97" s="14" t="s">
        <v>22</v>
      </c>
      <c r="BK97" s="217">
        <f>ROUND(I97*H97,2)</f>
        <v>0</v>
      </c>
      <c r="BL97" s="14" t="s">
        <v>206</v>
      </c>
      <c r="BM97" s="216" t="s">
        <v>1300</v>
      </c>
    </row>
    <row r="98" s="2" customFormat="1" ht="21.75" customHeight="1">
      <c r="A98" s="35"/>
      <c r="B98" s="36"/>
      <c r="C98" s="218" t="s">
        <v>228</v>
      </c>
      <c r="D98" s="218" t="s">
        <v>202</v>
      </c>
      <c r="E98" s="219" t="s">
        <v>1067</v>
      </c>
      <c r="F98" s="220" t="s">
        <v>1068</v>
      </c>
      <c r="G98" s="221" t="s">
        <v>250</v>
      </c>
      <c r="H98" s="222">
        <v>4</v>
      </c>
      <c r="I98" s="223"/>
      <c r="J98" s="224">
        <f>ROUND(I98*H98,2)</f>
        <v>0</v>
      </c>
      <c r="K98" s="225"/>
      <c r="L98" s="226"/>
      <c r="M98" s="227" t="s">
        <v>20</v>
      </c>
      <c r="N98" s="228" t="s">
        <v>47</v>
      </c>
      <c r="O98" s="81"/>
      <c r="P98" s="214">
        <f>O98*H98</f>
        <v>0</v>
      </c>
      <c r="Q98" s="214">
        <v>0</v>
      </c>
      <c r="R98" s="214">
        <f>Q98*H98</f>
        <v>0</v>
      </c>
      <c r="S98" s="214">
        <v>0</v>
      </c>
      <c r="T98" s="215">
        <f>S98*H98</f>
        <v>0</v>
      </c>
      <c r="U98" s="35"/>
      <c r="V98" s="35"/>
      <c r="W98" s="35"/>
      <c r="X98" s="35"/>
      <c r="Y98" s="35"/>
      <c r="Z98" s="35"/>
      <c r="AA98" s="35"/>
      <c r="AB98" s="35"/>
      <c r="AC98" s="35"/>
      <c r="AD98" s="35"/>
      <c r="AE98" s="35"/>
      <c r="AR98" s="216" t="s">
        <v>205</v>
      </c>
      <c r="AT98" s="216" t="s">
        <v>202</v>
      </c>
      <c r="AU98" s="216" t="s">
        <v>22</v>
      </c>
      <c r="AY98" s="14" t="s">
        <v>172</v>
      </c>
      <c r="BE98" s="217">
        <f>IF(N98="základní",J98,0)</f>
        <v>0</v>
      </c>
      <c r="BF98" s="217">
        <f>IF(N98="snížená",J98,0)</f>
        <v>0</v>
      </c>
      <c r="BG98" s="217">
        <f>IF(N98="zákl. přenesená",J98,0)</f>
        <v>0</v>
      </c>
      <c r="BH98" s="217">
        <f>IF(N98="sníž. přenesená",J98,0)</f>
        <v>0</v>
      </c>
      <c r="BI98" s="217">
        <f>IF(N98="nulová",J98,0)</f>
        <v>0</v>
      </c>
      <c r="BJ98" s="14" t="s">
        <v>22</v>
      </c>
      <c r="BK98" s="217">
        <f>ROUND(I98*H98,2)</f>
        <v>0</v>
      </c>
      <c r="BL98" s="14" t="s">
        <v>206</v>
      </c>
      <c r="BM98" s="216" t="s">
        <v>1301</v>
      </c>
    </row>
    <row r="99" s="2" customFormat="1" ht="21.75" customHeight="1">
      <c r="A99" s="35"/>
      <c r="B99" s="36"/>
      <c r="C99" s="218" t="s">
        <v>8</v>
      </c>
      <c r="D99" s="218" t="s">
        <v>202</v>
      </c>
      <c r="E99" s="219" t="s">
        <v>1071</v>
      </c>
      <c r="F99" s="220" t="s">
        <v>1072</v>
      </c>
      <c r="G99" s="221" t="s">
        <v>250</v>
      </c>
      <c r="H99" s="222">
        <v>4</v>
      </c>
      <c r="I99" s="223"/>
      <c r="J99" s="224">
        <f>ROUND(I99*H99,2)</f>
        <v>0</v>
      </c>
      <c r="K99" s="225"/>
      <c r="L99" s="226"/>
      <c r="M99" s="227" t="s">
        <v>20</v>
      </c>
      <c r="N99" s="228" t="s">
        <v>47</v>
      </c>
      <c r="O99" s="81"/>
      <c r="P99" s="214">
        <f>O99*H99</f>
        <v>0</v>
      </c>
      <c r="Q99" s="214">
        <v>0</v>
      </c>
      <c r="R99" s="214">
        <f>Q99*H99</f>
        <v>0</v>
      </c>
      <c r="S99" s="214">
        <v>0</v>
      </c>
      <c r="T99" s="215">
        <f>S99*H99</f>
        <v>0</v>
      </c>
      <c r="U99" s="35"/>
      <c r="V99" s="35"/>
      <c r="W99" s="35"/>
      <c r="X99" s="35"/>
      <c r="Y99" s="35"/>
      <c r="Z99" s="35"/>
      <c r="AA99" s="35"/>
      <c r="AB99" s="35"/>
      <c r="AC99" s="35"/>
      <c r="AD99" s="35"/>
      <c r="AE99" s="35"/>
      <c r="AR99" s="216" t="s">
        <v>84</v>
      </c>
      <c r="AT99" s="216" t="s">
        <v>202</v>
      </c>
      <c r="AU99" s="216" t="s">
        <v>22</v>
      </c>
      <c r="AY99" s="14" t="s">
        <v>172</v>
      </c>
      <c r="BE99" s="217">
        <f>IF(N99="základní",J99,0)</f>
        <v>0</v>
      </c>
      <c r="BF99" s="217">
        <f>IF(N99="snížená",J99,0)</f>
        <v>0</v>
      </c>
      <c r="BG99" s="217">
        <f>IF(N99="zákl. přenesená",J99,0)</f>
        <v>0</v>
      </c>
      <c r="BH99" s="217">
        <f>IF(N99="sníž. přenesená",J99,0)</f>
        <v>0</v>
      </c>
      <c r="BI99" s="217">
        <f>IF(N99="nulová",J99,0)</f>
        <v>0</v>
      </c>
      <c r="BJ99" s="14" t="s">
        <v>22</v>
      </c>
      <c r="BK99" s="217">
        <f>ROUND(I99*H99,2)</f>
        <v>0</v>
      </c>
      <c r="BL99" s="14" t="s">
        <v>22</v>
      </c>
      <c r="BM99" s="216" t="s">
        <v>1302</v>
      </c>
    </row>
    <row r="100" s="2" customFormat="1" ht="21.75" customHeight="1">
      <c r="A100" s="35"/>
      <c r="B100" s="36"/>
      <c r="C100" s="218" t="s">
        <v>235</v>
      </c>
      <c r="D100" s="218" t="s">
        <v>202</v>
      </c>
      <c r="E100" s="219" t="s">
        <v>1075</v>
      </c>
      <c r="F100" s="220" t="s">
        <v>1076</v>
      </c>
      <c r="G100" s="221" t="s">
        <v>250</v>
      </c>
      <c r="H100" s="222">
        <v>4</v>
      </c>
      <c r="I100" s="223"/>
      <c r="J100" s="224">
        <f>ROUND(I100*H100,2)</f>
        <v>0</v>
      </c>
      <c r="K100" s="225"/>
      <c r="L100" s="226"/>
      <c r="M100" s="227" t="s">
        <v>20</v>
      </c>
      <c r="N100" s="228" t="s">
        <v>47</v>
      </c>
      <c r="O100" s="81"/>
      <c r="P100" s="214">
        <f>O100*H100</f>
        <v>0</v>
      </c>
      <c r="Q100" s="214">
        <v>0</v>
      </c>
      <c r="R100" s="214">
        <f>Q100*H100</f>
        <v>0</v>
      </c>
      <c r="S100" s="214">
        <v>0</v>
      </c>
      <c r="T100" s="215">
        <f>S100*H100</f>
        <v>0</v>
      </c>
      <c r="U100" s="35"/>
      <c r="V100" s="35"/>
      <c r="W100" s="35"/>
      <c r="X100" s="35"/>
      <c r="Y100" s="35"/>
      <c r="Z100" s="35"/>
      <c r="AA100" s="35"/>
      <c r="AB100" s="35"/>
      <c r="AC100" s="35"/>
      <c r="AD100" s="35"/>
      <c r="AE100" s="35"/>
      <c r="AR100" s="216" t="s">
        <v>84</v>
      </c>
      <c r="AT100" s="216" t="s">
        <v>202</v>
      </c>
      <c r="AU100" s="216" t="s">
        <v>22</v>
      </c>
      <c r="AY100" s="14" t="s">
        <v>172</v>
      </c>
      <c r="BE100" s="217">
        <f>IF(N100="základní",J100,0)</f>
        <v>0</v>
      </c>
      <c r="BF100" s="217">
        <f>IF(N100="snížená",J100,0)</f>
        <v>0</v>
      </c>
      <c r="BG100" s="217">
        <f>IF(N100="zákl. přenesená",J100,0)</f>
        <v>0</v>
      </c>
      <c r="BH100" s="217">
        <f>IF(N100="sníž. přenesená",J100,0)</f>
        <v>0</v>
      </c>
      <c r="BI100" s="217">
        <f>IF(N100="nulová",J100,0)</f>
        <v>0</v>
      </c>
      <c r="BJ100" s="14" t="s">
        <v>22</v>
      </c>
      <c r="BK100" s="217">
        <f>ROUND(I100*H100,2)</f>
        <v>0</v>
      </c>
      <c r="BL100" s="14" t="s">
        <v>22</v>
      </c>
      <c r="BM100" s="216" t="s">
        <v>1303</v>
      </c>
    </row>
    <row r="101" s="2" customFormat="1" ht="33" customHeight="1">
      <c r="A101" s="35"/>
      <c r="B101" s="36"/>
      <c r="C101" s="218" t="s">
        <v>239</v>
      </c>
      <c r="D101" s="218" t="s">
        <v>202</v>
      </c>
      <c r="E101" s="219" t="s">
        <v>1079</v>
      </c>
      <c r="F101" s="220" t="s">
        <v>1080</v>
      </c>
      <c r="G101" s="221" t="s">
        <v>388</v>
      </c>
      <c r="H101" s="222">
        <v>4</v>
      </c>
      <c r="I101" s="223"/>
      <c r="J101" s="224">
        <f>ROUND(I101*H101,2)</f>
        <v>0</v>
      </c>
      <c r="K101" s="225"/>
      <c r="L101" s="226"/>
      <c r="M101" s="227" t="s">
        <v>20</v>
      </c>
      <c r="N101" s="228" t="s">
        <v>47</v>
      </c>
      <c r="O101" s="81"/>
      <c r="P101" s="214">
        <f>O101*H101</f>
        <v>0</v>
      </c>
      <c r="Q101" s="214">
        <v>0</v>
      </c>
      <c r="R101" s="214">
        <f>Q101*H101</f>
        <v>0</v>
      </c>
      <c r="S101" s="214">
        <v>0</v>
      </c>
      <c r="T101" s="215">
        <f>S101*H101</f>
        <v>0</v>
      </c>
      <c r="U101" s="35"/>
      <c r="V101" s="35"/>
      <c r="W101" s="35"/>
      <c r="X101" s="35"/>
      <c r="Y101" s="35"/>
      <c r="Z101" s="35"/>
      <c r="AA101" s="35"/>
      <c r="AB101" s="35"/>
      <c r="AC101" s="35"/>
      <c r="AD101" s="35"/>
      <c r="AE101" s="35"/>
      <c r="AR101" s="216" t="s">
        <v>84</v>
      </c>
      <c r="AT101" s="216" t="s">
        <v>202</v>
      </c>
      <c r="AU101" s="216" t="s">
        <v>22</v>
      </c>
      <c r="AY101" s="14" t="s">
        <v>172</v>
      </c>
      <c r="BE101" s="217">
        <f>IF(N101="základní",J101,0)</f>
        <v>0</v>
      </c>
      <c r="BF101" s="217">
        <f>IF(N101="snížená",J101,0)</f>
        <v>0</v>
      </c>
      <c r="BG101" s="217">
        <f>IF(N101="zákl. přenesená",J101,0)</f>
        <v>0</v>
      </c>
      <c r="BH101" s="217">
        <f>IF(N101="sníž. přenesená",J101,0)</f>
        <v>0</v>
      </c>
      <c r="BI101" s="217">
        <f>IF(N101="nulová",J101,0)</f>
        <v>0</v>
      </c>
      <c r="BJ101" s="14" t="s">
        <v>22</v>
      </c>
      <c r="BK101" s="217">
        <f>ROUND(I101*H101,2)</f>
        <v>0</v>
      </c>
      <c r="BL101" s="14" t="s">
        <v>22</v>
      </c>
      <c r="BM101" s="216" t="s">
        <v>1304</v>
      </c>
    </row>
    <row r="102" s="2" customFormat="1" ht="21.75" customHeight="1">
      <c r="A102" s="35"/>
      <c r="B102" s="36"/>
      <c r="C102" s="218" t="s">
        <v>243</v>
      </c>
      <c r="D102" s="218" t="s">
        <v>202</v>
      </c>
      <c r="E102" s="219" t="s">
        <v>1083</v>
      </c>
      <c r="F102" s="220" t="s">
        <v>1084</v>
      </c>
      <c r="G102" s="221" t="s">
        <v>250</v>
      </c>
      <c r="H102" s="222">
        <v>8</v>
      </c>
      <c r="I102" s="223"/>
      <c r="J102" s="224">
        <f>ROUND(I102*H102,2)</f>
        <v>0</v>
      </c>
      <c r="K102" s="225"/>
      <c r="L102" s="226"/>
      <c r="M102" s="227" t="s">
        <v>20</v>
      </c>
      <c r="N102" s="228" t="s">
        <v>47</v>
      </c>
      <c r="O102" s="81"/>
      <c r="P102" s="214">
        <f>O102*H102</f>
        <v>0</v>
      </c>
      <c r="Q102" s="214">
        <v>0</v>
      </c>
      <c r="R102" s="214">
        <f>Q102*H102</f>
        <v>0</v>
      </c>
      <c r="S102" s="214">
        <v>0</v>
      </c>
      <c r="T102" s="215">
        <f>S102*H102</f>
        <v>0</v>
      </c>
      <c r="U102" s="35"/>
      <c r="V102" s="35"/>
      <c r="W102" s="35"/>
      <c r="X102" s="35"/>
      <c r="Y102" s="35"/>
      <c r="Z102" s="35"/>
      <c r="AA102" s="35"/>
      <c r="AB102" s="35"/>
      <c r="AC102" s="35"/>
      <c r="AD102" s="35"/>
      <c r="AE102" s="35"/>
      <c r="AR102" s="216" t="s">
        <v>84</v>
      </c>
      <c r="AT102" s="216" t="s">
        <v>202</v>
      </c>
      <c r="AU102" s="216" t="s">
        <v>22</v>
      </c>
      <c r="AY102" s="14" t="s">
        <v>172</v>
      </c>
      <c r="BE102" s="217">
        <f>IF(N102="základní",J102,0)</f>
        <v>0</v>
      </c>
      <c r="BF102" s="217">
        <f>IF(N102="snížená",J102,0)</f>
        <v>0</v>
      </c>
      <c r="BG102" s="217">
        <f>IF(N102="zákl. přenesená",J102,0)</f>
        <v>0</v>
      </c>
      <c r="BH102" s="217">
        <f>IF(N102="sníž. přenesená",J102,0)</f>
        <v>0</v>
      </c>
      <c r="BI102" s="217">
        <f>IF(N102="nulová",J102,0)</f>
        <v>0</v>
      </c>
      <c r="BJ102" s="14" t="s">
        <v>22</v>
      </c>
      <c r="BK102" s="217">
        <f>ROUND(I102*H102,2)</f>
        <v>0</v>
      </c>
      <c r="BL102" s="14" t="s">
        <v>22</v>
      </c>
      <c r="BM102" s="216" t="s">
        <v>1305</v>
      </c>
    </row>
    <row r="103" s="2" customFormat="1" ht="21.75" customHeight="1">
      <c r="A103" s="35"/>
      <c r="B103" s="36"/>
      <c r="C103" s="218" t="s">
        <v>247</v>
      </c>
      <c r="D103" s="218" t="s">
        <v>202</v>
      </c>
      <c r="E103" s="219" t="s">
        <v>1087</v>
      </c>
      <c r="F103" s="220" t="s">
        <v>1088</v>
      </c>
      <c r="G103" s="221" t="s">
        <v>250</v>
      </c>
      <c r="H103" s="222">
        <v>8</v>
      </c>
      <c r="I103" s="223"/>
      <c r="J103" s="224">
        <f>ROUND(I103*H103,2)</f>
        <v>0</v>
      </c>
      <c r="K103" s="225"/>
      <c r="L103" s="226"/>
      <c r="M103" s="227" t="s">
        <v>20</v>
      </c>
      <c r="N103" s="228" t="s">
        <v>47</v>
      </c>
      <c r="O103" s="81"/>
      <c r="P103" s="214">
        <f>O103*H103</f>
        <v>0</v>
      </c>
      <c r="Q103" s="214">
        <v>0</v>
      </c>
      <c r="R103" s="214">
        <f>Q103*H103</f>
        <v>0</v>
      </c>
      <c r="S103" s="214">
        <v>0</v>
      </c>
      <c r="T103" s="215">
        <f>S103*H103</f>
        <v>0</v>
      </c>
      <c r="U103" s="35"/>
      <c r="V103" s="35"/>
      <c r="W103" s="35"/>
      <c r="X103" s="35"/>
      <c r="Y103" s="35"/>
      <c r="Z103" s="35"/>
      <c r="AA103" s="35"/>
      <c r="AB103" s="35"/>
      <c r="AC103" s="35"/>
      <c r="AD103" s="35"/>
      <c r="AE103" s="35"/>
      <c r="AR103" s="216" t="s">
        <v>84</v>
      </c>
      <c r="AT103" s="216" t="s">
        <v>202</v>
      </c>
      <c r="AU103" s="216" t="s">
        <v>22</v>
      </c>
      <c r="AY103" s="14" t="s">
        <v>172</v>
      </c>
      <c r="BE103" s="217">
        <f>IF(N103="základní",J103,0)</f>
        <v>0</v>
      </c>
      <c r="BF103" s="217">
        <f>IF(N103="snížená",J103,0)</f>
        <v>0</v>
      </c>
      <c r="BG103" s="217">
        <f>IF(N103="zákl. přenesená",J103,0)</f>
        <v>0</v>
      </c>
      <c r="BH103" s="217">
        <f>IF(N103="sníž. přenesená",J103,0)</f>
        <v>0</v>
      </c>
      <c r="BI103" s="217">
        <f>IF(N103="nulová",J103,0)</f>
        <v>0</v>
      </c>
      <c r="BJ103" s="14" t="s">
        <v>22</v>
      </c>
      <c r="BK103" s="217">
        <f>ROUND(I103*H103,2)</f>
        <v>0</v>
      </c>
      <c r="BL103" s="14" t="s">
        <v>22</v>
      </c>
      <c r="BM103" s="216" t="s">
        <v>1306</v>
      </c>
    </row>
    <row r="104" s="2" customFormat="1" ht="21.75" customHeight="1">
      <c r="A104" s="35"/>
      <c r="B104" s="36"/>
      <c r="C104" s="218" t="s">
        <v>252</v>
      </c>
      <c r="D104" s="218" t="s">
        <v>202</v>
      </c>
      <c r="E104" s="219" t="s">
        <v>1091</v>
      </c>
      <c r="F104" s="220" t="s">
        <v>1092</v>
      </c>
      <c r="G104" s="221" t="s">
        <v>250</v>
      </c>
      <c r="H104" s="222">
        <v>4</v>
      </c>
      <c r="I104" s="223"/>
      <c r="J104" s="224">
        <f>ROUND(I104*H104,2)</f>
        <v>0</v>
      </c>
      <c r="K104" s="225"/>
      <c r="L104" s="226"/>
      <c r="M104" s="227" t="s">
        <v>20</v>
      </c>
      <c r="N104" s="228" t="s">
        <v>47</v>
      </c>
      <c r="O104" s="81"/>
      <c r="P104" s="214">
        <f>O104*H104</f>
        <v>0</v>
      </c>
      <c r="Q104" s="214">
        <v>0</v>
      </c>
      <c r="R104" s="214">
        <f>Q104*H104</f>
        <v>0</v>
      </c>
      <c r="S104" s="214">
        <v>0</v>
      </c>
      <c r="T104" s="215">
        <f>S104*H104</f>
        <v>0</v>
      </c>
      <c r="U104" s="35"/>
      <c r="V104" s="35"/>
      <c r="W104" s="35"/>
      <c r="X104" s="35"/>
      <c r="Y104" s="35"/>
      <c r="Z104" s="35"/>
      <c r="AA104" s="35"/>
      <c r="AB104" s="35"/>
      <c r="AC104" s="35"/>
      <c r="AD104" s="35"/>
      <c r="AE104" s="35"/>
      <c r="AR104" s="216" t="s">
        <v>84</v>
      </c>
      <c r="AT104" s="216" t="s">
        <v>202</v>
      </c>
      <c r="AU104" s="216" t="s">
        <v>22</v>
      </c>
      <c r="AY104" s="14" t="s">
        <v>172</v>
      </c>
      <c r="BE104" s="217">
        <f>IF(N104="základní",J104,0)</f>
        <v>0</v>
      </c>
      <c r="BF104" s="217">
        <f>IF(N104="snížená",J104,0)</f>
        <v>0</v>
      </c>
      <c r="BG104" s="217">
        <f>IF(N104="zákl. přenesená",J104,0)</f>
        <v>0</v>
      </c>
      <c r="BH104" s="217">
        <f>IF(N104="sníž. přenesená",J104,0)</f>
        <v>0</v>
      </c>
      <c r="BI104" s="217">
        <f>IF(N104="nulová",J104,0)</f>
        <v>0</v>
      </c>
      <c r="BJ104" s="14" t="s">
        <v>22</v>
      </c>
      <c r="BK104" s="217">
        <f>ROUND(I104*H104,2)</f>
        <v>0</v>
      </c>
      <c r="BL104" s="14" t="s">
        <v>22</v>
      </c>
      <c r="BM104" s="216" t="s">
        <v>1307</v>
      </c>
    </row>
    <row r="105" s="2" customFormat="1" ht="21.75" customHeight="1">
      <c r="A105" s="35"/>
      <c r="B105" s="36"/>
      <c r="C105" s="218" t="s">
        <v>7</v>
      </c>
      <c r="D105" s="218" t="s">
        <v>202</v>
      </c>
      <c r="E105" s="219" t="s">
        <v>1095</v>
      </c>
      <c r="F105" s="220" t="s">
        <v>1096</v>
      </c>
      <c r="G105" s="221" t="s">
        <v>250</v>
      </c>
      <c r="H105" s="222">
        <v>1</v>
      </c>
      <c r="I105" s="223"/>
      <c r="J105" s="224">
        <f>ROUND(I105*H105,2)</f>
        <v>0</v>
      </c>
      <c r="K105" s="225"/>
      <c r="L105" s="226"/>
      <c r="M105" s="227" t="s">
        <v>20</v>
      </c>
      <c r="N105" s="228" t="s">
        <v>47</v>
      </c>
      <c r="O105" s="81"/>
      <c r="P105" s="214">
        <f>O105*H105</f>
        <v>0</v>
      </c>
      <c r="Q105" s="214">
        <v>0</v>
      </c>
      <c r="R105" s="214">
        <f>Q105*H105</f>
        <v>0</v>
      </c>
      <c r="S105" s="214">
        <v>0</v>
      </c>
      <c r="T105" s="215">
        <f>S105*H105</f>
        <v>0</v>
      </c>
      <c r="U105" s="35"/>
      <c r="V105" s="35"/>
      <c r="W105" s="35"/>
      <c r="X105" s="35"/>
      <c r="Y105" s="35"/>
      <c r="Z105" s="35"/>
      <c r="AA105" s="35"/>
      <c r="AB105" s="35"/>
      <c r="AC105" s="35"/>
      <c r="AD105" s="35"/>
      <c r="AE105" s="35"/>
      <c r="AR105" s="216" t="s">
        <v>84</v>
      </c>
      <c r="AT105" s="216" t="s">
        <v>202</v>
      </c>
      <c r="AU105" s="216" t="s">
        <v>22</v>
      </c>
      <c r="AY105" s="14" t="s">
        <v>172</v>
      </c>
      <c r="BE105" s="217">
        <f>IF(N105="základní",J105,0)</f>
        <v>0</v>
      </c>
      <c r="BF105" s="217">
        <f>IF(N105="snížená",J105,0)</f>
        <v>0</v>
      </c>
      <c r="BG105" s="217">
        <f>IF(N105="zákl. přenesená",J105,0)</f>
        <v>0</v>
      </c>
      <c r="BH105" s="217">
        <f>IF(N105="sníž. přenesená",J105,0)</f>
        <v>0</v>
      </c>
      <c r="BI105" s="217">
        <f>IF(N105="nulová",J105,0)</f>
        <v>0</v>
      </c>
      <c r="BJ105" s="14" t="s">
        <v>22</v>
      </c>
      <c r="BK105" s="217">
        <f>ROUND(I105*H105,2)</f>
        <v>0</v>
      </c>
      <c r="BL105" s="14" t="s">
        <v>22</v>
      </c>
      <c r="BM105" s="216" t="s">
        <v>1308</v>
      </c>
    </row>
    <row r="106" s="2" customFormat="1" ht="21.75" customHeight="1">
      <c r="A106" s="35"/>
      <c r="B106" s="36"/>
      <c r="C106" s="218" t="s">
        <v>259</v>
      </c>
      <c r="D106" s="218" t="s">
        <v>202</v>
      </c>
      <c r="E106" s="219" t="s">
        <v>1099</v>
      </c>
      <c r="F106" s="220" t="s">
        <v>1100</v>
      </c>
      <c r="G106" s="221" t="s">
        <v>250</v>
      </c>
      <c r="H106" s="222">
        <v>4</v>
      </c>
      <c r="I106" s="223"/>
      <c r="J106" s="224">
        <f>ROUND(I106*H106,2)</f>
        <v>0</v>
      </c>
      <c r="K106" s="225"/>
      <c r="L106" s="226"/>
      <c r="M106" s="227" t="s">
        <v>20</v>
      </c>
      <c r="N106" s="228" t="s">
        <v>47</v>
      </c>
      <c r="O106" s="81"/>
      <c r="P106" s="214">
        <f>O106*H106</f>
        <v>0</v>
      </c>
      <c r="Q106" s="214">
        <v>0</v>
      </c>
      <c r="R106" s="214">
        <f>Q106*H106</f>
        <v>0</v>
      </c>
      <c r="S106" s="214">
        <v>0</v>
      </c>
      <c r="T106" s="215">
        <f>S106*H106</f>
        <v>0</v>
      </c>
      <c r="U106" s="35"/>
      <c r="V106" s="35"/>
      <c r="W106" s="35"/>
      <c r="X106" s="35"/>
      <c r="Y106" s="35"/>
      <c r="Z106" s="35"/>
      <c r="AA106" s="35"/>
      <c r="AB106" s="35"/>
      <c r="AC106" s="35"/>
      <c r="AD106" s="35"/>
      <c r="AE106" s="35"/>
      <c r="AR106" s="216" t="s">
        <v>84</v>
      </c>
      <c r="AT106" s="216" t="s">
        <v>202</v>
      </c>
      <c r="AU106" s="216" t="s">
        <v>22</v>
      </c>
      <c r="AY106" s="14" t="s">
        <v>172</v>
      </c>
      <c r="BE106" s="217">
        <f>IF(N106="základní",J106,0)</f>
        <v>0</v>
      </c>
      <c r="BF106" s="217">
        <f>IF(N106="snížená",J106,0)</f>
        <v>0</v>
      </c>
      <c r="BG106" s="217">
        <f>IF(N106="zákl. přenesená",J106,0)</f>
        <v>0</v>
      </c>
      <c r="BH106" s="217">
        <f>IF(N106="sníž. přenesená",J106,0)</f>
        <v>0</v>
      </c>
      <c r="BI106" s="217">
        <f>IF(N106="nulová",J106,0)</f>
        <v>0</v>
      </c>
      <c r="BJ106" s="14" t="s">
        <v>22</v>
      </c>
      <c r="BK106" s="217">
        <f>ROUND(I106*H106,2)</f>
        <v>0</v>
      </c>
      <c r="BL106" s="14" t="s">
        <v>22</v>
      </c>
      <c r="BM106" s="216" t="s">
        <v>1309</v>
      </c>
    </row>
    <row r="107" s="2" customFormat="1" ht="21.75" customHeight="1">
      <c r="A107" s="35"/>
      <c r="B107" s="36"/>
      <c r="C107" s="218" t="s">
        <v>263</v>
      </c>
      <c r="D107" s="218" t="s">
        <v>202</v>
      </c>
      <c r="E107" s="219" t="s">
        <v>1103</v>
      </c>
      <c r="F107" s="220" t="s">
        <v>1104</v>
      </c>
      <c r="G107" s="221" t="s">
        <v>250</v>
      </c>
      <c r="H107" s="222">
        <v>1</v>
      </c>
      <c r="I107" s="223"/>
      <c r="J107" s="224">
        <f>ROUND(I107*H107,2)</f>
        <v>0</v>
      </c>
      <c r="K107" s="225"/>
      <c r="L107" s="226"/>
      <c r="M107" s="227" t="s">
        <v>20</v>
      </c>
      <c r="N107" s="228" t="s">
        <v>47</v>
      </c>
      <c r="O107" s="81"/>
      <c r="P107" s="214">
        <f>O107*H107</f>
        <v>0</v>
      </c>
      <c r="Q107" s="214">
        <v>0</v>
      </c>
      <c r="R107" s="214">
        <f>Q107*H107</f>
        <v>0</v>
      </c>
      <c r="S107" s="214">
        <v>0</v>
      </c>
      <c r="T107" s="215">
        <f>S107*H107</f>
        <v>0</v>
      </c>
      <c r="U107" s="35"/>
      <c r="V107" s="35"/>
      <c r="W107" s="35"/>
      <c r="X107" s="35"/>
      <c r="Y107" s="35"/>
      <c r="Z107" s="35"/>
      <c r="AA107" s="35"/>
      <c r="AB107" s="35"/>
      <c r="AC107" s="35"/>
      <c r="AD107" s="35"/>
      <c r="AE107" s="35"/>
      <c r="AR107" s="216" t="s">
        <v>84</v>
      </c>
      <c r="AT107" s="216" t="s">
        <v>202</v>
      </c>
      <c r="AU107" s="216" t="s">
        <v>22</v>
      </c>
      <c r="AY107" s="14" t="s">
        <v>172</v>
      </c>
      <c r="BE107" s="217">
        <f>IF(N107="základní",J107,0)</f>
        <v>0</v>
      </c>
      <c r="BF107" s="217">
        <f>IF(N107="snížená",J107,0)</f>
        <v>0</v>
      </c>
      <c r="BG107" s="217">
        <f>IF(N107="zákl. přenesená",J107,0)</f>
        <v>0</v>
      </c>
      <c r="BH107" s="217">
        <f>IF(N107="sníž. přenesená",J107,0)</f>
        <v>0</v>
      </c>
      <c r="BI107" s="217">
        <f>IF(N107="nulová",J107,0)</f>
        <v>0</v>
      </c>
      <c r="BJ107" s="14" t="s">
        <v>22</v>
      </c>
      <c r="BK107" s="217">
        <f>ROUND(I107*H107,2)</f>
        <v>0</v>
      </c>
      <c r="BL107" s="14" t="s">
        <v>22</v>
      </c>
      <c r="BM107" s="216" t="s">
        <v>1310</v>
      </c>
    </row>
    <row r="108" s="2" customFormat="1" ht="21.75" customHeight="1">
      <c r="A108" s="35"/>
      <c r="B108" s="36"/>
      <c r="C108" s="218" t="s">
        <v>267</v>
      </c>
      <c r="D108" s="218" t="s">
        <v>202</v>
      </c>
      <c r="E108" s="219" t="s">
        <v>1107</v>
      </c>
      <c r="F108" s="220" t="s">
        <v>1108</v>
      </c>
      <c r="G108" s="221" t="s">
        <v>250</v>
      </c>
      <c r="H108" s="222">
        <v>1</v>
      </c>
      <c r="I108" s="223"/>
      <c r="J108" s="224">
        <f>ROUND(I108*H108,2)</f>
        <v>0</v>
      </c>
      <c r="K108" s="225"/>
      <c r="L108" s="226"/>
      <c r="M108" s="227" t="s">
        <v>20</v>
      </c>
      <c r="N108" s="228" t="s">
        <v>47</v>
      </c>
      <c r="O108" s="81"/>
      <c r="P108" s="214">
        <f>O108*H108</f>
        <v>0</v>
      </c>
      <c r="Q108" s="214">
        <v>0</v>
      </c>
      <c r="R108" s="214">
        <f>Q108*H108</f>
        <v>0</v>
      </c>
      <c r="S108" s="214">
        <v>0</v>
      </c>
      <c r="T108" s="215">
        <f>S108*H108</f>
        <v>0</v>
      </c>
      <c r="U108" s="35"/>
      <c r="V108" s="35"/>
      <c r="W108" s="35"/>
      <c r="X108" s="35"/>
      <c r="Y108" s="35"/>
      <c r="Z108" s="35"/>
      <c r="AA108" s="35"/>
      <c r="AB108" s="35"/>
      <c r="AC108" s="35"/>
      <c r="AD108" s="35"/>
      <c r="AE108" s="35"/>
      <c r="AR108" s="216" t="s">
        <v>201</v>
      </c>
      <c r="AT108" s="216" t="s">
        <v>202</v>
      </c>
      <c r="AU108" s="216" t="s">
        <v>22</v>
      </c>
      <c r="AY108" s="14" t="s">
        <v>172</v>
      </c>
      <c r="BE108" s="217">
        <f>IF(N108="základní",J108,0)</f>
        <v>0</v>
      </c>
      <c r="BF108" s="217">
        <f>IF(N108="snížená",J108,0)</f>
        <v>0</v>
      </c>
      <c r="BG108" s="217">
        <f>IF(N108="zákl. přenesená",J108,0)</f>
        <v>0</v>
      </c>
      <c r="BH108" s="217">
        <f>IF(N108="sníž. přenesená",J108,0)</f>
        <v>0</v>
      </c>
      <c r="BI108" s="217">
        <f>IF(N108="nulová",J108,0)</f>
        <v>0</v>
      </c>
      <c r="BJ108" s="14" t="s">
        <v>22</v>
      </c>
      <c r="BK108" s="217">
        <f>ROUND(I108*H108,2)</f>
        <v>0</v>
      </c>
      <c r="BL108" s="14" t="s">
        <v>180</v>
      </c>
      <c r="BM108" s="216" t="s">
        <v>1311</v>
      </c>
    </row>
    <row r="109" s="2" customFormat="1" ht="16.5" customHeight="1">
      <c r="A109" s="35"/>
      <c r="B109" s="36"/>
      <c r="C109" s="218" t="s">
        <v>271</v>
      </c>
      <c r="D109" s="218" t="s">
        <v>202</v>
      </c>
      <c r="E109" s="219" t="s">
        <v>1111</v>
      </c>
      <c r="F109" s="220" t="s">
        <v>1112</v>
      </c>
      <c r="G109" s="221" t="s">
        <v>250</v>
      </c>
      <c r="H109" s="222">
        <v>4</v>
      </c>
      <c r="I109" s="223"/>
      <c r="J109" s="224">
        <f>ROUND(I109*H109,2)</f>
        <v>0</v>
      </c>
      <c r="K109" s="225"/>
      <c r="L109" s="226"/>
      <c r="M109" s="227" t="s">
        <v>20</v>
      </c>
      <c r="N109" s="228" t="s">
        <v>47</v>
      </c>
      <c r="O109" s="81"/>
      <c r="P109" s="214">
        <f>O109*H109</f>
        <v>0</v>
      </c>
      <c r="Q109" s="214">
        <v>0</v>
      </c>
      <c r="R109" s="214">
        <f>Q109*H109</f>
        <v>0</v>
      </c>
      <c r="S109" s="214">
        <v>0</v>
      </c>
      <c r="T109" s="215">
        <f>S109*H109</f>
        <v>0</v>
      </c>
      <c r="U109" s="35"/>
      <c r="V109" s="35"/>
      <c r="W109" s="35"/>
      <c r="X109" s="35"/>
      <c r="Y109" s="35"/>
      <c r="Z109" s="35"/>
      <c r="AA109" s="35"/>
      <c r="AB109" s="35"/>
      <c r="AC109" s="35"/>
      <c r="AD109" s="35"/>
      <c r="AE109" s="35"/>
      <c r="AR109" s="216" t="s">
        <v>226</v>
      </c>
      <c r="AT109" s="216" t="s">
        <v>202</v>
      </c>
      <c r="AU109" s="216" t="s">
        <v>22</v>
      </c>
      <c r="AY109" s="14" t="s">
        <v>172</v>
      </c>
      <c r="BE109" s="217">
        <f>IF(N109="základní",J109,0)</f>
        <v>0</v>
      </c>
      <c r="BF109" s="217">
        <f>IF(N109="snížená",J109,0)</f>
        <v>0</v>
      </c>
      <c r="BG109" s="217">
        <f>IF(N109="zákl. přenesená",J109,0)</f>
        <v>0</v>
      </c>
      <c r="BH109" s="217">
        <f>IF(N109="sníž. přenesená",J109,0)</f>
        <v>0</v>
      </c>
      <c r="BI109" s="217">
        <f>IF(N109="nulová",J109,0)</f>
        <v>0</v>
      </c>
      <c r="BJ109" s="14" t="s">
        <v>22</v>
      </c>
      <c r="BK109" s="217">
        <f>ROUND(I109*H109,2)</f>
        <v>0</v>
      </c>
      <c r="BL109" s="14" t="s">
        <v>226</v>
      </c>
      <c r="BM109" s="216" t="s">
        <v>1312</v>
      </c>
    </row>
    <row r="110" s="2" customFormat="1" ht="33" customHeight="1">
      <c r="A110" s="35"/>
      <c r="B110" s="36"/>
      <c r="C110" s="218" t="s">
        <v>275</v>
      </c>
      <c r="D110" s="218" t="s">
        <v>202</v>
      </c>
      <c r="E110" s="219" t="s">
        <v>1119</v>
      </c>
      <c r="F110" s="220" t="s">
        <v>1120</v>
      </c>
      <c r="G110" s="221" t="s">
        <v>250</v>
      </c>
      <c r="H110" s="222">
        <v>4</v>
      </c>
      <c r="I110" s="223"/>
      <c r="J110" s="224">
        <f>ROUND(I110*H110,2)</f>
        <v>0</v>
      </c>
      <c r="K110" s="225"/>
      <c r="L110" s="226"/>
      <c r="M110" s="227" t="s">
        <v>20</v>
      </c>
      <c r="N110" s="228" t="s">
        <v>47</v>
      </c>
      <c r="O110" s="81"/>
      <c r="P110" s="214">
        <f>O110*H110</f>
        <v>0</v>
      </c>
      <c r="Q110" s="214">
        <v>0</v>
      </c>
      <c r="R110" s="214">
        <f>Q110*H110</f>
        <v>0</v>
      </c>
      <c r="S110" s="214">
        <v>0</v>
      </c>
      <c r="T110" s="215">
        <f>S110*H110</f>
        <v>0</v>
      </c>
      <c r="U110" s="35"/>
      <c r="V110" s="35"/>
      <c r="W110" s="35"/>
      <c r="X110" s="35"/>
      <c r="Y110" s="35"/>
      <c r="Z110" s="35"/>
      <c r="AA110" s="35"/>
      <c r="AB110" s="35"/>
      <c r="AC110" s="35"/>
      <c r="AD110" s="35"/>
      <c r="AE110" s="35"/>
      <c r="AR110" s="216" t="s">
        <v>84</v>
      </c>
      <c r="AT110" s="216" t="s">
        <v>202</v>
      </c>
      <c r="AU110" s="216" t="s">
        <v>22</v>
      </c>
      <c r="AY110" s="14" t="s">
        <v>172</v>
      </c>
      <c r="BE110" s="217">
        <f>IF(N110="základní",J110,0)</f>
        <v>0</v>
      </c>
      <c r="BF110" s="217">
        <f>IF(N110="snížená",J110,0)</f>
        <v>0</v>
      </c>
      <c r="BG110" s="217">
        <f>IF(N110="zákl. přenesená",J110,0)</f>
        <v>0</v>
      </c>
      <c r="BH110" s="217">
        <f>IF(N110="sníž. přenesená",J110,0)</f>
        <v>0</v>
      </c>
      <c r="BI110" s="217">
        <f>IF(N110="nulová",J110,0)</f>
        <v>0</v>
      </c>
      <c r="BJ110" s="14" t="s">
        <v>22</v>
      </c>
      <c r="BK110" s="217">
        <f>ROUND(I110*H110,2)</f>
        <v>0</v>
      </c>
      <c r="BL110" s="14" t="s">
        <v>22</v>
      </c>
      <c r="BM110" s="216" t="s">
        <v>1313</v>
      </c>
    </row>
    <row r="111" s="2" customFormat="1" ht="21.75" customHeight="1">
      <c r="A111" s="35"/>
      <c r="B111" s="36"/>
      <c r="C111" s="218" t="s">
        <v>279</v>
      </c>
      <c r="D111" s="218" t="s">
        <v>202</v>
      </c>
      <c r="E111" s="219" t="s">
        <v>1123</v>
      </c>
      <c r="F111" s="220" t="s">
        <v>1124</v>
      </c>
      <c r="G111" s="221" t="s">
        <v>250</v>
      </c>
      <c r="H111" s="222">
        <v>4</v>
      </c>
      <c r="I111" s="223"/>
      <c r="J111" s="224">
        <f>ROUND(I111*H111,2)</f>
        <v>0</v>
      </c>
      <c r="K111" s="225"/>
      <c r="L111" s="226"/>
      <c r="M111" s="227" t="s">
        <v>20</v>
      </c>
      <c r="N111" s="228" t="s">
        <v>47</v>
      </c>
      <c r="O111" s="81"/>
      <c r="P111" s="214">
        <f>O111*H111</f>
        <v>0</v>
      </c>
      <c r="Q111" s="214">
        <v>0</v>
      </c>
      <c r="R111" s="214">
        <f>Q111*H111</f>
        <v>0</v>
      </c>
      <c r="S111" s="214">
        <v>0</v>
      </c>
      <c r="T111" s="215">
        <f>S111*H111</f>
        <v>0</v>
      </c>
      <c r="U111" s="35"/>
      <c r="V111" s="35"/>
      <c r="W111" s="35"/>
      <c r="X111" s="35"/>
      <c r="Y111" s="35"/>
      <c r="Z111" s="35"/>
      <c r="AA111" s="35"/>
      <c r="AB111" s="35"/>
      <c r="AC111" s="35"/>
      <c r="AD111" s="35"/>
      <c r="AE111" s="35"/>
      <c r="AR111" s="216" t="s">
        <v>201</v>
      </c>
      <c r="AT111" s="216" t="s">
        <v>202</v>
      </c>
      <c r="AU111" s="216" t="s">
        <v>22</v>
      </c>
      <c r="AY111" s="14" t="s">
        <v>172</v>
      </c>
      <c r="BE111" s="217">
        <f>IF(N111="základní",J111,0)</f>
        <v>0</v>
      </c>
      <c r="BF111" s="217">
        <f>IF(N111="snížená",J111,0)</f>
        <v>0</v>
      </c>
      <c r="BG111" s="217">
        <f>IF(N111="zákl. přenesená",J111,0)</f>
        <v>0</v>
      </c>
      <c r="BH111" s="217">
        <f>IF(N111="sníž. přenesená",J111,0)</f>
        <v>0</v>
      </c>
      <c r="BI111" s="217">
        <f>IF(N111="nulová",J111,0)</f>
        <v>0</v>
      </c>
      <c r="BJ111" s="14" t="s">
        <v>22</v>
      </c>
      <c r="BK111" s="217">
        <f>ROUND(I111*H111,2)</f>
        <v>0</v>
      </c>
      <c r="BL111" s="14" t="s">
        <v>180</v>
      </c>
      <c r="BM111" s="216" t="s">
        <v>1314</v>
      </c>
    </row>
    <row r="112" s="2" customFormat="1" ht="21.75" customHeight="1">
      <c r="A112" s="35"/>
      <c r="B112" s="36"/>
      <c r="C112" s="218" t="s">
        <v>283</v>
      </c>
      <c r="D112" s="218" t="s">
        <v>202</v>
      </c>
      <c r="E112" s="219" t="s">
        <v>1127</v>
      </c>
      <c r="F112" s="220" t="s">
        <v>1128</v>
      </c>
      <c r="G112" s="221" t="s">
        <v>250</v>
      </c>
      <c r="H112" s="222">
        <v>4</v>
      </c>
      <c r="I112" s="223"/>
      <c r="J112" s="224">
        <f>ROUND(I112*H112,2)</f>
        <v>0</v>
      </c>
      <c r="K112" s="225"/>
      <c r="L112" s="226"/>
      <c r="M112" s="227" t="s">
        <v>20</v>
      </c>
      <c r="N112" s="228" t="s">
        <v>47</v>
      </c>
      <c r="O112" s="81"/>
      <c r="P112" s="214">
        <f>O112*H112</f>
        <v>0</v>
      </c>
      <c r="Q112" s="214">
        <v>0</v>
      </c>
      <c r="R112" s="214">
        <f>Q112*H112</f>
        <v>0</v>
      </c>
      <c r="S112" s="214">
        <v>0</v>
      </c>
      <c r="T112" s="215">
        <f>S112*H112</f>
        <v>0</v>
      </c>
      <c r="U112" s="35"/>
      <c r="V112" s="35"/>
      <c r="W112" s="35"/>
      <c r="X112" s="35"/>
      <c r="Y112" s="35"/>
      <c r="Z112" s="35"/>
      <c r="AA112" s="35"/>
      <c r="AB112" s="35"/>
      <c r="AC112" s="35"/>
      <c r="AD112" s="35"/>
      <c r="AE112" s="35"/>
      <c r="AR112" s="216" t="s">
        <v>201</v>
      </c>
      <c r="AT112" s="216" t="s">
        <v>202</v>
      </c>
      <c r="AU112" s="216" t="s">
        <v>22</v>
      </c>
      <c r="AY112" s="14" t="s">
        <v>172</v>
      </c>
      <c r="BE112" s="217">
        <f>IF(N112="základní",J112,0)</f>
        <v>0</v>
      </c>
      <c r="BF112" s="217">
        <f>IF(N112="snížená",J112,0)</f>
        <v>0</v>
      </c>
      <c r="BG112" s="217">
        <f>IF(N112="zákl. přenesená",J112,0)</f>
        <v>0</v>
      </c>
      <c r="BH112" s="217">
        <f>IF(N112="sníž. přenesená",J112,0)</f>
        <v>0</v>
      </c>
      <c r="BI112" s="217">
        <f>IF(N112="nulová",J112,0)</f>
        <v>0</v>
      </c>
      <c r="BJ112" s="14" t="s">
        <v>22</v>
      </c>
      <c r="BK112" s="217">
        <f>ROUND(I112*H112,2)</f>
        <v>0</v>
      </c>
      <c r="BL112" s="14" t="s">
        <v>180</v>
      </c>
      <c r="BM112" s="216" t="s">
        <v>1315</v>
      </c>
    </row>
    <row r="113" s="2" customFormat="1" ht="44.25" customHeight="1">
      <c r="A113" s="35"/>
      <c r="B113" s="36"/>
      <c r="C113" s="204" t="s">
        <v>287</v>
      </c>
      <c r="D113" s="204" t="s">
        <v>173</v>
      </c>
      <c r="E113" s="205" t="s">
        <v>1131</v>
      </c>
      <c r="F113" s="206" t="s">
        <v>1132</v>
      </c>
      <c r="G113" s="207" t="s">
        <v>250</v>
      </c>
      <c r="H113" s="208">
        <v>4</v>
      </c>
      <c r="I113" s="209"/>
      <c r="J113" s="210">
        <f>ROUND(I113*H113,2)</f>
        <v>0</v>
      </c>
      <c r="K113" s="211"/>
      <c r="L113" s="41"/>
      <c r="M113" s="212" t="s">
        <v>20</v>
      </c>
      <c r="N113" s="213" t="s">
        <v>47</v>
      </c>
      <c r="O113" s="81"/>
      <c r="P113" s="214">
        <f>O113*H113</f>
        <v>0</v>
      </c>
      <c r="Q113" s="214">
        <v>0</v>
      </c>
      <c r="R113" s="214">
        <f>Q113*H113</f>
        <v>0</v>
      </c>
      <c r="S113" s="214">
        <v>0</v>
      </c>
      <c r="T113" s="215">
        <f>S113*H113</f>
        <v>0</v>
      </c>
      <c r="U113" s="35"/>
      <c r="V113" s="35"/>
      <c r="W113" s="35"/>
      <c r="X113" s="35"/>
      <c r="Y113" s="35"/>
      <c r="Z113" s="35"/>
      <c r="AA113" s="35"/>
      <c r="AB113" s="35"/>
      <c r="AC113" s="35"/>
      <c r="AD113" s="35"/>
      <c r="AE113" s="35"/>
      <c r="AR113" s="216" t="s">
        <v>589</v>
      </c>
      <c r="AT113" s="216" t="s">
        <v>173</v>
      </c>
      <c r="AU113" s="216" t="s">
        <v>22</v>
      </c>
      <c r="AY113" s="14" t="s">
        <v>172</v>
      </c>
      <c r="BE113" s="217">
        <f>IF(N113="základní",J113,0)</f>
        <v>0</v>
      </c>
      <c r="BF113" s="217">
        <f>IF(N113="snížená",J113,0)</f>
        <v>0</v>
      </c>
      <c r="BG113" s="217">
        <f>IF(N113="zákl. přenesená",J113,0)</f>
        <v>0</v>
      </c>
      <c r="BH113" s="217">
        <f>IF(N113="sníž. přenesená",J113,0)</f>
        <v>0</v>
      </c>
      <c r="BI113" s="217">
        <f>IF(N113="nulová",J113,0)</f>
        <v>0</v>
      </c>
      <c r="BJ113" s="14" t="s">
        <v>22</v>
      </c>
      <c r="BK113" s="217">
        <f>ROUND(I113*H113,2)</f>
        <v>0</v>
      </c>
      <c r="BL113" s="14" t="s">
        <v>589</v>
      </c>
      <c r="BM113" s="216" t="s">
        <v>1316</v>
      </c>
    </row>
    <row r="114" s="2" customFormat="1" ht="33" customHeight="1">
      <c r="A114" s="35"/>
      <c r="B114" s="36"/>
      <c r="C114" s="204" t="s">
        <v>291</v>
      </c>
      <c r="D114" s="204" t="s">
        <v>173</v>
      </c>
      <c r="E114" s="205" t="s">
        <v>1135</v>
      </c>
      <c r="F114" s="206" t="s">
        <v>1136</v>
      </c>
      <c r="G114" s="207" t="s">
        <v>250</v>
      </c>
      <c r="H114" s="208">
        <v>4</v>
      </c>
      <c r="I114" s="209"/>
      <c r="J114" s="210">
        <f>ROUND(I114*H114,2)</f>
        <v>0</v>
      </c>
      <c r="K114" s="211"/>
      <c r="L114" s="41"/>
      <c r="M114" s="212" t="s">
        <v>20</v>
      </c>
      <c r="N114" s="213" t="s">
        <v>47</v>
      </c>
      <c r="O114" s="81"/>
      <c r="P114" s="214">
        <f>O114*H114</f>
        <v>0</v>
      </c>
      <c r="Q114" s="214">
        <v>0</v>
      </c>
      <c r="R114" s="214">
        <f>Q114*H114</f>
        <v>0</v>
      </c>
      <c r="S114" s="214">
        <v>0</v>
      </c>
      <c r="T114" s="215">
        <f>S114*H114</f>
        <v>0</v>
      </c>
      <c r="U114" s="35"/>
      <c r="V114" s="35"/>
      <c r="W114" s="35"/>
      <c r="X114" s="35"/>
      <c r="Y114" s="35"/>
      <c r="Z114" s="35"/>
      <c r="AA114" s="35"/>
      <c r="AB114" s="35"/>
      <c r="AC114" s="35"/>
      <c r="AD114" s="35"/>
      <c r="AE114" s="35"/>
      <c r="AR114" s="216" t="s">
        <v>589</v>
      </c>
      <c r="AT114" s="216" t="s">
        <v>173</v>
      </c>
      <c r="AU114" s="216" t="s">
        <v>22</v>
      </c>
      <c r="AY114" s="14" t="s">
        <v>172</v>
      </c>
      <c r="BE114" s="217">
        <f>IF(N114="základní",J114,0)</f>
        <v>0</v>
      </c>
      <c r="BF114" s="217">
        <f>IF(N114="snížená",J114,0)</f>
        <v>0</v>
      </c>
      <c r="BG114" s="217">
        <f>IF(N114="zákl. přenesená",J114,0)</f>
        <v>0</v>
      </c>
      <c r="BH114" s="217">
        <f>IF(N114="sníž. přenesená",J114,0)</f>
        <v>0</v>
      </c>
      <c r="BI114" s="217">
        <f>IF(N114="nulová",J114,0)</f>
        <v>0</v>
      </c>
      <c r="BJ114" s="14" t="s">
        <v>22</v>
      </c>
      <c r="BK114" s="217">
        <f>ROUND(I114*H114,2)</f>
        <v>0</v>
      </c>
      <c r="BL114" s="14" t="s">
        <v>589</v>
      </c>
      <c r="BM114" s="216" t="s">
        <v>1317</v>
      </c>
    </row>
    <row r="115" s="2" customFormat="1" ht="33" customHeight="1">
      <c r="A115" s="35"/>
      <c r="B115" s="36"/>
      <c r="C115" s="204" t="s">
        <v>295</v>
      </c>
      <c r="D115" s="204" t="s">
        <v>173</v>
      </c>
      <c r="E115" s="205" t="s">
        <v>1139</v>
      </c>
      <c r="F115" s="206" t="s">
        <v>1140</v>
      </c>
      <c r="G115" s="207" t="s">
        <v>250</v>
      </c>
      <c r="H115" s="208">
        <v>4</v>
      </c>
      <c r="I115" s="209"/>
      <c r="J115" s="210">
        <f>ROUND(I115*H115,2)</f>
        <v>0</v>
      </c>
      <c r="K115" s="211"/>
      <c r="L115" s="41"/>
      <c r="M115" s="212" t="s">
        <v>20</v>
      </c>
      <c r="N115" s="213" t="s">
        <v>47</v>
      </c>
      <c r="O115" s="81"/>
      <c r="P115" s="214">
        <f>O115*H115</f>
        <v>0</v>
      </c>
      <c r="Q115" s="214">
        <v>0</v>
      </c>
      <c r="R115" s="214">
        <f>Q115*H115</f>
        <v>0</v>
      </c>
      <c r="S115" s="214">
        <v>0</v>
      </c>
      <c r="T115" s="215">
        <f>S115*H115</f>
        <v>0</v>
      </c>
      <c r="U115" s="35"/>
      <c r="V115" s="35"/>
      <c r="W115" s="35"/>
      <c r="X115" s="35"/>
      <c r="Y115" s="35"/>
      <c r="Z115" s="35"/>
      <c r="AA115" s="35"/>
      <c r="AB115" s="35"/>
      <c r="AC115" s="35"/>
      <c r="AD115" s="35"/>
      <c r="AE115" s="35"/>
      <c r="AR115" s="216" t="s">
        <v>589</v>
      </c>
      <c r="AT115" s="216" t="s">
        <v>173</v>
      </c>
      <c r="AU115" s="216" t="s">
        <v>22</v>
      </c>
      <c r="AY115" s="14" t="s">
        <v>172</v>
      </c>
      <c r="BE115" s="217">
        <f>IF(N115="základní",J115,0)</f>
        <v>0</v>
      </c>
      <c r="BF115" s="217">
        <f>IF(N115="snížená",J115,0)</f>
        <v>0</v>
      </c>
      <c r="BG115" s="217">
        <f>IF(N115="zákl. přenesená",J115,0)</f>
        <v>0</v>
      </c>
      <c r="BH115" s="217">
        <f>IF(N115="sníž. přenesená",J115,0)</f>
        <v>0</v>
      </c>
      <c r="BI115" s="217">
        <f>IF(N115="nulová",J115,0)</f>
        <v>0</v>
      </c>
      <c r="BJ115" s="14" t="s">
        <v>22</v>
      </c>
      <c r="BK115" s="217">
        <f>ROUND(I115*H115,2)</f>
        <v>0</v>
      </c>
      <c r="BL115" s="14" t="s">
        <v>589</v>
      </c>
      <c r="BM115" s="216" t="s">
        <v>1318</v>
      </c>
    </row>
    <row r="116" s="2" customFormat="1" ht="21.75" customHeight="1">
      <c r="A116" s="35"/>
      <c r="B116" s="36"/>
      <c r="C116" s="204" t="s">
        <v>299</v>
      </c>
      <c r="D116" s="204" t="s">
        <v>173</v>
      </c>
      <c r="E116" s="205" t="s">
        <v>1143</v>
      </c>
      <c r="F116" s="206" t="s">
        <v>1144</v>
      </c>
      <c r="G116" s="207" t="s">
        <v>250</v>
      </c>
      <c r="H116" s="208">
        <v>4</v>
      </c>
      <c r="I116" s="209"/>
      <c r="J116" s="210">
        <f>ROUND(I116*H116,2)</f>
        <v>0</v>
      </c>
      <c r="K116" s="211"/>
      <c r="L116" s="41"/>
      <c r="M116" s="212" t="s">
        <v>20</v>
      </c>
      <c r="N116" s="213" t="s">
        <v>47</v>
      </c>
      <c r="O116" s="81"/>
      <c r="P116" s="214">
        <f>O116*H116</f>
        <v>0</v>
      </c>
      <c r="Q116" s="214">
        <v>0</v>
      </c>
      <c r="R116" s="214">
        <f>Q116*H116</f>
        <v>0</v>
      </c>
      <c r="S116" s="214">
        <v>0</v>
      </c>
      <c r="T116" s="215">
        <f>S116*H116</f>
        <v>0</v>
      </c>
      <c r="U116" s="35"/>
      <c r="V116" s="35"/>
      <c r="W116" s="35"/>
      <c r="X116" s="35"/>
      <c r="Y116" s="35"/>
      <c r="Z116" s="35"/>
      <c r="AA116" s="35"/>
      <c r="AB116" s="35"/>
      <c r="AC116" s="35"/>
      <c r="AD116" s="35"/>
      <c r="AE116" s="35"/>
      <c r="AR116" s="216" t="s">
        <v>22</v>
      </c>
      <c r="AT116" s="216" t="s">
        <v>173</v>
      </c>
      <c r="AU116" s="216" t="s">
        <v>22</v>
      </c>
      <c r="AY116" s="14" t="s">
        <v>172</v>
      </c>
      <c r="BE116" s="217">
        <f>IF(N116="základní",J116,0)</f>
        <v>0</v>
      </c>
      <c r="BF116" s="217">
        <f>IF(N116="snížená",J116,0)</f>
        <v>0</v>
      </c>
      <c r="BG116" s="217">
        <f>IF(N116="zákl. přenesená",J116,0)</f>
        <v>0</v>
      </c>
      <c r="BH116" s="217">
        <f>IF(N116="sníž. přenesená",J116,0)</f>
        <v>0</v>
      </c>
      <c r="BI116" s="217">
        <f>IF(N116="nulová",J116,0)</f>
        <v>0</v>
      </c>
      <c r="BJ116" s="14" t="s">
        <v>22</v>
      </c>
      <c r="BK116" s="217">
        <f>ROUND(I116*H116,2)</f>
        <v>0</v>
      </c>
      <c r="BL116" s="14" t="s">
        <v>22</v>
      </c>
      <c r="BM116" s="216" t="s">
        <v>1319</v>
      </c>
    </row>
    <row r="117" s="2" customFormat="1" ht="33" customHeight="1">
      <c r="A117" s="35"/>
      <c r="B117" s="36"/>
      <c r="C117" s="204" t="s">
        <v>303</v>
      </c>
      <c r="D117" s="204" t="s">
        <v>173</v>
      </c>
      <c r="E117" s="205" t="s">
        <v>1147</v>
      </c>
      <c r="F117" s="206" t="s">
        <v>1148</v>
      </c>
      <c r="G117" s="207" t="s">
        <v>250</v>
      </c>
      <c r="H117" s="208">
        <v>4</v>
      </c>
      <c r="I117" s="209"/>
      <c r="J117" s="210">
        <f>ROUND(I117*H117,2)</f>
        <v>0</v>
      </c>
      <c r="K117" s="211"/>
      <c r="L117" s="41"/>
      <c r="M117" s="212" t="s">
        <v>20</v>
      </c>
      <c r="N117" s="213" t="s">
        <v>47</v>
      </c>
      <c r="O117" s="81"/>
      <c r="P117" s="214">
        <f>O117*H117</f>
        <v>0</v>
      </c>
      <c r="Q117" s="214">
        <v>0</v>
      </c>
      <c r="R117" s="214">
        <f>Q117*H117</f>
        <v>0</v>
      </c>
      <c r="S117" s="214">
        <v>0</v>
      </c>
      <c r="T117" s="215">
        <f>S117*H117</f>
        <v>0</v>
      </c>
      <c r="U117" s="35"/>
      <c r="V117" s="35"/>
      <c r="W117" s="35"/>
      <c r="X117" s="35"/>
      <c r="Y117" s="35"/>
      <c r="Z117" s="35"/>
      <c r="AA117" s="35"/>
      <c r="AB117" s="35"/>
      <c r="AC117" s="35"/>
      <c r="AD117" s="35"/>
      <c r="AE117" s="35"/>
      <c r="AR117" s="216" t="s">
        <v>22</v>
      </c>
      <c r="AT117" s="216" t="s">
        <v>173</v>
      </c>
      <c r="AU117" s="216" t="s">
        <v>22</v>
      </c>
      <c r="AY117" s="14" t="s">
        <v>172</v>
      </c>
      <c r="BE117" s="217">
        <f>IF(N117="základní",J117,0)</f>
        <v>0</v>
      </c>
      <c r="BF117" s="217">
        <f>IF(N117="snížená",J117,0)</f>
        <v>0</v>
      </c>
      <c r="BG117" s="217">
        <f>IF(N117="zákl. přenesená",J117,0)</f>
        <v>0</v>
      </c>
      <c r="BH117" s="217">
        <f>IF(N117="sníž. přenesená",J117,0)</f>
        <v>0</v>
      </c>
      <c r="BI117" s="217">
        <f>IF(N117="nulová",J117,0)</f>
        <v>0</v>
      </c>
      <c r="BJ117" s="14" t="s">
        <v>22</v>
      </c>
      <c r="BK117" s="217">
        <f>ROUND(I117*H117,2)</f>
        <v>0</v>
      </c>
      <c r="BL117" s="14" t="s">
        <v>22</v>
      </c>
      <c r="BM117" s="216" t="s">
        <v>1320</v>
      </c>
    </row>
    <row r="118" s="2" customFormat="1" ht="21.75" customHeight="1">
      <c r="A118" s="35"/>
      <c r="B118" s="36"/>
      <c r="C118" s="204" t="s">
        <v>307</v>
      </c>
      <c r="D118" s="204" t="s">
        <v>173</v>
      </c>
      <c r="E118" s="205" t="s">
        <v>1151</v>
      </c>
      <c r="F118" s="206" t="s">
        <v>1152</v>
      </c>
      <c r="G118" s="207" t="s">
        <v>250</v>
      </c>
      <c r="H118" s="208">
        <v>4</v>
      </c>
      <c r="I118" s="209"/>
      <c r="J118" s="210">
        <f>ROUND(I118*H118,2)</f>
        <v>0</v>
      </c>
      <c r="K118" s="211"/>
      <c r="L118" s="41"/>
      <c r="M118" s="212" t="s">
        <v>20</v>
      </c>
      <c r="N118" s="213" t="s">
        <v>47</v>
      </c>
      <c r="O118" s="81"/>
      <c r="P118" s="214">
        <f>O118*H118</f>
        <v>0</v>
      </c>
      <c r="Q118" s="214">
        <v>0</v>
      </c>
      <c r="R118" s="214">
        <f>Q118*H118</f>
        <v>0</v>
      </c>
      <c r="S118" s="214">
        <v>0</v>
      </c>
      <c r="T118" s="215">
        <f>S118*H118</f>
        <v>0</v>
      </c>
      <c r="U118" s="35"/>
      <c r="V118" s="35"/>
      <c r="W118" s="35"/>
      <c r="X118" s="35"/>
      <c r="Y118" s="35"/>
      <c r="Z118" s="35"/>
      <c r="AA118" s="35"/>
      <c r="AB118" s="35"/>
      <c r="AC118" s="35"/>
      <c r="AD118" s="35"/>
      <c r="AE118" s="35"/>
      <c r="AR118" s="216" t="s">
        <v>589</v>
      </c>
      <c r="AT118" s="216" t="s">
        <v>173</v>
      </c>
      <c r="AU118" s="216" t="s">
        <v>22</v>
      </c>
      <c r="AY118" s="14" t="s">
        <v>172</v>
      </c>
      <c r="BE118" s="217">
        <f>IF(N118="základní",J118,0)</f>
        <v>0</v>
      </c>
      <c r="BF118" s="217">
        <f>IF(N118="snížená",J118,0)</f>
        <v>0</v>
      </c>
      <c r="BG118" s="217">
        <f>IF(N118="zákl. přenesená",J118,0)</f>
        <v>0</v>
      </c>
      <c r="BH118" s="217">
        <f>IF(N118="sníž. přenesená",J118,0)</f>
        <v>0</v>
      </c>
      <c r="BI118" s="217">
        <f>IF(N118="nulová",J118,0)</f>
        <v>0</v>
      </c>
      <c r="BJ118" s="14" t="s">
        <v>22</v>
      </c>
      <c r="BK118" s="217">
        <f>ROUND(I118*H118,2)</f>
        <v>0</v>
      </c>
      <c r="BL118" s="14" t="s">
        <v>589</v>
      </c>
      <c r="BM118" s="216" t="s">
        <v>1321</v>
      </c>
    </row>
    <row r="119" s="2" customFormat="1" ht="21.75" customHeight="1">
      <c r="A119" s="35"/>
      <c r="B119" s="36"/>
      <c r="C119" s="204" t="s">
        <v>311</v>
      </c>
      <c r="D119" s="204" t="s">
        <v>173</v>
      </c>
      <c r="E119" s="205" t="s">
        <v>1155</v>
      </c>
      <c r="F119" s="206" t="s">
        <v>1156</v>
      </c>
      <c r="G119" s="207" t="s">
        <v>250</v>
      </c>
      <c r="H119" s="208">
        <v>4</v>
      </c>
      <c r="I119" s="209"/>
      <c r="J119" s="210">
        <f>ROUND(I119*H119,2)</f>
        <v>0</v>
      </c>
      <c r="K119" s="211"/>
      <c r="L119" s="41"/>
      <c r="M119" s="212" t="s">
        <v>20</v>
      </c>
      <c r="N119" s="213" t="s">
        <v>47</v>
      </c>
      <c r="O119" s="81"/>
      <c r="P119" s="214">
        <f>O119*H119</f>
        <v>0</v>
      </c>
      <c r="Q119" s="214">
        <v>0</v>
      </c>
      <c r="R119" s="214">
        <f>Q119*H119</f>
        <v>0</v>
      </c>
      <c r="S119" s="214">
        <v>0</v>
      </c>
      <c r="T119" s="215">
        <f>S119*H119</f>
        <v>0</v>
      </c>
      <c r="U119" s="35"/>
      <c r="V119" s="35"/>
      <c r="W119" s="35"/>
      <c r="X119" s="35"/>
      <c r="Y119" s="35"/>
      <c r="Z119" s="35"/>
      <c r="AA119" s="35"/>
      <c r="AB119" s="35"/>
      <c r="AC119" s="35"/>
      <c r="AD119" s="35"/>
      <c r="AE119" s="35"/>
      <c r="AR119" s="216" t="s">
        <v>22</v>
      </c>
      <c r="AT119" s="216" t="s">
        <v>173</v>
      </c>
      <c r="AU119" s="216" t="s">
        <v>22</v>
      </c>
      <c r="AY119" s="14" t="s">
        <v>172</v>
      </c>
      <c r="BE119" s="217">
        <f>IF(N119="základní",J119,0)</f>
        <v>0</v>
      </c>
      <c r="BF119" s="217">
        <f>IF(N119="snížená",J119,0)</f>
        <v>0</v>
      </c>
      <c r="BG119" s="217">
        <f>IF(N119="zákl. přenesená",J119,0)</f>
        <v>0</v>
      </c>
      <c r="BH119" s="217">
        <f>IF(N119="sníž. přenesená",J119,0)</f>
        <v>0</v>
      </c>
      <c r="BI119" s="217">
        <f>IF(N119="nulová",J119,0)</f>
        <v>0</v>
      </c>
      <c r="BJ119" s="14" t="s">
        <v>22</v>
      </c>
      <c r="BK119" s="217">
        <f>ROUND(I119*H119,2)</f>
        <v>0</v>
      </c>
      <c r="BL119" s="14" t="s">
        <v>22</v>
      </c>
      <c r="BM119" s="216" t="s">
        <v>1322</v>
      </c>
    </row>
    <row r="120" s="2" customFormat="1" ht="21.75" customHeight="1">
      <c r="A120" s="35"/>
      <c r="B120" s="36"/>
      <c r="C120" s="204" t="s">
        <v>315</v>
      </c>
      <c r="D120" s="204" t="s">
        <v>173</v>
      </c>
      <c r="E120" s="205" t="s">
        <v>1159</v>
      </c>
      <c r="F120" s="206" t="s">
        <v>1160</v>
      </c>
      <c r="G120" s="207" t="s">
        <v>250</v>
      </c>
      <c r="H120" s="208">
        <v>4</v>
      </c>
      <c r="I120" s="209"/>
      <c r="J120" s="210">
        <f>ROUND(I120*H120,2)</f>
        <v>0</v>
      </c>
      <c r="K120" s="211"/>
      <c r="L120" s="41"/>
      <c r="M120" s="212" t="s">
        <v>20</v>
      </c>
      <c r="N120" s="213" t="s">
        <v>47</v>
      </c>
      <c r="O120" s="81"/>
      <c r="P120" s="214">
        <f>O120*H120</f>
        <v>0</v>
      </c>
      <c r="Q120" s="214">
        <v>0</v>
      </c>
      <c r="R120" s="214">
        <f>Q120*H120</f>
        <v>0</v>
      </c>
      <c r="S120" s="214">
        <v>0</v>
      </c>
      <c r="T120" s="215">
        <f>S120*H120</f>
        <v>0</v>
      </c>
      <c r="U120" s="35"/>
      <c r="V120" s="35"/>
      <c r="W120" s="35"/>
      <c r="X120" s="35"/>
      <c r="Y120" s="35"/>
      <c r="Z120" s="35"/>
      <c r="AA120" s="35"/>
      <c r="AB120" s="35"/>
      <c r="AC120" s="35"/>
      <c r="AD120" s="35"/>
      <c r="AE120" s="35"/>
      <c r="AR120" s="216" t="s">
        <v>589</v>
      </c>
      <c r="AT120" s="216" t="s">
        <v>173</v>
      </c>
      <c r="AU120" s="216" t="s">
        <v>22</v>
      </c>
      <c r="AY120" s="14" t="s">
        <v>172</v>
      </c>
      <c r="BE120" s="217">
        <f>IF(N120="základní",J120,0)</f>
        <v>0</v>
      </c>
      <c r="BF120" s="217">
        <f>IF(N120="snížená",J120,0)</f>
        <v>0</v>
      </c>
      <c r="BG120" s="217">
        <f>IF(N120="zákl. přenesená",J120,0)</f>
        <v>0</v>
      </c>
      <c r="BH120" s="217">
        <f>IF(N120="sníž. přenesená",J120,0)</f>
        <v>0</v>
      </c>
      <c r="BI120" s="217">
        <f>IF(N120="nulová",J120,0)</f>
        <v>0</v>
      </c>
      <c r="BJ120" s="14" t="s">
        <v>22</v>
      </c>
      <c r="BK120" s="217">
        <f>ROUND(I120*H120,2)</f>
        <v>0</v>
      </c>
      <c r="BL120" s="14" t="s">
        <v>589</v>
      </c>
      <c r="BM120" s="216" t="s">
        <v>1323</v>
      </c>
    </row>
    <row r="121" s="2" customFormat="1" ht="44.25" customHeight="1">
      <c r="A121" s="35"/>
      <c r="B121" s="36"/>
      <c r="C121" s="204" t="s">
        <v>319</v>
      </c>
      <c r="D121" s="204" t="s">
        <v>173</v>
      </c>
      <c r="E121" s="205" t="s">
        <v>1163</v>
      </c>
      <c r="F121" s="206" t="s">
        <v>1164</v>
      </c>
      <c r="G121" s="207" t="s">
        <v>250</v>
      </c>
      <c r="H121" s="208">
        <v>4</v>
      </c>
      <c r="I121" s="209"/>
      <c r="J121" s="210">
        <f>ROUND(I121*H121,2)</f>
        <v>0</v>
      </c>
      <c r="K121" s="211"/>
      <c r="L121" s="41"/>
      <c r="M121" s="212" t="s">
        <v>20</v>
      </c>
      <c r="N121" s="213" t="s">
        <v>47</v>
      </c>
      <c r="O121" s="81"/>
      <c r="P121" s="214">
        <f>O121*H121</f>
        <v>0</v>
      </c>
      <c r="Q121" s="214">
        <v>0</v>
      </c>
      <c r="R121" s="214">
        <f>Q121*H121</f>
        <v>0</v>
      </c>
      <c r="S121" s="214">
        <v>0</v>
      </c>
      <c r="T121" s="215">
        <f>S121*H121</f>
        <v>0</v>
      </c>
      <c r="U121" s="35"/>
      <c r="V121" s="35"/>
      <c r="W121" s="35"/>
      <c r="X121" s="35"/>
      <c r="Y121" s="35"/>
      <c r="Z121" s="35"/>
      <c r="AA121" s="35"/>
      <c r="AB121" s="35"/>
      <c r="AC121" s="35"/>
      <c r="AD121" s="35"/>
      <c r="AE121" s="35"/>
      <c r="AR121" s="216" t="s">
        <v>589</v>
      </c>
      <c r="AT121" s="216" t="s">
        <v>173</v>
      </c>
      <c r="AU121" s="216" t="s">
        <v>22</v>
      </c>
      <c r="AY121" s="14" t="s">
        <v>172</v>
      </c>
      <c r="BE121" s="217">
        <f>IF(N121="základní",J121,0)</f>
        <v>0</v>
      </c>
      <c r="BF121" s="217">
        <f>IF(N121="snížená",J121,0)</f>
        <v>0</v>
      </c>
      <c r="BG121" s="217">
        <f>IF(N121="zákl. přenesená",J121,0)</f>
        <v>0</v>
      </c>
      <c r="BH121" s="217">
        <f>IF(N121="sníž. přenesená",J121,0)</f>
        <v>0</v>
      </c>
      <c r="BI121" s="217">
        <f>IF(N121="nulová",J121,0)</f>
        <v>0</v>
      </c>
      <c r="BJ121" s="14" t="s">
        <v>22</v>
      </c>
      <c r="BK121" s="217">
        <f>ROUND(I121*H121,2)</f>
        <v>0</v>
      </c>
      <c r="BL121" s="14" t="s">
        <v>589</v>
      </c>
      <c r="BM121" s="216" t="s">
        <v>1324</v>
      </c>
    </row>
    <row r="122" s="2" customFormat="1" ht="21.75" customHeight="1">
      <c r="A122" s="35"/>
      <c r="B122" s="36"/>
      <c r="C122" s="204" t="s">
        <v>323</v>
      </c>
      <c r="D122" s="204" t="s">
        <v>173</v>
      </c>
      <c r="E122" s="205" t="s">
        <v>1325</v>
      </c>
      <c r="F122" s="206" t="s">
        <v>1326</v>
      </c>
      <c r="G122" s="207" t="s">
        <v>955</v>
      </c>
      <c r="H122" s="208">
        <v>2</v>
      </c>
      <c r="I122" s="209"/>
      <c r="J122" s="210">
        <f>ROUND(I122*H122,2)</f>
        <v>0</v>
      </c>
      <c r="K122" s="211"/>
      <c r="L122" s="41"/>
      <c r="M122" s="212" t="s">
        <v>20</v>
      </c>
      <c r="N122" s="213" t="s">
        <v>47</v>
      </c>
      <c r="O122" s="81"/>
      <c r="P122" s="214">
        <f>O122*H122</f>
        <v>0</v>
      </c>
      <c r="Q122" s="214">
        <v>0</v>
      </c>
      <c r="R122" s="214">
        <f>Q122*H122</f>
        <v>0</v>
      </c>
      <c r="S122" s="214">
        <v>0</v>
      </c>
      <c r="T122" s="215">
        <f>S122*H122</f>
        <v>0</v>
      </c>
      <c r="U122" s="35"/>
      <c r="V122" s="35"/>
      <c r="W122" s="35"/>
      <c r="X122" s="35"/>
      <c r="Y122" s="35"/>
      <c r="Z122" s="35"/>
      <c r="AA122" s="35"/>
      <c r="AB122" s="35"/>
      <c r="AC122" s="35"/>
      <c r="AD122" s="35"/>
      <c r="AE122" s="35"/>
      <c r="AR122" s="216" t="s">
        <v>180</v>
      </c>
      <c r="AT122" s="216" t="s">
        <v>173</v>
      </c>
      <c r="AU122" s="216" t="s">
        <v>22</v>
      </c>
      <c r="AY122" s="14" t="s">
        <v>172</v>
      </c>
      <c r="BE122" s="217">
        <f>IF(N122="základní",J122,0)</f>
        <v>0</v>
      </c>
      <c r="BF122" s="217">
        <f>IF(N122="snížená",J122,0)</f>
        <v>0</v>
      </c>
      <c r="BG122" s="217">
        <f>IF(N122="zákl. přenesená",J122,0)</f>
        <v>0</v>
      </c>
      <c r="BH122" s="217">
        <f>IF(N122="sníž. přenesená",J122,0)</f>
        <v>0</v>
      </c>
      <c r="BI122" s="217">
        <f>IF(N122="nulová",J122,0)</f>
        <v>0</v>
      </c>
      <c r="BJ122" s="14" t="s">
        <v>22</v>
      </c>
      <c r="BK122" s="217">
        <f>ROUND(I122*H122,2)</f>
        <v>0</v>
      </c>
      <c r="BL122" s="14" t="s">
        <v>180</v>
      </c>
      <c r="BM122" s="216" t="s">
        <v>1327</v>
      </c>
    </row>
    <row r="123" s="2" customFormat="1" ht="21.75" customHeight="1">
      <c r="A123" s="35"/>
      <c r="B123" s="36"/>
      <c r="C123" s="204" t="s">
        <v>327</v>
      </c>
      <c r="D123" s="204" t="s">
        <v>173</v>
      </c>
      <c r="E123" s="205" t="s">
        <v>1328</v>
      </c>
      <c r="F123" s="206" t="s">
        <v>1329</v>
      </c>
      <c r="G123" s="207" t="s">
        <v>955</v>
      </c>
      <c r="H123" s="208">
        <v>2</v>
      </c>
      <c r="I123" s="209"/>
      <c r="J123" s="210">
        <f>ROUND(I123*H123,2)</f>
        <v>0</v>
      </c>
      <c r="K123" s="211"/>
      <c r="L123" s="41"/>
      <c r="M123" s="212" t="s">
        <v>20</v>
      </c>
      <c r="N123" s="213" t="s">
        <v>47</v>
      </c>
      <c r="O123" s="81"/>
      <c r="P123" s="214">
        <f>O123*H123</f>
        <v>0</v>
      </c>
      <c r="Q123" s="214">
        <v>0</v>
      </c>
      <c r="R123" s="214">
        <f>Q123*H123</f>
        <v>0</v>
      </c>
      <c r="S123" s="214">
        <v>0</v>
      </c>
      <c r="T123" s="215">
        <f>S123*H123</f>
        <v>0</v>
      </c>
      <c r="U123" s="35"/>
      <c r="V123" s="35"/>
      <c r="W123" s="35"/>
      <c r="X123" s="35"/>
      <c r="Y123" s="35"/>
      <c r="Z123" s="35"/>
      <c r="AA123" s="35"/>
      <c r="AB123" s="35"/>
      <c r="AC123" s="35"/>
      <c r="AD123" s="35"/>
      <c r="AE123" s="35"/>
      <c r="AR123" s="216" t="s">
        <v>180</v>
      </c>
      <c r="AT123" s="216" t="s">
        <v>173</v>
      </c>
      <c r="AU123" s="216" t="s">
        <v>22</v>
      </c>
      <c r="AY123" s="14" t="s">
        <v>172</v>
      </c>
      <c r="BE123" s="217">
        <f>IF(N123="základní",J123,0)</f>
        <v>0</v>
      </c>
      <c r="BF123" s="217">
        <f>IF(N123="snížená",J123,0)</f>
        <v>0</v>
      </c>
      <c r="BG123" s="217">
        <f>IF(N123="zákl. přenesená",J123,0)</f>
        <v>0</v>
      </c>
      <c r="BH123" s="217">
        <f>IF(N123="sníž. přenesená",J123,0)</f>
        <v>0</v>
      </c>
      <c r="BI123" s="217">
        <f>IF(N123="nulová",J123,0)</f>
        <v>0</v>
      </c>
      <c r="BJ123" s="14" t="s">
        <v>22</v>
      </c>
      <c r="BK123" s="217">
        <f>ROUND(I123*H123,2)</f>
        <v>0</v>
      </c>
      <c r="BL123" s="14" t="s">
        <v>180</v>
      </c>
      <c r="BM123" s="216" t="s">
        <v>1330</v>
      </c>
    </row>
    <row r="124" s="2" customFormat="1" ht="16.5" customHeight="1">
      <c r="A124" s="35"/>
      <c r="B124" s="36"/>
      <c r="C124" s="204" t="s">
        <v>331</v>
      </c>
      <c r="D124" s="204" t="s">
        <v>173</v>
      </c>
      <c r="E124" s="205" t="s">
        <v>1331</v>
      </c>
      <c r="F124" s="206" t="s">
        <v>1332</v>
      </c>
      <c r="G124" s="207" t="s">
        <v>955</v>
      </c>
      <c r="H124" s="208">
        <v>1</v>
      </c>
      <c r="I124" s="209"/>
      <c r="J124" s="210">
        <f>ROUND(I124*H124,2)</f>
        <v>0</v>
      </c>
      <c r="K124" s="211"/>
      <c r="L124" s="41"/>
      <c r="M124" s="212" t="s">
        <v>20</v>
      </c>
      <c r="N124" s="213" t="s">
        <v>47</v>
      </c>
      <c r="O124" s="81"/>
      <c r="P124" s="214">
        <f>O124*H124</f>
        <v>0</v>
      </c>
      <c r="Q124" s="214">
        <v>0</v>
      </c>
      <c r="R124" s="214">
        <f>Q124*H124</f>
        <v>0</v>
      </c>
      <c r="S124" s="214">
        <v>0</v>
      </c>
      <c r="T124" s="215">
        <f>S124*H124</f>
        <v>0</v>
      </c>
      <c r="U124" s="35"/>
      <c r="V124" s="35"/>
      <c r="W124" s="35"/>
      <c r="X124" s="35"/>
      <c r="Y124" s="35"/>
      <c r="Z124" s="35"/>
      <c r="AA124" s="35"/>
      <c r="AB124" s="35"/>
      <c r="AC124" s="35"/>
      <c r="AD124" s="35"/>
      <c r="AE124" s="35"/>
      <c r="AR124" s="216" t="s">
        <v>180</v>
      </c>
      <c r="AT124" s="216" t="s">
        <v>173</v>
      </c>
      <c r="AU124" s="216" t="s">
        <v>22</v>
      </c>
      <c r="AY124" s="14" t="s">
        <v>172</v>
      </c>
      <c r="BE124" s="217">
        <f>IF(N124="základní",J124,0)</f>
        <v>0</v>
      </c>
      <c r="BF124" s="217">
        <f>IF(N124="snížená",J124,0)</f>
        <v>0</v>
      </c>
      <c r="BG124" s="217">
        <f>IF(N124="zákl. přenesená",J124,0)</f>
        <v>0</v>
      </c>
      <c r="BH124" s="217">
        <f>IF(N124="sníž. přenesená",J124,0)</f>
        <v>0</v>
      </c>
      <c r="BI124" s="217">
        <f>IF(N124="nulová",J124,0)</f>
        <v>0</v>
      </c>
      <c r="BJ124" s="14" t="s">
        <v>22</v>
      </c>
      <c r="BK124" s="217">
        <f>ROUND(I124*H124,2)</f>
        <v>0</v>
      </c>
      <c r="BL124" s="14" t="s">
        <v>180</v>
      </c>
      <c r="BM124" s="216" t="s">
        <v>1333</v>
      </c>
    </row>
    <row r="125" s="2" customFormat="1" ht="16.5" customHeight="1">
      <c r="A125" s="35"/>
      <c r="B125" s="36"/>
      <c r="C125" s="204" t="s">
        <v>335</v>
      </c>
      <c r="D125" s="204" t="s">
        <v>173</v>
      </c>
      <c r="E125" s="205" t="s">
        <v>1334</v>
      </c>
      <c r="F125" s="206" t="s">
        <v>1335</v>
      </c>
      <c r="G125" s="207" t="s">
        <v>955</v>
      </c>
      <c r="H125" s="208">
        <v>1</v>
      </c>
      <c r="I125" s="209"/>
      <c r="J125" s="210">
        <f>ROUND(I125*H125,2)</f>
        <v>0</v>
      </c>
      <c r="K125" s="211"/>
      <c r="L125" s="41"/>
      <c r="M125" s="212" t="s">
        <v>20</v>
      </c>
      <c r="N125" s="213" t="s">
        <v>47</v>
      </c>
      <c r="O125" s="81"/>
      <c r="P125" s="214">
        <f>O125*H125</f>
        <v>0</v>
      </c>
      <c r="Q125" s="214">
        <v>0</v>
      </c>
      <c r="R125" s="214">
        <f>Q125*H125</f>
        <v>0</v>
      </c>
      <c r="S125" s="214">
        <v>0</v>
      </c>
      <c r="T125" s="215">
        <f>S125*H125</f>
        <v>0</v>
      </c>
      <c r="U125" s="35"/>
      <c r="V125" s="35"/>
      <c r="W125" s="35"/>
      <c r="X125" s="35"/>
      <c r="Y125" s="35"/>
      <c r="Z125" s="35"/>
      <c r="AA125" s="35"/>
      <c r="AB125" s="35"/>
      <c r="AC125" s="35"/>
      <c r="AD125" s="35"/>
      <c r="AE125" s="35"/>
      <c r="AR125" s="216" t="s">
        <v>180</v>
      </c>
      <c r="AT125" s="216" t="s">
        <v>173</v>
      </c>
      <c r="AU125" s="216" t="s">
        <v>22</v>
      </c>
      <c r="AY125" s="14" t="s">
        <v>172</v>
      </c>
      <c r="BE125" s="217">
        <f>IF(N125="základní",J125,0)</f>
        <v>0</v>
      </c>
      <c r="BF125" s="217">
        <f>IF(N125="snížená",J125,0)</f>
        <v>0</v>
      </c>
      <c r="BG125" s="217">
        <f>IF(N125="zákl. přenesená",J125,0)</f>
        <v>0</v>
      </c>
      <c r="BH125" s="217">
        <f>IF(N125="sníž. přenesená",J125,0)</f>
        <v>0</v>
      </c>
      <c r="BI125" s="217">
        <f>IF(N125="nulová",J125,0)</f>
        <v>0</v>
      </c>
      <c r="BJ125" s="14" t="s">
        <v>22</v>
      </c>
      <c r="BK125" s="217">
        <f>ROUND(I125*H125,2)</f>
        <v>0</v>
      </c>
      <c r="BL125" s="14" t="s">
        <v>180</v>
      </c>
      <c r="BM125" s="216" t="s">
        <v>1336</v>
      </c>
    </row>
    <row r="126" s="11" customFormat="1" ht="25.92" customHeight="1">
      <c r="A126" s="11"/>
      <c r="B126" s="190"/>
      <c r="C126" s="191"/>
      <c r="D126" s="192" t="s">
        <v>75</v>
      </c>
      <c r="E126" s="193" t="s">
        <v>1337</v>
      </c>
      <c r="F126" s="193" t="s">
        <v>1338</v>
      </c>
      <c r="G126" s="191"/>
      <c r="H126" s="191"/>
      <c r="I126" s="194"/>
      <c r="J126" s="195">
        <f>BK126</f>
        <v>0</v>
      </c>
      <c r="K126" s="191"/>
      <c r="L126" s="196"/>
      <c r="M126" s="197"/>
      <c r="N126" s="198"/>
      <c r="O126" s="198"/>
      <c r="P126" s="199">
        <f>SUM(P127:P132)</f>
        <v>0</v>
      </c>
      <c r="Q126" s="198"/>
      <c r="R126" s="199">
        <f>SUM(R127:R132)</f>
        <v>0</v>
      </c>
      <c r="S126" s="198"/>
      <c r="T126" s="200">
        <f>SUM(T127:T132)</f>
        <v>0</v>
      </c>
      <c r="U126" s="11"/>
      <c r="V126" s="11"/>
      <c r="W126" s="11"/>
      <c r="X126" s="11"/>
      <c r="Y126" s="11"/>
      <c r="Z126" s="11"/>
      <c r="AA126" s="11"/>
      <c r="AB126" s="11"/>
      <c r="AC126" s="11"/>
      <c r="AD126" s="11"/>
      <c r="AE126" s="11"/>
      <c r="AR126" s="201" t="s">
        <v>22</v>
      </c>
      <c r="AT126" s="202" t="s">
        <v>75</v>
      </c>
      <c r="AU126" s="202" t="s">
        <v>76</v>
      </c>
      <c r="AY126" s="201" t="s">
        <v>172</v>
      </c>
      <c r="BK126" s="203">
        <f>SUM(BK127:BK132)</f>
        <v>0</v>
      </c>
    </row>
    <row r="127" s="2" customFormat="1" ht="100.5" customHeight="1">
      <c r="A127" s="35"/>
      <c r="B127" s="36"/>
      <c r="C127" s="204" t="s">
        <v>339</v>
      </c>
      <c r="D127" s="204" t="s">
        <v>173</v>
      </c>
      <c r="E127" s="205" t="s">
        <v>1339</v>
      </c>
      <c r="F127" s="206" t="s">
        <v>1208</v>
      </c>
      <c r="G127" s="207" t="s">
        <v>250</v>
      </c>
      <c r="H127" s="208">
        <v>1</v>
      </c>
      <c r="I127" s="209"/>
      <c r="J127" s="210">
        <f>ROUND(I127*H127,2)</f>
        <v>0</v>
      </c>
      <c r="K127" s="211"/>
      <c r="L127" s="41"/>
      <c r="M127" s="212" t="s">
        <v>20</v>
      </c>
      <c r="N127" s="213" t="s">
        <v>47</v>
      </c>
      <c r="O127" s="81"/>
      <c r="P127" s="214">
        <f>O127*H127</f>
        <v>0</v>
      </c>
      <c r="Q127" s="214">
        <v>0</v>
      </c>
      <c r="R127" s="214">
        <f>Q127*H127</f>
        <v>0</v>
      </c>
      <c r="S127" s="214">
        <v>0</v>
      </c>
      <c r="T127" s="215">
        <f>S127*H127</f>
        <v>0</v>
      </c>
      <c r="U127" s="35"/>
      <c r="V127" s="35"/>
      <c r="W127" s="35"/>
      <c r="X127" s="35"/>
      <c r="Y127" s="35"/>
      <c r="Z127" s="35"/>
      <c r="AA127" s="35"/>
      <c r="AB127" s="35"/>
      <c r="AC127" s="35"/>
      <c r="AD127" s="35"/>
      <c r="AE127" s="35"/>
      <c r="AR127" s="216" t="s">
        <v>589</v>
      </c>
      <c r="AT127" s="216" t="s">
        <v>173</v>
      </c>
      <c r="AU127" s="216" t="s">
        <v>22</v>
      </c>
      <c r="AY127" s="14" t="s">
        <v>172</v>
      </c>
      <c r="BE127" s="217">
        <f>IF(N127="základní",J127,0)</f>
        <v>0</v>
      </c>
      <c r="BF127" s="217">
        <f>IF(N127="snížená",J127,0)</f>
        <v>0</v>
      </c>
      <c r="BG127" s="217">
        <f>IF(N127="zákl. přenesená",J127,0)</f>
        <v>0</v>
      </c>
      <c r="BH127" s="217">
        <f>IF(N127="sníž. přenesená",J127,0)</f>
        <v>0</v>
      </c>
      <c r="BI127" s="217">
        <f>IF(N127="nulová",J127,0)</f>
        <v>0</v>
      </c>
      <c r="BJ127" s="14" t="s">
        <v>22</v>
      </c>
      <c r="BK127" s="217">
        <f>ROUND(I127*H127,2)</f>
        <v>0</v>
      </c>
      <c r="BL127" s="14" t="s">
        <v>589</v>
      </c>
      <c r="BM127" s="216" t="s">
        <v>1340</v>
      </c>
    </row>
    <row r="128" s="2" customFormat="1" ht="33" customHeight="1">
      <c r="A128" s="35"/>
      <c r="B128" s="36"/>
      <c r="C128" s="204" t="s">
        <v>343</v>
      </c>
      <c r="D128" s="204" t="s">
        <v>173</v>
      </c>
      <c r="E128" s="205" t="s">
        <v>1210</v>
      </c>
      <c r="F128" s="206" t="s">
        <v>1211</v>
      </c>
      <c r="G128" s="207" t="s">
        <v>250</v>
      </c>
      <c r="H128" s="208">
        <v>10</v>
      </c>
      <c r="I128" s="209"/>
      <c r="J128" s="210">
        <f>ROUND(I128*H128,2)</f>
        <v>0</v>
      </c>
      <c r="K128" s="211"/>
      <c r="L128" s="41"/>
      <c r="M128" s="212" t="s">
        <v>20</v>
      </c>
      <c r="N128" s="213" t="s">
        <v>47</v>
      </c>
      <c r="O128" s="81"/>
      <c r="P128" s="214">
        <f>O128*H128</f>
        <v>0</v>
      </c>
      <c r="Q128" s="214">
        <v>0</v>
      </c>
      <c r="R128" s="214">
        <f>Q128*H128</f>
        <v>0</v>
      </c>
      <c r="S128" s="214">
        <v>0</v>
      </c>
      <c r="T128" s="215">
        <f>S128*H128</f>
        <v>0</v>
      </c>
      <c r="U128" s="35"/>
      <c r="V128" s="35"/>
      <c r="W128" s="35"/>
      <c r="X128" s="35"/>
      <c r="Y128" s="35"/>
      <c r="Z128" s="35"/>
      <c r="AA128" s="35"/>
      <c r="AB128" s="35"/>
      <c r="AC128" s="35"/>
      <c r="AD128" s="35"/>
      <c r="AE128" s="35"/>
      <c r="AR128" s="216" t="s">
        <v>589</v>
      </c>
      <c r="AT128" s="216" t="s">
        <v>173</v>
      </c>
      <c r="AU128" s="216" t="s">
        <v>22</v>
      </c>
      <c r="AY128" s="14" t="s">
        <v>172</v>
      </c>
      <c r="BE128" s="217">
        <f>IF(N128="základní",J128,0)</f>
        <v>0</v>
      </c>
      <c r="BF128" s="217">
        <f>IF(N128="snížená",J128,0)</f>
        <v>0</v>
      </c>
      <c r="BG128" s="217">
        <f>IF(N128="zákl. přenesená",J128,0)</f>
        <v>0</v>
      </c>
      <c r="BH128" s="217">
        <f>IF(N128="sníž. přenesená",J128,0)</f>
        <v>0</v>
      </c>
      <c r="BI128" s="217">
        <f>IF(N128="nulová",J128,0)</f>
        <v>0</v>
      </c>
      <c r="BJ128" s="14" t="s">
        <v>22</v>
      </c>
      <c r="BK128" s="217">
        <f>ROUND(I128*H128,2)</f>
        <v>0</v>
      </c>
      <c r="BL128" s="14" t="s">
        <v>589</v>
      </c>
      <c r="BM128" s="216" t="s">
        <v>1341</v>
      </c>
    </row>
    <row r="129" s="2" customFormat="1" ht="44.25" customHeight="1">
      <c r="A129" s="35"/>
      <c r="B129" s="36"/>
      <c r="C129" s="204" t="s">
        <v>347</v>
      </c>
      <c r="D129" s="204" t="s">
        <v>173</v>
      </c>
      <c r="E129" s="205" t="s">
        <v>381</v>
      </c>
      <c r="F129" s="206" t="s">
        <v>382</v>
      </c>
      <c r="G129" s="207" t="s">
        <v>383</v>
      </c>
      <c r="H129" s="208">
        <v>40</v>
      </c>
      <c r="I129" s="209"/>
      <c r="J129" s="210">
        <f>ROUND(I129*H129,2)</f>
        <v>0</v>
      </c>
      <c r="K129" s="211"/>
      <c r="L129" s="41"/>
      <c r="M129" s="212" t="s">
        <v>20</v>
      </c>
      <c r="N129" s="213" t="s">
        <v>47</v>
      </c>
      <c r="O129" s="81"/>
      <c r="P129" s="214">
        <f>O129*H129</f>
        <v>0</v>
      </c>
      <c r="Q129" s="214">
        <v>0</v>
      </c>
      <c r="R129" s="214">
        <f>Q129*H129</f>
        <v>0</v>
      </c>
      <c r="S129" s="214">
        <v>0</v>
      </c>
      <c r="T129" s="215">
        <f>S129*H129</f>
        <v>0</v>
      </c>
      <c r="U129" s="35"/>
      <c r="V129" s="35"/>
      <c r="W129" s="35"/>
      <c r="X129" s="35"/>
      <c r="Y129" s="35"/>
      <c r="Z129" s="35"/>
      <c r="AA129" s="35"/>
      <c r="AB129" s="35"/>
      <c r="AC129" s="35"/>
      <c r="AD129" s="35"/>
      <c r="AE129" s="35"/>
      <c r="AR129" s="216" t="s">
        <v>589</v>
      </c>
      <c r="AT129" s="216" t="s">
        <v>173</v>
      </c>
      <c r="AU129" s="216" t="s">
        <v>22</v>
      </c>
      <c r="AY129" s="14" t="s">
        <v>172</v>
      </c>
      <c r="BE129" s="217">
        <f>IF(N129="základní",J129,0)</f>
        <v>0</v>
      </c>
      <c r="BF129" s="217">
        <f>IF(N129="snížená",J129,0)</f>
        <v>0</v>
      </c>
      <c r="BG129" s="217">
        <f>IF(N129="zákl. přenesená",J129,0)</f>
        <v>0</v>
      </c>
      <c r="BH129" s="217">
        <f>IF(N129="sníž. přenesená",J129,0)</f>
        <v>0</v>
      </c>
      <c r="BI129" s="217">
        <f>IF(N129="nulová",J129,0)</f>
        <v>0</v>
      </c>
      <c r="BJ129" s="14" t="s">
        <v>22</v>
      </c>
      <c r="BK129" s="217">
        <f>ROUND(I129*H129,2)</f>
        <v>0</v>
      </c>
      <c r="BL129" s="14" t="s">
        <v>589</v>
      </c>
      <c r="BM129" s="216" t="s">
        <v>1342</v>
      </c>
    </row>
    <row r="130" s="2" customFormat="1" ht="134.25" customHeight="1">
      <c r="A130" s="35"/>
      <c r="B130" s="36"/>
      <c r="C130" s="204" t="s">
        <v>352</v>
      </c>
      <c r="D130" s="204" t="s">
        <v>173</v>
      </c>
      <c r="E130" s="205" t="s">
        <v>1213</v>
      </c>
      <c r="F130" s="206" t="s">
        <v>1214</v>
      </c>
      <c r="G130" s="207" t="s">
        <v>250</v>
      </c>
      <c r="H130" s="208">
        <v>5</v>
      </c>
      <c r="I130" s="209"/>
      <c r="J130" s="210">
        <f>ROUND(I130*H130,2)</f>
        <v>0</v>
      </c>
      <c r="K130" s="211"/>
      <c r="L130" s="41"/>
      <c r="M130" s="212" t="s">
        <v>20</v>
      </c>
      <c r="N130" s="213" t="s">
        <v>47</v>
      </c>
      <c r="O130" s="81"/>
      <c r="P130" s="214">
        <f>O130*H130</f>
        <v>0</v>
      </c>
      <c r="Q130" s="214">
        <v>0</v>
      </c>
      <c r="R130" s="214">
        <f>Q130*H130</f>
        <v>0</v>
      </c>
      <c r="S130" s="214">
        <v>0</v>
      </c>
      <c r="T130" s="215">
        <f>S130*H130</f>
        <v>0</v>
      </c>
      <c r="U130" s="35"/>
      <c r="V130" s="35"/>
      <c r="W130" s="35"/>
      <c r="X130" s="35"/>
      <c r="Y130" s="35"/>
      <c r="Z130" s="35"/>
      <c r="AA130" s="35"/>
      <c r="AB130" s="35"/>
      <c r="AC130" s="35"/>
      <c r="AD130" s="35"/>
      <c r="AE130" s="35"/>
      <c r="AR130" s="216" t="s">
        <v>22</v>
      </c>
      <c r="AT130" s="216" t="s">
        <v>173</v>
      </c>
      <c r="AU130" s="216" t="s">
        <v>22</v>
      </c>
      <c r="AY130" s="14" t="s">
        <v>172</v>
      </c>
      <c r="BE130" s="217">
        <f>IF(N130="základní",J130,0)</f>
        <v>0</v>
      </c>
      <c r="BF130" s="217">
        <f>IF(N130="snížená",J130,0)</f>
        <v>0</v>
      </c>
      <c r="BG130" s="217">
        <f>IF(N130="zákl. přenesená",J130,0)</f>
        <v>0</v>
      </c>
      <c r="BH130" s="217">
        <f>IF(N130="sníž. přenesená",J130,0)</f>
        <v>0</v>
      </c>
      <c r="BI130" s="217">
        <f>IF(N130="nulová",J130,0)</f>
        <v>0</v>
      </c>
      <c r="BJ130" s="14" t="s">
        <v>22</v>
      </c>
      <c r="BK130" s="217">
        <f>ROUND(I130*H130,2)</f>
        <v>0</v>
      </c>
      <c r="BL130" s="14" t="s">
        <v>22</v>
      </c>
      <c r="BM130" s="216" t="s">
        <v>1343</v>
      </c>
    </row>
    <row r="131" s="2" customFormat="1" ht="123" customHeight="1">
      <c r="A131" s="35"/>
      <c r="B131" s="36"/>
      <c r="C131" s="204" t="s">
        <v>356</v>
      </c>
      <c r="D131" s="204" t="s">
        <v>173</v>
      </c>
      <c r="E131" s="205" t="s">
        <v>1344</v>
      </c>
      <c r="F131" s="206" t="s">
        <v>1345</v>
      </c>
      <c r="G131" s="207" t="s">
        <v>250</v>
      </c>
      <c r="H131" s="208">
        <v>2</v>
      </c>
      <c r="I131" s="209"/>
      <c r="J131" s="210">
        <f>ROUND(I131*H131,2)</f>
        <v>0</v>
      </c>
      <c r="K131" s="211"/>
      <c r="L131" s="41"/>
      <c r="M131" s="212" t="s">
        <v>20</v>
      </c>
      <c r="N131" s="213" t="s">
        <v>47</v>
      </c>
      <c r="O131" s="81"/>
      <c r="P131" s="214">
        <f>O131*H131</f>
        <v>0</v>
      </c>
      <c r="Q131" s="214">
        <v>0</v>
      </c>
      <c r="R131" s="214">
        <f>Q131*H131</f>
        <v>0</v>
      </c>
      <c r="S131" s="214">
        <v>0</v>
      </c>
      <c r="T131" s="215">
        <f>S131*H131</f>
        <v>0</v>
      </c>
      <c r="U131" s="35"/>
      <c r="V131" s="35"/>
      <c r="W131" s="35"/>
      <c r="X131" s="35"/>
      <c r="Y131" s="35"/>
      <c r="Z131" s="35"/>
      <c r="AA131" s="35"/>
      <c r="AB131" s="35"/>
      <c r="AC131" s="35"/>
      <c r="AD131" s="35"/>
      <c r="AE131" s="35"/>
      <c r="AR131" s="216" t="s">
        <v>589</v>
      </c>
      <c r="AT131" s="216" t="s">
        <v>173</v>
      </c>
      <c r="AU131" s="216" t="s">
        <v>22</v>
      </c>
      <c r="AY131" s="14" t="s">
        <v>172</v>
      </c>
      <c r="BE131" s="217">
        <f>IF(N131="základní",J131,0)</f>
        <v>0</v>
      </c>
      <c r="BF131" s="217">
        <f>IF(N131="snížená",J131,0)</f>
        <v>0</v>
      </c>
      <c r="BG131" s="217">
        <f>IF(N131="zákl. přenesená",J131,0)</f>
        <v>0</v>
      </c>
      <c r="BH131" s="217">
        <f>IF(N131="sníž. přenesená",J131,0)</f>
        <v>0</v>
      </c>
      <c r="BI131" s="217">
        <f>IF(N131="nulová",J131,0)</f>
        <v>0</v>
      </c>
      <c r="BJ131" s="14" t="s">
        <v>22</v>
      </c>
      <c r="BK131" s="217">
        <f>ROUND(I131*H131,2)</f>
        <v>0</v>
      </c>
      <c r="BL131" s="14" t="s">
        <v>589</v>
      </c>
      <c r="BM131" s="216" t="s">
        <v>1346</v>
      </c>
    </row>
    <row r="132" s="2" customFormat="1" ht="44.25" customHeight="1">
      <c r="A132" s="35"/>
      <c r="B132" s="36"/>
      <c r="C132" s="204" t="s">
        <v>360</v>
      </c>
      <c r="D132" s="204" t="s">
        <v>173</v>
      </c>
      <c r="E132" s="205" t="s">
        <v>1347</v>
      </c>
      <c r="F132" s="206" t="s">
        <v>1348</v>
      </c>
      <c r="G132" s="207" t="s">
        <v>250</v>
      </c>
      <c r="H132" s="208">
        <v>1</v>
      </c>
      <c r="I132" s="209"/>
      <c r="J132" s="210">
        <f>ROUND(I132*H132,2)</f>
        <v>0</v>
      </c>
      <c r="K132" s="211"/>
      <c r="L132" s="41"/>
      <c r="M132" s="229" t="s">
        <v>20</v>
      </c>
      <c r="N132" s="230" t="s">
        <v>47</v>
      </c>
      <c r="O132" s="231"/>
      <c r="P132" s="232">
        <f>O132*H132</f>
        <v>0</v>
      </c>
      <c r="Q132" s="232">
        <v>0</v>
      </c>
      <c r="R132" s="232">
        <f>Q132*H132</f>
        <v>0</v>
      </c>
      <c r="S132" s="232">
        <v>0</v>
      </c>
      <c r="T132" s="233">
        <f>S132*H132</f>
        <v>0</v>
      </c>
      <c r="U132" s="35"/>
      <c r="V132" s="35"/>
      <c r="W132" s="35"/>
      <c r="X132" s="35"/>
      <c r="Y132" s="35"/>
      <c r="Z132" s="35"/>
      <c r="AA132" s="35"/>
      <c r="AB132" s="35"/>
      <c r="AC132" s="35"/>
      <c r="AD132" s="35"/>
      <c r="AE132" s="35"/>
      <c r="AR132" s="216" t="s">
        <v>22</v>
      </c>
      <c r="AT132" s="216" t="s">
        <v>173</v>
      </c>
      <c r="AU132" s="216" t="s">
        <v>22</v>
      </c>
      <c r="AY132" s="14" t="s">
        <v>172</v>
      </c>
      <c r="BE132" s="217">
        <f>IF(N132="základní",J132,0)</f>
        <v>0</v>
      </c>
      <c r="BF132" s="217">
        <f>IF(N132="snížená",J132,0)</f>
        <v>0</v>
      </c>
      <c r="BG132" s="217">
        <f>IF(N132="zákl. přenesená",J132,0)</f>
        <v>0</v>
      </c>
      <c r="BH132" s="217">
        <f>IF(N132="sníž. přenesená",J132,0)</f>
        <v>0</v>
      </c>
      <c r="BI132" s="217">
        <f>IF(N132="nulová",J132,0)</f>
        <v>0</v>
      </c>
      <c r="BJ132" s="14" t="s">
        <v>22</v>
      </c>
      <c r="BK132" s="217">
        <f>ROUND(I132*H132,2)</f>
        <v>0</v>
      </c>
      <c r="BL132" s="14" t="s">
        <v>22</v>
      </c>
      <c r="BM132" s="216" t="s">
        <v>1349</v>
      </c>
    </row>
    <row r="133" s="2" customFormat="1" ht="6.96" customHeight="1">
      <c r="A133" s="35"/>
      <c r="B133" s="56"/>
      <c r="C133" s="57"/>
      <c r="D133" s="57"/>
      <c r="E133" s="57"/>
      <c r="F133" s="57"/>
      <c r="G133" s="57"/>
      <c r="H133" s="57"/>
      <c r="I133" s="57"/>
      <c r="J133" s="57"/>
      <c r="K133" s="57"/>
      <c r="L133" s="41"/>
      <c r="M133" s="35"/>
      <c r="O133" s="35"/>
      <c r="P133" s="35"/>
      <c r="Q133" s="35"/>
      <c r="R133" s="35"/>
      <c r="S133" s="35"/>
      <c r="T133" s="35"/>
      <c r="U133" s="35"/>
      <c r="V133" s="35"/>
      <c r="W133" s="35"/>
      <c r="X133" s="35"/>
      <c r="Y133" s="35"/>
      <c r="Z133" s="35"/>
      <c r="AA133" s="35"/>
      <c r="AB133" s="35"/>
      <c r="AC133" s="35"/>
      <c r="AD133" s="35"/>
      <c r="AE133" s="35"/>
    </row>
  </sheetData>
  <sheetProtection sheet="1" autoFilter="0" formatColumns="0" formatRows="0" objects="1" scenarios="1" spinCount="100000" saltValue="4KRl/eyuscZG1Ut9lAK8V8EJfj2H6LO2VDZsU0X5pgsDmhVfb+R/8knHNfTmNwSSwxjExBhXFNYlwut9dpc5yw==" hashValue="i4m6LIXcy6FF8gtkpn29Pa5xG540ccUTTTfees36OJcEEaGscf1099eTMJsfJMWgUxh7HZ4hijmH3FwlL1A6HQ==" algorithmName="SHA-512" password="CC35"/>
  <autoFilter ref="C81:K132"/>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128</v>
      </c>
    </row>
    <row r="3" hidden="1" s="1" customFormat="1" ht="6.96" customHeight="1">
      <c r="B3" s="136"/>
      <c r="C3" s="137"/>
      <c r="D3" s="137"/>
      <c r="E3" s="137"/>
      <c r="F3" s="137"/>
      <c r="G3" s="137"/>
      <c r="H3" s="137"/>
      <c r="I3" s="137"/>
      <c r="J3" s="137"/>
      <c r="K3" s="137"/>
      <c r="L3" s="17"/>
      <c r="AT3" s="14" t="s">
        <v>84</v>
      </c>
    </row>
    <row r="4" hidden="1" s="1" customFormat="1" ht="24.96" customHeight="1">
      <c r="B4" s="17"/>
      <c r="D4" s="138" t="s">
        <v>147</v>
      </c>
      <c r="L4" s="17"/>
      <c r="M4" s="139" t="s">
        <v>10</v>
      </c>
      <c r="AT4" s="14" t="s">
        <v>4</v>
      </c>
    </row>
    <row r="5" hidden="1" s="1" customFormat="1" ht="6.96" customHeight="1">
      <c r="B5" s="17"/>
      <c r="L5" s="17"/>
    </row>
    <row r="6" hidden="1" s="1" customFormat="1" ht="12" customHeight="1">
      <c r="B6" s="17"/>
      <c r="D6" s="140" t="s">
        <v>17</v>
      </c>
      <c r="L6" s="17"/>
    </row>
    <row r="7" hidden="1" s="1" customFormat="1" ht="16.5" customHeight="1">
      <c r="B7" s="17"/>
      <c r="E7" s="141" t="str">
        <f>'Rekapitulace stavby'!K6</f>
        <v>Oprava SZZ žst. Liteň na trati Zadní Třebáň - Lochovice</v>
      </c>
      <c r="F7" s="140"/>
      <c r="G7" s="140"/>
      <c r="H7" s="140"/>
      <c r="L7" s="17"/>
    </row>
    <row r="8" hidden="1" s="1" customFormat="1" ht="12" customHeight="1">
      <c r="B8" s="17"/>
      <c r="D8" s="140" t="s">
        <v>148</v>
      </c>
      <c r="L8" s="17"/>
    </row>
    <row r="9" hidden="1" s="2" customFormat="1" ht="16.5" customHeight="1">
      <c r="A9" s="35"/>
      <c r="B9" s="41"/>
      <c r="C9" s="35"/>
      <c r="D9" s="35"/>
      <c r="E9" s="141" t="s">
        <v>1350</v>
      </c>
      <c r="F9" s="35"/>
      <c r="G9" s="35"/>
      <c r="H9" s="35"/>
      <c r="I9" s="35"/>
      <c r="J9" s="35"/>
      <c r="K9" s="35"/>
      <c r="L9" s="142"/>
      <c r="S9" s="35"/>
      <c r="T9" s="35"/>
      <c r="U9" s="35"/>
      <c r="V9" s="35"/>
      <c r="W9" s="35"/>
      <c r="X9" s="35"/>
      <c r="Y9" s="35"/>
      <c r="Z9" s="35"/>
      <c r="AA9" s="35"/>
      <c r="AB9" s="35"/>
      <c r="AC9" s="35"/>
      <c r="AD9" s="35"/>
      <c r="AE9" s="35"/>
    </row>
    <row r="10" hidden="1" s="2" customFormat="1" ht="12" customHeight="1">
      <c r="A10" s="35"/>
      <c r="B10" s="41"/>
      <c r="C10" s="35"/>
      <c r="D10" s="140" t="s">
        <v>150</v>
      </c>
      <c r="E10" s="35"/>
      <c r="F10" s="35"/>
      <c r="G10" s="35"/>
      <c r="H10" s="35"/>
      <c r="I10" s="35"/>
      <c r="J10" s="35"/>
      <c r="K10" s="35"/>
      <c r="L10" s="142"/>
      <c r="S10" s="35"/>
      <c r="T10" s="35"/>
      <c r="U10" s="35"/>
      <c r="V10" s="35"/>
      <c r="W10" s="35"/>
      <c r="X10" s="35"/>
      <c r="Y10" s="35"/>
      <c r="Z10" s="35"/>
      <c r="AA10" s="35"/>
      <c r="AB10" s="35"/>
      <c r="AC10" s="35"/>
      <c r="AD10" s="35"/>
      <c r="AE10" s="35"/>
    </row>
    <row r="11" hidden="1" s="2" customFormat="1" ht="16.5" customHeight="1">
      <c r="A11" s="35"/>
      <c r="B11" s="41"/>
      <c r="C11" s="35"/>
      <c r="D11" s="35"/>
      <c r="E11" s="143" t="s">
        <v>1351</v>
      </c>
      <c r="F11" s="35"/>
      <c r="G11" s="35"/>
      <c r="H11" s="35"/>
      <c r="I11" s="35"/>
      <c r="J11" s="35"/>
      <c r="K11" s="35"/>
      <c r="L11" s="142"/>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142"/>
      <c r="S12" s="35"/>
      <c r="T12" s="35"/>
      <c r="U12" s="35"/>
      <c r="V12" s="35"/>
      <c r="W12" s="35"/>
      <c r="X12" s="35"/>
      <c r="Y12" s="35"/>
      <c r="Z12" s="35"/>
      <c r="AA12" s="35"/>
      <c r="AB12" s="35"/>
      <c r="AC12" s="35"/>
      <c r="AD12" s="35"/>
      <c r="AE12" s="35"/>
    </row>
    <row r="13" hidden="1" s="2" customFormat="1" ht="12" customHeight="1">
      <c r="A13" s="35"/>
      <c r="B13" s="41"/>
      <c r="C13" s="35"/>
      <c r="D13" s="140" t="s">
        <v>19</v>
      </c>
      <c r="E13" s="35"/>
      <c r="F13" s="130" t="s">
        <v>20</v>
      </c>
      <c r="G13" s="35"/>
      <c r="H13" s="35"/>
      <c r="I13" s="140" t="s">
        <v>21</v>
      </c>
      <c r="J13" s="130" t="s">
        <v>20</v>
      </c>
      <c r="K13" s="35"/>
      <c r="L13" s="142"/>
      <c r="S13" s="35"/>
      <c r="T13" s="35"/>
      <c r="U13" s="35"/>
      <c r="V13" s="35"/>
      <c r="W13" s="35"/>
      <c r="X13" s="35"/>
      <c r="Y13" s="35"/>
      <c r="Z13" s="35"/>
      <c r="AA13" s="35"/>
      <c r="AB13" s="35"/>
      <c r="AC13" s="35"/>
      <c r="AD13" s="35"/>
      <c r="AE13" s="35"/>
    </row>
    <row r="14" hidden="1" s="2" customFormat="1" ht="12" customHeight="1">
      <c r="A14" s="35"/>
      <c r="B14" s="41"/>
      <c r="C14" s="35"/>
      <c r="D14" s="140" t="s">
        <v>23</v>
      </c>
      <c r="E14" s="35"/>
      <c r="F14" s="130" t="s">
        <v>24</v>
      </c>
      <c r="G14" s="35"/>
      <c r="H14" s="35"/>
      <c r="I14" s="140" t="s">
        <v>25</v>
      </c>
      <c r="J14" s="144" t="str">
        <f>'Rekapitulace stavby'!AN8</f>
        <v>28. 5. 2021</v>
      </c>
      <c r="K14" s="35"/>
      <c r="L14" s="142"/>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142"/>
      <c r="S15" s="35"/>
      <c r="T15" s="35"/>
      <c r="U15" s="35"/>
      <c r="V15" s="35"/>
      <c r="W15" s="35"/>
      <c r="X15" s="35"/>
      <c r="Y15" s="35"/>
      <c r="Z15" s="35"/>
      <c r="AA15" s="35"/>
      <c r="AB15" s="35"/>
      <c r="AC15" s="35"/>
      <c r="AD15" s="35"/>
      <c r="AE15" s="35"/>
    </row>
    <row r="16" hidden="1" s="2" customFormat="1" ht="12" customHeight="1">
      <c r="A16" s="35"/>
      <c r="B16" s="41"/>
      <c r="C16" s="35"/>
      <c r="D16" s="140" t="s">
        <v>29</v>
      </c>
      <c r="E16" s="35"/>
      <c r="F16" s="35"/>
      <c r="G16" s="35"/>
      <c r="H16" s="35"/>
      <c r="I16" s="140" t="s">
        <v>30</v>
      </c>
      <c r="J16" s="130" t="s">
        <v>20</v>
      </c>
      <c r="K16" s="35"/>
      <c r="L16" s="142"/>
      <c r="S16" s="35"/>
      <c r="T16" s="35"/>
      <c r="U16" s="35"/>
      <c r="V16" s="35"/>
      <c r="W16" s="35"/>
      <c r="X16" s="35"/>
      <c r="Y16" s="35"/>
      <c r="Z16" s="35"/>
      <c r="AA16" s="35"/>
      <c r="AB16" s="35"/>
      <c r="AC16" s="35"/>
      <c r="AD16" s="35"/>
      <c r="AE16" s="35"/>
    </row>
    <row r="17" hidden="1" s="2" customFormat="1" ht="18" customHeight="1">
      <c r="A17" s="35"/>
      <c r="B17" s="41"/>
      <c r="C17" s="35"/>
      <c r="D17" s="35"/>
      <c r="E17" s="130" t="s">
        <v>31</v>
      </c>
      <c r="F17" s="35"/>
      <c r="G17" s="35"/>
      <c r="H17" s="35"/>
      <c r="I17" s="140" t="s">
        <v>32</v>
      </c>
      <c r="J17" s="130" t="s">
        <v>20</v>
      </c>
      <c r="K17" s="35"/>
      <c r="L17" s="142"/>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142"/>
      <c r="S18" s="35"/>
      <c r="T18" s="35"/>
      <c r="U18" s="35"/>
      <c r="V18" s="35"/>
      <c r="W18" s="35"/>
      <c r="X18" s="35"/>
      <c r="Y18" s="35"/>
      <c r="Z18" s="35"/>
      <c r="AA18" s="35"/>
      <c r="AB18" s="35"/>
      <c r="AC18" s="35"/>
      <c r="AD18" s="35"/>
      <c r="AE18" s="35"/>
    </row>
    <row r="19" hidden="1" s="2" customFormat="1" ht="12" customHeight="1">
      <c r="A19" s="35"/>
      <c r="B19" s="41"/>
      <c r="C19" s="35"/>
      <c r="D19" s="140" t="s">
        <v>33</v>
      </c>
      <c r="E19" s="35"/>
      <c r="F19" s="35"/>
      <c r="G19" s="35"/>
      <c r="H19" s="35"/>
      <c r="I19" s="140" t="s">
        <v>30</v>
      </c>
      <c r="J19" s="30" t="str">
        <f>'Rekapitulace stavby'!AN13</f>
        <v>Vyplň údaj</v>
      </c>
      <c r="K19" s="35"/>
      <c r="L19" s="142"/>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0" t="s">
        <v>32</v>
      </c>
      <c r="J20" s="30" t="str">
        <f>'Rekapitulace stavby'!AN14</f>
        <v>Vyplň údaj</v>
      </c>
      <c r="K20" s="35"/>
      <c r="L20" s="142"/>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142"/>
      <c r="S21" s="35"/>
      <c r="T21" s="35"/>
      <c r="U21" s="35"/>
      <c r="V21" s="35"/>
      <c r="W21" s="35"/>
      <c r="X21" s="35"/>
      <c r="Y21" s="35"/>
      <c r="Z21" s="35"/>
      <c r="AA21" s="35"/>
      <c r="AB21" s="35"/>
      <c r="AC21" s="35"/>
      <c r="AD21" s="35"/>
      <c r="AE21" s="35"/>
    </row>
    <row r="22" hidden="1" s="2" customFormat="1" ht="12" customHeight="1">
      <c r="A22" s="35"/>
      <c r="B22" s="41"/>
      <c r="C22" s="35"/>
      <c r="D22" s="140" t="s">
        <v>35</v>
      </c>
      <c r="E22" s="35"/>
      <c r="F22" s="35"/>
      <c r="G22" s="35"/>
      <c r="H22" s="35"/>
      <c r="I22" s="140" t="s">
        <v>30</v>
      </c>
      <c r="J22" s="130" t="s">
        <v>20</v>
      </c>
      <c r="K22" s="35"/>
      <c r="L22" s="142"/>
      <c r="S22" s="35"/>
      <c r="T22" s="35"/>
      <c r="U22" s="35"/>
      <c r="V22" s="35"/>
      <c r="W22" s="35"/>
      <c r="X22" s="35"/>
      <c r="Y22" s="35"/>
      <c r="Z22" s="35"/>
      <c r="AA22" s="35"/>
      <c r="AB22" s="35"/>
      <c r="AC22" s="35"/>
      <c r="AD22" s="35"/>
      <c r="AE22" s="35"/>
    </row>
    <row r="23" hidden="1" s="2" customFormat="1" ht="18" customHeight="1">
      <c r="A23" s="35"/>
      <c r="B23" s="41"/>
      <c r="C23" s="35"/>
      <c r="D23" s="35"/>
      <c r="E23" s="130" t="s">
        <v>36</v>
      </c>
      <c r="F23" s="35"/>
      <c r="G23" s="35"/>
      <c r="H23" s="35"/>
      <c r="I23" s="140" t="s">
        <v>32</v>
      </c>
      <c r="J23" s="130" t="s">
        <v>20</v>
      </c>
      <c r="K23" s="35"/>
      <c r="L23" s="142"/>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142"/>
      <c r="S24" s="35"/>
      <c r="T24" s="35"/>
      <c r="U24" s="35"/>
      <c r="V24" s="35"/>
      <c r="W24" s="35"/>
      <c r="X24" s="35"/>
      <c r="Y24" s="35"/>
      <c r="Z24" s="35"/>
      <c r="AA24" s="35"/>
      <c r="AB24" s="35"/>
      <c r="AC24" s="35"/>
      <c r="AD24" s="35"/>
      <c r="AE24" s="35"/>
    </row>
    <row r="25" hidden="1" s="2" customFormat="1" ht="12" customHeight="1">
      <c r="A25" s="35"/>
      <c r="B25" s="41"/>
      <c r="C25" s="35"/>
      <c r="D25" s="140" t="s">
        <v>38</v>
      </c>
      <c r="E25" s="35"/>
      <c r="F25" s="35"/>
      <c r="G25" s="35"/>
      <c r="H25" s="35"/>
      <c r="I25" s="140" t="s">
        <v>30</v>
      </c>
      <c r="J25" s="130" t="s">
        <v>20</v>
      </c>
      <c r="K25" s="35"/>
      <c r="L25" s="142"/>
      <c r="S25" s="35"/>
      <c r="T25" s="35"/>
      <c r="U25" s="35"/>
      <c r="V25" s="35"/>
      <c r="W25" s="35"/>
      <c r="X25" s="35"/>
      <c r="Y25" s="35"/>
      <c r="Z25" s="35"/>
      <c r="AA25" s="35"/>
      <c r="AB25" s="35"/>
      <c r="AC25" s="35"/>
      <c r="AD25" s="35"/>
      <c r="AE25" s="35"/>
    </row>
    <row r="26" hidden="1" s="2" customFormat="1" ht="18" customHeight="1">
      <c r="A26" s="35"/>
      <c r="B26" s="41"/>
      <c r="C26" s="35"/>
      <c r="D26" s="35"/>
      <c r="E26" s="130" t="s">
        <v>39</v>
      </c>
      <c r="F26" s="35"/>
      <c r="G26" s="35"/>
      <c r="H26" s="35"/>
      <c r="I26" s="140" t="s">
        <v>32</v>
      </c>
      <c r="J26" s="130" t="s">
        <v>20</v>
      </c>
      <c r="K26" s="35"/>
      <c r="L26" s="142"/>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142"/>
      <c r="S27" s="35"/>
      <c r="T27" s="35"/>
      <c r="U27" s="35"/>
      <c r="V27" s="35"/>
      <c r="W27" s="35"/>
      <c r="X27" s="35"/>
      <c r="Y27" s="35"/>
      <c r="Z27" s="35"/>
      <c r="AA27" s="35"/>
      <c r="AB27" s="35"/>
      <c r="AC27" s="35"/>
      <c r="AD27" s="35"/>
      <c r="AE27" s="35"/>
    </row>
    <row r="28" hidden="1" s="2" customFormat="1" ht="12" customHeight="1">
      <c r="A28" s="35"/>
      <c r="B28" s="41"/>
      <c r="C28" s="35"/>
      <c r="D28" s="140" t="s">
        <v>40</v>
      </c>
      <c r="E28" s="35"/>
      <c r="F28" s="35"/>
      <c r="G28" s="35"/>
      <c r="H28" s="35"/>
      <c r="I28" s="35"/>
      <c r="J28" s="35"/>
      <c r="K28" s="35"/>
      <c r="L28" s="142"/>
      <c r="S28" s="35"/>
      <c r="T28" s="35"/>
      <c r="U28" s="35"/>
      <c r="V28" s="35"/>
      <c r="W28" s="35"/>
      <c r="X28" s="35"/>
      <c r="Y28" s="35"/>
      <c r="Z28" s="35"/>
      <c r="AA28" s="35"/>
      <c r="AB28" s="35"/>
      <c r="AC28" s="35"/>
      <c r="AD28" s="35"/>
      <c r="AE28" s="35"/>
    </row>
    <row r="29" hidden="1" s="8" customFormat="1" ht="83.25" customHeight="1">
      <c r="A29" s="145"/>
      <c r="B29" s="146"/>
      <c r="C29" s="145"/>
      <c r="D29" s="145"/>
      <c r="E29" s="147" t="s">
        <v>41</v>
      </c>
      <c r="F29" s="147"/>
      <c r="G29" s="147"/>
      <c r="H29" s="147"/>
      <c r="I29" s="145"/>
      <c r="J29" s="145"/>
      <c r="K29" s="145"/>
      <c r="L29" s="148"/>
      <c r="S29" s="145"/>
      <c r="T29" s="145"/>
      <c r="U29" s="145"/>
      <c r="V29" s="145"/>
      <c r="W29" s="145"/>
      <c r="X29" s="145"/>
      <c r="Y29" s="145"/>
      <c r="Z29" s="145"/>
      <c r="AA29" s="145"/>
      <c r="AB29" s="145"/>
      <c r="AC29" s="145"/>
      <c r="AD29" s="145"/>
      <c r="AE29" s="145"/>
    </row>
    <row r="30" hidden="1" s="2" customFormat="1" ht="6.96" customHeight="1">
      <c r="A30" s="35"/>
      <c r="B30" s="41"/>
      <c r="C30" s="35"/>
      <c r="D30" s="35"/>
      <c r="E30" s="35"/>
      <c r="F30" s="35"/>
      <c r="G30" s="35"/>
      <c r="H30" s="35"/>
      <c r="I30" s="35"/>
      <c r="J30" s="35"/>
      <c r="K30" s="35"/>
      <c r="L30" s="142"/>
      <c r="S30" s="35"/>
      <c r="T30" s="35"/>
      <c r="U30" s="35"/>
      <c r="V30" s="35"/>
      <c r="W30" s="35"/>
      <c r="X30" s="35"/>
      <c r="Y30" s="35"/>
      <c r="Z30" s="35"/>
      <c r="AA30" s="35"/>
      <c r="AB30" s="35"/>
      <c r="AC30" s="35"/>
      <c r="AD30" s="35"/>
      <c r="AE30" s="35"/>
    </row>
    <row r="31" hidden="1" s="2" customFormat="1" ht="6.96" customHeight="1">
      <c r="A31" s="35"/>
      <c r="B31" s="41"/>
      <c r="C31" s="35"/>
      <c r="D31" s="149"/>
      <c r="E31" s="149"/>
      <c r="F31" s="149"/>
      <c r="G31" s="149"/>
      <c r="H31" s="149"/>
      <c r="I31" s="149"/>
      <c r="J31" s="149"/>
      <c r="K31" s="149"/>
      <c r="L31" s="142"/>
      <c r="S31" s="35"/>
      <c r="T31" s="35"/>
      <c r="U31" s="35"/>
      <c r="V31" s="35"/>
      <c r="W31" s="35"/>
      <c r="X31" s="35"/>
      <c r="Y31" s="35"/>
      <c r="Z31" s="35"/>
      <c r="AA31" s="35"/>
      <c r="AB31" s="35"/>
      <c r="AC31" s="35"/>
      <c r="AD31" s="35"/>
      <c r="AE31" s="35"/>
    </row>
    <row r="32" hidden="1" s="2" customFormat="1" ht="25.44" customHeight="1">
      <c r="A32" s="35"/>
      <c r="B32" s="41"/>
      <c r="C32" s="35"/>
      <c r="D32" s="150" t="s">
        <v>42</v>
      </c>
      <c r="E32" s="35"/>
      <c r="F32" s="35"/>
      <c r="G32" s="35"/>
      <c r="H32" s="35"/>
      <c r="I32" s="35"/>
      <c r="J32" s="151">
        <f>ROUND(J86, 2)</f>
        <v>0</v>
      </c>
      <c r="K32" s="35"/>
      <c r="L32" s="142"/>
      <c r="S32" s="35"/>
      <c r="T32" s="35"/>
      <c r="U32" s="35"/>
      <c r="V32" s="35"/>
      <c r="W32" s="35"/>
      <c r="X32" s="35"/>
      <c r="Y32" s="35"/>
      <c r="Z32" s="35"/>
      <c r="AA32" s="35"/>
      <c r="AB32" s="35"/>
      <c r="AC32" s="35"/>
      <c r="AD32" s="35"/>
      <c r="AE32" s="35"/>
    </row>
    <row r="33" hidden="1" s="2" customFormat="1" ht="6.96" customHeight="1">
      <c r="A33" s="35"/>
      <c r="B33" s="41"/>
      <c r="C33" s="35"/>
      <c r="D33" s="149"/>
      <c r="E33" s="149"/>
      <c r="F33" s="149"/>
      <c r="G33" s="149"/>
      <c r="H33" s="149"/>
      <c r="I33" s="149"/>
      <c r="J33" s="149"/>
      <c r="K33" s="149"/>
      <c r="L33" s="142"/>
      <c r="S33" s="35"/>
      <c r="T33" s="35"/>
      <c r="U33" s="35"/>
      <c r="V33" s="35"/>
      <c r="W33" s="35"/>
      <c r="X33" s="35"/>
      <c r="Y33" s="35"/>
      <c r="Z33" s="35"/>
      <c r="AA33" s="35"/>
      <c r="AB33" s="35"/>
      <c r="AC33" s="35"/>
      <c r="AD33" s="35"/>
      <c r="AE33" s="35"/>
    </row>
    <row r="34" hidden="1" s="2" customFormat="1" ht="14.4" customHeight="1">
      <c r="A34" s="35"/>
      <c r="B34" s="41"/>
      <c r="C34" s="35"/>
      <c r="D34" s="35"/>
      <c r="E34" s="35"/>
      <c r="F34" s="152" t="s">
        <v>44</v>
      </c>
      <c r="G34" s="35"/>
      <c r="H34" s="35"/>
      <c r="I34" s="152" t="s">
        <v>43</v>
      </c>
      <c r="J34" s="152" t="s">
        <v>45</v>
      </c>
      <c r="K34" s="35"/>
      <c r="L34" s="142"/>
      <c r="S34" s="35"/>
      <c r="T34" s="35"/>
      <c r="U34" s="35"/>
      <c r="V34" s="35"/>
      <c r="W34" s="35"/>
      <c r="X34" s="35"/>
      <c r="Y34" s="35"/>
      <c r="Z34" s="35"/>
      <c r="AA34" s="35"/>
      <c r="AB34" s="35"/>
      <c r="AC34" s="35"/>
      <c r="AD34" s="35"/>
      <c r="AE34" s="35"/>
    </row>
    <row r="35" hidden="1" s="2" customFormat="1" ht="14.4" customHeight="1">
      <c r="A35" s="35"/>
      <c r="B35" s="41"/>
      <c r="C35" s="35"/>
      <c r="D35" s="153" t="s">
        <v>46</v>
      </c>
      <c r="E35" s="140" t="s">
        <v>47</v>
      </c>
      <c r="F35" s="154">
        <f>ROUND((SUM(BE86:BE180)),  2)</f>
        <v>0</v>
      </c>
      <c r="G35" s="35"/>
      <c r="H35" s="35"/>
      <c r="I35" s="155">
        <v>0.20999999999999999</v>
      </c>
      <c r="J35" s="154">
        <f>ROUND(((SUM(BE86:BE180))*I35),  2)</f>
        <v>0</v>
      </c>
      <c r="K35" s="35"/>
      <c r="L35" s="142"/>
      <c r="S35" s="35"/>
      <c r="T35" s="35"/>
      <c r="U35" s="35"/>
      <c r="V35" s="35"/>
      <c r="W35" s="35"/>
      <c r="X35" s="35"/>
      <c r="Y35" s="35"/>
      <c r="Z35" s="35"/>
      <c r="AA35" s="35"/>
      <c r="AB35" s="35"/>
      <c r="AC35" s="35"/>
      <c r="AD35" s="35"/>
      <c r="AE35" s="35"/>
    </row>
    <row r="36" hidden="1" s="2" customFormat="1" ht="14.4" customHeight="1">
      <c r="A36" s="35"/>
      <c r="B36" s="41"/>
      <c r="C36" s="35"/>
      <c r="D36" s="35"/>
      <c r="E36" s="140" t="s">
        <v>48</v>
      </c>
      <c r="F36" s="154">
        <f>ROUND((SUM(BF86:BF180)),  2)</f>
        <v>0</v>
      </c>
      <c r="G36" s="35"/>
      <c r="H36" s="35"/>
      <c r="I36" s="155">
        <v>0.14999999999999999</v>
      </c>
      <c r="J36" s="154">
        <f>ROUND(((SUM(BF86:BF180))*I36),  2)</f>
        <v>0</v>
      </c>
      <c r="K36" s="35"/>
      <c r="L36" s="142"/>
      <c r="S36" s="35"/>
      <c r="T36" s="35"/>
      <c r="U36" s="35"/>
      <c r="V36" s="35"/>
      <c r="W36" s="35"/>
      <c r="X36" s="35"/>
      <c r="Y36" s="35"/>
      <c r="Z36" s="35"/>
      <c r="AA36" s="35"/>
      <c r="AB36" s="35"/>
      <c r="AC36" s="35"/>
      <c r="AD36" s="35"/>
      <c r="AE36" s="35"/>
    </row>
    <row r="37" hidden="1" s="2" customFormat="1" ht="14.4" customHeight="1">
      <c r="A37" s="35"/>
      <c r="B37" s="41"/>
      <c r="C37" s="35"/>
      <c r="D37" s="35"/>
      <c r="E37" s="140" t="s">
        <v>49</v>
      </c>
      <c r="F37" s="154">
        <f>ROUND((SUM(BG86:BG180)),  2)</f>
        <v>0</v>
      </c>
      <c r="G37" s="35"/>
      <c r="H37" s="35"/>
      <c r="I37" s="155">
        <v>0.20999999999999999</v>
      </c>
      <c r="J37" s="154">
        <f>0</f>
        <v>0</v>
      </c>
      <c r="K37" s="35"/>
      <c r="L37" s="142"/>
      <c r="S37" s="35"/>
      <c r="T37" s="35"/>
      <c r="U37" s="35"/>
      <c r="V37" s="35"/>
      <c r="W37" s="35"/>
      <c r="X37" s="35"/>
      <c r="Y37" s="35"/>
      <c r="Z37" s="35"/>
      <c r="AA37" s="35"/>
      <c r="AB37" s="35"/>
      <c r="AC37" s="35"/>
      <c r="AD37" s="35"/>
      <c r="AE37" s="35"/>
    </row>
    <row r="38" hidden="1" s="2" customFormat="1" ht="14.4" customHeight="1">
      <c r="A38" s="35"/>
      <c r="B38" s="41"/>
      <c r="C38" s="35"/>
      <c r="D38" s="35"/>
      <c r="E38" s="140" t="s">
        <v>50</v>
      </c>
      <c r="F38" s="154">
        <f>ROUND((SUM(BH86:BH180)),  2)</f>
        <v>0</v>
      </c>
      <c r="G38" s="35"/>
      <c r="H38" s="35"/>
      <c r="I38" s="155">
        <v>0.14999999999999999</v>
      </c>
      <c r="J38" s="154">
        <f>0</f>
        <v>0</v>
      </c>
      <c r="K38" s="35"/>
      <c r="L38" s="142"/>
      <c r="S38" s="35"/>
      <c r="T38" s="35"/>
      <c r="U38" s="35"/>
      <c r="V38" s="35"/>
      <c r="W38" s="35"/>
      <c r="X38" s="35"/>
      <c r="Y38" s="35"/>
      <c r="Z38" s="35"/>
      <c r="AA38" s="35"/>
      <c r="AB38" s="35"/>
      <c r="AC38" s="35"/>
      <c r="AD38" s="35"/>
      <c r="AE38" s="35"/>
    </row>
    <row r="39" hidden="1" s="2" customFormat="1" ht="14.4" customHeight="1">
      <c r="A39" s="35"/>
      <c r="B39" s="41"/>
      <c r="C39" s="35"/>
      <c r="D39" s="35"/>
      <c r="E39" s="140" t="s">
        <v>51</v>
      </c>
      <c r="F39" s="154">
        <f>ROUND((SUM(BI86:BI180)),  2)</f>
        <v>0</v>
      </c>
      <c r="G39" s="35"/>
      <c r="H39" s="35"/>
      <c r="I39" s="155">
        <v>0</v>
      </c>
      <c r="J39" s="154">
        <f>0</f>
        <v>0</v>
      </c>
      <c r="K39" s="35"/>
      <c r="L39" s="142"/>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142"/>
      <c r="S40" s="35"/>
      <c r="T40" s="35"/>
      <c r="U40" s="35"/>
      <c r="V40" s="35"/>
      <c r="W40" s="35"/>
      <c r="X40" s="35"/>
      <c r="Y40" s="35"/>
      <c r="Z40" s="35"/>
      <c r="AA40" s="35"/>
      <c r="AB40" s="35"/>
      <c r="AC40" s="35"/>
      <c r="AD40" s="35"/>
      <c r="AE40" s="35"/>
    </row>
    <row r="41" hidden="1" s="2" customFormat="1" ht="25.44" customHeight="1">
      <c r="A41" s="35"/>
      <c r="B41" s="41"/>
      <c r="C41" s="156"/>
      <c r="D41" s="157" t="s">
        <v>52</v>
      </c>
      <c r="E41" s="158"/>
      <c r="F41" s="158"/>
      <c r="G41" s="159" t="s">
        <v>53</v>
      </c>
      <c r="H41" s="160" t="s">
        <v>54</v>
      </c>
      <c r="I41" s="158"/>
      <c r="J41" s="161">
        <f>SUM(J32:J39)</f>
        <v>0</v>
      </c>
      <c r="K41" s="162"/>
      <c r="L41" s="142"/>
      <c r="S41" s="35"/>
      <c r="T41" s="35"/>
      <c r="U41" s="35"/>
      <c r="V41" s="35"/>
      <c r="W41" s="35"/>
      <c r="X41" s="35"/>
      <c r="Y41" s="35"/>
      <c r="Z41" s="35"/>
      <c r="AA41" s="35"/>
      <c r="AB41" s="35"/>
      <c r="AC41" s="35"/>
      <c r="AD41" s="35"/>
      <c r="AE41" s="35"/>
    </row>
    <row r="42" hidden="1" s="2" customFormat="1" ht="14.4" customHeight="1">
      <c r="A42" s="35"/>
      <c r="B42" s="163"/>
      <c r="C42" s="164"/>
      <c r="D42" s="164"/>
      <c r="E42" s="164"/>
      <c r="F42" s="164"/>
      <c r="G42" s="164"/>
      <c r="H42" s="164"/>
      <c r="I42" s="164"/>
      <c r="J42" s="164"/>
      <c r="K42" s="164"/>
      <c r="L42" s="142"/>
      <c r="S42" s="35"/>
      <c r="T42" s="35"/>
      <c r="U42" s="35"/>
      <c r="V42" s="35"/>
      <c r="W42" s="35"/>
      <c r="X42" s="35"/>
      <c r="Y42" s="35"/>
      <c r="Z42" s="35"/>
      <c r="AA42" s="35"/>
      <c r="AB42" s="35"/>
      <c r="AC42" s="35"/>
      <c r="AD42" s="35"/>
      <c r="AE42" s="35"/>
    </row>
    <row r="43" hidden="1"/>
    <row r="44" hidden="1"/>
    <row r="45" hidden="1"/>
    <row r="46" s="2" customFormat="1" ht="6.96" customHeight="1">
      <c r="A46" s="35"/>
      <c r="B46" s="165"/>
      <c r="C46" s="166"/>
      <c r="D46" s="166"/>
      <c r="E46" s="166"/>
      <c r="F46" s="166"/>
      <c r="G46" s="166"/>
      <c r="H46" s="166"/>
      <c r="I46" s="166"/>
      <c r="J46" s="166"/>
      <c r="K46" s="166"/>
      <c r="L46" s="142"/>
      <c r="S46" s="35"/>
      <c r="T46" s="35"/>
      <c r="U46" s="35"/>
      <c r="V46" s="35"/>
      <c r="W46" s="35"/>
      <c r="X46" s="35"/>
      <c r="Y46" s="35"/>
      <c r="Z46" s="35"/>
      <c r="AA46" s="35"/>
      <c r="AB46" s="35"/>
      <c r="AC46" s="35"/>
      <c r="AD46" s="35"/>
      <c r="AE46" s="35"/>
    </row>
    <row r="47" s="2" customFormat="1" ht="24.96" customHeight="1">
      <c r="A47" s="35"/>
      <c r="B47" s="36"/>
      <c r="C47" s="20" t="s">
        <v>152</v>
      </c>
      <c r="D47" s="37"/>
      <c r="E47" s="37"/>
      <c r="F47" s="37"/>
      <c r="G47" s="37"/>
      <c r="H47" s="37"/>
      <c r="I47" s="37"/>
      <c r="J47" s="37"/>
      <c r="K47" s="37"/>
      <c r="L47" s="142"/>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2"/>
      <c r="S48" s="35"/>
      <c r="T48" s="35"/>
      <c r="U48" s="35"/>
      <c r="V48" s="35"/>
      <c r="W48" s="35"/>
      <c r="X48" s="35"/>
      <c r="Y48" s="35"/>
      <c r="Z48" s="35"/>
      <c r="AA48" s="35"/>
      <c r="AB48" s="35"/>
      <c r="AC48" s="35"/>
      <c r="AD48" s="35"/>
      <c r="AE48" s="35"/>
    </row>
    <row r="49" s="2" customFormat="1" ht="12" customHeight="1">
      <c r="A49" s="35"/>
      <c r="B49" s="36"/>
      <c r="C49" s="29" t="s">
        <v>17</v>
      </c>
      <c r="D49" s="37"/>
      <c r="E49" s="37"/>
      <c r="F49" s="37"/>
      <c r="G49" s="37"/>
      <c r="H49" s="37"/>
      <c r="I49" s="37"/>
      <c r="J49" s="37"/>
      <c r="K49" s="37"/>
      <c r="L49" s="142"/>
      <c r="S49" s="35"/>
      <c r="T49" s="35"/>
      <c r="U49" s="35"/>
      <c r="V49" s="35"/>
      <c r="W49" s="35"/>
      <c r="X49" s="35"/>
      <c r="Y49" s="35"/>
      <c r="Z49" s="35"/>
      <c r="AA49" s="35"/>
      <c r="AB49" s="35"/>
      <c r="AC49" s="35"/>
      <c r="AD49" s="35"/>
      <c r="AE49" s="35"/>
    </row>
    <row r="50" s="2" customFormat="1" ht="16.5" customHeight="1">
      <c r="A50" s="35"/>
      <c r="B50" s="36"/>
      <c r="C50" s="37"/>
      <c r="D50" s="37"/>
      <c r="E50" s="167" t="str">
        <f>E7</f>
        <v>Oprava SZZ žst. Liteň na trati Zadní Třebáň - Lochovice</v>
      </c>
      <c r="F50" s="29"/>
      <c r="G50" s="29"/>
      <c r="H50" s="29"/>
      <c r="I50" s="37"/>
      <c r="J50" s="37"/>
      <c r="K50" s="37"/>
      <c r="L50" s="142"/>
      <c r="S50" s="35"/>
      <c r="T50" s="35"/>
      <c r="U50" s="35"/>
      <c r="V50" s="35"/>
      <c r="W50" s="35"/>
      <c r="X50" s="35"/>
      <c r="Y50" s="35"/>
      <c r="Z50" s="35"/>
      <c r="AA50" s="35"/>
      <c r="AB50" s="35"/>
      <c r="AC50" s="35"/>
      <c r="AD50" s="35"/>
      <c r="AE50" s="35"/>
    </row>
    <row r="51" s="1" customFormat="1" ht="12" customHeight="1">
      <c r="B51" s="18"/>
      <c r="C51" s="29" t="s">
        <v>148</v>
      </c>
      <c r="D51" s="19"/>
      <c r="E51" s="19"/>
      <c r="F51" s="19"/>
      <c r="G51" s="19"/>
      <c r="H51" s="19"/>
      <c r="I51" s="19"/>
      <c r="J51" s="19"/>
      <c r="K51" s="19"/>
      <c r="L51" s="17"/>
    </row>
    <row r="52" s="2" customFormat="1" ht="16.5" customHeight="1">
      <c r="A52" s="35"/>
      <c r="B52" s="36"/>
      <c r="C52" s="37"/>
      <c r="D52" s="37"/>
      <c r="E52" s="167" t="s">
        <v>1350</v>
      </c>
      <c r="F52" s="37"/>
      <c r="G52" s="37"/>
      <c r="H52" s="37"/>
      <c r="I52" s="37"/>
      <c r="J52" s="37"/>
      <c r="K52" s="37"/>
      <c r="L52" s="142"/>
      <c r="S52" s="35"/>
      <c r="T52" s="35"/>
      <c r="U52" s="35"/>
      <c r="V52" s="35"/>
      <c r="W52" s="35"/>
      <c r="X52" s="35"/>
      <c r="Y52" s="35"/>
      <c r="Z52" s="35"/>
      <c r="AA52" s="35"/>
      <c r="AB52" s="35"/>
      <c r="AC52" s="35"/>
      <c r="AD52" s="35"/>
      <c r="AE52" s="35"/>
    </row>
    <row r="53" s="2" customFormat="1" ht="12" customHeight="1">
      <c r="A53" s="35"/>
      <c r="B53" s="36"/>
      <c r="C53" s="29" t="s">
        <v>150</v>
      </c>
      <c r="D53" s="37"/>
      <c r="E53" s="37"/>
      <c r="F53" s="37"/>
      <c r="G53" s="37"/>
      <c r="H53" s="37"/>
      <c r="I53" s="37"/>
      <c r="J53" s="37"/>
      <c r="K53" s="37"/>
      <c r="L53" s="142"/>
      <c r="S53" s="35"/>
      <c r="T53" s="35"/>
      <c r="U53" s="35"/>
      <c r="V53" s="35"/>
      <c r="W53" s="35"/>
      <c r="X53" s="35"/>
      <c r="Y53" s="35"/>
      <c r="Z53" s="35"/>
      <c r="AA53" s="35"/>
      <c r="AB53" s="35"/>
      <c r="AC53" s="35"/>
      <c r="AD53" s="35"/>
      <c r="AE53" s="35"/>
    </row>
    <row r="54" s="2" customFormat="1" ht="16.5" customHeight="1">
      <c r="A54" s="35"/>
      <c r="B54" s="36"/>
      <c r="C54" s="37"/>
      <c r="D54" s="37"/>
      <c r="E54" s="66" t="str">
        <f>E11</f>
        <v>01 - Oprava EOV (databáze ÚOŽI)</v>
      </c>
      <c r="F54" s="37"/>
      <c r="G54" s="37"/>
      <c r="H54" s="37"/>
      <c r="I54" s="37"/>
      <c r="J54" s="37"/>
      <c r="K54" s="37"/>
      <c r="L54" s="142"/>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2"/>
      <c r="S55" s="35"/>
      <c r="T55" s="35"/>
      <c r="U55" s="35"/>
      <c r="V55" s="35"/>
      <c r="W55" s="35"/>
      <c r="X55" s="35"/>
      <c r="Y55" s="35"/>
      <c r="Z55" s="35"/>
      <c r="AA55" s="35"/>
      <c r="AB55" s="35"/>
      <c r="AC55" s="35"/>
      <c r="AD55" s="35"/>
      <c r="AE55" s="35"/>
    </row>
    <row r="56" s="2" customFormat="1" ht="12" customHeight="1">
      <c r="A56" s="35"/>
      <c r="B56" s="36"/>
      <c r="C56" s="29" t="s">
        <v>23</v>
      </c>
      <c r="D56" s="37"/>
      <c r="E56" s="37"/>
      <c r="F56" s="24" t="str">
        <f>F14</f>
        <v>Liteň</v>
      </c>
      <c r="G56" s="37"/>
      <c r="H56" s="37"/>
      <c r="I56" s="29" t="s">
        <v>25</v>
      </c>
      <c r="J56" s="69" t="str">
        <f>IF(J14="","",J14)</f>
        <v>28. 5. 2021</v>
      </c>
      <c r="K56" s="37"/>
      <c r="L56" s="142"/>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2"/>
      <c r="S57" s="35"/>
      <c r="T57" s="35"/>
      <c r="U57" s="35"/>
      <c r="V57" s="35"/>
      <c r="W57" s="35"/>
      <c r="X57" s="35"/>
      <c r="Y57" s="35"/>
      <c r="Z57" s="35"/>
      <c r="AA57" s="35"/>
      <c r="AB57" s="35"/>
      <c r="AC57" s="35"/>
      <c r="AD57" s="35"/>
      <c r="AE57" s="35"/>
    </row>
    <row r="58" s="2" customFormat="1" ht="15.15" customHeight="1">
      <c r="A58" s="35"/>
      <c r="B58" s="36"/>
      <c r="C58" s="29" t="s">
        <v>29</v>
      </c>
      <c r="D58" s="37"/>
      <c r="E58" s="37"/>
      <c r="F58" s="24" t="str">
        <f>E17</f>
        <v>Jiří Kejkula</v>
      </c>
      <c r="G58" s="37"/>
      <c r="H58" s="37"/>
      <c r="I58" s="29" t="s">
        <v>35</v>
      </c>
      <c r="J58" s="33" t="str">
        <f>E23</f>
        <v>První SaZ Plzeň a.s.</v>
      </c>
      <c r="K58" s="37"/>
      <c r="L58" s="142"/>
      <c r="S58" s="35"/>
      <c r="T58" s="35"/>
      <c r="U58" s="35"/>
      <c r="V58" s="35"/>
      <c r="W58" s="35"/>
      <c r="X58" s="35"/>
      <c r="Y58" s="35"/>
      <c r="Z58" s="35"/>
      <c r="AA58" s="35"/>
      <c r="AB58" s="35"/>
      <c r="AC58" s="35"/>
      <c r="AD58" s="35"/>
      <c r="AE58" s="35"/>
    </row>
    <row r="59" s="2" customFormat="1" ht="15.15" customHeight="1">
      <c r="A59" s="35"/>
      <c r="B59" s="36"/>
      <c r="C59" s="29" t="s">
        <v>33</v>
      </c>
      <c r="D59" s="37"/>
      <c r="E59" s="37"/>
      <c r="F59" s="24" t="str">
        <f>IF(E20="","",E20)</f>
        <v>Vyplň údaj</v>
      </c>
      <c r="G59" s="37"/>
      <c r="H59" s="37"/>
      <c r="I59" s="29" t="s">
        <v>38</v>
      </c>
      <c r="J59" s="33" t="str">
        <f>E26</f>
        <v xml:space="preserve"> Zdeněk Hron</v>
      </c>
      <c r="K59" s="37"/>
      <c r="L59" s="142"/>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2"/>
      <c r="S60" s="35"/>
      <c r="T60" s="35"/>
      <c r="U60" s="35"/>
      <c r="V60" s="35"/>
      <c r="W60" s="35"/>
      <c r="X60" s="35"/>
      <c r="Y60" s="35"/>
      <c r="Z60" s="35"/>
      <c r="AA60" s="35"/>
      <c r="AB60" s="35"/>
      <c r="AC60" s="35"/>
      <c r="AD60" s="35"/>
      <c r="AE60" s="35"/>
    </row>
    <row r="61" s="2" customFormat="1" ht="29.28" customHeight="1">
      <c r="A61" s="35"/>
      <c r="B61" s="36"/>
      <c r="C61" s="168" t="s">
        <v>153</v>
      </c>
      <c r="D61" s="169"/>
      <c r="E61" s="169"/>
      <c r="F61" s="169"/>
      <c r="G61" s="169"/>
      <c r="H61" s="169"/>
      <c r="I61" s="169"/>
      <c r="J61" s="170" t="s">
        <v>154</v>
      </c>
      <c r="K61" s="169"/>
      <c r="L61" s="142"/>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2"/>
      <c r="S62" s="35"/>
      <c r="T62" s="35"/>
      <c r="U62" s="35"/>
      <c r="V62" s="35"/>
      <c r="W62" s="35"/>
      <c r="X62" s="35"/>
      <c r="Y62" s="35"/>
      <c r="Z62" s="35"/>
      <c r="AA62" s="35"/>
      <c r="AB62" s="35"/>
      <c r="AC62" s="35"/>
      <c r="AD62" s="35"/>
      <c r="AE62" s="35"/>
    </row>
    <row r="63" s="2" customFormat="1" ht="22.8" customHeight="1">
      <c r="A63" s="35"/>
      <c r="B63" s="36"/>
      <c r="C63" s="171" t="s">
        <v>74</v>
      </c>
      <c r="D63" s="37"/>
      <c r="E63" s="37"/>
      <c r="F63" s="37"/>
      <c r="G63" s="37"/>
      <c r="H63" s="37"/>
      <c r="I63" s="37"/>
      <c r="J63" s="99">
        <f>J86</f>
        <v>0</v>
      </c>
      <c r="K63" s="37"/>
      <c r="L63" s="142"/>
      <c r="S63" s="35"/>
      <c r="T63" s="35"/>
      <c r="U63" s="35"/>
      <c r="V63" s="35"/>
      <c r="W63" s="35"/>
      <c r="X63" s="35"/>
      <c r="Y63" s="35"/>
      <c r="Z63" s="35"/>
      <c r="AA63" s="35"/>
      <c r="AB63" s="35"/>
      <c r="AC63" s="35"/>
      <c r="AD63" s="35"/>
      <c r="AE63" s="35"/>
      <c r="AU63" s="14" t="s">
        <v>155</v>
      </c>
    </row>
    <row r="64" s="9" customFormat="1" ht="24.96" customHeight="1">
      <c r="A64" s="9"/>
      <c r="B64" s="172"/>
      <c r="C64" s="173"/>
      <c r="D64" s="174" t="s">
        <v>1352</v>
      </c>
      <c r="E64" s="175"/>
      <c r="F64" s="175"/>
      <c r="G64" s="175"/>
      <c r="H64" s="175"/>
      <c r="I64" s="175"/>
      <c r="J64" s="176">
        <f>J87</f>
        <v>0</v>
      </c>
      <c r="K64" s="173"/>
      <c r="L64" s="177"/>
      <c r="S64" s="9"/>
      <c r="T64" s="9"/>
      <c r="U64" s="9"/>
      <c r="V64" s="9"/>
      <c r="W64" s="9"/>
      <c r="X64" s="9"/>
      <c r="Y64" s="9"/>
      <c r="Z64" s="9"/>
      <c r="AA64" s="9"/>
      <c r="AB64" s="9"/>
      <c r="AC64" s="9"/>
      <c r="AD64" s="9"/>
      <c r="AE64" s="9"/>
    </row>
    <row r="65" s="2" customFormat="1" ht="21.84" customHeight="1">
      <c r="A65" s="35"/>
      <c r="B65" s="36"/>
      <c r="C65" s="37"/>
      <c r="D65" s="37"/>
      <c r="E65" s="37"/>
      <c r="F65" s="37"/>
      <c r="G65" s="37"/>
      <c r="H65" s="37"/>
      <c r="I65" s="37"/>
      <c r="J65" s="37"/>
      <c r="K65" s="37"/>
      <c r="L65" s="142"/>
      <c r="S65" s="35"/>
      <c r="T65" s="35"/>
      <c r="U65" s="35"/>
      <c r="V65" s="35"/>
      <c r="W65" s="35"/>
      <c r="X65" s="35"/>
      <c r="Y65" s="35"/>
      <c r="Z65" s="35"/>
      <c r="AA65" s="35"/>
      <c r="AB65" s="35"/>
      <c r="AC65" s="35"/>
      <c r="AD65" s="35"/>
      <c r="AE65" s="35"/>
    </row>
    <row r="66" s="2" customFormat="1" ht="6.96" customHeight="1">
      <c r="A66" s="35"/>
      <c r="B66" s="56"/>
      <c r="C66" s="57"/>
      <c r="D66" s="57"/>
      <c r="E66" s="57"/>
      <c r="F66" s="57"/>
      <c r="G66" s="57"/>
      <c r="H66" s="57"/>
      <c r="I66" s="57"/>
      <c r="J66" s="57"/>
      <c r="K66" s="57"/>
      <c r="L66" s="142"/>
      <c r="S66" s="35"/>
      <c r="T66" s="35"/>
      <c r="U66" s="35"/>
      <c r="V66" s="35"/>
      <c r="W66" s="35"/>
      <c r="X66" s="35"/>
      <c r="Y66" s="35"/>
      <c r="Z66" s="35"/>
      <c r="AA66" s="35"/>
      <c r="AB66" s="35"/>
      <c r="AC66" s="35"/>
      <c r="AD66" s="35"/>
      <c r="AE66" s="35"/>
    </row>
    <row r="70" s="2" customFormat="1" ht="6.96" customHeight="1">
      <c r="A70" s="35"/>
      <c r="B70" s="58"/>
      <c r="C70" s="59"/>
      <c r="D70" s="59"/>
      <c r="E70" s="59"/>
      <c r="F70" s="59"/>
      <c r="G70" s="59"/>
      <c r="H70" s="59"/>
      <c r="I70" s="59"/>
      <c r="J70" s="59"/>
      <c r="K70" s="59"/>
      <c r="L70" s="142"/>
      <c r="S70" s="35"/>
      <c r="T70" s="35"/>
      <c r="U70" s="35"/>
      <c r="V70" s="35"/>
      <c r="W70" s="35"/>
      <c r="X70" s="35"/>
      <c r="Y70" s="35"/>
      <c r="Z70" s="35"/>
      <c r="AA70" s="35"/>
      <c r="AB70" s="35"/>
      <c r="AC70" s="35"/>
      <c r="AD70" s="35"/>
      <c r="AE70" s="35"/>
    </row>
    <row r="71" s="2" customFormat="1" ht="24.96" customHeight="1">
      <c r="A71" s="35"/>
      <c r="B71" s="36"/>
      <c r="C71" s="20" t="s">
        <v>158</v>
      </c>
      <c r="D71" s="37"/>
      <c r="E71" s="37"/>
      <c r="F71" s="37"/>
      <c r="G71" s="37"/>
      <c r="H71" s="37"/>
      <c r="I71" s="37"/>
      <c r="J71" s="37"/>
      <c r="K71" s="37"/>
      <c r="L71" s="142"/>
      <c r="S71" s="35"/>
      <c r="T71" s="35"/>
      <c r="U71" s="35"/>
      <c r="V71" s="35"/>
      <c r="W71" s="35"/>
      <c r="X71" s="35"/>
      <c r="Y71" s="35"/>
      <c r="Z71" s="35"/>
      <c r="AA71" s="35"/>
      <c r="AB71" s="35"/>
      <c r="AC71" s="35"/>
      <c r="AD71" s="35"/>
      <c r="AE71" s="35"/>
    </row>
    <row r="72" s="2" customFormat="1" ht="6.96" customHeight="1">
      <c r="A72" s="35"/>
      <c r="B72" s="36"/>
      <c r="C72" s="37"/>
      <c r="D72" s="37"/>
      <c r="E72" s="37"/>
      <c r="F72" s="37"/>
      <c r="G72" s="37"/>
      <c r="H72" s="37"/>
      <c r="I72" s="37"/>
      <c r="J72" s="37"/>
      <c r="K72" s="37"/>
      <c r="L72" s="142"/>
      <c r="S72" s="35"/>
      <c r="T72" s="35"/>
      <c r="U72" s="35"/>
      <c r="V72" s="35"/>
      <c r="W72" s="35"/>
      <c r="X72" s="35"/>
      <c r="Y72" s="35"/>
      <c r="Z72" s="35"/>
      <c r="AA72" s="35"/>
      <c r="AB72" s="35"/>
      <c r="AC72" s="35"/>
      <c r="AD72" s="35"/>
      <c r="AE72" s="35"/>
    </row>
    <row r="73" s="2" customFormat="1" ht="12" customHeight="1">
      <c r="A73" s="35"/>
      <c r="B73" s="36"/>
      <c r="C73" s="29" t="s">
        <v>17</v>
      </c>
      <c r="D73" s="37"/>
      <c r="E73" s="37"/>
      <c r="F73" s="37"/>
      <c r="G73" s="37"/>
      <c r="H73" s="37"/>
      <c r="I73" s="37"/>
      <c r="J73" s="37"/>
      <c r="K73" s="37"/>
      <c r="L73" s="142"/>
      <c r="S73" s="35"/>
      <c r="T73" s="35"/>
      <c r="U73" s="35"/>
      <c r="V73" s="35"/>
      <c r="W73" s="35"/>
      <c r="X73" s="35"/>
      <c r="Y73" s="35"/>
      <c r="Z73" s="35"/>
      <c r="AA73" s="35"/>
      <c r="AB73" s="35"/>
      <c r="AC73" s="35"/>
      <c r="AD73" s="35"/>
      <c r="AE73" s="35"/>
    </row>
    <row r="74" s="2" customFormat="1" ht="16.5" customHeight="1">
      <c r="A74" s="35"/>
      <c r="B74" s="36"/>
      <c r="C74" s="37"/>
      <c r="D74" s="37"/>
      <c r="E74" s="167" t="str">
        <f>E7</f>
        <v>Oprava SZZ žst. Liteň na trati Zadní Třebáň - Lochovice</v>
      </c>
      <c r="F74" s="29"/>
      <c r="G74" s="29"/>
      <c r="H74" s="29"/>
      <c r="I74" s="37"/>
      <c r="J74" s="37"/>
      <c r="K74" s="37"/>
      <c r="L74" s="142"/>
      <c r="S74" s="35"/>
      <c r="T74" s="35"/>
      <c r="U74" s="35"/>
      <c r="V74" s="35"/>
      <c r="W74" s="35"/>
      <c r="X74" s="35"/>
      <c r="Y74" s="35"/>
      <c r="Z74" s="35"/>
      <c r="AA74" s="35"/>
      <c r="AB74" s="35"/>
      <c r="AC74" s="35"/>
      <c r="AD74" s="35"/>
      <c r="AE74" s="35"/>
    </row>
    <row r="75" s="1" customFormat="1" ht="12" customHeight="1">
      <c r="B75" s="18"/>
      <c r="C75" s="29" t="s">
        <v>148</v>
      </c>
      <c r="D75" s="19"/>
      <c r="E75" s="19"/>
      <c r="F75" s="19"/>
      <c r="G75" s="19"/>
      <c r="H75" s="19"/>
      <c r="I75" s="19"/>
      <c r="J75" s="19"/>
      <c r="K75" s="19"/>
      <c r="L75" s="17"/>
    </row>
    <row r="76" s="2" customFormat="1" ht="16.5" customHeight="1">
      <c r="A76" s="35"/>
      <c r="B76" s="36"/>
      <c r="C76" s="37"/>
      <c r="D76" s="37"/>
      <c r="E76" s="167" t="s">
        <v>1350</v>
      </c>
      <c r="F76" s="37"/>
      <c r="G76" s="37"/>
      <c r="H76" s="37"/>
      <c r="I76" s="37"/>
      <c r="J76" s="37"/>
      <c r="K76" s="37"/>
      <c r="L76" s="142"/>
      <c r="S76" s="35"/>
      <c r="T76" s="35"/>
      <c r="U76" s="35"/>
      <c r="V76" s="35"/>
      <c r="W76" s="35"/>
      <c r="X76" s="35"/>
      <c r="Y76" s="35"/>
      <c r="Z76" s="35"/>
      <c r="AA76" s="35"/>
      <c r="AB76" s="35"/>
      <c r="AC76" s="35"/>
      <c r="AD76" s="35"/>
      <c r="AE76" s="35"/>
    </row>
    <row r="77" s="2" customFormat="1" ht="12" customHeight="1">
      <c r="A77" s="35"/>
      <c r="B77" s="36"/>
      <c r="C77" s="29" t="s">
        <v>150</v>
      </c>
      <c r="D77" s="37"/>
      <c r="E77" s="37"/>
      <c r="F77" s="37"/>
      <c r="G77" s="37"/>
      <c r="H77" s="37"/>
      <c r="I77" s="37"/>
      <c r="J77" s="37"/>
      <c r="K77" s="37"/>
      <c r="L77" s="142"/>
      <c r="S77" s="35"/>
      <c r="T77" s="35"/>
      <c r="U77" s="35"/>
      <c r="V77" s="35"/>
      <c r="W77" s="35"/>
      <c r="X77" s="35"/>
      <c r="Y77" s="35"/>
      <c r="Z77" s="35"/>
      <c r="AA77" s="35"/>
      <c r="AB77" s="35"/>
      <c r="AC77" s="35"/>
      <c r="AD77" s="35"/>
      <c r="AE77" s="35"/>
    </row>
    <row r="78" s="2" customFormat="1" ht="16.5" customHeight="1">
      <c r="A78" s="35"/>
      <c r="B78" s="36"/>
      <c r="C78" s="37"/>
      <c r="D78" s="37"/>
      <c r="E78" s="66" t="str">
        <f>E11</f>
        <v>01 - Oprava EOV (databáze ÚOŽI)</v>
      </c>
      <c r="F78" s="37"/>
      <c r="G78" s="37"/>
      <c r="H78" s="37"/>
      <c r="I78" s="37"/>
      <c r="J78" s="37"/>
      <c r="K78" s="37"/>
      <c r="L78" s="142"/>
      <c r="S78" s="35"/>
      <c r="T78" s="35"/>
      <c r="U78" s="35"/>
      <c r="V78" s="35"/>
      <c r="W78" s="35"/>
      <c r="X78" s="35"/>
      <c r="Y78" s="35"/>
      <c r="Z78" s="35"/>
      <c r="AA78" s="35"/>
      <c r="AB78" s="35"/>
      <c r="AC78" s="35"/>
      <c r="AD78" s="35"/>
      <c r="AE78" s="35"/>
    </row>
    <row r="79" s="2" customFormat="1" ht="6.96" customHeight="1">
      <c r="A79" s="35"/>
      <c r="B79" s="36"/>
      <c r="C79" s="37"/>
      <c r="D79" s="37"/>
      <c r="E79" s="37"/>
      <c r="F79" s="37"/>
      <c r="G79" s="37"/>
      <c r="H79" s="37"/>
      <c r="I79" s="37"/>
      <c r="J79" s="37"/>
      <c r="K79" s="37"/>
      <c r="L79" s="142"/>
      <c r="S79" s="35"/>
      <c r="T79" s="35"/>
      <c r="U79" s="35"/>
      <c r="V79" s="35"/>
      <c r="W79" s="35"/>
      <c r="X79" s="35"/>
      <c r="Y79" s="35"/>
      <c r="Z79" s="35"/>
      <c r="AA79" s="35"/>
      <c r="AB79" s="35"/>
      <c r="AC79" s="35"/>
      <c r="AD79" s="35"/>
      <c r="AE79" s="35"/>
    </row>
    <row r="80" s="2" customFormat="1" ht="12" customHeight="1">
      <c r="A80" s="35"/>
      <c r="B80" s="36"/>
      <c r="C80" s="29" t="s">
        <v>23</v>
      </c>
      <c r="D80" s="37"/>
      <c r="E80" s="37"/>
      <c r="F80" s="24" t="str">
        <f>F14</f>
        <v>Liteň</v>
      </c>
      <c r="G80" s="37"/>
      <c r="H80" s="37"/>
      <c r="I80" s="29" t="s">
        <v>25</v>
      </c>
      <c r="J80" s="69" t="str">
        <f>IF(J14="","",J14)</f>
        <v>28. 5. 2021</v>
      </c>
      <c r="K80" s="37"/>
      <c r="L80" s="142"/>
      <c r="S80" s="35"/>
      <c r="T80" s="35"/>
      <c r="U80" s="35"/>
      <c r="V80" s="35"/>
      <c r="W80" s="35"/>
      <c r="X80" s="35"/>
      <c r="Y80" s="35"/>
      <c r="Z80" s="35"/>
      <c r="AA80" s="35"/>
      <c r="AB80" s="35"/>
      <c r="AC80" s="35"/>
      <c r="AD80" s="35"/>
      <c r="AE80" s="35"/>
    </row>
    <row r="81" s="2" customFormat="1" ht="6.96" customHeight="1">
      <c r="A81" s="35"/>
      <c r="B81" s="36"/>
      <c r="C81" s="37"/>
      <c r="D81" s="37"/>
      <c r="E81" s="37"/>
      <c r="F81" s="37"/>
      <c r="G81" s="37"/>
      <c r="H81" s="37"/>
      <c r="I81" s="37"/>
      <c r="J81" s="37"/>
      <c r="K81" s="37"/>
      <c r="L81" s="142"/>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E17</f>
        <v>Jiří Kejkula</v>
      </c>
      <c r="G82" s="37"/>
      <c r="H82" s="37"/>
      <c r="I82" s="29" t="s">
        <v>35</v>
      </c>
      <c r="J82" s="33" t="str">
        <f>E23</f>
        <v>První SaZ Plzeň a.s.</v>
      </c>
      <c r="K82" s="37"/>
      <c r="L82" s="142"/>
      <c r="S82" s="35"/>
      <c r="T82" s="35"/>
      <c r="U82" s="35"/>
      <c r="V82" s="35"/>
      <c r="W82" s="35"/>
      <c r="X82" s="35"/>
      <c r="Y82" s="35"/>
      <c r="Z82" s="35"/>
      <c r="AA82" s="35"/>
      <c r="AB82" s="35"/>
      <c r="AC82" s="35"/>
      <c r="AD82" s="35"/>
      <c r="AE82" s="35"/>
    </row>
    <row r="83" s="2" customFormat="1" ht="15.15" customHeight="1">
      <c r="A83" s="35"/>
      <c r="B83" s="36"/>
      <c r="C83" s="29" t="s">
        <v>33</v>
      </c>
      <c r="D83" s="37"/>
      <c r="E83" s="37"/>
      <c r="F83" s="24" t="str">
        <f>IF(E20="","",E20)</f>
        <v>Vyplň údaj</v>
      </c>
      <c r="G83" s="37"/>
      <c r="H83" s="37"/>
      <c r="I83" s="29" t="s">
        <v>38</v>
      </c>
      <c r="J83" s="33" t="str">
        <f>E26</f>
        <v xml:space="preserve"> Zdeněk Hron</v>
      </c>
      <c r="K83" s="37"/>
      <c r="L83" s="142"/>
      <c r="S83" s="35"/>
      <c r="T83" s="35"/>
      <c r="U83" s="35"/>
      <c r="V83" s="35"/>
      <c r="W83" s="35"/>
      <c r="X83" s="35"/>
      <c r="Y83" s="35"/>
      <c r="Z83" s="35"/>
      <c r="AA83" s="35"/>
      <c r="AB83" s="35"/>
      <c r="AC83" s="35"/>
      <c r="AD83" s="35"/>
      <c r="AE83" s="35"/>
    </row>
    <row r="84" s="2" customFormat="1" ht="10.32" customHeight="1">
      <c r="A84" s="35"/>
      <c r="B84" s="36"/>
      <c r="C84" s="37"/>
      <c r="D84" s="37"/>
      <c r="E84" s="37"/>
      <c r="F84" s="37"/>
      <c r="G84" s="37"/>
      <c r="H84" s="37"/>
      <c r="I84" s="37"/>
      <c r="J84" s="37"/>
      <c r="K84" s="37"/>
      <c r="L84" s="142"/>
      <c r="S84" s="35"/>
      <c r="T84" s="35"/>
      <c r="U84" s="35"/>
      <c r="V84" s="35"/>
      <c r="W84" s="35"/>
      <c r="X84" s="35"/>
      <c r="Y84" s="35"/>
      <c r="Z84" s="35"/>
      <c r="AA84" s="35"/>
      <c r="AB84" s="35"/>
      <c r="AC84" s="35"/>
      <c r="AD84" s="35"/>
      <c r="AE84" s="35"/>
    </row>
    <row r="85" s="10" customFormat="1" ht="29.28" customHeight="1">
      <c r="A85" s="178"/>
      <c r="B85" s="179"/>
      <c r="C85" s="180" t="s">
        <v>159</v>
      </c>
      <c r="D85" s="181" t="s">
        <v>61</v>
      </c>
      <c r="E85" s="181" t="s">
        <v>57</v>
      </c>
      <c r="F85" s="181" t="s">
        <v>58</v>
      </c>
      <c r="G85" s="181" t="s">
        <v>160</v>
      </c>
      <c r="H85" s="181" t="s">
        <v>161</v>
      </c>
      <c r="I85" s="181" t="s">
        <v>162</v>
      </c>
      <c r="J85" s="182" t="s">
        <v>154</v>
      </c>
      <c r="K85" s="183" t="s">
        <v>163</v>
      </c>
      <c r="L85" s="184"/>
      <c r="M85" s="89" t="s">
        <v>20</v>
      </c>
      <c r="N85" s="90" t="s">
        <v>46</v>
      </c>
      <c r="O85" s="90" t="s">
        <v>164</v>
      </c>
      <c r="P85" s="90" t="s">
        <v>165</v>
      </c>
      <c r="Q85" s="90" t="s">
        <v>166</v>
      </c>
      <c r="R85" s="90" t="s">
        <v>167</v>
      </c>
      <c r="S85" s="90" t="s">
        <v>168</v>
      </c>
      <c r="T85" s="91" t="s">
        <v>169</v>
      </c>
      <c r="U85" s="178"/>
      <c r="V85" s="178"/>
      <c r="W85" s="178"/>
      <c r="X85" s="178"/>
      <c r="Y85" s="178"/>
      <c r="Z85" s="178"/>
      <c r="AA85" s="178"/>
      <c r="AB85" s="178"/>
      <c r="AC85" s="178"/>
      <c r="AD85" s="178"/>
      <c r="AE85" s="178"/>
    </row>
    <row r="86" s="2" customFormat="1" ht="22.8" customHeight="1">
      <c r="A86" s="35"/>
      <c r="B86" s="36"/>
      <c r="C86" s="96" t="s">
        <v>170</v>
      </c>
      <c r="D86" s="37"/>
      <c r="E86" s="37"/>
      <c r="F86" s="37"/>
      <c r="G86" s="37"/>
      <c r="H86" s="37"/>
      <c r="I86" s="37"/>
      <c r="J86" s="185">
        <f>BK86</f>
        <v>0</v>
      </c>
      <c r="K86" s="37"/>
      <c r="L86" s="41"/>
      <c r="M86" s="92"/>
      <c r="N86" s="186"/>
      <c r="O86" s="93"/>
      <c r="P86" s="187">
        <f>P87</f>
        <v>0</v>
      </c>
      <c r="Q86" s="93"/>
      <c r="R86" s="187">
        <f>R87</f>
        <v>0</v>
      </c>
      <c r="S86" s="93"/>
      <c r="T86" s="188">
        <f>T87</f>
        <v>0</v>
      </c>
      <c r="U86" s="35"/>
      <c r="V86" s="35"/>
      <c r="W86" s="35"/>
      <c r="X86" s="35"/>
      <c r="Y86" s="35"/>
      <c r="Z86" s="35"/>
      <c r="AA86" s="35"/>
      <c r="AB86" s="35"/>
      <c r="AC86" s="35"/>
      <c r="AD86" s="35"/>
      <c r="AE86" s="35"/>
      <c r="AT86" s="14" t="s">
        <v>75</v>
      </c>
      <c r="AU86" s="14" t="s">
        <v>155</v>
      </c>
      <c r="BK86" s="189">
        <f>BK87</f>
        <v>0</v>
      </c>
    </row>
    <row r="87" s="11" customFormat="1" ht="25.92" customHeight="1">
      <c r="A87" s="11"/>
      <c r="B87" s="190"/>
      <c r="C87" s="191"/>
      <c r="D87" s="192" t="s">
        <v>75</v>
      </c>
      <c r="E87" s="193" t="s">
        <v>1353</v>
      </c>
      <c r="F87" s="193" t="s">
        <v>1354</v>
      </c>
      <c r="G87" s="191"/>
      <c r="H87" s="191"/>
      <c r="I87" s="194"/>
      <c r="J87" s="195">
        <f>BK87</f>
        <v>0</v>
      </c>
      <c r="K87" s="191"/>
      <c r="L87" s="196"/>
      <c r="M87" s="197"/>
      <c r="N87" s="198"/>
      <c r="O87" s="198"/>
      <c r="P87" s="199">
        <f>SUM(P88:P180)</f>
        <v>0</v>
      </c>
      <c r="Q87" s="198"/>
      <c r="R87" s="199">
        <f>SUM(R88:R180)</f>
        <v>0</v>
      </c>
      <c r="S87" s="198"/>
      <c r="T87" s="200">
        <f>SUM(T88:T180)</f>
        <v>0</v>
      </c>
      <c r="U87" s="11"/>
      <c r="V87" s="11"/>
      <c r="W87" s="11"/>
      <c r="X87" s="11"/>
      <c r="Y87" s="11"/>
      <c r="Z87" s="11"/>
      <c r="AA87" s="11"/>
      <c r="AB87" s="11"/>
      <c r="AC87" s="11"/>
      <c r="AD87" s="11"/>
      <c r="AE87" s="11"/>
      <c r="AR87" s="201" t="s">
        <v>180</v>
      </c>
      <c r="AT87" s="202" t="s">
        <v>75</v>
      </c>
      <c r="AU87" s="202" t="s">
        <v>76</v>
      </c>
      <c r="AY87" s="201" t="s">
        <v>172</v>
      </c>
      <c r="BK87" s="203">
        <f>SUM(BK88:BK180)</f>
        <v>0</v>
      </c>
    </row>
    <row r="88" s="2" customFormat="1" ht="145.5" customHeight="1">
      <c r="A88" s="35"/>
      <c r="B88" s="36"/>
      <c r="C88" s="204" t="s">
        <v>22</v>
      </c>
      <c r="D88" s="204" t="s">
        <v>173</v>
      </c>
      <c r="E88" s="205" t="s">
        <v>1355</v>
      </c>
      <c r="F88" s="206" t="s">
        <v>1356</v>
      </c>
      <c r="G88" s="207" t="s">
        <v>250</v>
      </c>
      <c r="H88" s="208">
        <v>2</v>
      </c>
      <c r="I88" s="209"/>
      <c r="J88" s="210">
        <f>ROUND(I88*H88,2)</f>
        <v>0</v>
      </c>
      <c r="K88" s="211"/>
      <c r="L88" s="41"/>
      <c r="M88" s="212" t="s">
        <v>20</v>
      </c>
      <c r="N88" s="213" t="s">
        <v>47</v>
      </c>
      <c r="O88" s="81"/>
      <c r="P88" s="214">
        <f>O88*H88</f>
        <v>0</v>
      </c>
      <c r="Q88" s="214">
        <v>0</v>
      </c>
      <c r="R88" s="214">
        <f>Q88*H88</f>
        <v>0</v>
      </c>
      <c r="S88" s="214">
        <v>0</v>
      </c>
      <c r="T88" s="215">
        <f>S88*H88</f>
        <v>0</v>
      </c>
      <c r="U88" s="35"/>
      <c r="V88" s="35"/>
      <c r="W88" s="35"/>
      <c r="X88" s="35"/>
      <c r="Y88" s="35"/>
      <c r="Z88" s="35"/>
      <c r="AA88" s="35"/>
      <c r="AB88" s="35"/>
      <c r="AC88" s="35"/>
      <c r="AD88" s="35"/>
      <c r="AE88" s="35"/>
      <c r="AR88" s="216" t="s">
        <v>790</v>
      </c>
      <c r="AT88" s="216" t="s">
        <v>173</v>
      </c>
      <c r="AU88" s="216" t="s">
        <v>22</v>
      </c>
      <c r="AY88" s="14" t="s">
        <v>172</v>
      </c>
      <c r="BE88" s="217">
        <f>IF(N88="základní",J88,0)</f>
        <v>0</v>
      </c>
      <c r="BF88" s="217">
        <f>IF(N88="snížená",J88,0)</f>
        <v>0</v>
      </c>
      <c r="BG88" s="217">
        <f>IF(N88="zákl. přenesená",J88,0)</f>
        <v>0</v>
      </c>
      <c r="BH88" s="217">
        <f>IF(N88="sníž. přenesená",J88,0)</f>
        <v>0</v>
      </c>
      <c r="BI88" s="217">
        <f>IF(N88="nulová",J88,0)</f>
        <v>0</v>
      </c>
      <c r="BJ88" s="14" t="s">
        <v>22</v>
      </c>
      <c r="BK88" s="217">
        <f>ROUND(I88*H88,2)</f>
        <v>0</v>
      </c>
      <c r="BL88" s="14" t="s">
        <v>790</v>
      </c>
      <c r="BM88" s="216" t="s">
        <v>84</v>
      </c>
    </row>
    <row r="89" s="2" customFormat="1" ht="134.25" customHeight="1">
      <c r="A89" s="35"/>
      <c r="B89" s="36"/>
      <c r="C89" s="204" t="s">
        <v>84</v>
      </c>
      <c r="D89" s="204" t="s">
        <v>173</v>
      </c>
      <c r="E89" s="205" t="s">
        <v>1357</v>
      </c>
      <c r="F89" s="206" t="s">
        <v>1358</v>
      </c>
      <c r="G89" s="207" t="s">
        <v>250</v>
      </c>
      <c r="H89" s="208">
        <v>2</v>
      </c>
      <c r="I89" s="209"/>
      <c r="J89" s="210">
        <f>ROUND(I89*H89,2)</f>
        <v>0</v>
      </c>
      <c r="K89" s="211"/>
      <c r="L89" s="41"/>
      <c r="M89" s="212" t="s">
        <v>20</v>
      </c>
      <c r="N89" s="213" t="s">
        <v>47</v>
      </c>
      <c r="O89" s="81"/>
      <c r="P89" s="214">
        <f>O89*H89</f>
        <v>0</v>
      </c>
      <c r="Q89" s="214">
        <v>0</v>
      </c>
      <c r="R89" s="214">
        <f>Q89*H89</f>
        <v>0</v>
      </c>
      <c r="S89" s="214">
        <v>0</v>
      </c>
      <c r="T89" s="215">
        <f>S89*H89</f>
        <v>0</v>
      </c>
      <c r="U89" s="35"/>
      <c r="V89" s="35"/>
      <c r="W89" s="35"/>
      <c r="X89" s="35"/>
      <c r="Y89" s="35"/>
      <c r="Z89" s="35"/>
      <c r="AA89" s="35"/>
      <c r="AB89" s="35"/>
      <c r="AC89" s="35"/>
      <c r="AD89" s="35"/>
      <c r="AE89" s="35"/>
      <c r="AR89" s="216" t="s">
        <v>790</v>
      </c>
      <c r="AT89" s="216" t="s">
        <v>173</v>
      </c>
      <c r="AU89" s="216" t="s">
        <v>22</v>
      </c>
      <c r="AY89" s="14" t="s">
        <v>172</v>
      </c>
      <c r="BE89" s="217">
        <f>IF(N89="základní",J89,0)</f>
        <v>0</v>
      </c>
      <c r="BF89" s="217">
        <f>IF(N89="snížená",J89,0)</f>
        <v>0</v>
      </c>
      <c r="BG89" s="217">
        <f>IF(N89="zákl. přenesená",J89,0)</f>
        <v>0</v>
      </c>
      <c r="BH89" s="217">
        <f>IF(N89="sníž. přenesená",J89,0)</f>
        <v>0</v>
      </c>
      <c r="BI89" s="217">
        <f>IF(N89="nulová",J89,0)</f>
        <v>0</v>
      </c>
      <c r="BJ89" s="14" t="s">
        <v>22</v>
      </c>
      <c r="BK89" s="217">
        <f>ROUND(I89*H89,2)</f>
        <v>0</v>
      </c>
      <c r="BL89" s="14" t="s">
        <v>790</v>
      </c>
      <c r="BM89" s="216" t="s">
        <v>180</v>
      </c>
    </row>
    <row r="90" s="2" customFormat="1" ht="33" customHeight="1">
      <c r="A90" s="35"/>
      <c r="B90" s="36"/>
      <c r="C90" s="218" t="s">
        <v>98</v>
      </c>
      <c r="D90" s="218" t="s">
        <v>202</v>
      </c>
      <c r="E90" s="219" t="s">
        <v>1359</v>
      </c>
      <c r="F90" s="220" t="s">
        <v>1360</v>
      </c>
      <c r="G90" s="221" t="s">
        <v>350</v>
      </c>
      <c r="H90" s="222">
        <v>2</v>
      </c>
      <c r="I90" s="223"/>
      <c r="J90" s="224">
        <f>ROUND(I90*H90,2)</f>
        <v>0</v>
      </c>
      <c r="K90" s="225"/>
      <c r="L90" s="226"/>
      <c r="M90" s="227" t="s">
        <v>20</v>
      </c>
      <c r="N90" s="228" t="s">
        <v>47</v>
      </c>
      <c r="O90" s="81"/>
      <c r="P90" s="214">
        <f>O90*H90</f>
        <v>0</v>
      </c>
      <c r="Q90" s="214">
        <v>0</v>
      </c>
      <c r="R90" s="214">
        <f>Q90*H90</f>
        <v>0</v>
      </c>
      <c r="S90" s="214">
        <v>0</v>
      </c>
      <c r="T90" s="215">
        <f>S90*H90</f>
        <v>0</v>
      </c>
      <c r="U90" s="35"/>
      <c r="V90" s="35"/>
      <c r="W90" s="35"/>
      <c r="X90" s="35"/>
      <c r="Y90" s="35"/>
      <c r="Z90" s="35"/>
      <c r="AA90" s="35"/>
      <c r="AB90" s="35"/>
      <c r="AC90" s="35"/>
      <c r="AD90" s="35"/>
      <c r="AE90" s="35"/>
      <c r="AR90" s="216" t="s">
        <v>790</v>
      </c>
      <c r="AT90" s="216" t="s">
        <v>202</v>
      </c>
      <c r="AU90" s="216" t="s">
        <v>22</v>
      </c>
      <c r="AY90" s="14" t="s">
        <v>172</v>
      </c>
      <c r="BE90" s="217">
        <f>IF(N90="základní",J90,0)</f>
        <v>0</v>
      </c>
      <c r="BF90" s="217">
        <f>IF(N90="snížená",J90,0)</f>
        <v>0</v>
      </c>
      <c r="BG90" s="217">
        <f>IF(N90="zákl. přenesená",J90,0)</f>
        <v>0</v>
      </c>
      <c r="BH90" s="217">
        <f>IF(N90="sníž. přenesená",J90,0)</f>
        <v>0</v>
      </c>
      <c r="BI90" s="217">
        <f>IF(N90="nulová",J90,0)</f>
        <v>0</v>
      </c>
      <c r="BJ90" s="14" t="s">
        <v>22</v>
      </c>
      <c r="BK90" s="217">
        <f>ROUND(I90*H90,2)</f>
        <v>0</v>
      </c>
      <c r="BL90" s="14" t="s">
        <v>790</v>
      </c>
      <c r="BM90" s="216" t="s">
        <v>192</v>
      </c>
    </row>
    <row r="91" s="2" customFormat="1" ht="134.25" customHeight="1">
      <c r="A91" s="35"/>
      <c r="B91" s="36"/>
      <c r="C91" s="204" t="s">
        <v>180</v>
      </c>
      <c r="D91" s="204" t="s">
        <v>173</v>
      </c>
      <c r="E91" s="205" t="s">
        <v>1361</v>
      </c>
      <c r="F91" s="206" t="s">
        <v>1362</v>
      </c>
      <c r="G91" s="207" t="s">
        <v>250</v>
      </c>
      <c r="H91" s="208">
        <v>2</v>
      </c>
      <c r="I91" s="209"/>
      <c r="J91" s="210">
        <f>ROUND(I91*H91,2)</f>
        <v>0</v>
      </c>
      <c r="K91" s="211"/>
      <c r="L91" s="41"/>
      <c r="M91" s="212" t="s">
        <v>20</v>
      </c>
      <c r="N91" s="213" t="s">
        <v>47</v>
      </c>
      <c r="O91" s="81"/>
      <c r="P91" s="214">
        <f>O91*H91</f>
        <v>0</v>
      </c>
      <c r="Q91" s="214">
        <v>0</v>
      </c>
      <c r="R91" s="214">
        <f>Q91*H91</f>
        <v>0</v>
      </c>
      <c r="S91" s="214">
        <v>0</v>
      </c>
      <c r="T91" s="215">
        <f>S91*H91</f>
        <v>0</v>
      </c>
      <c r="U91" s="35"/>
      <c r="V91" s="35"/>
      <c r="W91" s="35"/>
      <c r="X91" s="35"/>
      <c r="Y91" s="35"/>
      <c r="Z91" s="35"/>
      <c r="AA91" s="35"/>
      <c r="AB91" s="35"/>
      <c r="AC91" s="35"/>
      <c r="AD91" s="35"/>
      <c r="AE91" s="35"/>
      <c r="AR91" s="216" t="s">
        <v>790</v>
      </c>
      <c r="AT91" s="216" t="s">
        <v>173</v>
      </c>
      <c r="AU91" s="216" t="s">
        <v>22</v>
      </c>
      <c r="AY91" s="14" t="s">
        <v>172</v>
      </c>
      <c r="BE91" s="217">
        <f>IF(N91="základní",J91,0)</f>
        <v>0</v>
      </c>
      <c r="BF91" s="217">
        <f>IF(N91="snížená",J91,0)</f>
        <v>0</v>
      </c>
      <c r="BG91" s="217">
        <f>IF(N91="zákl. přenesená",J91,0)</f>
        <v>0</v>
      </c>
      <c r="BH91" s="217">
        <f>IF(N91="sníž. přenesená",J91,0)</f>
        <v>0</v>
      </c>
      <c r="BI91" s="217">
        <f>IF(N91="nulová",J91,0)</f>
        <v>0</v>
      </c>
      <c r="BJ91" s="14" t="s">
        <v>22</v>
      </c>
      <c r="BK91" s="217">
        <f>ROUND(I91*H91,2)</f>
        <v>0</v>
      </c>
      <c r="BL91" s="14" t="s">
        <v>790</v>
      </c>
      <c r="BM91" s="216" t="s">
        <v>201</v>
      </c>
    </row>
    <row r="92" s="2" customFormat="1" ht="21.75" customHeight="1">
      <c r="A92" s="35"/>
      <c r="B92" s="36"/>
      <c r="C92" s="204" t="s">
        <v>188</v>
      </c>
      <c r="D92" s="204" t="s">
        <v>173</v>
      </c>
      <c r="E92" s="205" t="s">
        <v>1363</v>
      </c>
      <c r="F92" s="206" t="s">
        <v>1364</v>
      </c>
      <c r="G92" s="207" t="s">
        <v>250</v>
      </c>
      <c r="H92" s="208">
        <v>1</v>
      </c>
      <c r="I92" s="209"/>
      <c r="J92" s="210">
        <f>ROUND(I92*H92,2)</f>
        <v>0</v>
      </c>
      <c r="K92" s="211"/>
      <c r="L92" s="41"/>
      <c r="M92" s="212" t="s">
        <v>20</v>
      </c>
      <c r="N92" s="213" t="s">
        <v>47</v>
      </c>
      <c r="O92" s="81"/>
      <c r="P92" s="214">
        <f>O92*H92</f>
        <v>0</v>
      </c>
      <c r="Q92" s="214">
        <v>0</v>
      </c>
      <c r="R92" s="214">
        <f>Q92*H92</f>
        <v>0</v>
      </c>
      <c r="S92" s="214">
        <v>0</v>
      </c>
      <c r="T92" s="215">
        <f>S92*H92</f>
        <v>0</v>
      </c>
      <c r="U92" s="35"/>
      <c r="V92" s="35"/>
      <c r="W92" s="35"/>
      <c r="X92" s="35"/>
      <c r="Y92" s="35"/>
      <c r="Z92" s="35"/>
      <c r="AA92" s="35"/>
      <c r="AB92" s="35"/>
      <c r="AC92" s="35"/>
      <c r="AD92" s="35"/>
      <c r="AE92" s="35"/>
      <c r="AR92" s="216" t="s">
        <v>790</v>
      </c>
      <c r="AT92" s="216" t="s">
        <v>173</v>
      </c>
      <c r="AU92" s="216" t="s">
        <v>22</v>
      </c>
      <c r="AY92" s="14" t="s">
        <v>172</v>
      </c>
      <c r="BE92" s="217">
        <f>IF(N92="základní",J92,0)</f>
        <v>0</v>
      </c>
      <c r="BF92" s="217">
        <f>IF(N92="snížená",J92,0)</f>
        <v>0</v>
      </c>
      <c r="BG92" s="217">
        <f>IF(N92="zákl. přenesená",J92,0)</f>
        <v>0</v>
      </c>
      <c r="BH92" s="217">
        <f>IF(N92="sníž. přenesená",J92,0)</f>
        <v>0</v>
      </c>
      <c r="BI92" s="217">
        <f>IF(N92="nulová",J92,0)</f>
        <v>0</v>
      </c>
      <c r="BJ92" s="14" t="s">
        <v>22</v>
      </c>
      <c r="BK92" s="217">
        <f>ROUND(I92*H92,2)</f>
        <v>0</v>
      </c>
      <c r="BL92" s="14" t="s">
        <v>790</v>
      </c>
      <c r="BM92" s="216" t="s">
        <v>27</v>
      </c>
    </row>
    <row r="93" s="2" customFormat="1" ht="21.75" customHeight="1">
      <c r="A93" s="35"/>
      <c r="B93" s="36"/>
      <c r="C93" s="218" t="s">
        <v>192</v>
      </c>
      <c r="D93" s="218" t="s">
        <v>202</v>
      </c>
      <c r="E93" s="219" t="s">
        <v>1365</v>
      </c>
      <c r="F93" s="220" t="s">
        <v>1366</v>
      </c>
      <c r="G93" s="221" t="s">
        <v>250</v>
      </c>
      <c r="H93" s="222">
        <v>1</v>
      </c>
      <c r="I93" s="223"/>
      <c r="J93" s="224">
        <f>ROUND(I93*H93,2)</f>
        <v>0</v>
      </c>
      <c r="K93" s="225"/>
      <c r="L93" s="226"/>
      <c r="M93" s="227" t="s">
        <v>20</v>
      </c>
      <c r="N93" s="228" t="s">
        <v>47</v>
      </c>
      <c r="O93" s="81"/>
      <c r="P93" s="214">
        <f>O93*H93</f>
        <v>0</v>
      </c>
      <c r="Q93" s="214">
        <v>0</v>
      </c>
      <c r="R93" s="214">
        <f>Q93*H93</f>
        <v>0</v>
      </c>
      <c r="S93" s="214">
        <v>0</v>
      </c>
      <c r="T93" s="215">
        <f>S93*H93</f>
        <v>0</v>
      </c>
      <c r="U93" s="35"/>
      <c r="V93" s="35"/>
      <c r="W93" s="35"/>
      <c r="X93" s="35"/>
      <c r="Y93" s="35"/>
      <c r="Z93" s="35"/>
      <c r="AA93" s="35"/>
      <c r="AB93" s="35"/>
      <c r="AC93" s="35"/>
      <c r="AD93" s="35"/>
      <c r="AE93" s="35"/>
      <c r="AR93" s="216" t="s">
        <v>790</v>
      </c>
      <c r="AT93" s="216" t="s">
        <v>202</v>
      </c>
      <c r="AU93" s="216" t="s">
        <v>22</v>
      </c>
      <c r="AY93" s="14" t="s">
        <v>172</v>
      </c>
      <c r="BE93" s="217">
        <f>IF(N93="základní",J93,0)</f>
        <v>0</v>
      </c>
      <c r="BF93" s="217">
        <f>IF(N93="snížená",J93,0)</f>
        <v>0</v>
      </c>
      <c r="BG93" s="217">
        <f>IF(N93="zákl. přenesená",J93,0)</f>
        <v>0</v>
      </c>
      <c r="BH93" s="217">
        <f>IF(N93="sníž. přenesená",J93,0)</f>
        <v>0</v>
      </c>
      <c r="BI93" s="217">
        <f>IF(N93="nulová",J93,0)</f>
        <v>0</v>
      </c>
      <c r="BJ93" s="14" t="s">
        <v>22</v>
      </c>
      <c r="BK93" s="217">
        <f>ROUND(I93*H93,2)</f>
        <v>0</v>
      </c>
      <c r="BL93" s="14" t="s">
        <v>790</v>
      </c>
      <c r="BM93" s="216" t="s">
        <v>219</v>
      </c>
    </row>
    <row r="94" s="2" customFormat="1" ht="21.75" customHeight="1">
      <c r="A94" s="35"/>
      <c r="B94" s="36"/>
      <c r="C94" s="204" t="s">
        <v>196</v>
      </c>
      <c r="D94" s="204" t="s">
        <v>173</v>
      </c>
      <c r="E94" s="205" t="s">
        <v>1367</v>
      </c>
      <c r="F94" s="206" t="s">
        <v>1368</v>
      </c>
      <c r="G94" s="207" t="s">
        <v>250</v>
      </c>
      <c r="H94" s="208">
        <v>1</v>
      </c>
      <c r="I94" s="209"/>
      <c r="J94" s="210">
        <f>ROUND(I94*H94,2)</f>
        <v>0</v>
      </c>
      <c r="K94" s="211"/>
      <c r="L94" s="41"/>
      <c r="M94" s="212" t="s">
        <v>20</v>
      </c>
      <c r="N94" s="213" t="s">
        <v>47</v>
      </c>
      <c r="O94" s="81"/>
      <c r="P94" s="214">
        <f>O94*H94</f>
        <v>0</v>
      </c>
      <c r="Q94" s="214">
        <v>0</v>
      </c>
      <c r="R94" s="214">
        <f>Q94*H94</f>
        <v>0</v>
      </c>
      <c r="S94" s="214">
        <v>0</v>
      </c>
      <c r="T94" s="215">
        <f>S94*H94</f>
        <v>0</v>
      </c>
      <c r="U94" s="35"/>
      <c r="V94" s="35"/>
      <c r="W94" s="35"/>
      <c r="X94" s="35"/>
      <c r="Y94" s="35"/>
      <c r="Z94" s="35"/>
      <c r="AA94" s="35"/>
      <c r="AB94" s="35"/>
      <c r="AC94" s="35"/>
      <c r="AD94" s="35"/>
      <c r="AE94" s="35"/>
      <c r="AR94" s="216" t="s">
        <v>790</v>
      </c>
      <c r="AT94" s="216" t="s">
        <v>173</v>
      </c>
      <c r="AU94" s="216" t="s">
        <v>22</v>
      </c>
      <c r="AY94" s="14" t="s">
        <v>172</v>
      </c>
      <c r="BE94" s="217">
        <f>IF(N94="základní",J94,0)</f>
        <v>0</v>
      </c>
      <c r="BF94" s="217">
        <f>IF(N94="snížená",J94,0)</f>
        <v>0</v>
      </c>
      <c r="BG94" s="217">
        <f>IF(N94="zákl. přenesená",J94,0)</f>
        <v>0</v>
      </c>
      <c r="BH94" s="217">
        <f>IF(N94="sníž. přenesená",J94,0)</f>
        <v>0</v>
      </c>
      <c r="BI94" s="217">
        <f>IF(N94="nulová",J94,0)</f>
        <v>0</v>
      </c>
      <c r="BJ94" s="14" t="s">
        <v>22</v>
      </c>
      <c r="BK94" s="217">
        <f>ROUND(I94*H94,2)</f>
        <v>0</v>
      </c>
      <c r="BL94" s="14" t="s">
        <v>790</v>
      </c>
      <c r="BM94" s="216" t="s">
        <v>228</v>
      </c>
    </row>
    <row r="95" s="2" customFormat="1" ht="21.75" customHeight="1">
      <c r="A95" s="35"/>
      <c r="B95" s="36"/>
      <c r="C95" s="218" t="s">
        <v>201</v>
      </c>
      <c r="D95" s="218" t="s">
        <v>202</v>
      </c>
      <c r="E95" s="219" t="s">
        <v>1369</v>
      </c>
      <c r="F95" s="220" t="s">
        <v>1370</v>
      </c>
      <c r="G95" s="221" t="s">
        <v>250</v>
      </c>
      <c r="H95" s="222">
        <v>1</v>
      </c>
      <c r="I95" s="223"/>
      <c r="J95" s="224">
        <f>ROUND(I95*H95,2)</f>
        <v>0</v>
      </c>
      <c r="K95" s="225"/>
      <c r="L95" s="226"/>
      <c r="M95" s="227" t="s">
        <v>20</v>
      </c>
      <c r="N95" s="228" t="s">
        <v>47</v>
      </c>
      <c r="O95" s="81"/>
      <c r="P95" s="214">
        <f>O95*H95</f>
        <v>0</v>
      </c>
      <c r="Q95" s="214">
        <v>0</v>
      </c>
      <c r="R95" s="214">
        <f>Q95*H95</f>
        <v>0</v>
      </c>
      <c r="S95" s="214">
        <v>0</v>
      </c>
      <c r="T95" s="215">
        <f>S95*H95</f>
        <v>0</v>
      </c>
      <c r="U95" s="35"/>
      <c r="V95" s="35"/>
      <c r="W95" s="35"/>
      <c r="X95" s="35"/>
      <c r="Y95" s="35"/>
      <c r="Z95" s="35"/>
      <c r="AA95" s="35"/>
      <c r="AB95" s="35"/>
      <c r="AC95" s="35"/>
      <c r="AD95" s="35"/>
      <c r="AE95" s="35"/>
      <c r="AR95" s="216" t="s">
        <v>790</v>
      </c>
      <c r="AT95" s="216" t="s">
        <v>202</v>
      </c>
      <c r="AU95" s="216" t="s">
        <v>22</v>
      </c>
      <c r="AY95" s="14" t="s">
        <v>172</v>
      </c>
      <c r="BE95" s="217">
        <f>IF(N95="základní",J95,0)</f>
        <v>0</v>
      </c>
      <c r="BF95" s="217">
        <f>IF(N95="snížená",J95,0)</f>
        <v>0</v>
      </c>
      <c r="BG95" s="217">
        <f>IF(N95="zákl. přenesená",J95,0)</f>
        <v>0</v>
      </c>
      <c r="BH95" s="217">
        <f>IF(N95="sníž. přenesená",J95,0)</f>
        <v>0</v>
      </c>
      <c r="BI95" s="217">
        <f>IF(N95="nulová",J95,0)</f>
        <v>0</v>
      </c>
      <c r="BJ95" s="14" t="s">
        <v>22</v>
      </c>
      <c r="BK95" s="217">
        <f>ROUND(I95*H95,2)</f>
        <v>0</v>
      </c>
      <c r="BL95" s="14" t="s">
        <v>790</v>
      </c>
      <c r="BM95" s="216" t="s">
        <v>235</v>
      </c>
    </row>
    <row r="96" s="2" customFormat="1" ht="21.75" customHeight="1">
      <c r="A96" s="35"/>
      <c r="B96" s="36"/>
      <c r="C96" s="204" t="s">
        <v>208</v>
      </c>
      <c r="D96" s="204" t="s">
        <v>173</v>
      </c>
      <c r="E96" s="205" t="s">
        <v>1371</v>
      </c>
      <c r="F96" s="206" t="s">
        <v>1372</v>
      </c>
      <c r="G96" s="207" t="s">
        <v>250</v>
      </c>
      <c r="H96" s="208">
        <v>1</v>
      </c>
      <c r="I96" s="209"/>
      <c r="J96" s="210">
        <f>ROUND(I96*H96,2)</f>
        <v>0</v>
      </c>
      <c r="K96" s="211"/>
      <c r="L96" s="41"/>
      <c r="M96" s="212" t="s">
        <v>20</v>
      </c>
      <c r="N96" s="213" t="s">
        <v>47</v>
      </c>
      <c r="O96" s="81"/>
      <c r="P96" s="214">
        <f>O96*H96</f>
        <v>0</v>
      </c>
      <c r="Q96" s="214">
        <v>0</v>
      </c>
      <c r="R96" s="214">
        <f>Q96*H96</f>
        <v>0</v>
      </c>
      <c r="S96" s="214">
        <v>0</v>
      </c>
      <c r="T96" s="215">
        <f>S96*H96</f>
        <v>0</v>
      </c>
      <c r="U96" s="35"/>
      <c r="V96" s="35"/>
      <c r="W96" s="35"/>
      <c r="X96" s="35"/>
      <c r="Y96" s="35"/>
      <c r="Z96" s="35"/>
      <c r="AA96" s="35"/>
      <c r="AB96" s="35"/>
      <c r="AC96" s="35"/>
      <c r="AD96" s="35"/>
      <c r="AE96" s="35"/>
      <c r="AR96" s="216" t="s">
        <v>790</v>
      </c>
      <c r="AT96" s="216" t="s">
        <v>173</v>
      </c>
      <c r="AU96" s="216" t="s">
        <v>22</v>
      </c>
      <c r="AY96" s="14" t="s">
        <v>172</v>
      </c>
      <c r="BE96" s="217">
        <f>IF(N96="základní",J96,0)</f>
        <v>0</v>
      </c>
      <c r="BF96" s="217">
        <f>IF(N96="snížená",J96,0)</f>
        <v>0</v>
      </c>
      <c r="BG96" s="217">
        <f>IF(N96="zákl. přenesená",J96,0)</f>
        <v>0</v>
      </c>
      <c r="BH96" s="217">
        <f>IF(N96="sníž. přenesená",J96,0)</f>
        <v>0</v>
      </c>
      <c r="BI96" s="217">
        <f>IF(N96="nulová",J96,0)</f>
        <v>0</v>
      </c>
      <c r="BJ96" s="14" t="s">
        <v>22</v>
      </c>
      <c r="BK96" s="217">
        <f>ROUND(I96*H96,2)</f>
        <v>0</v>
      </c>
      <c r="BL96" s="14" t="s">
        <v>790</v>
      </c>
      <c r="BM96" s="216" t="s">
        <v>243</v>
      </c>
    </row>
    <row r="97" s="2" customFormat="1" ht="21.75" customHeight="1">
      <c r="A97" s="35"/>
      <c r="B97" s="36"/>
      <c r="C97" s="218" t="s">
        <v>27</v>
      </c>
      <c r="D97" s="218" t="s">
        <v>202</v>
      </c>
      <c r="E97" s="219" t="s">
        <v>1373</v>
      </c>
      <c r="F97" s="220" t="s">
        <v>1374</v>
      </c>
      <c r="G97" s="221" t="s">
        <v>250</v>
      </c>
      <c r="H97" s="222">
        <v>1</v>
      </c>
      <c r="I97" s="223"/>
      <c r="J97" s="224">
        <f>ROUND(I97*H97,2)</f>
        <v>0</v>
      </c>
      <c r="K97" s="225"/>
      <c r="L97" s="226"/>
      <c r="M97" s="227" t="s">
        <v>20</v>
      </c>
      <c r="N97" s="228" t="s">
        <v>47</v>
      </c>
      <c r="O97" s="81"/>
      <c r="P97" s="214">
        <f>O97*H97</f>
        <v>0</v>
      </c>
      <c r="Q97" s="214">
        <v>0</v>
      </c>
      <c r="R97" s="214">
        <f>Q97*H97</f>
        <v>0</v>
      </c>
      <c r="S97" s="214">
        <v>0</v>
      </c>
      <c r="T97" s="215">
        <f>S97*H97</f>
        <v>0</v>
      </c>
      <c r="U97" s="35"/>
      <c r="V97" s="35"/>
      <c r="W97" s="35"/>
      <c r="X97" s="35"/>
      <c r="Y97" s="35"/>
      <c r="Z97" s="35"/>
      <c r="AA97" s="35"/>
      <c r="AB97" s="35"/>
      <c r="AC97" s="35"/>
      <c r="AD97" s="35"/>
      <c r="AE97" s="35"/>
      <c r="AR97" s="216" t="s">
        <v>790</v>
      </c>
      <c r="AT97" s="216" t="s">
        <v>202</v>
      </c>
      <c r="AU97" s="216" t="s">
        <v>22</v>
      </c>
      <c r="AY97" s="14" t="s">
        <v>172</v>
      </c>
      <c r="BE97" s="217">
        <f>IF(N97="základní",J97,0)</f>
        <v>0</v>
      </c>
      <c r="BF97" s="217">
        <f>IF(N97="snížená",J97,0)</f>
        <v>0</v>
      </c>
      <c r="BG97" s="217">
        <f>IF(N97="zákl. přenesená",J97,0)</f>
        <v>0</v>
      </c>
      <c r="BH97" s="217">
        <f>IF(N97="sníž. přenesená",J97,0)</f>
        <v>0</v>
      </c>
      <c r="BI97" s="217">
        <f>IF(N97="nulová",J97,0)</f>
        <v>0</v>
      </c>
      <c r="BJ97" s="14" t="s">
        <v>22</v>
      </c>
      <c r="BK97" s="217">
        <f>ROUND(I97*H97,2)</f>
        <v>0</v>
      </c>
      <c r="BL97" s="14" t="s">
        <v>790</v>
      </c>
      <c r="BM97" s="216" t="s">
        <v>252</v>
      </c>
    </row>
    <row r="98" s="2" customFormat="1">
      <c r="A98" s="35"/>
      <c r="B98" s="36"/>
      <c r="C98" s="37"/>
      <c r="D98" s="237" t="s">
        <v>455</v>
      </c>
      <c r="E98" s="37"/>
      <c r="F98" s="238" t="s">
        <v>1375</v>
      </c>
      <c r="G98" s="37"/>
      <c r="H98" s="37"/>
      <c r="I98" s="239"/>
      <c r="J98" s="37"/>
      <c r="K98" s="37"/>
      <c r="L98" s="41"/>
      <c r="M98" s="240"/>
      <c r="N98" s="241"/>
      <c r="O98" s="81"/>
      <c r="P98" s="81"/>
      <c r="Q98" s="81"/>
      <c r="R98" s="81"/>
      <c r="S98" s="81"/>
      <c r="T98" s="82"/>
      <c r="U98" s="35"/>
      <c r="V98" s="35"/>
      <c r="W98" s="35"/>
      <c r="X98" s="35"/>
      <c r="Y98" s="35"/>
      <c r="Z98" s="35"/>
      <c r="AA98" s="35"/>
      <c r="AB98" s="35"/>
      <c r="AC98" s="35"/>
      <c r="AD98" s="35"/>
      <c r="AE98" s="35"/>
      <c r="AT98" s="14" t="s">
        <v>455</v>
      </c>
      <c r="AU98" s="14" t="s">
        <v>22</v>
      </c>
    </row>
    <row r="99" s="2" customFormat="1" ht="55.5" customHeight="1">
      <c r="A99" s="35"/>
      <c r="B99" s="36"/>
      <c r="C99" s="204" t="s">
        <v>215</v>
      </c>
      <c r="D99" s="204" t="s">
        <v>173</v>
      </c>
      <c r="E99" s="205" t="s">
        <v>1376</v>
      </c>
      <c r="F99" s="206" t="s">
        <v>1377</v>
      </c>
      <c r="G99" s="207" t="s">
        <v>250</v>
      </c>
      <c r="H99" s="208">
        <v>1</v>
      </c>
      <c r="I99" s="209"/>
      <c r="J99" s="210">
        <f>ROUND(I99*H99,2)</f>
        <v>0</v>
      </c>
      <c r="K99" s="211"/>
      <c r="L99" s="41"/>
      <c r="M99" s="212" t="s">
        <v>20</v>
      </c>
      <c r="N99" s="213" t="s">
        <v>47</v>
      </c>
      <c r="O99" s="81"/>
      <c r="P99" s="214">
        <f>O99*H99</f>
        <v>0</v>
      </c>
      <c r="Q99" s="214">
        <v>0</v>
      </c>
      <c r="R99" s="214">
        <f>Q99*H99</f>
        <v>0</v>
      </c>
      <c r="S99" s="214">
        <v>0</v>
      </c>
      <c r="T99" s="215">
        <f>S99*H99</f>
        <v>0</v>
      </c>
      <c r="U99" s="35"/>
      <c r="V99" s="35"/>
      <c r="W99" s="35"/>
      <c r="X99" s="35"/>
      <c r="Y99" s="35"/>
      <c r="Z99" s="35"/>
      <c r="AA99" s="35"/>
      <c r="AB99" s="35"/>
      <c r="AC99" s="35"/>
      <c r="AD99" s="35"/>
      <c r="AE99" s="35"/>
      <c r="AR99" s="216" t="s">
        <v>790</v>
      </c>
      <c r="AT99" s="216" t="s">
        <v>173</v>
      </c>
      <c r="AU99" s="216" t="s">
        <v>22</v>
      </c>
      <c r="AY99" s="14" t="s">
        <v>172</v>
      </c>
      <c r="BE99" s="217">
        <f>IF(N99="základní",J99,0)</f>
        <v>0</v>
      </c>
      <c r="BF99" s="217">
        <f>IF(N99="snížená",J99,0)</f>
        <v>0</v>
      </c>
      <c r="BG99" s="217">
        <f>IF(N99="zákl. přenesená",J99,0)</f>
        <v>0</v>
      </c>
      <c r="BH99" s="217">
        <f>IF(N99="sníž. přenesená",J99,0)</f>
        <v>0</v>
      </c>
      <c r="BI99" s="217">
        <f>IF(N99="nulová",J99,0)</f>
        <v>0</v>
      </c>
      <c r="BJ99" s="14" t="s">
        <v>22</v>
      </c>
      <c r="BK99" s="217">
        <f>ROUND(I99*H99,2)</f>
        <v>0</v>
      </c>
      <c r="BL99" s="14" t="s">
        <v>790</v>
      </c>
      <c r="BM99" s="216" t="s">
        <v>259</v>
      </c>
    </row>
    <row r="100" s="2" customFormat="1">
      <c r="A100" s="35"/>
      <c r="B100" s="36"/>
      <c r="C100" s="37"/>
      <c r="D100" s="237" t="s">
        <v>455</v>
      </c>
      <c r="E100" s="37"/>
      <c r="F100" s="238" t="s">
        <v>1378</v>
      </c>
      <c r="G100" s="37"/>
      <c r="H100" s="37"/>
      <c r="I100" s="239"/>
      <c r="J100" s="37"/>
      <c r="K100" s="37"/>
      <c r="L100" s="41"/>
      <c r="M100" s="240"/>
      <c r="N100" s="241"/>
      <c r="O100" s="81"/>
      <c r="P100" s="81"/>
      <c r="Q100" s="81"/>
      <c r="R100" s="81"/>
      <c r="S100" s="81"/>
      <c r="T100" s="82"/>
      <c r="U100" s="35"/>
      <c r="V100" s="35"/>
      <c r="W100" s="35"/>
      <c r="X100" s="35"/>
      <c r="Y100" s="35"/>
      <c r="Z100" s="35"/>
      <c r="AA100" s="35"/>
      <c r="AB100" s="35"/>
      <c r="AC100" s="35"/>
      <c r="AD100" s="35"/>
      <c r="AE100" s="35"/>
      <c r="AT100" s="14" t="s">
        <v>455</v>
      </c>
      <c r="AU100" s="14" t="s">
        <v>22</v>
      </c>
    </row>
    <row r="101" s="2" customFormat="1" ht="44.25" customHeight="1">
      <c r="A101" s="35"/>
      <c r="B101" s="36"/>
      <c r="C101" s="204" t="s">
        <v>219</v>
      </c>
      <c r="D101" s="204" t="s">
        <v>173</v>
      </c>
      <c r="E101" s="205" t="s">
        <v>1379</v>
      </c>
      <c r="F101" s="206" t="s">
        <v>1380</v>
      </c>
      <c r="G101" s="207" t="s">
        <v>1381</v>
      </c>
      <c r="H101" s="208">
        <v>260</v>
      </c>
      <c r="I101" s="209"/>
      <c r="J101" s="210">
        <f>ROUND(I101*H101,2)</f>
        <v>0</v>
      </c>
      <c r="K101" s="211"/>
      <c r="L101" s="41"/>
      <c r="M101" s="212" t="s">
        <v>20</v>
      </c>
      <c r="N101" s="213" t="s">
        <v>47</v>
      </c>
      <c r="O101" s="81"/>
      <c r="P101" s="214">
        <f>O101*H101</f>
        <v>0</v>
      </c>
      <c r="Q101" s="214">
        <v>0</v>
      </c>
      <c r="R101" s="214">
        <f>Q101*H101</f>
        <v>0</v>
      </c>
      <c r="S101" s="214">
        <v>0</v>
      </c>
      <c r="T101" s="215">
        <f>S101*H101</f>
        <v>0</v>
      </c>
      <c r="U101" s="35"/>
      <c r="V101" s="35"/>
      <c r="W101" s="35"/>
      <c r="X101" s="35"/>
      <c r="Y101" s="35"/>
      <c r="Z101" s="35"/>
      <c r="AA101" s="35"/>
      <c r="AB101" s="35"/>
      <c r="AC101" s="35"/>
      <c r="AD101" s="35"/>
      <c r="AE101" s="35"/>
      <c r="AR101" s="216" t="s">
        <v>790</v>
      </c>
      <c r="AT101" s="216" t="s">
        <v>173</v>
      </c>
      <c r="AU101" s="216" t="s">
        <v>22</v>
      </c>
      <c r="AY101" s="14" t="s">
        <v>172</v>
      </c>
      <c r="BE101" s="217">
        <f>IF(N101="základní",J101,0)</f>
        <v>0</v>
      </c>
      <c r="BF101" s="217">
        <f>IF(N101="snížená",J101,0)</f>
        <v>0</v>
      </c>
      <c r="BG101" s="217">
        <f>IF(N101="zákl. přenesená",J101,0)</f>
        <v>0</v>
      </c>
      <c r="BH101" s="217">
        <f>IF(N101="sníž. přenesená",J101,0)</f>
        <v>0</v>
      </c>
      <c r="BI101" s="217">
        <f>IF(N101="nulová",J101,0)</f>
        <v>0</v>
      </c>
      <c r="BJ101" s="14" t="s">
        <v>22</v>
      </c>
      <c r="BK101" s="217">
        <f>ROUND(I101*H101,2)</f>
        <v>0</v>
      </c>
      <c r="BL101" s="14" t="s">
        <v>790</v>
      </c>
      <c r="BM101" s="216" t="s">
        <v>267</v>
      </c>
    </row>
    <row r="102" s="2" customFormat="1">
      <c r="A102" s="35"/>
      <c r="B102" s="36"/>
      <c r="C102" s="37"/>
      <c r="D102" s="237" t="s">
        <v>455</v>
      </c>
      <c r="E102" s="37"/>
      <c r="F102" s="238" t="s">
        <v>1382</v>
      </c>
      <c r="G102" s="37"/>
      <c r="H102" s="37"/>
      <c r="I102" s="239"/>
      <c r="J102" s="37"/>
      <c r="K102" s="37"/>
      <c r="L102" s="41"/>
      <c r="M102" s="240"/>
      <c r="N102" s="241"/>
      <c r="O102" s="81"/>
      <c r="P102" s="81"/>
      <c r="Q102" s="81"/>
      <c r="R102" s="81"/>
      <c r="S102" s="81"/>
      <c r="T102" s="82"/>
      <c r="U102" s="35"/>
      <c r="V102" s="35"/>
      <c r="W102" s="35"/>
      <c r="X102" s="35"/>
      <c r="Y102" s="35"/>
      <c r="Z102" s="35"/>
      <c r="AA102" s="35"/>
      <c r="AB102" s="35"/>
      <c r="AC102" s="35"/>
      <c r="AD102" s="35"/>
      <c r="AE102" s="35"/>
      <c r="AT102" s="14" t="s">
        <v>455</v>
      </c>
      <c r="AU102" s="14" t="s">
        <v>22</v>
      </c>
    </row>
    <row r="103" s="2" customFormat="1" ht="44.25" customHeight="1">
      <c r="A103" s="35"/>
      <c r="B103" s="36"/>
      <c r="C103" s="218" t="s">
        <v>223</v>
      </c>
      <c r="D103" s="218" t="s">
        <v>202</v>
      </c>
      <c r="E103" s="219" t="s">
        <v>1383</v>
      </c>
      <c r="F103" s="220" t="s">
        <v>1384</v>
      </c>
      <c r="G103" s="221" t="s">
        <v>250</v>
      </c>
      <c r="H103" s="222">
        <v>1</v>
      </c>
      <c r="I103" s="223"/>
      <c r="J103" s="224">
        <f>ROUND(I103*H103,2)</f>
        <v>0</v>
      </c>
      <c r="K103" s="225"/>
      <c r="L103" s="226"/>
      <c r="M103" s="227" t="s">
        <v>20</v>
      </c>
      <c r="N103" s="228" t="s">
        <v>47</v>
      </c>
      <c r="O103" s="81"/>
      <c r="P103" s="214">
        <f>O103*H103</f>
        <v>0</v>
      </c>
      <c r="Q103" s="214">
        <v>0</v>
      </c>
      <c r="R103" s="214">
        <f>Q103*H103</f>
        <v>0</v>
      </c>
      <c r="S103" s="214">
        <v>0</v>
      </c>
      <c r="T103" s="215">
        <f>S103*H103</f>
        <v>0</v>
      </c>
      <c r="U103" s="35"/>
      <c r="V103" s="35"/>
      <c r="W103" s="35"/>
      <c r="X103" s="35"/>
      <c r="Y103" s="35"/>
      <c r="Z103" s="35"/>
      <c r="AA103" s="35"/>
      <c r="AB103" s="35"/>
      <c r="AC103" s="35"/>
      <c r="AD103" s="35"/>
      <c r="AE103" s="35"/>
      <c r="AR103" s="216" t="s">
        <v>790</v>
      </c>
      <c r="AT103" s="216" t="s">
        <v>202</v>
      </c>
      <c r="AU103" s="216" t="s">
        <v>22</v>
      </c>
      <c r="AY103" s="14" t="s">
        <v>172</v>
      </c>
      <c r="BE103" s="217">
        <f>IF(N103="základní",J103,0)</f>
        <v>0</v>
      </c>
      <c r="BF103" s="217">
        <f>IF(N103="snížená",J103,0)</f>
        <v>0</v>
      </c>
      <c r="BG103" s="217">
        <f>IF(N103="zákl. přenesená",J103,0)</f>
        <v>0</v>
      </c>
      <c r="BH103" s="217">
        <f>IF(N103="sníž. přenesená",J103,0)</f>
        <v>0</v>
      </c>
      <c r="BI103" s="217">
        <f>IF(N103="nulová",J103,0)</f>
        <v>0</v>
      </c>
      <c r="BJ103" s="14" t="s">
        <v>22</v>
      </c>
      <c r="BK103" s="217">
        <f>ROUND(I103*H103,2)</f>
        <v>0</v>
      </c>
      <c r="BL103" s="14" t="s">
        <v>790</v>
      </c>
      <c r="BM103" s="216" t="s">
        <v>275</v>
      </c>
    </row>
    <row r="104" s="2" customFormat="1" ht="33" customHeight="1">
      <c r="A104" s="35"/>
      <c r="B104" s="36"/>
      <c r="C104" s="218" t="s">
        <v>228</v>
      </c>
      <c r="D104" s="218" t="s">
        <v>202</v>
      </c>
      <c r="E104" s="219" t="s">
        <v>1385</v>
      </c>
      <c r="F104" s="220" t="s">
        <v>1386</v>
      </c>
      <c r="G104" s="221" t="s">
        <v>250</v>
      </c>
      <c r="H104" s="222">
        <v>1</v>
      </c>
      <c r="I104" s="223"/>
      <c r="J104" s="224">
        <f>ROUND(I104*H104,2)</f>
        <v>0</v>
      </c>
      <c r="K104" s="225"/>
      <c r="L104" s="226"/>
      <c r="M104" s="227" t="s">
        <v>20</v>
      </c>
      <c r="N104" s="228" t="s">
        <v>47</v>
      </c>
      <c r="O104" s="81"/>
      <c r="P104" s="214">
        <f>O104*H104</f>
        <v>0</v>
      </c>
      <c r="Q104" s="214">
        <v>0</v>
      </c>
      <c r="R104" s="214">
        <f>Q104*H104</f>
        <v>0</v>
      </c>
      <c r="S104" s="214">
        <v>0</v>
      </c>
      <c r="T104" s="215">
        <f>S104*H104</f>
        <v>0</v>
      </c>
      <c r="U104" s="35"/>
      <c r="V104" s="35"/>
      <c r="W104" s="35"/>
      <c r="X104" s="35"/>
      <c r="Y104" s="35"/>
      <c r="Z104" s="35"/>
      <c r="AA104" s="35"/>
      <c r="AB104" s="35"/>
      <c r="AC104" s="35"/>
      <c r="AD104" s="35"/>
      <c r="AE104" s="35"/>
      <c r="AR104" s="216" t="s">
        <v>790</v>
      </c>
      <c r="AT104" s="216" t="s">
        <v>202</v>
      </c>
      <c r="AU104" s="216" t="s">
        <v>22</v>
      </c>
      <c r="AY104" s="14" t="s">
        <v>172</v>
      </c>
      <c r="BE104" s="217">
        <f>IF(N104="základní",J104,0)</f>
        <v>0</v>
      </c>
      <c r="BF104" s="217">
        <f>IF(N104="snížená",J104,0)</f>
        <v>0</v>
      </c>
      <c r="BG104" s="217">
        <f>IF(N104="zákl. přenesená",J104,0)</f>
        <v>0</v>
      </c>
      <c r="BH104" s="217">
        <f>IF(N104="sníž. přenesená",J104,0)</f>
        <v>0</v>
      </c>
      <c r="BI104" s="217">
        <f>IF(N104="nulová",J104,0)</f>
        <v>0</v>
      </c>
      <c r="BJ104" s="14" t="s">
        <v>22</v>
      </c>
      <c r="BK104" s="217">
        <f>ROUND(I104*H104,2)</f>
        <v>0</v>
      </c>
      <c r="BL104" s="14" t="s">
        <v>790</v>
      </c>
      <c r="BM104" s="216" t="s">
        <v>283</v>
      </c>
    </row>
    <row r="105" s="2" customFormat="1" ht="21.75" customHeight="1">
      <c r="A105" s="35"/>
      <c r="B105" s="36"/>
      <c r="C105" s="218" t="s">
        <v>8</v>
      </c>
      <c r="D105" s="218" t="s">
        <v>202</v>
      </c>
      <c r="E105" s="219" t="s">
        <v>1387</v>
      </c>
      <c r="F105" s="220" t="s">
        <v>1388</v>
      </c>
      <c r="G105" s="221" t="s">
        <v>250</v>
      </c>
      <c r="H105" s="222">
        <v>1</v>
      </c>
      <c r="I105" s="223"/>
      <c r="J105" s="224">
        <f>ROUND(I105*H105,2)</f>
        <v>0</v>
      </c>
      <c r="K105" s="225"/>
      <c r="L105" s="226"/>
      <c r="M105" s="227" t="s">
        <v>20</v>
      </c>
      <c r="N105" s="228" t="s">
        <v>47</v>
      </c>
      <c r="O105" s="81"/>
      <c r="P105" s="214">
        <f>O105*H105</f>
        <v>0</v>
      </c>
      <c r="Q105" s="214">
        <v>0</v>
      </c>
      <c r="R105" s="214">
        <f>Q105*H105</f>
        <v>0</v>
      </c>
      <c r="S105" s="214">
        <v>0</v>
      </c>
      <c r="T105" s="215">
        <f>S105*H105</f>
        <v>0</v>
      </c>
      <c r="U105" s="35"/>
      <c r="V105" s="35"/>
      <c r="W105" s="35"/>
      <c r="X105" s="35"/>
      <c r="Y105" s="35"/>
      <c r="Z105" s="35"/>
      <c r="AA105" s="35"/>
      <c r="AB105" s="35"/>
      <c r="AC105" s="35"/>
      <c r="AD105" s="35"/>
      <c r="AE105" s="35"/>
      <c r="AR105" s="216" t="s">
        <v>790</v>
      </c>
      <c r="AT105" s="216" t="s">
        <v>202</v>
      </c>
      <c r="AU105" s="216" t="s">
        <v>22</v>
      </c>
      <c r="AY105" s="14" t="s">
        <v>172</v>
      </c>
      <c r="BE105" s="217">
        <f>IF(N105="základní",J105,0)</f>
        <v>0</v>
      </c>
      <c r="BF105" s="217">
        <f>IF(N105="snížená",J105,0)</f>
        <v>0</v>
      </c>
      <c r="BG105" s="217">
        <f>IF(N105="zákl. přenesená",J105,0)</f>
        <v>0</v>
      </c>
      <c r="BH105" s="217">
        <f>IF(N105="sníž. přenesená",J105,0)</f>
        <v>0</v>
      </c>
      <c r="BI105" s="217">
        <f>IF(N105="nulová",J105,0)</f>
        <v>0</v>
      </c>
      <c r="BJ105" s="14" t="s">
        <v>22</v>
      </c>
      <c r="BK105" s="217">
        <f>ROUND(I105*H105,2)</f>
        <v>0</v>
      </c>
      <c r="BL105" s="14" t="s">
        <v>790</v>
      </c>
      <c r="BM105" s="216" t="s">
        <v>291</v>
      </c>
    </row>
    <row r="106" s="2" customFormat="1" ht="21.75" customHeight="1">
      <c r="A106" s="35"/>
      <c r="B106" s="36"/>
      <c r="C106" s="218" t="s">
        <v>235</v>
      </c>
      <c r="D106" s="218" t="s">
        <v>202</v>
      </c>
      <c r="E106" s="219" t="s">
        <v>1389</v>
      </c>
      <c r="F106" s="220" t="s">
        <v>1390</v>
      </c>
      <c r="G106" s="221" t="s">
        <v>250</v>
      </c>
      <c r="H106" s="222">
        <v>1</v>
      </c>
      <c r="I106" s="223"/>
      <c r="J106" s="224">
        <f>ROUND(I106*H106,2)</f>
        <v>0</v>
      </c>
      <c r="K106" s="225"/>
      <c r="L106" s="226"/>
      <c r="M106" s="227" t="s">
        <v>20</v>
      </c>
      <c r="N106" s="228" t="s">
        <v>47</v>
      </c>
      <c r="O106" s="81"/>
      <c r="P106" s="214">
        <f>O106*H106</f>
        <v>0</v>
      </c>
      <c r="Q106" s="214">
        <v>0</v>
      </c>
      <c r="R106" s="214">
        <f>Q106*H106</f>
        <v>0</v>
      </c>
      <c r="S106" s="214">
        <v>0</v>
      </c>
      <c r="T106" s="215">
        <f>S106*H106</f>
        <v>0</v>
      </c>
      <c r="U106" s="35"/>
      <c r="V106" s="35"/>
      <c r="W106" s="35"/>
      <c r="X106" s="35"/>
      <c r="Y106" s="35"/>
      <c r="Z106" s="35"/>
      <c r="AA106" s="35"/>
      <c r="AB106" s="35"/>
      <c r="AC106" s="35"/>
      <c r="AD106" s="35"/>
      <c r="AE106" s="35"/>
      <c r="AR106" s="216" t="s">
        <v>790</v>
      </c>
      <c r="AT106" s="216" t="s">
        <v>202</v>
      </c>
      <c r="AU106" s="216" t="s">
        <v>22</v>
      </c>
      <c r="AY106" s="14" t="s">
        <v>172</v>
      </c>
      <c r="BE106" s="217">
        <f>IF(N106="základní",J106,0)</f>
        <v>0</v>
      </c>
      <c r="BF106" s="217">
        <f>IF(N106="snížená",J106,0)</f>
        <v>0</v>
      </c>
      <c r="BG106" s="217">
        <f>IF(N106="zákl. přenesená",J106,0)</f>
        <v>0</v>
      </c>
      <c r="BH106" s="217">
        <f>IF(N106="sníž. přenesená",J106,0)</f>
        <v>0</v>
      </c>
      <c r="BI106" s="217">
        <f>IF(N106="nulová",J106,0)</f>
        <v>0</v>
      </c>
      <c r="BJ106" s="14" t="s">
        <v>22</v>
      </c>
      <c r="BK106" s="217">
        <f>ROUND(I106*H106,2)</f>
        <v>0</v>
      </c>
      <c r="BL106" s="14" t="s">
        <v>790</v>
      </c>
      <c r="BM106" s="216" t="s">
        <v>299</v>
      </c>
    </row>
    <row r="107" s="2" customFormat="1" ht="44.25" customHeight="1">
      <c r="A107" s="35"/>
      <c r="B107" s="36"/>
      <c r="C107" s="204" t="s">
        <v>239</v>
      </c>
      <c r="D107" s="204" t="s">
        <v>173</v>
      </c>
      <c r="E107" s="205" t="s">
        <v>1391</v>
      </c>
      <c r="F107" s="206" t="s">
        <v>1392</v>
      </c>
      <c r="G107" s="207" t="s">
        <v>250</v>
      </c>
      <c r="H107" s="208">
        <v>2</v>
      </c>
      <c r="I107" s="209"/>
      <c r="J107" s="210">
        <f>ROUND(I107*H107,2)</f>
        <v>0</v>
      </c>
      <c r="K107" s="211"/>
      <c r="L107" s="41"/>
      <c r="M107" s="212" t="s">
        <v>20</v>
      </c>
      <c r="N107" s="213" t="s">
        <v>47</v>
      </c>
      <c r="O107" s="81"/>
      <c r="P107" s="214">
        <f>O107*H107</f>
        <v>0</v>
      </c>
      <c r="Q107" s="214">
        <v>0</v>
      </c>
      <c r="R107" s="214">
        <f>Q107*H107</f>
        <v>0</v>
      </c>
      <c r="S107" s="214">
        <v>0</v>
      </c>
      <c r="T107" s="215">
        <f>S107*H107</f>
        <v>0</v>
      </c>
      <c r="U107" s="35"/>
      <c r="V107" s="35"/>
      <c r="W107" s="35"/>
      <c r="X107" s="35"/>
      <c r="Y107" s="35"/>
      <c r="Z107" s="35"/>
      <c r="AA107" s="35"/>
      <c r="AB107" s="35"/>
      <c r="AC107" s="35"/>
      <c r="AD107" s="35"/>
      <c r="AE107" s="35"/>
      <c r="AR107" s="216" t="s">
        <v>790</v>
      </c>
      <c r="AT107" s="216" t="s">
        <v>173</v>
      </c>
      <c r="AU107" s="216" t="s">
        <v>22</v>
      </c>
      <c r="AY107" s="14" t="s">
        <v>172</v>
      </c>
      <c r="BE107" s="217">
        <f>IF(N107="základní",J107,0)</f>
        <v>0</v>
      </c>
      <c r="BF107" s="217">
        <f>IF(N107="snížená",J107,0)</f>
        <v>0</v>
      </c>
      <c r="BG107" s="217">
        <f>IF(N107="zákl. přenesená",J107,0)</f>
        <v>0</v>
      </c>
      <c r="BH107" s="217">
        <f>IF(N107="sníž. přenesená",J107,0)</f>
        <v>0</v>
      </c>
      <c r="BI107" s="217">
        <f>IF(N107="nulová",J107,0)</f>
        <v>0</v>
      </c>
      <c r="BJ107" s="14" t="s">
        <v>22</v>
      </c>
      <c r="BK107" s="217">
        <f>ROUND(I107*H107,2)</f>
        <v>0</v>
      </c>
      <c r="BL107" s="14" t="s">
        <v>790</v>
      </c>
      <c r="BM107" s="216" t="s">
        <v>307</v>
      </c>
    </row>
    <row r="108" s="2" customFormat="1" ht="21.75" customHeight="1">
      <c r="A108" s="35"/>
      <c r="B108" s="36"/>
      <c r="C108" s="218" t="s">
        <v>243</v>
      </c>
      <c r="D108" s="218" t="s">
        <v>202</v>
      </c>
      <c r="E108" s="219" t="s">
        <v>1393</v>
      </c>
      <c r="F108" s="220" t="s">
        <v>1394</v>
      </c>
      <c r="G108" s="221" t="s">
        <v>250</v>
      </c>
      <c r="H108" s="222">
        <v>2</v>
      </c>
      <c r="I108" s="223"/>
      <c r="J108" s="224">
        <f>ROUND(I108*H108,2)</f>
        <v>0</v>
      </c>
      <c r="K108" s="225"/>
      <c r="L108" s="226"/>
      <c r="M108" s="227" t="s">
        <v>20</v>
      </c>
      <c r="N108" s="228" t="s">
        <v>47</v>
      </c>
      <c r="O108" s="81"/>
      <c r="P108" s="214">
        <f>O108*H108</f>
        <v>0</v>
      </c>
      <c r="Q108" s="214">
        <v>0</v>
      </c>
      <c r="R108" s="214">
        <f>Q108*H108</f>
        <v>0</v>
      </c>
      <c r="S108" s="214">
        <v>0</v>
      </c>
      <c r="T108" s="215">
        <f>S108*H108</f>
        <v>0</v>
      </c>
      <c r="U108" s="35"/>
      <c r="V108" s="35"/>
      <c r="W108" s="35"/>
      <c r="X108" s="35"/>
      <c r="Y108" s="35"/>
      <c r="Z108" s="35"/>
      <c r="AA108" s="35"/>
      <c r="AB108" s="35"/>
      <c r="AC108" s="35"/>
      <c r="AD108" s="35"/>
      <c r="AE108" s="35"/>
      <c r="AR108" s="216" t="s">
        <v>790</v>
      </c>
      <c r="AT108" s="216" t="s">
        <v>202</v>
      </c>
      <c r="AU108" s="216" t="s">
        <v>22</v>
      </c>
      <c r="AY108" s="14" t="s">
        <v>172</v>
      </c>
      <c r="BE108" s="217">
        <f>IF(N108="základní",J108,0)</f>
        <v>0</v>
      </c>
      <c r="BF108" s="217">
        <f>IF(N108="snížená",J108,0)</f>
        <v>0</v>
      </c>
      <c r="BG108" s="217">
        <f>IF(N108="zákl. přenesená",J108,0)</f>
        <v>0</v>
      </c>
      <c r="BH108" s="217">
        <f>IF(N108="sníž. přenesená",J108,0)</f>
        <v>0</v>
      </c>
      <c r="BI108" s="217">
        <f>IF(N108="nulová",J108,0)</f>
        <v>0</v>
      </c>
      <c r="BJ108" s="14" t="s">
        <v>22</v>
      </c>
      <c r="BK108" s="217">
        <f>ROUND(I108*H108,2)</f>
        <v>0</v>
      </c>
      <c r="BL108" s="14" t="s">
        <v>790</v>
      </c>
      <c r="BM108" s="216" t="s">
        <v>315</v>
      </c>
    </row>
    <row r="109" s="2" customFormat="1" ht="21.75" customHeight="1">
      <c r="A109" s="35"/>
      <c r="B109" s="36"/>
      <c r="C109" s="204" t="s">
        <v>247</v>
      </c>
      <c r="D109" s="204" t="s">
        <v>173</v>
      </c>
      <c r="E109" s="205" t="s">
        <v>1395</v>
      </c>
      <c r="F109" s="206" t="s">
        <v>1396</v>
      </c>
      <c r="G109" s="207" t="s">
        <v>250</v>
      </c>
      <c r="H109" s="208">
        <v>1</v>
      </c>
      <c r="I109" s="209"/>
      <c r="J109" s="210">
        <f>ROUND(I109*H109,2)</f>
        <v>0</v>
      </c>
      <c r="K109" s="211"/>
      <c r="L109" s="41"/>
      <c r="M109" s="212" t="s">
        <v>20</v>
      </c>
      <c r="N109" s="213" t="s">
        <v>47</v>
      </c>
      <c r="O109" s="81"/>
      <c r="P109" s="214">
        <f>O109*H109</f>
        <v>0</v>
      </c>
      <c r="Q109" s="214">
        <v>0</v>
      </c>
      <c r="R109" s="214">
        <f>Q109*H109</f>
        <v>0</v>
      </c>
      <c r="S109" s="214">
        <v>0</v>
      </c>
      <c r="T109" s="215">
        <f>S109*H109</f>
        <v>0</v>
      </c>
      <c r="U109" s="35"/>
      <c r="V109" s="35"/>
      <c r="W109" s="35"/>
      <c r="X109" s="35"/>
      <c r="Y109" s="35"/>
      <c r="Z109" s="35"/>
      <c r="AA109" s="35"/>
      <c r="AB109" s="35"/>
      <c r="AC109" s="35"/>
      <c r="AD109" s="35"/>
      <c r="AE109" s="35"/>
      <c r="AR109" s="216" t="s">
        <v>790</v>
      </c>
      <c r="AT109" s="216" t="s">
        <v>173</v>
      </c>
      <c r="AU109" s="216" t="s">
        <v>22</v>
      </c>
      <c r="AY109" s="14" t="s">
        <v>172</v>
      </c>
      <c r="BE109" s="217">
        <f>IF(N109="základní",J109,0)</f>
        <v>0</v>
      </c>
      <c r="BF109" s="217">
        <f>IF(N109="snížená",J109,0)</f>
        <v>0</v>
      </c>
      <c r="BG109" s="217">
        <f>IF(N109="zákl. přenesená",J109,0)</f>
        <v>0</v>
      </c>
      <c r="BH109" s="217">
        <f>IF(N109="sníž. přenesená",J109,0)</f>
        <v>0</v>
      </c>
      <c r="BI109" s="217">
        <f>IF(N109="nulová",J109,0)</f>
        <v>0</v>
      </c>
      <c r="BJ109" s="14" t="s">
        <v>22</v>
      </c>
      <c r="BK109" s="217">
        <f>ROUND(I109*H109,2)</f>
        <v>0</v>
      </c>
      <c r="BL109" s="14" t="s">
        <v>790</v>
      </c>
      <c r="BM109" s="216" t="s">
        <v>323</v>
      </c>
    </row>
    <row r="110" s="2" customFormat="1" ht="16.5" customHeight="1">
      <c r="A110" s="35"/>
      <c r="B110" s="36"/>
      <c r="C110" s="218" t="s">
        <v>252</v>
      </c>
      <c r="D110" s="218" t="s">
        <v>202</v>
      </c>
      <c r="E110" s="219" t="s">
        <v>1397</v>
      </c>
      <c r="F110" s="220" t="s">
        <v>1398</v>
      </c>
      <c r="G110" s="221" t="s">
        <v>250</v>
      </c>
      <c r="H110" s="222">
        <v>1</v>
      </c>
      <c r="I110" s="223"/>
      <c r="J110" s="224">
        <f>ROUND(I110*H110,2)</f>
        <v>0</v>
      </c>
      <c r="K110" s="225"/>
      <c r="L110" s="226"/>
      <c r="M110" s="227" t="s">
        <v>20</v>
      </c>
      <c r="N110" s="228" t="s">
        <v>47</v>
      </c>
      <c r="O110" s="81"/>
      <c r="P110" s="214">
        <f>O110*H110</f>
        <v>0</v>
      </c>
      <c r="Q110" s="214">
        <v>0</v>
      </c>
      <c r="R110" s="214">
        <f>Q110*H110</f>
        <v>0</v>
      </c>
      <c r="S110" s="214">
        <v>0</v>
      </c>
      <c r="T110" s="215">
        <f>S110*H110</f>
        <v>0</v>
      </c>
      <c r="U110" s="35"/>
      <c r="V110" s="35"/>
      <c r="W110" s="35"/>
      <c r="X110" s="35"/>
      <c r="Y110" s="35"/>
      <c r="Z110" s="35"/>
      <c r="AA110" s="35"/>
      <c r="AB110" s="35"/>
      <c r="AC110" s="35"/>
      <c r="AD110" s="35"/>
      <c r="AE110" s="35"/>
      <c r="AR110" s="216" t="s">
        <v>790</v>
      </c>
      <c r="AT110" s="216" t="s">
        <v>202</v>
      </c>
      <c r="AU110" s="216" t="s">
        <v>22</v>
      </c>
      <c r="AY110" s="14" t="s">
        <v>172</v>
      </c>
      <c r="BE110" s="217">
        <f>IF(N110="základní",J110,0)</f>
        <v>0</v>
      </c>
      <c r="BF110" s="217">
        <f>IF(N110="snížená",J110,0)</f>
        <v>0</v>
      </c>
      <c r="BG110" s="217">
        <f>IF(N110="zákl. přenesená",J110,0)</f>
        <v>0</v>
      </c>
      <c r="BH110" s="217">
        <f>IF(N110="sníž. přenesená",J110,0)</f>
        <v>0</v>
      </c>
      <c r="BI110" s="217">
        <f>IF(N110="nulová",J110,0)</f>
        <v>0</v>
      </c>
      <c r="BJ110" s="14" t="s">
        <v>22</v>
      </c>
      <c r="BK110" s="217">
        <f>ROUND(I110*H110,2)</f>
        <v>0</v>
      </c>
      <c r="BL110" s="14" t="s">
        <v>790</v>
      </c>
      <c r="BM110" s="216" t="s">
        <v>331</v>
      </c>
    </row>
    <row r="111" s="2" customFormat="1" ht="21.75" customHeight="1">
      <c r="A111" s="35"/>
      <c r="B111" s="36"/>
      <c r="C111" s="218" t="s">
        <v>7</v>
      </c>
      <c r="D111" s="218" t="s">
        <v>202</v>
      </c>
      <c r="E111" s="219" t="s">
        <v>1399</v>
      </c>
      <c r="F111" s="220" t="s">
        <v>1400</v>
      </c>
      <c r="G111" s="221" t="s">
        <v>250</v>
      </c>
      <c r="H111" s="222">
        <v>1</v>
      </c>
      <c r="I111" s="223"/>
      <c r="J111" s="224">
        <f>ROUND(I111*H111,2)</f>
        <v>0</v>
      </c>
      <c r="K111" s="225"/>
      <c r="L111" s="226"/>
      <c r="M111" s="227" t="s">
        <v>20</v>
      </c>
      <c r="N111" s="228" t="s">
        <v>47</v>
      </c>
      <c r="O111" s="81"/>
      <c r="P111" s="214">
        <f>O111*H111</f>
        <v>0</v>
      </c>
      <c r="Q111" s="214">
        <v>0</v>
      </c>
      <c r="R111" s="214">
        <f>Q111*H111</f>
        <v>0</v>
      </c>
      <c r="S111" s="214">
        <v>0</v>
      </c>
      <c r="T111" s="215">
        <f>S111*H111</f>
        <v>0</v>
      </c>
      <c r="U111" s="35"/>
      <c r="V111" s="35"/>
      <c r="W111" s="35"/>
      <c r="X111" s="35"/>
      <c r="Y111" s="35"/>
      <c r="Z111" s="35"/>
      <c r="AA111" s="35"/>
      <c r="AB111" s="35"/>
      <c r="AC111" s="35"/>
      <c r="AD111" s="35"/>
      <c r="AE111" s="35"/>
      <c r="AR111" s="216" t="s">
        <v>790</v>
      </c>
      <c r="AT111" s="216" t="s">
        <v>202</v>
      </c>
      <c r="AU111" s="216" t="s">
        <v>22</v>
      </c>
      <c r="AY111" s="14" t="s">
        <v>172</v>
      </c>
      <c r="BE111" s="217">
        <f>IF(N111="základní",J111,0)</f>
        <v>0</v>
      </c>
      <c r="BF111" s="217">
        <f>IF(N111="snížená",J111,0)</f>
        <v>0</v>
      </c>
      <c r="BG111" s="217">
        <f>IF(N111="zákl. přenesená",J111,0)</f>
        <v>0</v>
      </c>
      <c r="BH111" s="217">
        <f>IF(N111="sníž. přenesená",J111,0)</f>
        <v>0</v>
      </c>
      <c r="BI111" s="217">
        <f>IF(N111="nulová",J111,0)</f>
        <v>0</v>
      </c>
      <c r="BJ111" s="14" t="s">
        <v>22</v>
      </c>
      <c r="BK111" s="217">
        <f>ROUND(I111*H111,2)</f>
        <v>0</v>
      </c>
      <c r="BL111" s="14" t="s">
        <v>790</v>
      </c>
      <c r="BM111" s="216" t="s">
        <v>339</v>
      </c>
    </row>
    <row r="112" s="2" customFormat="1" ht="21.75" customHeight="1">
      <c r="A112" s="35"/>
      <c r="B112" s="36"/>
      <c r="C112" s="218" t="s">
        <v>259</v>
      </c>
      <c r="D112" s="218" t="s">
        <v>202</v>
      </c>
      <c r="E112" s="219" t="s">
        <v>1401</v>
      </c>
      <c r="F112" s="220" t="s">
        <v>1402</v>
      </c>
      <c r="G112" s="221" t="s">
        <v>250</v>
      </c>
      <c r="H112" s="222">
        <v>1</v>
      </c>
      <c r="I112" s="223"/>
      <c r="J112" s="224">
        <f>ROUND(I112*H112,2)</f>
        <v>0</v>
      </c>
      <c r="K112" s="225"/>
      <c r="L112" s="226"/>
      <c r="M112" s="227" t="s">
        <v>20</v>
      </c>
      <c r="N112" s="228" t="s">
        <v>47</v>
      </c>
      <c r="O112" s="81"/>
      <c r="P112" s="214">
        <f>O112*H112</f>
        <v>0</v>
      </c>
      <c r="Q112" s="214">
        <v>0</v>
      </c>
      <c r="R112" s="214">
        <f>Q112*H112</f>
        <v>0</v>
      </c>
      <c r="S112" s="214">
        <v>0</v>
      </c>
      <c r="T112" s="215">
        <f>S112*H112</f>
        <v>0</v>
      </c>
      <c r="U112" s="35"/>
      <c r="V112" s="35"/>
      <c r="W112" s="35"/>
      <c r="X112" s="35"/>
      <c r="Y112" s="35"/>
      <c r="Z112" s="35"/>
      <c r="AA112" s="35"/>
      <c r="AB112" s="35"/>
      <c r="AC112" s="35"/>
      <c r="AD112" s="35"/>
      <c r="AE112" s="35"/>
      <c r="AR112" s="216" t="s">
        <v>790</v>
      </c>
      <c r="AT112" s="216" t="s">
        <v>202</v>
      </c>
      <c r="AU112" s="216" t="s">
        <v>22</v>
      </c>
      <c r="AY112" s="14" t="s">
        <v>172</v>
      </c>
      <c r="BE112" s="217">
        <f>IF(N112="základní",J112,0)</f>
        <v>0</v>
      </c>
      <c r="BF112" s="217">
        <f>IF(N112="snížená",J112,0)</f>
        <v>0</v>
      </c>
      <c r="BG112" s="217">
        <f>IF(N112="zákl. přenesená",J112,0)</f>
        <v>0</v>
      </c>
      <c r="BH112" s="217">
        <f>IF(N112="sníž. přenesená",J112,0)</f>
        <v>0</v>
      </c>
      <c r="BI112" s="217">
        <f>IF(N112="nulová",J112,0)</f>
        <v>0</v>
      </c>
      <c r="BJ112" s="14" t="s">
        <v>22</v>
      </c>
      <c r="BK112" s="217">
        <f>ROUND(I112*H112,2)</f>
        <v>0</v>
      </c>
      <c r="BL112" s="14" t="s">
        <v>790</v>
      </c>
      <c r="BM112" s="216" t="s">
        <v>347</v>
      </c>
    </row>
    <row r="113" s="2" customFormat="1">
      <c r="A113" s="35"/>
      <c r="B113" s="36"/>
      <c r="C113" s="37"/>
      <c r="D113" s="237" t="s">
        <v>455</v>
      </c>
      <c r="E113" s="37"/>
      <c r="F113" s="238" t="s">
        <v>1403</v>
      </c>
      <c r="G113" s="37"/>
      <c r="H113" s="37"/>
      <c r="I113" s="239"/>
      <c r="J113" s="37"/>
      <c r="K113" s="37"/>
      <c r="L113" s="41"/>
      <c r="M113" s="240"/>
      <c r="N113" s="241"/>
      <c r="O113" s="81"/>
      <c r="P113" s="81"/>
      <c r="Q113" s="81"/>
      <c r="R113" s="81"/>
      <c r="S113" s="81"/>
      <c r="T113" s="82"/>
      <c r="U113" s="35"/>
      <c r="V113" s="35"/>
      <c r="W113" s="35"/>
      <c r="X113" s="35"/>
      <c r="Y113" s="35"/>
      <c r="Z113" s="35"/>
      <c r="AA113" s="35"/>
      <c r="AB113" s="35"/>
      <c r="AC113" s="35"/>
      <c r="AD113" s="35"/>
      <c r="AE113" s="35"/>
      <c r="AT113" s="14" t="s">
        <v>455</v>
      </c>
      <c r="AU113" s="14" t="s">
        <v>22</v>
      </c>
    </row>
    <row r="114" s="2" customFormat="1" ht="21.75" customHeight="1">
      <c r="A114" s="35"/>
      <c r="B114" s="36"/>
      <c r="C114" s="218" t="s">
        <v>263</v>
      </c>
      <c r="D114" s="218" t="s">
        <v>202</v>
      </c>
      <c r="E114" s="219" t="s">
        <v>1404</v>
      </c>
      <c r="F114" s="220" t="s">
        <v>1405</v>
      </c>
      <c r="G114" s="221" t="s">
        <v>250</v>
      </c>
      <c r="H114" s="222">
        <v>1</v>
      </c>
      <c r="I114" s="223"/>
      <c r="J114" s="224">
        <f>ROUND(I114*H114,2)</f>
        <v>0</v>
      </c>
      <c r="K114" s="225"/>
      <c r="L114" s="226"/>
      <c r="M114" s="227" t="s">
        <v>20</v>
      </c>
      <c r="N114" s="228" t="s">
        <v>47</v>
      </c>
      <c r="O114" s="81"/>
      <c r="P114" s="214">
        <f>O114*H114</f>
        <v>0</v>
      </c>
      <c r="Q114" s="214">
        <v>0</v>
      </c>
      <c r="R114" s="214">
        <f>Q114*H114</f>
        <v>0</v>
      </c>
      <c r="S114" s="214">
        <v>0</v>
      </c>
      <c r="T114" s="215">
        <f>S114*H114</f>
        <v>0</v>
      </c>
      <c r="U114" s="35"/>
      <c r="V114" s="35"/>
      <c r="W114" s="35"/>
      <c r="X114" s="35"/>
      <c r="Y114" s="35"/>
      <c r="Z114" s="35"/>
      <c r="AA114" s="35"/>
      <c r="AB114" s="35"/>
      <c r="AC114" s="35"/>
      <c r="AD114" s="35"/>
      <c r="AE114" s="35"/>
      <c r="AR114" s="216" t="s">
        <v>790</v>
      </c>
      <c r="AT114" s="216" t="s">
        <v>202</v>
      </c>
      <c r="AU114" s="216" t="s">
        <v>22</v>
      </c>
      <c r="AY114" s="14" t="s">
        <v>172</v>
      </c>
      <c r="BE114" s="217">
        <f>IF(N114="základní",J114,0)</f>
        <v>0</v>
      </c>
      <c r="BF114" s="217">
        <f>IF(N114="snížená",J114,0)</f>
        <v>0</v>
      </c>
      <c r="BG114" s="217">
        <f>IF(N114="zákl. přenesená",J114,0)</f>
        <v>0</v>
      </c>
      <c r="BH114" s="217">
        <f>IF(N114="sníž. přenesená",J114,0)</f>
        <v>0</v>
      </c>
      <c r="BI114" s="217">
        <f>IF(N114="nulová",J114,0)</f>
        <v>0</v>
      </c>
      <c r="BJ114" s="14" t="s">
        <v>22</v>
      </c>
      <c r="BK114" s="217">
        <f>ROUND(I114*H114,2)</f>
        <v>0</v>
      </c>
      <c r="BL114" s="14" t="s">
        <v>790</v>
      </c>
      <c r="BM114" s="216" t="s">
        <v>356</v>
      </c>
    </row>
    <row r="115" s="2" customFormat="1" ht="21.75" customHeight="1">
      <c r="A115" s="35"/>
      <c r="B115" s="36"/>
      <c r="C115" s="204" t="s">
        <v>267</v>
      </c>
      <c r="D115" s="204" t="s">
        <v>173</v>
      </c>
      <c r="E115" s="205" t="s">
        <v>1406</v>
      </c>
      <c r="F115" s="206" t="s">
        <v>1407</v>
      </c>
      <c r="G115" s="207" t="s">
        <v>250</v>
      </c>
      <c r="H115" s="208">
        <v>1</v>
      </c>
      <c r="I115" s="209"/>
      <c r="J115" s="210">
        <f>ROUND(I115*H115,2)</f>
        <v>0</v>
      </c>
      <c r="K115" s="211"/>
      <c r="L115" s="41"/>
      <c r="M115" s="212" t="s">
        <v>20</v>
      </c>
      <c r="N115" s="213" t="s">
        <v>47</v>
      </c>
      <c r="O115" s="81"/>
      <c r="P115" s="214">
        <f>O115*H115</f>
        <v>0</v>
      </c>
      <c r="Q115" s="214">
        <v>0</v>
      </c>
      <c r="R115" s="214">
        <f>Q115*H115</f>
        <v>0</v>
      </c>
      <c r="S115" s="214">
        <v>0</v>
      </c>
      <c r="T115" s="215">
        <f>S115*H115</f>
        <v>0</v>
      </c>
      <c r="U115" s="35"/>
      <c r="V115" s="35"/>
      <c r="W115" s="35"/>
      <c r="X115" s="35"/>
      <c r="Y115" s="35"/>
      <c r="Z115" s="35"/>
      <c r="AA115" s="35"/>
      <c r="AB115" s="35"/>
      <c r="AC115" s="35"/>
      <c r="AD115" s="35"/>
      <c r="AE115" s="35"/>
      <c r="AR115" s="216" t="s">
        <v>790</v>
      </c>
      <c r="AT115" s="216" t="s">
        <v>173</v>
      </c>
      <c r="AU115" s="216" t="s">
        <v>22</v>
      </c>
      <c r="AY115" s="14" t="s">
        <v>172</v>
      </c>
      <c r="BE115" s="217">
        <f>IF(N115="základní",J115,0)</f>
        <v>0</v>
      </c>
      <c r="BF115" s="217">
        <f>IF(N115="snížená",J115,0)</f>
        <v>0</v>
      </c>
      <c r="BG115" s="217">
        <f>IF(N115="zákl. přenesená",J115,0)</f>
        <v>0</v>
      </c>
      <c r="BH115" s="217">
        <f>IF(N115="sníž. přenesená",J115,0)</f>
        <v>0</v>
      </c>
      <c r="BI115" s="217">
        <f>IF(N115="nulová",J115,0)</f>
        <v>0</v>
      </c>
      <c r="BJ115" s="14" t="s">
        <v>22</v>
      </c>
      <c r="BK115" s="217">
        <f>ROUND(I115*H115,2)</f>
        <v>0</v>
      </c>
      <c r="BL115" s="14" t="s">
        <v>790</v>
      </c>
      <c r="BM115" s="216" t="s">
        <v>364</v>
      </c>
    </row>
    <row r="116" s="2" customFormat="1">
      <c r="A116" s="35"/>
      <c r="B116" s="36"/>
      <c r="C116" s="37"/>
      <c r="D116" s="237" t="s">
        <v>455</v>
      </c>
      <c r="E116" s="37"/>
      <c r="F116" s="238" t="s">
        <v>1408</v>
      </c>
      <c r="G116" s="37"/>
      <c r="H116" s="37"/>
      <c r="I116" s="239"/>
      <c r="J116" s="37"/>
      <c r="K116" s="37"/>
      <c r="L116" s="41"/>
      <c r="M116" s="240"/>
      <c r="N116" s="241"/>
      <c r="O116" s="81"/>
      <c r="P116" s="81"/>
      <c r="Q116" s="81"/>
      <c r="R116" s="81"/>
      <c r="S116" s="81"/>
      <c r="T116" s="82"/>
      <c r="U116" s="35"/>
      <c r="V116" s="35"/>
      <c r="W116" s="35"/>
      <c r="X116" s="35"/>
      <c r="Y116" s="35"/>
      <c r="Z116" s="35"/>
      <c r="AA116" s="35"/>
      <c r="AB116" s="35"/>
      <c r="AC116" s="35"/>
      <c r="AD116" s="35"/>
      <c r="AE116" s="35"/>
      <c r="AT116" s="14" t="s">
        <v>455</v>
      </c>
      <c r="AU116" s="14" t="s">
        <v>22</v>
      </c>
    </row>
    <row r="117" s="2" customFormat="1" ht="21.75" customHeight="1">
      <c r="A117" s="35"/>
      <c r="B117" s="36"/>
      <c r="C117" s="204" t="s">
        <v>271</v>
      </c>
      <c r="D117" s="204" t="s">
        <v>173</v>
      </c>
      <c r="E117" s="205" t="s">
        <v>1409</v>
      </c>
      <c r="F117" s="206" t="s">
        <v>1410</v>
      </c>
      <c r="G117" s="207" t="s">
        <v>250</v>
      </c>
      <c r="H117" s="208">
        <v>1</v>
      </c>
      <c r="I117" s="209"/>
      <c r="J117" s="210">
        <f>ROUND(I117*H117,2)</f>
        <v>0</v>
      </c>
      <c r="K117" s="211"/>
      <c r="L117" s="41"/>
      <c r="M117" s="212" t="s">
        <v>20</v>
      </c>
      <c r="N117" s="213" t="s">
        <v>47</v>
      </c>
      <c r="O117" s="81"/>
      <c r="P117" s="214">
        <f>O117*H117</f>
        <v>0</v>
      </c>
      <c r="Q117" s="214">
        <v>0</v>
      </c>
      <c r="R117" s="214">
        <f>Q117*H117</f>
        <v>0</v>
      </c>
      <c r="S117" s="214">
        <v>0</v>
      </c>
      <c r="T117" s="215">
        <f>S117*H117</f>
        <v>0</v>
      </c>
      <c r="U117" s="35"/>
      <c r="V117" s="35"/>
      <c r="W117" s="35"/>
      <c r="X117" s="35"/>
      <c r="Y117" s="35"/>
      <c r="Z117" s="35"/>
      <c r="AA117" s="35"/>
      <c r="AB117" s="35"/>
      <c r="AC117" s="35"/>
      <c r="AD117" s="35"/>
      <c r="AE117" s="35"/>
      <c r="AR117" s="216" t="s">
        <v>790</v>
      </c>
      <c r="AT117" s="216" t="s">
        <v>173</v>
      </c>
      <c r="AU117" s="216" t="s">
        <v>22</v>
      </c>
      <c r="AY117" s="14" t="s">
        <v>172</v>
      </c>
      <c r="BE117" s="217">
        <f>IF(N117="základní",J117,0)</f>
        <v>0</v>
      </c>
      <c r="BF117" s="217">
        <f>IF(N117="snížená",J117,0)</f>
        <v>0</v>
      </c>
      <c r="BG117" s="217">
        <f>IF(N117="zákl. přenesená",J117,0)</f>
        <v>0</v>
      </c>
      <c r="BH117" s="217">
        <f>IF(N117="sníž. přenesená",J117,0)</f>
        <v>0</v>
      </c>
      <c r="BI117" s="217">
        <f>IF(N117="nulová",J117,0)</f>
        <v>0</v>
      </c>
      <c r="BJ117" s="14" t="s">
        <v>22</v>
      </c>
      <c r="BK117" s="217">
        <f>ROUND(I117*H117,2)</f>
        <v>0</v>
      </c>
      <c r="BL117" s="14" t="s">
        <v>790</v>
      </c>
      <c r="BM117" s="216" t="s">
        <v>372</v>
      </c>
    </row>
    <row r="118" s="2" customFormat="1">
      <c r="A118" s="35"/>
      <c r="B118" s="36"/>
      <c r="C118" s="37"/>
      <c r="D118" s="237" t="s">
        <v>455</v>
      </c>
      <c r="E118" s="37"/>
      <c r="F118" s="238" t="s">
        <v>1408</v>
      </c>
      <c r="G118" s="37"/>
      <c r="H118" s="37"/>
      <c r="I118" s="239"/>
      <c r="J118" s="37"/>
      <c r="K118" s="37"/>
      <c r="L118" s="41"/>
      <c r="M118" s="240"/>
      <c r="N118" s="241"/>
      <c r="O118" s="81"/>
      <c r="P118" s="81"/>
      <c r="Q118" s="81"/>
      <c r="R118" s="81"/>
      <c r="S118" s="81"/>
      <c r="T118" s="82"/>
      <c r="U118" s="35"/>
      <c r="V118" s="35"/>
      <c r="W118" s="35"/>
      <c r="X118" s="35"/>
      <c r="Y118" s="35"/>
      <c r="Z118" s="35"/>
      <c r="AA118" s="35"/>
      <c r="AB118" s="35"/>
      <c r="AC118" s="35"/>
      <c r="AD118" s="35"/>
      <c r="AE118" s="35"/>
      <c r="AT118" s="14" t="s">
        <v>455</v>
      </c>
      <c r="AU118" s="14" t="s">
        <v>22</v>
      </c>
    </row>
    <row r="119" s="2" customFormat="1" ht="33" customHeight="1">
      <c r="A119" s="35"/>
      <c r="B119" s="36"/>
      <c r="C119" s="218" t="s">
        <v>275</v>
      </c>
      <c r="D119" s="218" t="s">
        <v>202</v>
      </c>
      <c r="E119" s="219" t="s">
        <v>1411</v>
      </c>
      <c r="F119" s="220" t="s">
        <v>1412</v>
      </c>
      <c r="G119" s="221" t="s">
        <v>250</v>
      </c>
      <c r="H119" s="222">
        <v>1</v>
      </c>
      <c r="I119" s="223"/>
      <c r="J119" s="224">
        <f>ROUND(I119*H119,2)</f>
        <v>0</v>
      </c>
      <c r="K119" s="225"/>
      <c r="L119" s="226"/>
      <c r="M119" s="227" t="s">
        <v>20</v>
      </c>
      <c r="N119" s="228" t="s">
        <v>47</v>
      </c>
      <c r="O119" s="81"/>
      <c r="P119" s="214">
        <f>O119*H119</f>
        <v>0</v>
      </c>
      <c r="Q119" s="214">
        <v>0</v>
      </c>
      <c r="R119" s="214">
        <f>Q119*H119</f>
        <v>0</v>
      </c>
      <c r="S119" s="214">
        <v>0</v>
      </c>
      <c r="T119" s="215">
        <f>S119*H119</f>
        <v>0</v>
      </c>
      <c r="U119" s="35"/>
      <c r="V119" s="35"/>
      <c r="W119" s="35"/>
      <c r="X119" s="35"/>
      <c r="Y119" s="35"/>
      <c r="Z119" s="35"/>
      <c r="AA119" s="35"/>
      <c r="AB119" s="35"/>
      <c r="AC119" s="35"/>
      <c r="AD119" s="35"/>
      <c r="AE119" s="35"/>
      <c r="AR119" s="216" t="s">
        <v>790</v>
      </c>
      <c r="AT119" s="216" t="s">
        <v>202</v>
      </c>
      <c r="AU119" s="216" t="s">
        <v>22</v>
      </c>
      <c r="AY119" s="14" t="s">
        <v>172</v>
      </c>
      <c r="BE119" s="217">
        <f>IF(N119="základní",J119,0)</f>
        <v>0</v>
      </c>
      <c r="BF119" s="217">
        <f>IF(N119="snížená",J119,0)</f>
        <v>0</v>
      </c>
      <c r="BG119" s="217">
        <f>IF(N119="zákl. přenesená",J119,0)</f>
        <v>0</v>
      </c>
      <c r="BH119" s="217">
        <f>IF(N119="sníž. přenesená",J119,0)</f>
        <v>0</v>
      </c>
      <c r="BI119" s="217">
        <f>IF(N119="nulová",J119,0)</f>
        <v>0</v>
      </c>
      <c r="BJ119" s="14" t="s">
        <v>22</v>
      </c>
      <c r="BK119" s="217">
        <f>ROUND(I119*H119,2)</f>
        <v>0</v>
      </c>
      <c r="BL119" s="14" t="s">
        <v>790</v>
      </c>
      <c r="BM119" s="216" t="s">
        <v>380</v>
      </c>
    </row>
    <row r="120" s="2" customFormat="1">
      <c r="A120" s="35"/>
      <c r="B120" s="36"/>
      <c r="C120" s="37"/>
      <c r="D120" s="237" t="s">
        <v>455</v>
      </c>
      <c r="E120" s="37"/>
      <c r="F120" s="238" t="s">
        <v>1413</v>
      </c>
      <c r="G120" s="37"/>
      <c r="H120" s="37"/>
      <c r="I120" s="239"/>
      <c r="J120" s="37"/>
      <c r="K120" s="37"/>
      <c r="L120" s="41"/>
      <c r="M120" s="240"/>
      <c r="N120" s="241"/>
      <c r="O120" s="81"/>
      <c r="P120" s="81"/>
      <c r="Q120" s="81"/>
      <c r="R120" s="81"/>
      <c r="S120" s="81"/>
      <c r="T120" s="82"/>
      <c r="U120" s="35"/>
      <c r="V120" s="35"/>
      <c r="W120" s="35"/>
      <c r="X120" s="35"/>
      <c r="Y120" s="35"/>
      <c r="Z120" s="35"/>
      <c r="AA120" s="35"/>
      <c r="AB120" s="35"/>
      <c r="AC120" s="35"/>
      <c r="AD120" s="35"/>
      <c r="AE120" s="35"/>
      <c r="AT120" s="14" t="s">
        <v>455</v>
      </c>
      <c r="AU120" s="14" t="s">
        <v>22</v>
      </c>
    </row>
    <row r="121" s="2" customFormat="1" ht="55.5" customHeight="1">
      <c r="A121" s="35"/>
      <c r="B121" s="36"/>
      <c r="C121" s="204" t="s">
        <v>279</v>
      </c>
      <c r="D121" s="204" t="s">
        <v>173</v>
      </c>
      <c r="E121" s="205" t="s">
        <v>1414</v>
      </c>
      <c r="F121" s="206" t="s">
        <v>1415</v>
      </c>
      <c r="G121" s="207" t="s">
        <v>250</v>
      </c>
      <c r="H121" s="208">
        <v>1</v>
      </c>
      <c r="I121" s="209"/>
      <c r="J121" s="210">
        <f>ROUND(I121*H121,2)</f>
        <v>0</v>
      </c>
      <c r="K121" s="211"/>
      <c r="L121" s="41"/>
      <c r="M121" s="212" t="s">
        <v>20</v>
      </c>
      <c r="N121" s="213" t="s">
        <v>47</v>
      </c>
      <c r="O121" s="81"/>
      <c r="P121" s="214">
        <f>O121*H121</f>
        <v>0</v>
      </c>
      <c r="Q121" s="214">
        <v>0</v>
      </c>
      <c r="R121" s="214">
        <f>Q121*H121</f>
        <v>0</v>
      </c>
      <c r="S121" s="214">
        <v>0</v>
      </c>
      <c r="T121" s="215">
        <f>S121*H121</f>
        <v>0</v>
      </c>
      <c r="U121" s="35"/>
      <c r="V121" s="35"/>
      <c r="W121" s="35"/>
      <c r="X121" s="35"/>
      <c r="Y121" s="35"/>
      <c r="Z121" s="35"/>
      <c r="AA121" s="35"/>
      <c r="AB121" s="35"/>
      <c r="AC121" s="35"/>
      <c r="AD121" s="35"/>
      <c r="AE121" s="35"/>
      <c r="AR121" s="216" t="s">
        <v>790</v>
      </c>
      <c r="AT121" s="216" t="s">
        <v>173</v>
      </c>
      <c r="AU121" s="216" t="s">
        <v>22</v>
      </c>
      <c r="AY121" s="14" t="s">
        <v>172</v>
      </c>
      <c r="BE121" s="217">
        <f>IF(N121="základní",J121,0)</f>
        <v>0</v>
      </c>
      <c r="BF121" s="217">
        <f>IF(N121="snížená",J121,0)</f>
        <v>0</v>
      </c>
      <c r="BG121" s="217">
        <f>IF(N121="zákl. přenesená",J121,0)</f>
        <v>0</v>
      </c>
      <c r="BH121" s="217">
        <f>IF(N121="sníž. přenesená",J121,0)</f>
        <v>0</v>
      </c>
      <c r="BI121" s="217">
        <f>IF(N121="nulová",J121,0)</f>
        <v>0</v>
      </c>
      <c r="BJ121" s="14" t="s">
        <v>22</v>
      </c>
      <c r="BK121" s="217">
        <f>ROUND(I121*H121,2)</f>
        <v>0</v>
      </c>
      <c r="BL121" s="14" t="s">
        <v>790</v>
      </c>
      <c r="BM121" s="216" t="s">
        <v>662</v>
      </c>
    </row>
    <row r="122" s="2" customFormat="1">
      <c r="A122" s="35"/>
      <c r="B122" s="36"/>
      <c r="C122" s="37"/>
      <c r="D122" s="237" t="s">
        <v>455</v>
      </c>
      <c r="E122" s="37"/>
      <c r="F122" s="238" t="s">
        <v>1416</v>
      </c>
      <c r="G122" s="37"/>
      <c r="H122" s="37"/>
      <c r="I122" s="239"/>
      <c r="J122" s="37"/>
      <c r="K122" s="37"/>
      <c r="L122" s="41"/>
      <c r="M122" s="240"/>
      <c r="N122" s="241"/>
      <c r="O122" s="81"/>
      <c r="P122" s="81"/>
      <c r="Q122" s="81"/>
      <c r="R122" s="81"/>
      <c r="S122" s="81"/>
      <c r="T122" s="82"/>
      <c r="U122" s="35"/>
      <c r="V122" s="35"/>
      <c r="W122" s="35"/>
      <c r="X122" s="35"/>
      <c r="Y122" s="35"/>
      <c r="Z122" s="35"/>
      <c r="AA122" s="35"/>
      <c r="AB122" s="35"/>
      <c r="AC122" s="35"/>
      <c r="AD122" s="35"/>
      <c r="AE122" s="35"/>
      <c r="AT122" s="14" t="s">
        <v>455</v>
      </c>
      <c r="AU122" s="14" t="s">
        <v>22</v>
      </c>
    </row>
    <row r="123" s="2" customFormat="1" ht="44.25" customHeight="1">
      <c r="A123" s="35"/>
      <c r="B123" s="36"/>
      <c r="C123" s="218" t="s">
        <v>283</v>
      </c>
      <c r="D123" s="218" t="s">
        <v>202</v>
      </c>
      <c r="E123" s="219" t="s">
        <v>1417</v>
      </c>
      <c r="F123" s="220" t="s">
        <v>1418</v>
      </c>
      <c r="G123" s="221" t="s">
        <v>250</v>
      </c>
      <c r="H123" s="222">
        <v>1</v>
      </c>
      <c r="I123" s="223"/>
      <c r="J123" s="224">
        <f>ROUND(I123*H123,2)</f>
        <v>0</v>
      </c>
      <c r="K123" s="225"/>
      <c r="L123" s="226"/>
      <c r="M123" s="227" t="s">
        <v>20</v>
      </c>
      <c r="N123" s="228" t="s">
        <v>47</v>
      </c>
      <c r="O123" s="81"/>
      <c r="P123" s="214">
        <f>O123*H123</f>
        <v>0</v>
      </c>
      <c r="Q123" s="214">
        <v>0</v>
      </c>
      <c r="R123" s="214">
        <f>Q123*H123</f>
        <v>0</v>
      </c>
      <c r="S123" s="214">
        <v>0</v>
      </c>
      <c r="T123" s="215">
        <f>S123*H123</f>
        <v>0</v>
      </c>
      <c r="U123" s="35"/>
      <c r="V123" s="35"/>
      <c r="W123" s="35"/>
      <c r="X123" s="35"/>
      <c r="Y123" s="35"/>
      <c r="Z123" s="35"/>
      <c r="AA123" s="35"/>
      <c r="AB123" s="35"/>
      <c r="AC123" s="35"/>
      <c r="AD123" s="35"/>
      <c r="AE123" s="35"/>
      <c r="AR123" s="216" t="s">
        <v>790</v>
      </c>
      <c r="AT123" s="216" t="s">
        <v>202</v>
      </c>
      <c r="AU123" s="216" t="s">
        <v>22</v>
      </c>
      <c r="AY123" s="14" t="s">
        <v>172</v>
      </c>
      <c r="BE123" s="217">
        <f>IF(N123="základní",J123,0)</f>
        <v>0</v>
      </c>
      <c r="BF123" s="217">
        <f>IF(N123="snížená",J123,0)</f>
        <v>0</v>
      </c>
      <c r="BG123" s="217">
        <f>IF(N123="zákl. přenesená",J123,0)</f>
        <v>0</v>
      </c>
      <c r="BH123" s="217">
        <f>IF(N123="sníž. přenesená",J123,0)</f>
        <v>0</v>
      </c>
      <c r="BI123" s="217">
        <f>IF(N123="nulová",J123,0)</f>
        <v>0</v>
      </c>
      <c r="BJ123" s="14" t="s">
        <v>22</v>
      </c>
      <c r="BK123" s="217">
        <f>ROUND(I123*H123,2)</f>
        <v>0</v>
      </c>
      <c r="BL123" s="14" t="s">
        <v>790</v>
      </c>
      <c r="BM123" s="216" t="s">
        <v>670</v>
      </c>
    </row>
    <row r="124" s="2" customFormat="1" ht="33" customHeight="1">
      <c r="A124" s="35"/>
      <c r="B124" s="36"/>
      <c r="C124" s="204" t="s">
        <v>287</v>
      </c>
      <c r="D124" s="204" t="s">
        <v>173</v>
      </c>
      <c r="E124" s="205" t="s">
        <v>1419</v>
      </c>
      <c r="F124" s="206" t="s">
        <v>1420</v>
      </c>
      <c r="G124" s="207" t="s">
        <v>250</v>
      </c>
      <c r="H124" s="208">
        <v>1</v>
      </c>
      <c r="I124" s="209"/>
      <c r="J124" s="210">
        <f>ROUND(I124*H124,2)</f>
        <v>0</v>
      </c>
      <c r="K124" s="211"/>
      <c r="L124" s="41"/>
      <c r="M124" s="212" t="s">
        <v>20</v>
      </c>
      <c r="N124" s="213" t="s">
        <v>47</v>
      </c>
      <c r="O124" s="81"/>
      <c r="P124" s="214">
        <f>O124*H124</f>
        <v>0</v>
      </c>
      <c r="Q124" s="214">
        <v>0</v>
      </c>
      <c r="R124" s="214">
        <f>Q124*H124</f>
        <v>0</v>
      </c>
      <c r="S124" s="214">
        <v>0</v>
      </c>
      <c r="T124" s="215">
        <f>S124*H124</f>
        <v>0</v>
      </c>
      <c r="U124" s="35"/>
      <c r="V124" s="35"/>
      <c r="W124" s="35"/>
      <c r="X124" s="35"/>
      <c r="Y124" s="35"/>
      <c r="Z124" s="35"/>
      <c r="AA124" s="35"/>
      <c r="AB124" s="35"/>
      <c r="AC124" s="35"/>
      <c r="AD124" s="35"/>
      <c r="AE124" s="35"/>
      <c r="AR124" s="216" t="s">
        <v>790</v>
      </c>
      <c r="AT124" s="216" t="s">
        <v>173</v>
      </c>
      <c r="AU124" s="216" t="s">
        <v>22</v>
      </c>
      <c r="AY124" s="14" t="s">
        <v>172</v>
      </c>
      <c r="BE124" s="217">
        <f>IF(N124="základní",J124,0)</f>
        <v>0</v>
      </c>
      <c r="BF124" s="217">
        <f>IF(N124="snížená",J124,0)</f>
        <v>0</v>
      </c>
      <c r="BG124" s="217">
        <f>IF(N124="zákl. přenesená",J124,0)</f>
        <v>0</v>
      </c>
      <c r="BH124" s="217">
        <f>IF(N124="sníž. přenesená",J124,0)</f>
        <v>0</v>
      </c>
      <c r="BI124" s="217">
        <f>IF(N124="nulová",J124,0)</f>
        <v>0</v>
      </c>
      <c r="BJ124" s="14" t="s">
        <v>22</v>
      </c>
      <c r="BK124" s="217">
        <f>ROUND(I124*H124,2)</f>
        <v>0</v>
      </c>
      <c r="BL124" s="14" t="s">
        <v>790</v>
      </c>
      <c r="BM124" s="216" t="s">
        <v>678</v>
      </c>
    </row>
    <row r="125" s="2" customFormat="1">
      <c r="A125" s="35"/>
      <c r="B125" s="36"/>
      <c r="C125" s="37"/>
      <c r="D125" s="237" t="s">
        <v>455</v>
      </c>
      <c r="E125" s="37"/>
      <c r="F125" s="238" t="s">
        <v>1416</v>
      </c>
      <c r="G125" s="37"/>
      <c r="H125" s="37"/>
      <c r="I125" s="239"/>
      <c r="J125" s="37"/>
      <c r="K125" s="37"/>
      <c r="L125" s="41"/>
      <c r="M125" s="240"/>
      <c r="N125" s="241"/>
      <c r="O125" s="81"/>
      <c r="P125" s="81"/>
      <c r="Q125" s="81"/>
      <c r="R125" s="81"/>
      <c r="S125" s="81"/>
      <c r="T125" s="82"/>
      <c r="U125" s="35"/>
      <c r="V125" s="35"/>
      <c r="W125" s="35"/>
      <c r="X125" s="35"/>
      <c r="Y125" s="35"/>
      <c r="Z125" s="35"/>
      <c r="AA125" s="35"/>
      <c r="AB125" s="35"/>
      <c r="AC125" s="35"/>
      <c r="AD125" s="35"/>
      <c r="AE125" s="35"/>
      <c r="AT125" s="14" t="s">
        <v>455</v>
      </c>
      <c r="AU125" s="14" t="s">
        <v>22</v>
      </c>
    </row>
    <row r="126" s="2" customFormat="1" ht="55.5" customHeight="1">
      <c r="A126" s="35"/>
      <c r="B126" s="36"/>
      <c r="C126" s="204" t="s">
        <v>291</v>
      </c>
      <c r="D126" s="204" t="s">
        <v>173</v>
      </c>
      <c r="E126" s="205" t="s">
        <v>1421</v>
      </c>
      <c r="F126" s="206" t="s">
        <v>1422</v>
      </c>
      <c r="G126" s="207" t="s">
        <v>250</v>
      </c>
      <c r="H126" s="208">
        <v>2</v>
      </c>
      <c r="I126" s="209"/>
      <c r="J126" s="210">
        <f>ROUND(I126*H126,2)</f>
        <v>0</v>
      </c>
      <c r="K126" s="211"/>
      <c r="L126" s="41"/>
      <c r="M126" s="212" t="s">
        <v>20</v>
      </c>
      <c r="N126" s="213" t="s">
        <v>47</v>
      </c>
      <c r="O126" s="81"/>
      <c r="P126" s="214">
        <f>O126*H126</f>
        <v>0</v>
      </c>
      <c r="Q126" s="214">
        <v>0</v>
      </c>
      <c r="R126" s="214">
        <f>Q126*H126</f>
        <v>0</v>
      </c>
      <c r="S126" s="214">
        <v>0</v>
      </c>
      <c r="T126" s="215">
        <f>S126*H126</f>
        <v>0</v>
      </c>
      <c r="U126" s="35"/>
      <c r="V126" s="35"/>
      <c r="W126" s="35"/>
      <c r="X126" s="35"/>
      <c r="Y126" s="35"/>
      <c r="Z126" s="35"/>
      <c r="AA126" s="35"/>
      <c r="AB126" s="35"/>
      <c r="AC126" s="35"/>
      <c r="AD126" s="35"/>
      <c r="AE126" s="35"/>
      <c r="AR126" s="216" t="s">
        <v>790</v>
      </c>
      <c r="AT126" s="216" t="s">
        <v>173</v>
      </c>
      <c r="AU126" s="216" t="s">
        <v>22</v>
      </c>
      <c r="AY126" s="14" t="s">
        <v>172</v>
      </c>
      <c r="BE126" s="217">
        <f>IF(N126="základní",J126,0)</f>
        <v>0</v>
      </c>
      <c r="BF126" s="217">
        <f>IF(N126="snížená",J126,0)</f>
        <v>0</v>
      </c>
      <c r="BG126" s="217">
        <f>IF(N126="zákl. přenesená",J126,0)</f>
        <v>0</v>
      </c>
      <c r="BH126" s="217">
        <f>IF(N126="sníž. přenesená",J126,0)</f>
        <v>0</v>
      </c>
      <c r="BI126" s="217">
        <f>IF(N126="nulová",J126,0)</f>
        <v>0</v>
      </c>
      <c r="BJ126" s="14" t="s">
        <v>22</v>
      </c>
      <c r="BK126" s="217">
        <f>ROUND(I126*H126,2)</f>
        <v>0</v>
      </c>
      <c r="BL126" s="14" t="s">
        <v>790</v>
      </c>
      <c r="BM126" s="216" t="s">
        <v>686</v>
      </c>
    </row>
    <row r="127" s="2" customFormat="1">
      <c r="A127" s="35"/>
      <c r="B127" s="36"/>
      <c r="C127" s="37"/>
      <c r="D127" s="237" t="s">
        <v>455</v>
      </c>
      <c r="E127" s="37"/>
      <c r="F127" s="238" t="s">
        <v>1416</v>
      </c>
      <c r="G127" s="37"/>
      <c r="H127" s="37"/>
      <c r="I127" s="239"/>
      <c r="J127" s="37"/>
      <c r="K127" s="37"/>
      <c r="L127" s="41"/>
      <c r="M127" s="240"/>
      <c r="N127" s="241"/>
      <c r="O127" s="81"/>
      <c r="P127" s="81"/>
      <c r="Q127" s="81"/>
      <c r="R127" s="81"/>
      <c r="S127" s="81"/>
      <c r="T127" s="82"/>
      <c r="U127" s="35"/>
      <c r="V127" s="35"/>
      <c r="W127" s="35"/>
      <c r="X127" s="35"/>
      <c r="Y127" s="35"/>
      <c r="Z127" s="35"/>
      <c r="AA127" s="35"/>
      <c r="AB127" s="35"/>
      <c r="AC127" s="35"/>
      <c r="AD127" s="35"/>
      <c r="AE127" s="35"/>
      <c r="AT127" s="14" t="s">
        <v>455</v>
      </c>
      <c r="AU127" s="14" t="s">
        <v>22</v>
      </c>
    </row>
    <row r="128" s="2" customFormat="1" ht="21.75" customHeight="1">
      <c r="A128" s="35"/>
      <c r="B128" s="36"/>
      <c r="C128" s="204" t="s">
        <v>295</v>
      </c>
      <c r="D128" s="204" t="s">
        <v>173</v>
      </c>
      <c r="E128" s="205" t="s">
        <v>584</v>
      </c>
      <c r="F128" s="206" t="s">
        <v>585</v>
      </c>
      <c r="G128" s="207" t="s">
        <v>250</v>
      </c>
      <c r="H128" s="208">
        <v>1</v>
      </c>
      <c r="I128" s="209"/>
      <c r="J128" s="210">
        <f>ROUND(I128*H128,2)</f>
        <v>0</v>
      </c>
      <c r="K128" s="211"/>
      <c r="L128" s="41"/>
      <c r="M128" s="212" t="s">
        <v>20</v>
      </c>
      <c r="N128" s="213" t="s">
        <v>47</v>
      </c>
      <c r="O128" s="81"/>
      <c r="P128" s="214">
        <f>O128*H128</f>
        <v>0</v>
      </c>
      <c r="Q128" s="214">
        <v>0</v>
      </c>
      <c r="R128" s="214">
        <f>Q128*H128</f>
        <v>0</v>
      </c>
      <c r="S128" s="214">
        <v>0</v>
      </c>
      <c r="T128" s="215">
        <f>S128*H128</f>
        <v>0</v>
      </c>
      <c r="U128" s="35"/>
      <c r="V128" s="35"/>
      <c r="W128" s="35"/>
      <c r="X128" s="35"/>
      <c r="Y128" s="35"/>
      <c r="Z128" s="35"/>
      <c r="AA128" s="35"/>
      <c r="AB128" s="35"/>
      <c r="AC128" s="35"/>
      <c r="AD128" s="35"/>
      <c r="AE128" s="35"/>
      <c r="AR128" s="216" t="s">
        <v>790</v>
      </c>
      <c r="AT128" s="216" t="s">
        <v>173</v>
      </c>
      <c r="AU128" s="216" t="s">
        <v>22</v>
      </c>
      <c r="AY128" s="14" t="s">
        <v>172</v>
      </c>
      <c r="BE128" s="217">
        <f>IF(N128="základní",J128,0)</f>
        <v>0</v>
      </c>
      <c r="BF128" s="217">
        <f>IF(N128="snížená",J128,0)</f>
        <v>0</v>
      </c>
      <c r="BG128" s="217">
        <f>IF(N128="zákl. přenesená",J128,0)</f>
        <v>0</v>
      </c>
      <c r="BH128" s="217">
        <f>IF(N128="sníž. přenesená",J128,0)</f>
        <v>0</v>
      </c>
      <c r="BI128" s="217">
        <f>IF(N128="nulová",J128,0)</f>
        <v>0</v>
      </c>
      <c r="BJ128" s="14" t="s">
        <v>22</v>
      </c>
      <c r="BK128" s="217">
        <f>ROUND(I128*H128,2)</f>
        <v>0</v>
      </c>
      <c r="BL128" s="14" t="s">
        <v>790</v>
      </c>
      <c r="BM128" s="216" t="s">
        <v>694</v>
      </c>
    </row>
    <row r="129" s="2" customFormat="1">
      <c r="A129" s="35"/>
      <c r="B129" s="36"/>
      <c r="C129" s="37"/>
      <c r="D129" s="237" t="s">
        <v>455</v>
      </c>
      <c r="E129" s="37"/>
      <c r="F129" s="238" t="s">
        <v>1423</v>
      </c>
      <c r="G129" s="37"/>
      <c r="H129" s="37"/>
      <c r="I129" s="239"/>
      <c r="J129" s="37"/>
      <c r="K129" s="37"/>
      <c r="L129" s="41"/>
      <c r="M129" s="240"/>
      <c r="N129" s="241"/>
      <c r="O129" s="81"/>
      <c r="P129" s="81"/>
      <c r="Q129" s="81"/>
      <c r="R129" s="81"/>
      <c r="S129" s="81"/>
      <c r="T129" s="82"/>
      <c r="U129" s="35"/>
      <c r="V129" s="35"/>
      <c r="W129" s="35"/>
      <c r="X129" s="35"/>
      <c r="Y129" s="35"/>
      <c r="Z129" s="35"/>
      <c r="AA129" s="35"/>
      <c r="AB129" s="35"/>
      <c r="AC129" s="35"/>
      <c r="AD129" s="35"/>
      <c r="AE129" s="35"/>
      <c r="AT129" s="14" t="s">
        <v>455</v>
      </c>
      <c r="AU129" s="14" t="s">
        <v>22</v>
      </c>
    </row>
    <row r="130" s="2" customFormat="1" ht="33" customHeight="1">
      <c r="A130" s="35"/>
      <c r="B130" s="36"/>
      <c r="C130" s="218" t="s">
        <v>299</v>
      </c>
      <c r="D130" s="218" t="s">
        <v>202</v>
      </c>
      <c r="E130" s="219" t="s">
        <v>1424</v>
      </c>
      <c r="F130" s="220" t="s">
        <v>1425</v>
      </c>
      <c r="G130" s="221" t="s">
        <v>250</v>
      </c>
      <c r="H130" s="222">
        <v>1</v>
      </c>
      <c r="I130" s="223"/>
      <c r="J130" s="224">
        <f>ROUND(I130*H130,2)</f>
        <v>0</v>
      </c>
      <c r="K130" s="225"/>
      <c r="L130" s="226"/>
      <c r="M130" s="227" t="s">
        <v>20</v>
      </c>
      <c r="N130" s="228" t="s">
        <v>47</v>
      </c>
      <c r="O130" s="81"/>
      <c r="P130" s="214">
        <f>O130*H130</f>
        <v>0</v>
      </c>
      <c r="Q130" s="214">
        <v>0</v>
      </c>
      <c r="R130" s="214">
        <f>Q130*H130</f>
        <v>0</v>
      </c>
      <c r="S130" s="214">
        <v>0</v>
      </c>
      <c r="T130" s="215">
        <f>S130*H130</f>
        <v>0</v>
      </c>
      <c r="U130" s="35"/>
      <c r="V130" s="35"/>
      <c r="W130" s="35"/>
      <c r="X130" s="35"/>
      <c r="Y130" s="35"/>
      <c r="Z130" s="35"/>
      <c r="AA130" s="35"/>
      <c r="AB130" s="35"/>
      <c r="AC130" s="35"/>
      <c r="AD130" s="35"/>
      <c r="AE130" s="35"/>
      <c r="AR130" s="216" t="s">
        <v>790</v>
      </c>
      <c r="AT130" s="216" t="s">
        <v>202</v>
      </c>
      <c r="AU130" s="216" t="s">
        <v>22</v>
      </c>
      <c r="AY130" s="14" t="s">
        <v>172</v>
      </c>
      <c r="BE130" s="217">
        <f>IF(N130="základní",J130,0)</f>
        <v>0</v>
      </c>
      <c r="BF130" s="217">
        <f>IF(N130="snížená",J130,0)</f>
        <v>0</v>
      </c>
      <c r="BG130" s="217">
        <f>IF(N130="zákl. přenesená",J130,0)</f>
        <v>0</v>
      </c>
      <c r="BH130" s="217">
        <f>IF(N130="sníž. přenesená",J130,0)</f>
        <v>0</v>
      </c>
      <c r="BI130" s="217">
        <f>IF(N130="nulová",J130,0)</f>
        <v>0</v>
      </c>
      <c r="BJ130" s="14" t="s">
        <v>22</v>
      </c>
      <c r="BK130" s="217">
        <f>ROUND(I130*H130,2)</f>
        <v>0</v>
      </c>
      <c r="BL130" s="14" t="s">
        <v>790</v>
      </c>
      <c r="BM130" s="216" t="s">
        <v>206</v>
      </c>
    </row>
    <row r="131" s="2" customFormat="1">
      <c r="A131" s="35"/>
      <c r="B131" s="36"/>
      <c r="C131" s="37"/>
      <c r="D131" s="237" t="s">
        <v>455</v>
      </c>
      <c r="E131" s="37"/>
      <c r="F131" s="238" t="s">
        <v>1423</v>
      </c>
      <c r="G131" s="37"/>
      <c r="H131" s="37"/>
      <c r="I131" s="239"/>
      <c r="J131" s="37"/>
      <c r="K131" s="37"/>
      <c r="L131" s="41"/>
      <c r="M131" s="240"/>
      <c r="N131" s="241"/>
      <c r="O131" s="81"/>
      <c r="P131" s="81"/>
      <c r="Q131" s="81"/>
      <c r="R131" s="81"/>
      <c r="S131" s="81"/>
      <c r="T131" s="82"/>
      <c r="U131" s="35"/>
      <c r="V131" s="35"/>
      <c r="W131" s="35"/>
      <c r="X131" s="35"/>
      <c r="Y131" s="35"/>
      <c r="Z131" s="35"/>
      <c r="AA131" s="35"/>
      <c r="AB131" s="35"/>
      <c r="AC131" s="35"/>
      <c r="AD131" s="35"/>
      <c r="AE131" s="35"/>
      <c r="AT131" s="14" t="s">
        <v>455</v>
      </c>
      <c r="AU131" s="14" t="s">
        <v>22</v>
      </c>
    </row>
    <row r="132" s="2" customFormat="1" ht="33" customHeight="1">
      <c r="A132" s="35"/>
      <c r="B132" s="36"/>
      <c r="C132" s="204" t="s">
        <v>303</v>
      </c>
      <c r="D132" s="204" t="s">
        <v>173</v>
      </c>
      <c r="E132" s="205" t="s">
        <v>578</v>
      </c>
      <c r="F132" s="206" t="s">
        <v>579</v>
      </c>
      <c r="G132" s="207" t="s">
        <v>176</v>
      </c>
      <c r="H132" s="208">
        <v>59</v>
      </c>
      <c r="I132" s="209"/>
      <c r="J132" s="210">
        <f>ROUND(I132*H132,2)</f>
        <v>0</v>
      </c>
      <c r="K132" s="211"/>
      <c r="L132" s="41"/>
      <c r="M132" s="212" t="s">
        <v>20</v>
      </c>
      <c r="N132" s="213" t="s">
        <v>47</v>
      </c>
      <c r="O132" s="81"/>
      <c r="P132" s="214">
        <f>O132*H132</f>
        <v>0</v>
      </c>
      <c r="Q132" s="214">
        <v>0</v>
      </c>
      <c r="R132" s="214">
        <f>Q132*H132</f>
        <v>0</v>
      </c>
      <c r="S132" s="214">
        <v>0</v>
      </c>
      <c r="T132" s="215">
        <f>S132*H132</f>
        <v>0</v>
      </c>
      <c r="U132" s="35"/>
      <c r="V132" s="35"/>
      <c r="W132" s="35"/>
      <c r="X132" s="35"/>
      <c r="Y132" s="35"/>
      <c r="Z132" s="35"/>
      <c r="AA132" s="35"/>
      <c r="AB132" s="35"/>
      <c r="AC132" s="35"/>
      <c r="AD132" s="35"/>
      <c r="AE132" s="35"/>
      <c r="AR132" s="216" t="s">
        <v>790</v>
      </c>
      <c r="AT132" s="216" t="s">
        <v>173</v>
      </c>
      <c r="AU132" s="216" t="s">
        <v>22</v>
      </c>
      <c r="AY132" s="14" t="s">
        <v>172</v>
      </c>
      <c r="BE132" s="217">
        <f>IF(N132="základní",J132,0)</f>
        <v>0</v>
      </c>
      <c r="BF132" s="217">
        <f>IF(N132="snížená",J132,0)</f>
        <v>0</v>
      </c>
      <c r="BG132" s="217">
        <f>IF(N132="zákl. přenesená",J132,0)</f>
        <v>0</v>
      </c>
      <c r="BH132" s="217">
        <f>IF(N132="sníž. přenesená",J132,0)</f>
        <v>0</v>
      </c>
      <c r="BI132" s="217">
        <f>IF(N132="nulová",J132,0)</f>
        <v>0</v>
      </c>
      <c r="BJ132" s="14" t="s">
        <v>22</v>
      </c>
      <c r="BK132" s="217">
        <f>ROUND(I132*H132,2)</f>
        <v>0</v>
      </c>
      <c r="BL132" s="14" t="s">
        <v>790</v>
      </c>
      <c r="BM132" s="216" t="s">
        <v>709</v>
      </c>
    </row>
    <row r="133" s="2" customFormat="1">
      <c r="A133" s="35"/>
      <c r="B133" s="36"/>
      <c r="C133" s="37"/>
      <c r="D133" s="237" t="s">
        <v>455</v>
      </c>
      <c r="E133" s="37"/>
      <c r="F133" s="238" t="s">
        <v>1426</v>
      </c>
      <c r="G133" s="37"/>
      <c r="H133" s="37"/>
      <c r="I133" s="239"/>
      <c r="J133" s="37"/>
      <c r="K133" s="37"/>
      <c r="L133" s="41"/>
      <c r="M133" s="240"/>
      <c r="N133" s="241"/>
      <c r="O133" s="81"/>
      <c r="P133" s="81"/>
      <c r="Q133" s="81"/>
      <c r="R133" s="81"/>
      <c r="S133" s="81"/>
      <c r="T133" s="82"/>
      <c r="U133" s="35"/>
      <c r="V133" s="35"/>
      <c r="W133" s="35"/>
      <c r="X133" s="35"/>
      <c r="Y133" s="35"/>
      <c r="Z133" s="35"/>
      <c r="AA133" s="35"/>
      <c r="AB133" s="35"/>
      <c r="AC133" s="35"/>
      <c r="AD133" s="35"/>
      <c r="AE133" s="35"/>
      <c r="AT133" s="14" t="s">
        <v>455</v>
      </c>
      <c r="AU133" s="14" t="s">
        <v>22</v>
      </c>
    </row>
    <row r="134" s="2" customFormat="1" ht="33" customHeight="1">
      <c r="A134" s="35"/>
      <c r="B134" s="36"/>
      <c r="C134" s="218" t="s">
        <v>307</v>
      </c>
      <c r="D134" s="218" t="s">
        <v>202</v>
      </c>
      <c r="E134" s="219" t="s">
        <v>803</v>
      </c>
      <c r="F134" s="220" t="s">
        <v>804</v>
      </c>
      <c r="G134" s="221" t="s">
        <v>176</v>
      </c>
      <c r="H134" s="222">
        <v>3</v>
      </c>
      <c r="I134" s="223"/>
      <c r="J134" s="224">
        <f>ROUND(I134*H134,2)</f>
        <v>0</v>
      </c>
      <c r="K134" s="225"/>
      <c r="L134" s="226"/>
      <c r="M134" s="227" t="s">
        <v>20</v>
      </c>
      <c r="N134" s="228" t="s">
        <v>47</v>
      </c>
      <c r="O134" s="81"/>
      <c r="P134" s="214">
        <f>O134*H134</f>
        <v>0</v>
      </c>
      <c r="Q134" s="214">
        <v>0</v>
      </c>
      <c r="R134" s="214">
        <f>Q134*H134</f>
        <v>0</v>
      </c>
      <c r="S134" s="214">
        <v>0</v>
      </c>
      <c r="T134" s="215">
        <f>S134*H134</f>
        <v>0</v>
      </c>
      <c r="U134" s="35"/>
      <c r="V134" s="35"/>
      <c r="W134" s="35"/>
      <c r="X134" s="35"/>
      <c r="Y134" s="35"/>
      <c r="Z134" s="35"/>
      <c r="AA134" s="35"/>
      <c r="AB134" s="35"/>
      <c r="AC134" s="35"/>
      <c r="AD134" s="35"/>
      <c r="AE134" s="35"/>
      <c r="AR134" s="216" t="s">
        <v>790</v>
      </c>
      <c r="AT134" s="216" t="s">
        <v>202</v>
      </c>
      <c r="AU134" s="216" t="s">
        <v>22</v>
      </c>
      <c r="AY134" s="14" t="s">
        <v>172</v>
      </c>
      <c r="BE134" s="217">
        <f>IF(N134="základní",J134,0)</f>
        <v>0</v>
      </c>
      <c r="BF134" s="217">
        <f>IF(N134="snížená",J134,0)</f>
        <v>0</v>
      </c>
      <c r="BG134" s="217">
        <f>IF(N134="zákl. přenesená",J134,0)</f>
        <v>0</v>
      </c>
      <c r="BH134" s="217">
        <f>IF(N134="sníž. přenesená",J134,0)</f>
        <v>0</v>
      </c>
      <c r="BI134" s="217">
        <f>IF(N134="nulová",J134,0)</f>
        <v>0</v>
      </c>
      <c r="BJ134" s="14" t="s">
        <v>22</v>
      </c>
      <c r="BK134" s="217">
        <f>ROUND(I134*H134,2)</f>
        <v>0</v>
      </c>
      <c r="BL134" s="14" t="s">
        <v>790</v>
      </c>
      <c r="BM134" s="216" t="s">
        <v>717</v>
      </c>
    </row>
    <row r="135" s="2" customFormat="1">
      <c r="A135" s="35"/>
      <c r="B135" s="36"/>
      <c r="C135" s="37"/>
      <c r="D135" s="237" t="s">
        <v>455</v>
      </c>
      <c r="E135" s="37"/>
      <c r="F135" s="238" t="s">
        <v>1427</v>
      </c>
      <c r="G135" s="37"/>
      <c r="H135" s="37"/>
      <c r="I135" s="239"/>
      <c r="J135" s="37"/>
      <c r="K135" s="37"/>
      <c r="L135" s="41"/>
      <c r="M135" s="240"/>
      <c r="N135" s="241"/>
      <c r="O135" s="81"/>
      <c r="P135" s="81"/>
      <c r="Q135" s="81"/>
      <c r="R135" s="81"/>
      <c r="S135" s="81"/>
      <c r="T135" s="82"/>
      <c r="U135" s="35"/>
      <c r="V135" s="35"/>
      <c r="W135" s="35"/>
      <c r="X135" s="35"/>
      <c r="Y135" s="35"/>
      <c r="Z135" s="35"/>
      <c r="AA135" s="35"/>
      <c r="AB135" s="35"/>
      <c r="AC135" s="35"/>
      <c r="AD135" s="35"/>
      <c r="AE135" s="35"/>
      <c r="AT135" s="14" t="s">
        <v>455</v>
      </c>
      <c r="AU135" s="14" t="s">
        <v>22</v>
      </c>
    </row>
    <row r="136" s="2" customFormat="1" ht="21.75" customHeight="1">
      <c r="A136" s="35"/>
      <c r="B136" s="36"/>
      <c r="C136" s="218" t="s">
        <v>311</v>
      </c>
      <c r="D136" s="218" t="s">
        <v>202</v>
      </c>
      <c r="E136" s="219" t="s">
        <v>1428</v>
      </c>
      <c r="F136" s="220" t="s">
        <v>1429</v>
      </c>
      <c r="G136" s="221" t="s">
        <v>176</v>
      </c>
      <c r="H136" s="222">
        <v>56</v>
      </c>
      <c r="I136" s="223"/>
      <c r="J136" s="224">
        <f>ROUND(I136*H136,2)</f>
        <v>0</v>
      </c>
      <c r="K136" s="225"/>
      <c r="L136" s="226"/>
      <c r="M136" s="227" t="s">
        <v>20</v>
      </c>
      <c r="N136" s="228" t="s">
        <v>47</v>
      </c>
      <c r="O136" s="81"/>
      <c r="P136" s="214">
        <f>O136*H136</f>
        <v>0</v>
      </c>
      <c r="Q136" s="214">
        <v>0</v>
      </c>
      <c r="R136" s="214">
        <f>Q136*H136</f>
        <v>0</v>
      </c>
      <c r="S136" s="214">
        <v>0</v>
      </c>
      <c r="T136" s="215">
        <f>S136*H136</f>
        <v>0</v>
      </c>
      <c r="U136" s="35"/>
      <c r="V136" s="35"/>
      <c r="W136" s="35"/>
      <c r="X136" s="35"/>
      <c r="Y136" s="35"/>
      <c r="Z136" s="35"/>
      <c r="AA136" s="35"/>
      <c r="AB136" s="35"/>
      <c r="AC136" s="35"/>
      <c r="AD136" s="35"/>
      <c r="AE136" s="35"/>
      <c r="AR136" s="216" t="s">
        <v>790</v>
      </c>
      <c r="AT136" s="216" t="s">
        <v>202</v>
      </c>
      <c r="AU136" s="216" t="s">
        <v>22</v>
      </c>
      <c r="AY136" s="14" t="s">
        <v>172</v>
      </c>
      <c r="BE136" s="217">
        <f>IF(N136="základní",J136,0)</f>
        <v>0</v>
      </c>
      <c r="BF136" s="217">
        <f>IF(N136="snížená",J136,0)</f>
        <v>0</v>
      </c>
      <c r="BG136" s="217">
        <f>IF(N136="zákl. přenesená",J136,0)</f>
        <v>0</v>
      </c>
      <c r="BH136" s="217">
        <f>IF(N136="sníž. přenesená",J136,0)</f>
        <v>0</v>
      </c>
      <c r="BI136" s="217">
        <f>IF(N136="nulová",J136,0)</f>
        <v>0</v>
      </c>
      <c r="BJ136" s="14" t="s">
        <v>22</v>
      </c>
      <c r="BK136" s="217">
        <f>ROUND(I136*H136,2)</f>
        <v>0</v>
      </c>
      <c r="BL136" s="14" t="s">
        <v>790</v>
      </c>
      <c r="BM136" s="216" t="s">
        <v>725</v>
      </c>
    </row>
    <row r="137" s="2" customFormat="1">
      <c r="A137" s="35"/>
      <c r="B137" s="36"/>
      <c r="C137" s="37"/>
      <c r="D137" s="237" t="s">
        <v>455</v>
      </c>
      <c r="E137" s="37"/>
      <c r="F137" s="238" t="s">
        <v>1430</v>
      </c>
      <c r="G137" s="37"/>
      <c r="H137" s="37"/>
      <c r="I137" s="239"/>
      <c r="J137" s="37"/>
      <c r="K137" s="37"/>
      <c r="L137" s="41"/>
      <c r="M137" s="240"/>
      <c r="N137" s="241"/>
      <c r="O137" s="81"/>
      <c r="P137" s="81"/>
      <c r="Q137" s="81"/>
      <c r="R137" s="81"/>
      <c r="S137" s="81"/>
      <c r="T137" s="82"/>
      <c r="U137" s="35"/>
      <c r="V137" s="35"/>
      <c r="W137" s="35"/>
      <c r="X137" s="35"/>
      <c r="Y137" s="35"/>
      <c r="Z137" s="35"/>
      <c r="AA137" s="35"/>
      <c r="AB137" s="35"/>
      <c r="AC137" s="35"/>
      <c r="AD137" s="35"/>
      <c r="AE137" s="35"/>
      <c r="AT137" s="14" t="s">
        <v>455</v>
      </c>
      <c r="AU137" s="14" t="s">
        <v>22</v>
      </c>
    </row>
    <row r="138" s="2" customFormat="1" ht="33" customHeight="1">
      <c r="A138" s="35"/>
      <c r="B138" s="36"/>
      <c r="C138" s="204" t="s">
        <v>315</v>
      </c>
      <c r="D138" s="204" t="s">
        <v>173</v>
      </c>
      <c r="E138" s="205" t="s">
        <v>575</v>
      </c>
      <c r="F138" s="206" t="s">
        <v>576</v>
      </c>
      <c r="G138" s="207" t="s">
        <v>176</v>
      </c>
      <c r="H138" s="208">
        <v>116</v>
      </c>
      <c r="I138" s="209"/>
      <c r="J138" s="210">
        <f>ROUND(I138*H138,2)</f>
        <v>0</v>
      </c>
      <c r="K138" s="211"/>
      <c r="L138" s="41"/>
      <c r="M138" s="212" t="s">
        <v>20</v>
      </c>
      <c r="N138" s="213" t="s">
        <v>47</v>
      </c>
      <c r="O138" s="81"/>
      <c r="P138" s="214">
        <f>O138*H138</f>
        <v>0</v>
      </c>
      <c r="Q138" s="214">
        <v>0</v>
      </c>
      <c r="R138" s="214">
        <f>Q138*H138</f>
        <v>0</v>
      </c>
      <c r="S138" s="214">
        <v>0</v>
      </c>
      <c r="T138" s="215">
        <f>S138*H138</f>
        <v>0</v>
      </c>
      <c r="U138" s="35"/>
      <c r="V138" s="35"/>
      <c r="W138" s="35"/>
      <c r="X138" s="35"/>
      <c r="Y138" s="35"/>
      <c r="Z138" s="35"/>
      <c r="AA138" s="35"/>
      <c r="AB138" s="35"/>
      <c r="AC138" s="35"/>
      <c r="AD138" s="35"/>
      <c r="AE138" s="35"/>
      <c r="AR138" s="216" t="s">
        <v>790</v>
      </c>
      <c r="AT138" s="216" t="s">
        <v>173</v>
      </c>
      <c r="AU138" s="216" t="s">
        <v>22</v>
      </c>
      <c r="AY138" s="14" t="s">
        <v>172</v>
      </c>
      <c r="BE138" s="217">
        <f>IF(N138="základní",J138,0)</f>
        <v>0</v>
      </c>
      <c r="BF138" s="217">
        <f>IF(N138="snížená",J138,0)</f>
        <v>0</v>
      </c>
      <c r="BG138" s="217">
        <f>IF(N138="zákl. přenesená",J138,0)</f>
        <v>0</v>
      </c>
      <c r="BH138" s="217">
        <f>IF(N138="sníž. přenesená",J138,0)</f>
        <v>0</v>
      </c>
      <c r="BI138" s="217">
        <f>IF(N138="nulová",J138,0)</f>
        <v>0</v>
      </c>
      <c r="BJ138" s="14" t="s">
        <v>22</v>
      </c>
      <c r="BK138" s="217">
        <f>ROUND(I138*H138,2)</f>
        <v>0</v>
      </c>
      <c r="BL138" s="14" t="s">
        <v>790</v>
      </c>
      <c r="BM138" s="216" t="s">
        <v>733</v>
      </c>
    </row>
    <row r="139" s="2" customFormat="1">
      <c r="A139" s="35"/>
      <c r="B139" s="36"/>
      <c r="C139" s="37"/>
      <c r="D139" s="237" t="s">
        <v>455</v>
      </c>
      <c r="E139" s="37"/>
      <c r="F139" s="238" t="s">
        <v>1431</v>
      </c>
      <c r="G139" s="37"/>
      <c r="H139" s="37"/>
      <c r="I139" s="239"/>
      <c r="J139" s="37"/>
      <c r="K139" s="37"/>
      <c r="L139" s="41"/>
      <c r="M139" s="240"/>
      <c r="N139" s="241"/>
      <c r="O139" s="81"/>
      <c r="P139" s="81"/>
      <c r="Q139" s="81"/>
      <c r="R139" s="81"/>
      <c r="S139" s="81"/>
      <c r="T139" s="82"/>
      <c r="U139" s="35"/>
      <c r="V139" s="35"/>
      <c r="W139" s="35"/>
      <c r="X139" s="35"/>
      <c r="Y139" s="35"/>
      <c r="Z139" s="35"/>
      <c r="AA139" s="35"/>
      <c r="AB139" s="35"/>
      <c r="AC139" s="35"/>
      <c r="AD139" s="35"/>
      <c r="AE139" s="35"/>
      <c r="AT139" s="14" t="s">
        <v>455</v>
      </c>
      <c r="AU139" s="14" t="s">
        <v>22</v>
      </c>
    </row>
    <row r="140" s="2" customFormat="1" ht="21.75" customHeight="1">
      <c r="A140" s="35"/>
      <c r="B140" s="36"/>
      <c r="C140" s="218" t="s">
        <v>319</v>
      </c>
      <c r="D140" s="218" t="s">
        <v>202</v>
      </c>
      <c r="E140" s="219" t="s">
        <v>1432</v>
      </c>
      <c r="F140" s="220" t="s">
        <v>1433</v>
      </c>
      <c r="G140" s="221" t="s">
        <v>176</v>
      </c>
      <c r="H140" s="222">
        <v>56</v>
      </c>
      <c r="I140" s="223"/>
      <c r="J140" s="224">
        <f>ROUND(I140*H140,2)</f>
        <v>0</v>
      </c>
      <c r="K140" s="225"/>
      <c r="L140" s="226"/>
      <c r="M140" s="227" t="s">
        <v>20</v>
      </c>
      <c r="N140" s="228" t="s">
        <v>47</v>
      </c>
      <c r="O140" s="81"/>
      <c r="P140" s="214">
        <f>O140*H140</f>
        <v>0</v>
      </c>
      <c r="Q140" s="214">
        <v>0</v>
      </c>
      <c r="R140" s="214">
        <f>Q140*H140</f>
        <v>0</v>
      </c>
      <c r="S140" s="214">
        <v>0</v>
      </c>
      <c r="T140" s="215">
        <f>S140*H140</f>
        <v>0</v>
      </c>
      <c r="U140" s="35"/>
      <c r="V140" s="35"/>
      <c r="W140" s="35"/>
      <c r="X140" s="35"/>
      <c r="Y140" s="35"/>
      <c r="Z140" s="35"/>
      <c r="AA140" s="35"/>
      <c r="AB140" s="35"/>
      <c r="AC140" s="35"/>
      <c r="AD140" s="35"/>
      <c r="AE140" s="35"/>
      <c r="AR140" s="216" t="s">
        <v>790</v>
      </c>
      <c r="AT140" s="216" t="s">
        <v>202</v>
      </c>
      <c r="AU140" s="216" t="s">
        <v>22</v>
      </c>
      <c r="AY140" s="14" t="s">
        <v>172</v>
      </c>
      <c r="BE140" s="217">
        <f>IF(N140="základní",J140,0)</f>
        <v>0</v>
      </c>
      <c r="BF140" s="217">
        <f>IF(N140="snížená",J140,0)</f>
        <v>0</v>
      </c>
      <c r="BG140" s="217">
        <f>IF(N140="zákl. přenesená",J140,0)</f>
        <v>0</v>
      </c>
      <c r="BH140" s="217">
        <f>IF(N140="sníž. přenesená",J140,0)</f>
        <v>0</v>
      </c>
      <c r="BI140" s="217">
        <f>IF(N140="nulová",J140,0)</f>
        <v>0</v>
      </c>
      <c r="BJ140" s="14" t="s">
        <v>22</v>
      </c>
      <c r="BK140" s="217">
        <f>ROUND(I140*H140,2)</f>
        <v>0</v>
      </c>
      <c r="BL140" s="14" t="s">
        <v>790</v>
      </c>
      <c r="BM140" s="216" t="s">
        <v>741</v>
      </c>
    </row>
    <row r="141" s="2" customFormat="1">
      <c r="A141" s="35"/>
      <c r="B141" s="36"/>
      <c r="C141" s="37"/>
      <c r="D141" s="237" t="s">
        <v>455</v>
      </c>
      <c r="E141" s="37"/>
      <c r="F141" s="238" t="s">
        <v>1434</v>
      </c>
      <c r="G141" s="37"/>
      <c r="H141" s="37"/>
      <c r="I141" s="239"/>
      <c r="J141" s="37"/>
      <c r="K141" s="37"/>
      <c r="L141" s="41"/>
      <c r="M141" s="240"/>
      <c r="N141" s="241"/>
      <c r="O141" s="81"/>
      <c r="P141" s="81"/>
      <c r="Q141" s="81"/>
      <c r="R141" s="81"/>
      <c r="S141" s="81"/>
      <c r="T141" s="82"/>
      <c r="U141" s="35"/>
      <c r="V141" s="35"/>
      <c r="W141" s="35"/>
      <c r="X141" s="35"/>
      <c r="Y141" s="35"/>
      <c r="Z141" s="35"/>
      <c r="AA141" s="35"/>
      <c r="AB141" s="35"/>
      <c r="AC141" s="35"/>
      <c r="AD141" s="35"/>
      <c r="AE141" s="35"/>
      <c r="AT141" s="14" t="s">
        <v>455</v>
      </c>
      <c r="AU141" s="14" t="s">
        <v>22</v>
      </c>
    </row>
    <row r="142" s="2" customFormat="1" ht="33" customHeight="1">
      <c r="A142" s="35"/>
      <c r="B142" s="36"/>
      <c r="C142" s="218" t="s">
        <v>323</v>
      </c>
      <c r="D142" s="218" t="s">
        <v>202</v>
      </c>
      <c r="E142" s="219" t="s">
        <v>1435</v>
      </c>
      <c r="F142" s="220" t="s">
        <v>1436</v>
      </c>
      <c r="G142" s="221" t="s">
        <v>176</v>
      </c>
      <c r="H142" s="222">
        <v>60</v>
      </c>
      <c r="I142" s="223"/>
      <c r="J142" s="224">
        <f>ROUND(I142*H142,2)</f>
        <v>0</v>
      </c>
      <c r="K142" s="225"/>
      <c r="L142" s="226"/>
      <c r="M142" s="227" t="s">
        <v>20</v>
      </c>
      <c r="N142" s="228" t="s">
        <v>47</v>
      </c>
      <c r="O142" s="81"/>
      <c r="P142" s="214">
        <f>O142*H142</f>
        <v>0</v>
      </c>
      <c r="Q142" s="214">
        <v>0</v>
      </c>
      <c r="R142" s="214">
        <f>Q142*H142</f>
        <v>0</v>
      </c>
      <c r="S142" s="214">
        <v>0</v>
      </c>
      <c r="T142" s="215">
        <f>S142*H142</f>
        <v>0</v>
      </c>
      <c r="U142" s="35"/>
      <c r="V142" s="35"/>
      <c r="W142" s="35"/>
      <c r="X142" s="35"/>
      <c r="Y142" s="35"/>
      <c r="Z142" s="35"/>
      <c r="AA142" s="35"/>
      <c r="AB142" s="35"/>
      <c r="AC142" s="35"/>
      <c r="AD142" s="35"/>
      <c r="AE142" s="35"/>
      <c r="AR142" s="216" t="s">
        <v>790</v>
      </c>
      <c r="AT142" s="216" t="s">
        <v>202</v>
      </c>
      <c r="AU142" s="216" t="s">
        <v>22</v>
      </c>
      <c r="AY142" s="14" t="s">
        <v>172</v>
      </c>
      <c r="BE142" s="217">
        <f>IF(N142="základní",J142,0)</f>
        <v>0</v>
      </c>
      <c r="BF142" s="217">
        <f>IF(N142="snížená",J142,0)</f>
        <v>0</v>
      </c>
      <c r="BG142" s="217">
        <f>IF(N142="zákl. přenesená",J142,0)</f>
        <v>0</v>
      </c>
      <c r="BH142" s="217">
        <f>IF(N142="sníž. přenesená",J142,0)</f>
        <v>0</v>
      </c>
      <c r="BI142" s="217">
        <f>IF(N142="nulová",J142,0)</f>
        <v>0</v>
      </c>
      <c r="BJ142" s="14" t="s">
        <v>22</v>
      </c>
      <c r="BK142" s="217">
        <f>ROUND(I142*H142,2)</f>
        <v>0</v>
      </c>
      <c r="BL142" s="14" t="s">
        <v>790</v>
      </c>
      <c r="BM142" s="216" t="s">
        <v>749</v>
      </c>
    </row>
    <row r="143" s="2" customFormat="1">
      <c r="A143" s="35"/>
      <c r="B143" s="36"/>
      <c r="C143" s="37"/>
      <c r="D143" s="237" t="s">
        <v>455</v>
      </c>
      <c r="E143" s="37"/>
      <c r="F143" s="238" t="s">
        <v>1437</v>
      </c>
      <c r="G143" s="37"/>
      <c r="H143" s="37"/>
      <c r="I143" s="239"/>
      <c r="J143" s="37"/>
      <c r="K143" s="37"/>
      <c r="L143" s="41"/>
      <c r="M143" s="240"/>
      <c r="N143" s="241"/>
      <c r="O143" s="81"/>
      <c r="P143" s="81"/>
      <c r="Q143" s="81"/>
      <c r="R143" s="81"/>
      <c r="S143" s="81"/>
      <c r="T143" s="82"/>
      <c r="U143" s="35"/>
      <c r="V143" s="35"/>
      <c r="W143" s="35"/>
      <c r="X143" s="35"/>
      <c r="Y143" s="35"/>
      <c r="Z143" s="35"/>
      <c r="AA143" s="35"/>
      <c r="AB143" s="35"/>
      <c r="AC143" s="35"/>
      <c r="AD143" s="35"/>
      <c r="AE143" s="35"/>
      <c r="AT143" s="14" t="s">
        <v>455</v>
      </c>
      <c r="AU143" s="14" t="s">
        <v>22</v>
      </c>
    </row>
    <row r="144" s="2" customFormat="1" ht="78" customHeight="1">
      <c r="A144" s="35"/>
      <c r="B144" s="36"/>
      <c r="C144" s="204" t="s">
        <v>327</v>
      </c>
      <c r="D144" s="204" t="s">
        <v>173</v>
      </c>
      <c r="E144" s="205" t="s">
        <v>833</v>
      </c>
      <c r="F144" s="206" t="s">
        <v>834</v>
      </c>
      <c r="G144" s="207" t="s">
        <v>250</v>
      </c>
      <c r="H144" s="208">
        <v>4</v>
      </c>
      <c r="I144" s="209"/>
      <c r="J144" s="210">
        <f>ROUND(I144*H144,2)</f>
        <v>0</v>
      </c>
      <c r="K144" s="211"/>
      <c r="L144" s="41"/>
      <c r="M144" s="212" t="s">
        <v>20</v>
      </c>
      <c r="N144" s="213" t="s">
        <v>47</v>
      </c>
      <c r="O144" s="81"/>
      <c r="P144" s="214">
        <f>O144*H144</f>
        <v>0</v>
      </c>
      <c r="Q144" s="214">
        <v>0</v>
      </c>
      <c r="R144" s="214">
        <f>Q144*H144</f>
        <v>0</v>
      </c>
      <c r="S144" s="214">
        <v>0</v>
      </c>
      <c r="T144" s="215">
        <f>S144*H144</f>
        <v>0</v>
      </c>
      <c r="U144" s="35"/>
      <c r="V144" s="35"/>
      <c r="W144" s="35"/>
      <c r="X144" s="35"/>
      <c r="Y144" s="35"/>
      <c r="Z144" s="35"/>
      <c r="AA144" s="35"/>
      <c r="AB144" s="35"/>
      <c r="AC144" s="35"/>
      <c r="AD144" s="35"/>
      <c r="AE144" s="35"/>
      <c r="AR144" s="216" t="s">
        <v>790</v>
      </c>
      <c r="AT144" s="216" t="s">
        <v>173</v>
      </c>
      <c r="AU144" s="216" t="s">
        <v>22</v>
      </c>
      <c r="AY144" s="14" t="s">
        <v>172</v>
      </c>
      <c r="BE144" s="217">
        <f>IF(N144="základní",J144,0)</f>
        <v>0</v>
      </c>
      <c r="BF144" s="217">
        <f>IF(N144="snížená",J144,0)</f>
        <v>0</v>
      </c>
      <c r="BG144" s="217">
        <f>IF(N144="zákl. přenesená",J144,0)</f>
        <v>0</v>
      </c>
      <c r="BH144" s="217">
        <f>IF(N144="sníž. přenesená",J144,0)</f>
        <v>0</v>
      </c>
      <c r="BI144" s="217">
        <f>IF(N144="nulová",J144,0)</f>
        <v>0</v>
      </c>
      <c r="BJ144" s="14" t="s">
        <v>22</v>
      </c>
      <c r="BK144" s="217">
        <f>ROUND(I144*H144,2)</f>
        <v>0</v>
      </c>
      <c r="BL144" s="14" t="s">
        <v>790</v>
      </c>
      <c r="BM144" s="216" t="s">
        <v>759</v>
      </c>
    </row>
    <row r="145" s="2" customFormat="1" ht="78" customHeight="1">
      <c r="A145" s="35"/>
      <c r="B145" s="36"/>
      <c r="C145" s="204" t="s">
        <v>331</v>
      </c>
      <c r="D145" s="204" t="s">
        <v>173</v>
      </c>
      <c r="E145" s="205" t="s">
        <v>829</v>
      </c>
      <c r="F145" s="206" t="s">
        <v>830</v>
      </c>
      <c r="G145" s="207" t="s">
        <v>250</v>
      </c>
      <c r="H145" s="208">
        <v>4</v>
      </c>
      <c r="I145" s="209"/>
      <c r="J145" s="210">
        <f>ROUND(I145*H145,2)</f>
        <v>0</v>
      </c>
      <c r="K145" s="211"/>
      <c r="L145" s="41"/>
      <c r="M145" s="212" t="s">
        <v>20</v>
      </c>
      <c r="N145" s="213" t="s">
        <v>47</v>
      </c>
      <c r="O145" s="81"/>
      <c r="P145" s="214">
        <f>O145*H145</f>
        <v>0</v>
      </c>
      <c r="Q145" s="214">
        <v>0</v>
      </c>
      <c r="R145" s="214">
        <f>Q145*H145</f>
        <v>0</v>
      </c>
      <c r="S145" s="214">
        <v>0</v>
      </c>
      <c r="T145" s="215">
        <f>S145*H145</f>
        <v>0</v>
      </c>
      <c r="U145" s="35"/>
      <c r="V145" s="35"/>
      <c r="W145" s="35"/>
      <c r="X145" s="35"/>
      <c r="Y145" s="35"/>
      <c r="Z145" s="35"/>
      <c r="AA145" s="35"/>
      <c r="AB145" s="35"/>
      <c r="AC145" s="35"/>
      <c r="AD145" s="35"/>
      <c r="AE145" s="35"/>
      <c r="AR145" s="216" t="s">
        <v>790</v>
      </c>
      <c r="AT145" s="216" t="s">
        <v>173</v>
      </c>
      <c r="AU145" s="216" t="s">
        <v>22</v>
      </c>
      <c r="AY145" s="14" t="s">
        <v>172</v>
      </c>
      <c r="BE145" s="217">
        <f>IF(N145="základní",J145,0)</f>
        <v>0</v>
      </c>
      <c r="BF145" s="217">
        <f>IF(N145="snížená",J145,0)</f>
        <v>0</v>
      </c>
      <c r="BG145" s="217">
        <f>IF(N145="zákl. přenesená",J145,0)</f>
        <v>0</v>
      </c>
      <c r="BH145" s="217">
        <f>IF(N145="sníž. přenesená",J145,0)</f>
        <v>0</v>
      </c>
      <c r="BI145" s="217">
        <f>IF(N145="nulová",J145,0)</f>
        <v>0</v>
      </c>
      <c r="BJ145" s="14" t="s">
        <v>22</v>
      </c>
      <c r="BK145" s="217">
        <f>ROUND(I145*H145,2)</f>
        <v>0</v>
      </c>
      <c r="BL145" s="14" t="s">
        <v>790</v>
      </c>
      <c r="BM145" s="216" t="s">
        <v>767</v>
      </c>
    </row>
    <row r="146" s="2" customFormat="1" ht="33" customHeight="1">
      <c r="A146" s="35"/>
      <c r="B146" s="36"/>
      <c r="C146" s="204" t="s">
        <v>335</v>
      </c>
      <c r="D146" s="204" t="s">
        <v>173</v>
      </c>
      <c r="E146" s="205" t="s">
        <v>1438</v>
      </c>
      <c r="F146" s="206" t="s">
        <v>1439</v>
      </c>
      <c r="G146" s="207" t="s">
        <v>176</v>
      </c>
      <c r="H146" s="208">
        <v>10</v>
      </c>
      <c r="I146" s="209"/>
      <c r="J146" s="210">
        <f>ROUND(I146*H146,2)</f>
        <v>0</v>
      </c>
      <c r="K146" s="211"/>
      <c r="L146" s="41"/>
      <c r="M146" s="212" t="s">
        <v>20</v>
      </c>
      <c r="N146" s="213" t="s">
        <v>47</v>
      </c>
      <c r="O146" s="81"/>
      <c r="P146" s="214">
        <f>O146*H146</f>
        <v>0</v>
      </c>
      <c r="Q146" s="214">
        <v>0</v>
      </c>
      <c r="R146" s="214">
        <f>Q146*H146</f>
        <v>0</v>
      </c>
      <c r="S146" s="214">
        <v>0</v>
      </c>
      <c r="T146" s="215">
        <f>S146*H146</f>
        <v>0</v>
      </c>
      <c r="U146" s="35"/>
      <c r="V146" s="35"/>
      <c r="W146" s="35"/>
      <c r="X146" s="35"/>
      <c r="Y146" s="35"/>
      <c r="Z146" s="35"/>
      <c r="AA146" s="35"/>
      <c r="AB146" s="35"/>
      <c r="AC146" s="35"/>
      <c r="AD146" s="35"/>
      <c r="AE146" s="35"/>
      <c r="AR146" s="216" t="s">
        <v>790</v>
      </c>
      <c r="AT146" s="216" t="s">
        <v>173</v>
      </c>
      <c r="AU146" s="216" t="s">
        <v>22</v>
      </c>
      <c r="AY146" s="14" t="s">
        <v>172</v>
      </c>
      <c r="BE146" s="217">
        <f>IF(N146="základní",J146,0)</f>
        <v>0</v>
      </c>
      <c r="BF146" s="217">
        <f>IF(N146="snížená",J146,0)</f>
        <v>0</v>
      </c>
      <c r="BG146" s="217">
        <f>IF(N146="zákl. přenesená",J146,0)</f>
        <v>0</v>
      </c>
      <c r="BH146" s="217">
        <f>IF(N146="sníž. přenesená",J146,0)</f>
        <v>0</v>
      </c>
      <c r="BI146" s="217">
        <f>IF(N146="nulová",J146,0)</f>
        <v>0</v>
      </c>
      <c r="BJ146" s="14" t="s">
        <v>22</v>
      </c>
      <c r="BK146" s="217">
        <f>ROUND(I146*H146,2)</f>
        <v>0</v>
      </c>
      <c r="BL146" s="14" t="s">
        <v>790</v>
      </c>
      <c r="BM146" s="216" t="s">
        <v>775</v>
      </c>
    </row>
    <row r="147" s="2" customFormat="1" ht="33" customHeight="1">
      <c r="A147" s="35"/>
      <c r="B147" s="36"/>
      <c r="C147" s="218" t="s">
        <v>339</v>
      </c>
      <c r="D147" s="218" t="s">
        <v>202</v>
      </c>
      <c r="E147" s="219" t="s">
        <v>1440</v>
      </c>
      <c r="F147" s="220" t="s">
        <v>1441</v>
      </c>
      <c r="G147" s="221" t="s">
        <v>176</v>
      </c>
      <c r="H147" s="222">
        <v>10</v>
      </c>
      <c r="I147" s="223"/>
      <c r="J147" s="224">
        <f>ROUND(I147*H147,2)</f>
        <v>0</v>
      </c>
      <c r="K147" s="225"/>
      <c r="L147" s="226"/>
      <c r="M147" s="227" t="s">
        <v>20</v>
      </c>
      <c r="N147" s="228" t="s">
        <v>47</v>
      </c>
      <c r="O147" s="81"/>
      <c r="P147" s="214">
        <f>O147*H147</f>
        <v>0</v>
      </c>
      <c r="Q147" s="214">
        <v>0</v>
      </c>
      <c r="R147" s="214">
        <f>Q147*H147</f>
        <v>0</v>
      </c>
      <c r="S147" s="214">
        <v>0</v>
      </c>
      <c r="T147" s="215">
        <f>S147*H147</f>
        <v>0</v>
      </c>
      <c r="U147" s="35"/>
      <c r="V147" s="35"/>
      <c r="W147" s="35"/>
      <c r="X147" s="35"/>
      <c r="Y147" s="35"/>
      <c r="Z147" s="35"/>
      <c r="AA147" s="35"/>
      <c r="AB147" s="35"/>
      <c r="AC147" s="35"/>
      <c r="AD147" s="35"/>
      <c r="AE147" s="35"/>
      <c r="AR147" s="216" t="s">
        <v>790</v>
      </c>
      <c r="AT147" s="216" t="s">
        <v>202</v>
      </c>
      <c r="AU147" s="216" t="s">
        <v>22</v>
      </c>
      <c r="AY147" s="14" t="s">
        <v>172</v>
      </c>
      <c r="BE147" s="217">
        <f>IF(N147="základní",J147,0)</f>
        <v>0</v>
      </c>
      <c r="BF147" s="217">
        <f>IF(N147="snížená",J147,0)</f>
        <v>0</v>
      </c>
      <c r="BG147" s="217">
        <f>IF(N147="zákl. přenesená",J147,0)</f>
        <v>0</v>
      </c>
      <c r="BH147" s="217">
        <f>IF(N147="sníž. přenesená",J147,0)</f>
        <v>0</v>
      </c>
      <c r="BI147" s="217">
        <f>IF(N147="nulová",J147,0)</f>
        <v>0</v>
      </c>
      <c r="BJ147" s="14" t="s">
        <v>22</v>
      </c>
      <c r="BK147" s="217">
        <f>ROUND(I147*H147,2)</f>
        <v>0</v>
      </c>
      <c r="BL147" s="14" t="s">
        <v>790</v>
      </c>
      <c r="BM147" s="216" t="s">
        <v>783</v>
      </c>
    </row>
    <row r="148" s="2" customFormat="1" ht="78" customHeight="1">
      <c r="A148" s="35"/>
      <c r="B148" s="36"/>
      <c r="C148" s="204" t="s">
        <v>343</v>
      </c>
      <c r="D148" s="204" t="s">
        <v>173</v>
      </c>
      <c r="E148" s="205" t="s">
        <v>1442</v>
      </c>
      <c r="F148" s="206" t="s">
        <v>1443</v>
      </c>
      <c r="G148" s="207" t="s">
        <v>250</v>
      </c>
      <c r="H148" s="208">
        <v>2</v>
      </c>
      <c r="I148" s="209"/>
      <c r="J148" s="210">
        <f>ROUND(I148*H148,2)</f>
        <v>0</v>
      </c>
      <c r="K148" s="211"/>
      <c r="L148" s="41"/>
      <c r="M148" s="212" t="s">
        <v>20</v>
      </c>
      <c r="N148" s="213" t="s">
        <v>47</v>
      </c>
      <c r="O148" s="81"/>
      <c r="P148" s="214">
        <f>O148*H148</f>
        <v>0</v>
      </c>
      <c r="Q148" s="214">
        <v>0</v>
      </c>
      <c r="R148" s="214">
        <f>Q148*H148</f>
        <v>0</v>
      </c>
      <c r="S148" s="214">
        <v>0</v>
      </c>
      <c r="T148" s="215">
        <f>S148*H148</f>
        <v>0</v>
      </c>
      <c r="U148" s="35"/>
      <c r="V148" s="35"/>
      <c r="W148" s="35"/>
      <c r="X148" s="35"/>
      <c r="Y148" s="35"/>
      <c r="Z148" s="35"/>
      <c r="AA148" s="35"/>
      <c r="AB148" s="35"/>
      <c r="AC148" s="35"/>
      <c r="AD148" s="35"/>
      <c r="AE148" s="35"/>
      <c r="AR148" s="216" t="s">
        <v>790</v>
      </c>
      <c r="AT148" s="216" t="s">
        <v>173</v>
      </c>
      <c r="AU148" s="216" t="s">
        <v>22</v>
      </c>
      <c r="AY148" s="14" t="s">
        <v>172</v>
      </c>
      <c r="BE148" s="217">
        <f>IF(N148="základní",J148,0)</f>
        <v>0</v>
      </c>
      <c r="BF148" s="217">
        <f>IF(N148="snížená",J148,0)</f>
        <v>0</v>
      </c>
      <c r="BG148" s="217">
        <f>IF(N148="zákl. přenesená",J148,0)</f>
        <v>0</v>
      </c>
      <c r="BH148" s="217">
        <f>IF(N148="sníž. přenesená",J148,0)</f>
        <v>0</v>
      </c>
      <c r="BI148" s="217">
        <f>IF(N148="nulová",J148,0)</f>
        <v>0</v>
      </c>
      <c r="BJ148" s="14" t="s">
        <v>22</v>
      </c>
      <c r="BK148" s="217">
        <f>ROUND(I148*H148,2)</f>
        <v>0</v>
      </c>
      <c r="BL148" s="14" t="s">
        <v>790</v>
      </c>
      <c r="BM148" s="216" t="s">
        <v>792</v>
      </c>
    </row>
    <row r="149" s="2" customFormat="1" ht="111.75" customHeight="1">
      <c r="A149" s="35"/>
      <c r="B149" s="36"/>
      <c r="C149" s="204" t="s">
        <v>347</v>
      </c>
      <c r="D149" s="204" t="s">
        <v>173</v>
      </c>
      <c r="E149" s="205" t="s">
        <v>240</v>
      </c>
      <c r="F149" s="206" t="s">
        <v>1444</v>
      </c>
      <c r="G149" s="207" t="s">
        <v>176</v>
      </c>
      <c r="H149" s="208">
        <v>6000</v>
      </c>
      <c r="I149" s="209"/>
      <c r="J149" s="210">
        <f>ROUND(I149*H149,2)</f>
        <v>0</v>
      </c>
      <c r="K149" s="211"/>
      <c r="L149" s="41"/>
      <c r="M149" s="212" t="s">
        <v>20</v>
      </c>
      <c r="N149" s="213" t="s">
        <v>47</v>
      </c>
      <c r="O149" s="81"/>
      <c r="P149" s="214">
        <f>O149*H149</f>
        <v>0</v>
      </c>
      <c r="Q149" s="214">
        <v>0</v>
      </c>
      <c r="R149" s="214">
        <f>Q149*H149</f>
        <v>0</v>
      </c>
      <c r="S149" s="214">
        <v>0</v>
      </c>
      <c r="T149" s="215">
        <f>S149*H149</f>
        <v>0</v>
      </c>
      <c r="U149" s="35"/>
      <c r="V149" s="35"/>
      <c r="W149" s="35"/>
      <c r="X149" s="35"/>
      <c r="Y149" s="35"/>
      <c r="Z149" s="35"/>
      <c r="AA149" s="35"/>
      <c r="AB149" s="35"/>
      <c r="AC149" s="35"/>
      <c r="AD149" s="35"/>
      <c r="AE149" s="35"/>
      <c r="AR149" s="216" t="s">
        <v>790</v>
      </c>
      <c r="AT149" s="216" t="s">
        <v>173</v>
      </c>
      <c r="AU149" s="216" t="s">
        <v>22</v>
      </c>
      <c r="AY149" s="14" t="s">
        <v>172</v>
      </c>
      <c r="BE149" s="217">
        <f>IF(N149="základní",J149,0)</f>
        <v>0</v>
      </c>
      <c r="BF149" s="217">
        <f>IF(N149="snížená",J149,0)</f>
        <v>0</v>
      </c>
      <c r="BG149" s="217">
        <f>IF(N149="zákl. přenesená",J149,0)</f>
        <v>0</v>
      </c>
      <c r="BH149" s="217">
        <f>IF(N149="sníž. přenesená",J149,0)</f>
        <v>0</v>
      </c>
      <c r="BI149" s="217">
        <f>IF(N149="nulová",J149,0)</f>
        <v>0</v>
      </c>
      <c r="BJ149" s="14" t="s">
        <v>22</v>
      </c>
      <c r="BK149" s="217">
        <f>ROUND(I149*H149,2)</f>
        <v>0</v>
      </c>
      <c r="BL149" s="14" t="s">
        <v>790</v>
      </c>
      <c r="BM149" s="216" t="s">
        <v>798</v>
      </c>
    </row>
    <row r="150" s="2" customFormat="1">
      <c r="A150" s="35"/>
      <c r="B150" s="36"/>
      <c r="C150" s="37"/>
      <c r="D150" s="237" t="s">
        <v>455</v>
      </c>
      <c r="E150" s="37"/>
      <c r="F150" s="238" t="s">
        <v>1445</v>
      </c>
      <c r="G150" s="37"/>
      <c r="H150" s="37"/>
      <c r="I150" s="239"/>
      <c r="J150" s="37"/>
      <c r="K150" s="37"/>
      <c r="L150" s="41"/>
      <c r="M150" s="240"/>
      <c r="N150" s="241"/>
      <c r="O150" s="81"/>
      <c r="P150" s="81"/>
      <c r="Q150" s="81"/>
      <c r="R150" s="81"/>
      <c r="S150" s="81"/>
      <c r="T150" s="82"/>
      <c r="U150" s="35"/>
      <c r="V150" s="35"/>
      <c r="W150" s="35"/>
      <c r="X150" s="35"/>
      <c r="Y150" s="35"/>
      <c r="Z150" s="35"/>
      <c r="AA150" s="35"/>
      <c r="AB150" s="35"/>
      <c r="AC150" s="35"/>
      <c r="AD150" s="35"/>
      <c r="AE150" s="35"/>
      <c r="AT150" s="14" t="s">
        <v>455</v>
      </c>
      <c r="AU150" s="14" t="s">
        <v>22</v>
      </c>
    </row>
    <row r="151" s="2" customFormat="1" ht="21.75" customHeight="1">
      <c r="A151" s="35"/>
      <c r="B151" s="36"/>
      <c r="C151" s="218" t="s">
        <v>352</v>
      </c>
      <c r="D151" s="218" t="s">
        <v>202</v>
      </c>
      <c r="E151" s="219" t="s">
        <v>1446</v>
      </c>
      <c r="F151" s="220" t="s">
        <v>1447</v>
      </c>
      <c r="G151" s="221" t="s">
        <v>176</v>
      </c>
      <c r="H151" s="222">
        <v>6000</v>
      </c>
      <c r="I151" s="223"/>
      <c r="J151" s="224">
        <f>ROUND(I151*H151,2)</f>
        <v>0</v>
      </c>
      <c r="K151" s="225"/>
      <c r="L151" s="226"/>
      <c r="M151" s="227" t="s">
        <v>20</v>
      </c>
      <c r="N151" s="228" t="s">
        <v>47</v>
      </c>
      <c r="O151" s="81"/>
      <c r="P151" s="214">
        <f>O151*H151</f>
        <v>0</v>
      </c>
      <c r="Q151" s="214">
        <v>0</v>
      </c>
      <c r="R151" s="214">
        <f>Q151*H151</f>
        <v>0</v>
      </c>
      <c r="S151" s="214">
        <v>0</v>
      </c>
      <c r="T151" s="215">
        <f>S151*H151</f>
        <v>0</v>
      </c>
      <c r="U151" s="35"/>
      <c r="V151" s="35"/>
      <c r="W151" s="35"/>
      <c r="X151" s="35"/>
      <c r="Y151" s="35"/>
      <c r="Z151" s="35"/>
      <c r="AA151" s="35"/>
      <c r="AB151" s="35"/>
      <c r="AC151" s="35"/>
      <c r="AD151" s="35"/>
      <c r="AE151" s="35"/>
      <c r="AR151" s="216" t="s">
        <v>790</v>
      </c>
      <c r="AT151" s="216" t="s">
        <v>202</v>
      </c>
      <c r="AU151" s="216" t="s">
        <v>22</v>
      </c>
      <c r="AY151" s="14" t="s">
        <v>172</v>
      </c>
      <c r="BE151" s="217">
        <f>IF(N151="základní",J151,0)</f>
        <v>0</v>
      </c>
      <c r="BF151" s="217">
        <f>IF(N151="snížená",J151,0)</f>
        <v>0</v>
      </c>
      <c r="BG151" s="217">
        <f>IF(N151="zákl. přenesená",J151,0)</f>
        <v>0</v>
      </c>
      <c r="BH151" s="217">
        <f>IF(N151="sníž. přenesená",J151,0)</f>
        <v>0</v>
      </c>
      <c r="BI151" s="217">
        <f>IF(N151="nulová",J151,0)</f>
        <v>0</v>
      </c>
      <c r="BJ151" s="14" t="s">
        <v>22</v>
      </c>
      <c r="BK151" s="217">
        <f>ROUND(I151*H151,2)</f>
        <v>0</v>
      </c>
      <c r="BL151" s="14" t="s">
        <v>790</v>
      </c>
      <c r="BM151" s="216" t="s">
        <v>806</v>
      </c>
    </row>
    <row r="152" s="2" customFormat="1">
      <c r="A152" s="35"/>
      <c r="B152" s="36"/>
      <c r="C152" s="37"/>
      <c r="D152" s="237" t="s">
        <v>455</v>
      </c>
      <c r="E152" s="37"/>
      <c r="F152" s="238" t="s">
        <v>1448</v>
      </c>
      <c r="G152" s="37"/>
      <c r="H152" s="37"/>
      <c r="I152" s="239"/>
      <c r="J152" s="37"/>
      <c r="K152" s="37"/>
      <c r="L152" s="41"/>
      <c r="M152" s="240"/>
      <c r="N152" s="241"/>
      <c r="O152" s="81"/>
      <c r="P152" s="81"/>
      <c r="Q152" s="81"/>
      <c r="R152" s="81"/>
      <c r="S152" s="81"/>
      <c r="T152" s="82"/>
      <c r="U152" s="35"/>
      <c r="V152" s="35"/>
      <c r="W152" s="35"/>
      <c r="X152" s="35"/>
      <c r="Y152" s="35"/>
      <c r="Z152" s="35"/>
      <c r="AA152" s="35"/>
      <c r="AB152" s="35"/>
      <c r="AC152" s="35"/>
      <c r="AD152" s="35"/>
      <c r="AE152" s="35"/>
      <c r="AT152" s="14" t="s">
        <v>455</v>
      </c>
      <c r="AU152" s="14" t="s">
        <v>22</v>
      </c>
    </row>
    <row r="153" s="2" customFormat="1" ht="21.75" customHeight="1">
      <c r="A153" s="35"/>
      <c r="B153" s="36"/>
      <c r="C153" s="204" t="s">
        <v>356</v>
      </c>
      <c r="D153" s="204" t="s">
        <v>173</v>
      </c>
      <c r="E153" s="205" t="s">
        <v>1449</v>
      </c>
      <c r="F153" s="206" t="s">
        <v>1450</v>
      </c>
      <c r="G153" s="207" t="s">
        <v>176</v>
      </c>
      <c r="H153" s="208">
        <v>6000</v>
      </c>
      <c r="I153" s="209"/>
      <c r="J153" s="210">
        <f>ROUND(I153*H153,2)</f>
        <v>0</v>
      </c>
      <c r="K153" s="211"/>
      <c r="L153" s="41"/>
      <c r="M153" s="212" t="s">
        <v>20</v>
      </c>
      <c r="N153" s="213" t="s">
        <v>47</v>
      </c>
      <c r="O153" s="81"/>
      <c r="P153" s="214">
        <f>O153*H153</f>
        <v>0</v>
      </c>
      <c r="Q153" s="214">
        <v>0</v>
      </c>
      <c r="R153" s="214">
        <f>Q153*H153</f>
        <v>0</v>
      </c>
      <c r="S153" s="214">
        <v>0</v>
      </c>
      <c r="T153" s="215">
        <f>S153*H153</f>
        <v>0</v>
      </c>
      <c r="U153" s="35"/>
      <c r="V153" s="35"/>
      <c r="W153" s="35"/>
      <c r="X153" s="35"/>
      <c r="Y153" s="35"/>
      <c r="Z153" s="35"/>
      <c r="AA153" s="35"/>
      <c r="AB153" s="35"/>
      <c r="AC153" s="35"/>
      <c r="AD153" s="35"/>
      <c r="AE153" s="35"/>
      <c r="AR153" s="216" t="s">
        <v>790</v>
      </c>
      <c r="AT153" s="216" t="s">
        <v>173</v>
      </c>
      <c r="AU153" s="216" t="s">
        <v>22</v>
      </c>
      <c r="AY153" s="14" t="s">
        <v>172</v>
      </c>
      <c r="BE153" s="217">
        <f>IF(N153="základní",J153,0)</f>
        <v>0</v>
      </c>
      <c r="BF153" s="217">
        <f>IF(N153="snížená",J153,0)</f>
        <v>0</v>
      </c>
      <c r="BG153" s="217">
        <f>IF(N153="zákl. přenesená",J153,0)</f>
        <v>0</v>
      </c>
      <c r="BH153" s="217">
        <f>IF(N153="sníž. přenesená",J153,0)</f>
        <v>0</v>
      </c>
      <c r="BI153" s="217">
        <f>IF(N153="nulová",J153,0)</f>
        <v>0</v>
      </c>
      <c r="BJ153" s="14" t="s">
        <v>22</v>
      </c>
      <c r="BK153" s="217">
        <f>ROUND(I153*H153,2)</f>
        <v>0</v>
      </c>
      <c r="BL153" s="14" t="s">
        <v>790</v>
      </c>
      <c r="BM153" s="216" t="s">
        <v>812</v>
      </c>
    </row>
    <row r="154" s="2" customFormat="1" ht="33" customHeight="1">
      <c r="A154" s="35"/>
      <c r="B154" s="36"/>
      <c r="C154" s="204" t="s">
        <v>360</v>
      </c>
      <c r="D154" s="204" t="s">
        <v>173</v>
      </c>
      <c r="E154" s="205" t="s">
        <v>1451</v>
      </c>
      <c r="F154" s="206" t="s">
        <v>1452</v>
      </c>
      <c r="G154" s="207" t="s">
        <v>250</v>
      </c>
      <c r="H154" s="208">
        <v>1</v>
      </c>
      <c r="I154" s="209"/>
      <c r="J154" s="210">
        <f>ROUND(I154*H154,2)</f>
        <v>0</v>
      </c>
      <c r="K154" s="211"/>
      <c r="L154" s="41"/>
      <c r="M154" s="212" t="s">
        <v>20</v>
      </c>
      <c r="N154" s="213" t="s">
        <v>47</v>
      </c>
      <c r="O154" s="81"/>
      <c r="P154" s="214">
        <f>O154*H154</f>
        <v>0</v>
      </c>
      <c r="Q154" s="214">
        <v>0</v>
      </c>
      <c r="R154" s="214">
        <f>Q154*H154</f>
        <v>0</v>
      </c>
      <c r="S154" s="214">
        <v>0</v>
      </c>
      <c r="T154" s="215">
        <f>S154*H154</f>
        <v>0</v>
      </c>
      <c r="U154" s="35"/>
      <c r="V154" s="35"/>
      <c r="W154" s="35"/>
      <c r="X154" s="35"/>
      <c r="Y154" s="35"/>
      <c r="Z154" s="35"/>
      <c r="AA154" s="35"/>
      <c r="AB154" s="35"/>
      <c r="AC154" s="35"/>
      <c r="AD154" s="35"/>
      <c r="AE154" s="35"/>
      <c r="AR154" s="216" t="s">
        <v>790</v>
      </c>
      <c r="AT154" s="216" t="s">
        <v>173</v>
      </c>
      <c r="AU154" s="216" t="s">
        <v>22</v>
      </c>
      <c r="AY154" s="14" t="s">
        <v>172</v>
      </c>
      <c r="BE154" s="217">
        <f>IF(N154="základní",J154,0)</f>
        <v>0</v>
      </c>
      <c r="BF154" s="217">
        <f>IF(N154="snížená",J154,0)</f>
        <v>0</v>
      </c>
      <c r="BG154" s="217">
        <f>IF(N154="zákl. přenesená",J154,0)</f>
        <v>0</v>
      </c>
      <c r="BH154" s="217">
        <f>IF(N154="sníž. přenesená",J154,0)</f>
        <v>0</v>
      </c>
      <c r="BI154" s="217">
        <f>IF(N154="nulová",J154,0)</f>
        <v>0</v>
      </c>
      <c r="BJ154" s="14" t="s">
        <v>22</v>
      </c>
      <c r="BK154" s="217">
        <f>ROUND(I154*H154,2)</f>
        <v>0</v>
      </c>
      <c r="BL154" s="14" t="s">
        <v>790</v>
      </c>
      <c r="BM154" s="216" t="s">
        <v>820</v>
      </c>
    </row>
    <row r="155" s="2" customFormat="1" ht="78" customHeight="1">
      <c r="A155" s="35"/>
      <c r="B155" s="36"/>
      <c r="C155" s="204" t="s">
        <v>364</v>
      </c>
      <c r="D155" s="204" t="s">
        <v>173</v>
      </c>
      <c r="E155" s="205" t="s">
        <v>292</v>
      </c>
      <c r="F155" s="206" t="s">
        <v>810</v>
      </c>
      <c r="G155" s="207" t="s">
        <v>176</v>
      </c>
      <c r="H155" s="208">
        <v>10</v>
      </c>
      <c r="I155" s="209"/>
      <c r="J155" s="210">
        <f>ROUND(I155*H155,2)</f>
        <v>0</v>
      </c>
      <c r="K155" s="211"/>
      <c r="L155" s="41"/>
      <c r="M155" s="212" t="s">
        <v>20</v>
      </c>
      <c r="N155" s="213" t="s">
        <v>47</v>
      </c>
      <c r="O155" s="81"/>
      <c r="P155" s="214">
        <f>O155*H155</f>
        <v>0</v>
      </c>
      <c r="Q155" s="214">
        <v>0</v>
      </c>
      <c r="R155" s="214">
        <f>Q155*H155</f>
        <v>0</v>
      </c>
      <c r="S155" s="214">
        <v>0</v>
      </c>
      <c r="T155" s="215">
        <f>S155*H155</f>
        <v>0</v>
      </c>
      <c r="U155" s="35"/>
      <c r="V155" s="35"/>
      <c r="W155" s="35"/>
      <c r="X155" s="35"/>
      <c r="Y155" s="35"/>
      <c r="Z155" s="35"/>
      <c r="AA155" s="35"/>
      <c r="AB155" s="35"/>
      <c r="AC155" s="35"/>
      <c r="AD155" s="35"/>
      <c r="AE155" s="35"/>
      <c r="AR155" s="216" t="s">
        <v>790</v>
      </c>
      <c r="AT155" s="216" t="s">
        <v>173</v>
      </c>
      <c r="AU155" s="216" t="s">
        <v>22</v>
      </c>
      <c r="AY155" s="14" t="s">
        <v>172</v>
      </c>
      <c r="BE155" s="217">
        <f>IF(N155="základní",J155,0)</f>
        <v>0</v>
      </c>
      <c r="BF155" s="217">
        <f>IF(N155="snížená",J155,0)</f>
        <v>0</v>
      </c>
      <c r="BG155" s="217">
        <f>IF(N155="zákl. přenesená",J155,0)</f>
        <v>0</v>
      </c>
      <c r="BH155" s="217">
        <f>IF(N155="sníž. přenesená",J155,0)</f>
        <v>0</v>
      </c>
      <c r="BI155" s="217">
        <f>IF(N155="nulová",J155,0)</f>
        <v>0</v>
      </c>
      <c r="BJ155" s="14" t="s">
        <v>22</v>
      </c>
      <c r="BK155" s="217">
        <f>ROUND(I155*H155,2)</f>
        <v>0</v>
      </c>
      <c r="BL155" s="14" t="s">
        <v>790</v>
      </c>
      <c r="BM155" s="216" t="s">
        <v>828</v>
      </c>
    </row>
    <row r="156" s="2" customFormat="1" ht="16.5" customHeight="1">
      <c r="A156" s="35"/>
      <c r="B156" s="36"/>
      <c r="C156" s="218" t="s">
        <v>368</v>
      </c>
      <c r="D156" s="218" t="s">
        <v>202</v>
      </c>
      <c r="E156" s="219" t="s">
        <v>1453</v>
      </c>
      <c r="F156" s="220" t="s">
        <v>1454</v>
      </c>
      <c r="G156" s="221" t="s">
        <v>1381</v>
      </c>
      <c r="H156" s="222">
        <v>10</v>
      </c>
      <c r="I156" s="223"/>
      <c r="J156" s="224">
        <f>ROUND(I156*H156,2)</f>
        <v>0</v>
      </c>
      <c r="K156" s="225"/>
      <c r="L156" s="226"/>
      <c r="M156" s="227" t="s">
        <v>20</v>
      </c>
      <c r="N156" s="228" t="s">
        <v>47</v>
      </c>
      <c r="O156" s="81"/>
      <c r="P156" s="214">
        <f>O156*H156</f>
        <v>0</v>
      </c>
      <c r="Q156" s="214">
        <v>0</v>
      </c>
      <c r="R156" s="214">
        <f>Q156*H156</f>
        <v>0</v>
      </c>
      <c r="S156" s="214">
        <v>0</v>
      </c>
      <c r="T156" s="215">
        <f>S156*H156</f>
        <v>0</v>
      </c>
      <c r="U156" s="35"/>
      <c r="V156" s="35"/>
      <c r="W156" s="35"/>
      <c r="X156" s="35"/>
      <c r="Y156" s="35"/>
      <c r="Z156" s="35"/>
      <c r="AA156" s="35"/>
      <c r="AB156" s="35"/>
      <c r="AC156" s="35"/>
      <c r="AD156" s="35"/>
      <c r="AE156" s="35"/>
      <c r="AR156" s="216" t="s">
        <v>790</v>
      </c>
      <c r="AT156" s="216" t="s">
        <v>202</v>
      </c>
      <c r="AU156" s="216" t="s">
        <v>22</v>
      </c>
      <c r="AY156" s="14" t="s">
        <v>172</v>
      </c>
      <c r="BE156" s="217">
        <f>IF(N156="základní",J156,0)</f>
        <v>0</v>
      </c>
      <c r="BF156" s="217">
        <f>IF(N156="snížená",J156,0)</f>
        <v>0</v>
      </c>
      <c r="BG156" s="217">
        <f>IF(N156="zákl. přenesená",J156,0)</f>
        <v>0</v>
      </c>
      <c r="BH156" s="217">
        <f>IF(N156="sníž. přenesená",J156,0)</f>
        <v>0</v>
      </c>
      <c r="BI156" s="217">
        <f>IF(N156="nulová",J156,0)</f>
        <v>0</v>
      </c>
      <c r="BJ156" s="14" t="s">
        <v>22</v>
      </c>
      <c r="BK156" s="217">
        <f>ROUND(I156*H156,2)</f>
        <v>0</v>
      </c>
      <c r="BL156" s="14" t="s">
        <v>790</v>
      </c>
      <c r="BM156" s="216" t="s">
        <v>836</v>
      </c>
    </row>
    <row r="157" s="2" customFormat="1" ht="21.75" customHeight="1">
      <c r="A157" s="35"/>
      <c r="B157" s="36"/>
      <c r="C157" s="218" t="s">
        <v>372</v>
      </c>
      <c r="D157" s="218" t="s">
        <v>202</v>
      </c>
      <c r="E157" s="219" t="s">
        <v>1455</v>
      </c>
      <c r="F157" s="220" t="s">
        <v>1456</v>
      </c>
      <c r="G157" s="221" t="s">
        <v>176</v>
      </c>
      <c r="H157" s="222">
        <v>1</v>
      </c>
      <c r="I157" s="223"/>
      <c r="J157" s="224">
        <f>ROUND(I157*H157,2)</f>
        <v>0</v>
      </c>
      <c r="K157" s="225"/>
      <c r="L157" s="226"/>
      <c r="M157" s="227" t="s">
        <v>20</v>
      </c>
      <c r="N157" s="228" t="s">
        <v>47</v>
      </c>
      <c r="O157" s="81"/>
      <c r="P157" s="214">
        <f>O157*H157</f>
        <v>0</v>
      </c>
      <c r="Q157" s="214">
        <v>0</v>
      </c>
      <c r="R157" s="214">
        <f>Q157*H157</f>
        <v>0</v>
      </c>
      <c r="S157" s="214">
        <v>0</v>
      </c>
      <c r="T157" s="215">
        <f>S157*H157</f>
        <v>0</v>
      </c>
      <c r="U157" s="35"/>
      <c r="V157" s="35"/>
      <c r="W157" s="35"/>
      <c r="X157" s="35"/>
      <c r="Y157" s="35"/>
      <c r="Z157" s="35"/>
      <c r="AA157" s="35"/>
      <c r="AB157" s="35"/>
      <c r="AC157" s="35"/>
      <c r="AD157" s="35"/>
      <c r="AE157" s="35"/>
      <c r="AR157" s="216" t="s">
        <v>790</v>
      </c>
      <c r="AT157" s="216" t="s">
        <v>202</v>
      </c>
      <c r="AU157" s="216" t="s">
        <v>22</v>
      </c>
      <c r="AY157" s="14" t="s">
        <v>172</v>
      </c>
      <c r="BE157" s="217">
        <f>IF(N157="základní",J157,0)</f>
        <v>0</v>
      </c>
      <c r="BF157" s="217">
        <f>IF(N157="snížená",J157,0)</f>
        <v>0</v>
      </c>
      <c r="BG157" s="217">
        <f>IF(N157="zákl. přenesená",J157,0)</f>
        <v>0</v>
      </c>
      <c r="BH157" s="217">
        <f>IF(N157="sníž. přenesená",J157,0)</f>
        <v>0</v>
      </c>
      <c r="BI157" s="217">
        <f>IF(N157="nulová",J157,0)</f>
        <v>0</v>
      </c>
      <c r="BJ157" s="14" t="s">
        <v>22</v>
      </c>
      <c r="BK157" s="217">
        <f>ROUND(I157*H157,2)</f>
        <v>0</v>
      </c>
      <c r="BL157" s="14" t="s">
        <v>790</v>
      </c>
      <c r="BM157" s="216" t="s">
        <v>28</v>
      </c>
    </row>
    <row r="158" s="2" customFormat="1" ht="21.75" customHeight="1">
      <c r="A158" s="35"/>
      <c r="B158" s="36"/>
      <c r="C158" s="204" t="s">
        <v>376</v>
      </c>
      <c r="D158" s="204" t="s">
        <v>173</v>
      </c>
      <c r="E158" s="205" t="s">
        <v>1457</v>
      </c>
      <c r="F158" s="206" t="s">
        <v>1458</v>
      </c>
      <c r="G158" s="207" t="s">
        <v>250</v>
      </c>
      <c r="H158" s="208">
        <v>2</v>
      </c>
      <c r="I158" s="209"/>
      <c r="J158" s="210">
        <f>ROUND(I158*H158,2)</f>
        <v>0</v>
      </c>
      <c r="K158" s="211"/>
      <c r="L158" s="41"/>
      <c r="M158" s="212" t="s">
        <v>20</v>
      </c>
      <c r="N158" s="213" t="s">
        <v>47</v>
      </c>
      <c r="O158" s="81"/>
      <c r="P158" s="214">
        <f>O158*H158</f>
        <v>0</v>
      </c>
      <c r="Q158" s="214">
        <v>0</v>
      </c>
      <c r="R158" s="214">
        <f>Q158*H158</f>
        <v>0</v>
      </c>
      <c r="S158" s="214">
        <v>0</v>
      </c>
      <c r="T158" s="215">
        <f>S158*H158</f>
        <v>0</v>
      </c>
      <c r="U158" s="35"/>
      <c r="V158" s="35"/>
      <c r="W158" s="35"/>
      <c r="X158" s="35"/>
      <c r="Y158" s="35"/>
      <c r="Z158" s="35"/>
      <c r="AA158" s="35"/>
      <c r="AB158" s="35"/>
      <c r="AC158" s="35"/>
      <c r="AD158" s="35"/>
      <c r="AE158" s="35"/>
      <c r="AR158" s="216" t="s">
        <v>790</v>
      </c>
      <c r="AT158" s="216" t="s">
        <v>173</v>
      </c>
      <c r="AU158" s="216" t="s">
        <v>22</v>
      </c>
      <c r="AY158" s="14" t="s">
        <v>172</v>
      </c>
      <c r="BE158" s="217">
        <f>IF(N158="základní",J158,0)</f>
        <v>0</v>
      </c>
      <c r="BF158" s="217">
        <f>IF(N158="snížená",J158,0)</f>
        <v>0</v>
      </c>
      <c r="BG158" s="217">
        <f>IF(N158="zákl. přenesená",J158,0)</f>
        <v>0</v>
      </c>
      <c r="BH158" s="217">
        <f>IF(N158="sníž. přenesená",J158,0)</f>
        <v>0</v>
      </c>
      <c r="BI158" s="217">
        <f>IF(N158="nulová",J158,0)</f>
        <v>0</v>
      </c>
      <c r="BJ158" s="14" t="s">
        <v>22</v>
      </c>
      <c r="BK158" s="217">
        <f>ROUND(I158*H158,2)</f>
        <v>0</v>
      </c>
      <c r="BL158" s="14" t="s">
        <v>790</v>
      </c>
      <c r="BM158" s="216" t="s">
        <v>849</v>
      </c>
    </row>
    <row r="159" s="2" customFormat="1" ht="21.75" customHeight="1">
      <c r="A159" s="35"/>
      <c r="B159" s="36"/>
      <c r="C159" s="218" t="s">
        <v>380</v>
      </c>
      <c r="D159" s="218" t="s">
        <v>202</v>
      </c>
      <c r="E159" s="219" t="s">
        <v>1459</v>
      </c>
      <c r="F159" s="220" t="s">
        <v>1460</v>
      </c>
      <c r="G159" s="221" t="s">
        <v>250</v>
      </c>
      <c r="H159" s="222">
        <v>2</v>
      </c>
      <c r="I159" s="223"/>
      <c r="J159" s="224">
        <f>ROUND(I159*H159,2)</f>
        <v>0</v>
      </c>
      <c r="K159" s="225"/>
      <c r="L159" s="226"/>
      <c r="M159" s="227" t="s">
        <v>20</v>
      </c>
      <c r="N159" s="228" t="s">
        <v>47</v>
      </c>
      <c r="O159" s="81"/>
      <c r="P159" s="214">
        <f>O159*H159</f>
        <v>0</v>
      </c>
      <c r="Q159" s="214">
        <v>0</v>
      </c>
      <c r="R159" s="214">
        <f>Q159*H159</f>
        <v>0</v>
      </c>
      <c r="S159" s="214">
        <v>0</v>
      </c>
      <c r="T159" s="215">
        <f>S159*H159</f>
        <v>0</v>
      </c>
      <c r="U159" s="35"/>
      <c r="V159" s="35"/>
      <c r="W159" s="35"/>
      <c r="X159" s="35"/>
      <c r="Y159" s="35"/>
      <c r="Z159" s="35"/>
      <c r="AA159" s="35"/>
      <c r="AB159" s="35"/>
      <c r="AC159" s="35"/>
      <c r="AD159" s="35"/>
      <c r="AE159" s="35"/>
      <c r="AR159" s="216" t="s">
        <v>790</v>
      </c>
      <c r="AT159" s="216" t="s">
        <v>202</v>
      </c>
      <c r="AU159" s="216" t="s">
        <v>22</v>
      </c>
      <c r="AY159" s="14" t="s">
        <v>172</v>
      </c>
      <c r="BE159" s="217">
        <f>IF(N159="základní",J159,0)</f>
        <v>0</v>
      </c>
      <c r="BF159" s="217">
        <f>IF(N159="snížená",J159,0)</f>
        <v>0</v>
      </c>
      <c r="BG159" s="217">
        <f>IF(N159="zákl. přenesená",J159,0)</f>
        <v>0</v>
      </c>
      <c r="BH159" s="217">
        <f>IF(N159="sníž. přenesená",J159,0)</f>
        <v>0</v>
      </c>
      <c r="BI159" s="217">
        <f>IF(N159="nulová",J159,0)</f>
        <v>0</v>
      </c>
      <c r="BJ159" s="14" t="s">
        <v>22</v>
      </c>
      <c r="BK159" s="217">
        <f>ROUND(I159*H159,2)</f>
        <v>0</v>
      </c>
      <c r="BL159" s="14" t="s">
        <v>790</v>
      </c>
      <c r="BM159" s="216" t="s">
        <v>857</v>
      </c>
    </row>
    <row r="160" s="2" customFormat="1" ht="33" customHeight="1">
      <c r="A160" s="35"/>
      <c r="B160" s="36"/>
      <c r="C160" s="204" t="s">
        <v>385</v>
      </c>
      <c r="D160" s="204" t="s">
        <v>173</v>
      </c>
      <c r="E160" s="205" t="s">
        <v>1135</v>
      </c>
      <c r="F160" s="206" t="s">
        <v>1136</v>
      </c>
      <c r="G160" s="207" t="s">
        <v>250</v>
      </c>
      <c r="H160" s="208">
        <v>1</v>
      </c>
      <c r="I160" s="209"/>
      <c r="J160" s="210">
        <f>ROUND(I160*H160,2)</f>
        <v>0</v>
      </c>
      <c r="K160" s="211"/>
      <c r="L160" s="41"/>
      <c r="M160" s="212" t="s">
        <v>20</v>
      </c>
      <c r="N160" s="213" t="s">
        <v>47</v>
      </c>
      <c r="O160" s="81"/>
      <c r="P160" s="214">
        <f>O160*H160</f>
        <v>0</v>
      </c>
      <c r="Q160" s="214">
        <v>0</v>
      </c>
      <c r="R160" s="214">
        <f>Q160*H160</f>
        <v>0</v>
      </c>
      <c r="S160" s="214">
        <v>0</v>
      </c>
      <c r="T160" s="215">
        <f>S160*H160</f>
        <v>0</v>
      </c>
      <c r="U160" s="35"/>
      <c r="V160" s="35"/>
      <c r="W160" s="35"/>
      <c r="X160" s="35"/>
      <c r="Y160" s="35"/>
      <c r="Z160" s="35"/>
      <c r="AA160" s="35"/>
      <c r="AB160" s="35"/>
      <c r="AC160" s="35"/>
      <c r="AD160" s="35"/>
      <c r="AE160" s="35"/>
      <c r="AR160" s="216" t="s">
        <v>790</v>
      </c>
      <c r="AT160" s="216" t="s">
        <v>173</v>
      </c>
      <c r="AU160" s="216" t="s">
        <v>22</v>
      </c>
      <c r="AY160" s="14" t="s">
        <v>172</v>
      </c>
      <c r="BE160" s="217">
        <f>IF(N160="základní",J160,0)</f>
        <v>0</v>
      </c>
      <c r="BF160" s="217">
        <f>IF(N160="snížená",J160,0)</f>
        <v>0</v>
      </c>
      <c r="BG160" s="217">
        <f>IF(N160="zákl. přenesená",J160,0)</f>
        <v>0</v>
      </c>
      <c r="BH160" s="217">
        <f>IF(N160="sníž. přenesená",J160,0)</f>
        <v>0</v>
      </c>
      <c r="BI160" s="217">
        <f>IF(N160="nulová",J160,0)</f>
        <v>0</v>
      </c>
      <c r="BJ160" s="14" t="s">
        <v>22</v>
      </c>
      <c r="BK160" s="217">
        <f>ROUND(I160*H160,2)</f>
        <v>0</v>
      </c>
      <c r="BL160" s="14" t="s">
        <v>790</v>
      </c>
      <c r="BM160" s="216" t="s">
        <v>865</v>
      </c>
    </row>
    <row r="161" s="2" customFormat="1" ht="21.75" customHeight="1">
      <c r="A161" s="35"/>
      <c r="B161" s="36"/>
      <c r="C161" s="204" t="s">
        <v>662</v>
      </c>
      <c r="D161" s="204" t="s">
        <v>173</v>
      </c>
      <c r="E161" s="205" t="s">
        <v>1461</v>
      </c>
      <c r="F161" s="206" t="s">
        <v>1462</v>
      </c>
      <c r="G161" s="207" t="s">
        <v>250</v>
      </c>
      <c r="H161" s="208">
        <v>2</v>
      </c>
      <c r="I161" s="209"/>
      <c r="J161" s="210">
        <f>ROUND(I161*H161,2)</f>
        <v>0</v>
      </c>
      <c r="K161" s="211"/>
      <c r="L161" s="41"/>
      <c r="M161" s="212" t="s">
        <v>20</v>
      </c>
      <c r="N161" s="213" t="s">
        <v>47</v>
      </c>
      <c r="O161" s="81"/>
      <c r="P161" s="214">
        <f>O161*H161</f>
        <v>0</v>
      </c>
      <c r="Q161" s="214">
        <v>0</v>
      </c>
      <c r="R161" s="214">
        <f>Q161*H161</f>
        <v>0</v>
      </c>
      <c r="S161" s="214">
        <v>0</v>
      </c>
      <c r="T161" s="215">
        <f>S161*H161</f>
        <v>0</v>
      </c>
      <c r="U161" s="35"/>
      <c r="V161" s="35"/>
      <c r="W161" s="35"/>
      <c r="X161" s="35"/>
      <c r="Y161" s="35"/>
      <c r="Z161" s="35"/>
      <c r="AA161" s="35"/>
      <c r="AB161" s="35"/>
      <c r="AC161" s="35"/>
      <c r="AD161" s="35"/>
      <c r="AE161" s="35"/>
      <c r="AR161" s="216" t="s">
        <v>790</v>
      </c>
      <c r="AT161" s="216" t="s">
        <v>173</v>
      </c>
      <c r="AU161" s="216" t="s">
        <v>22</v>
      </c>
      <c r="AY161" s="14" t="s">
        <v>172</v>
      </c>
      <c r="BE161" s="217">
        <f>IF(N161="základní",J161,0)</f>
        <v>0</v>
      </c>
      <c r="BF161" s="217">
        <f>IF(N161="snížená",J161,0)</f>
        <v>0</v>
      </c>
      <c r="BG161" s="217">
        <f>IF(N161="zákl. přenesená",J161,0)</f>
        <v>0</v>
      </c>
      <c r="BH161" s="217">
        <f>IF(N161="sníž. přenesená",J161,0)</f>
        <v>0</v>
      </c>
      <c r="BI161" s="217">
        <f>IF(N161="nulová",J161,0)</f>
        <v>0</v>
      </c>
      <c r="BJ161" s="14" t="s">
        <v>22</v>
      </c>
      <c r="BK161" s="217">
        <f>ROUND(I161*H161,2)</f>
        <v>0</v>
      </c>
      <c r="BL161" s="14" t="s">
        <v>790</v>
      </c>
      <c r="BM161" s="216" t="s">
        <v>873</v>
      </c>
    </row>
    <row r="162" s="2" customFormat="1">
      <c r="A162" s="35"/>
      <c r="B162" s="36"/>
      <c r="C162" s="37"/>
      <c r="D162" s="237" t="s">
        <v>455</v>
      </c>
      <c r="E162" s="37"/>
      <c r="F162" s="238" t="s">
        <v>1463</v>
      </c>
      <c r="G162" s="37"/>
      <c r="H162" s="37"/>
      <c r="I162" s="239"/>
      <c r="J162" s="37"/>
      <c r="K162" s="37"/>
      <c r="L162" s="41"/>
      <c r="M162" s="240"/>
      <c r="N162" s="241"/>
      <c r="O162" s="81"/>
      <c r="P162" s="81"/>
      <c r="Q162" s="81"/>
      <c r="R162" s="81"/>
      <c r="S162" s="81"/>
      <c r="T162" s="82"/>
      <c r="U162" s="35"/>
      <c r="V162" s="35"/>
      <c r="W162" s="35"/>
      <c r="X162" s="35"/>
      <c r="Y162" s="35"/>
      <c r="Z162" s="35"/>
      <c r="AA162" s="35"/>
      <c r="AB162" s="35"/>
      <c r="AC162" s="35"/>
      <c r="AD162" s="35"/>
      <c r="AE162" s="35"/>
      <c r="AT162" s="14" t="s">
        <v>455</v>
      </c>
      <c r="AU162" s="14" t="s">
        <v>22</v>
      </c>
    </row>
    <row r="163" s="2" customFormat="1" ht="44.25" customHeight="1">
      <c r="A163" s="35"/>
      <c r="B163" s="36"/>
      <c r="C163" s="218" t="s">
        <v>666</v>
      </c>
      <c r="D163" s="218" t="s">
        <v>202</v>
      </c>
      <c r="E163" s="219" t="s">
        <v>1464</v>
      </c>
      <c r="F163" s="220" t="s">
        <v>1465</v>
      </c>
      <c r="G163" s="221" t="s">
        <v>250</v>
      </c>
      <c r="H163" s="222">
        <v>2</v>
      </c>
      <c r="I163" s="223"/>
      <c r="J163" s="224">
        <f>ROUND(I163*H163,2)</f>
        <v>0</v>
      </c>
      <c r="K163" s="225"/>
      <c r="L163" s="226"/>
      <c r="M163" s="227" t="s">
        <v>20</v>
      </c>
      <c r="N163" s="228" t="s">
        <v>47</v>
      </c>
      <c r="O163" s="81"/>
      <c r="P163" s="214">
        <f>O163*H163</f>
        <v>0</v>
      </c>
      <c r="Q163" s="214">
        <v>0</v>
      </c>
      <c r="R163" s="214">
        <f>Q163*H163</f>
        <v>0</v>
      </c>
      <c r="S163" s="214">
        <v>0</v>
      </c>
      <c r="T163" s="215">
        <f>S163*H163</f>
        <v>0</v>
      </c>
      <c r="U163" s="35"/>
      <c r="V163" s="35"/>
      <c r="W163" s="35"/>
      <c r="X163" s="35"/>
      <c r="Y163" s="35"/>
      <c r="Z163" s="35"/>
      <c r="AA163" s="35"/>
      <c r="AB163" s="35"/>
      <c r="AC163" s="35"/>
      <c r="AD163" s="35"/>
      <c r="AE163" s="35"/>
      <c r="AR163" s="216" t="s">
        <v>790</v>
      </c>
      <c r="AT163" s="216" t="s">
        <v>202</v>
      </c>
      <c r="AU163" s="216" t="s">
        <v>22</v>
      </c>
      <c r="AY163" s="14" t="s">
        <v>172</v>
      </c>
      <c r="BE163" s="217">
        <f>IF(N163="základní",J163,0)</f>
        <v>0</v>
      </c>
      <c r="BF163" s="217">
        <f>IF(N163="snížená",J163,0)</f>
        <v>0</v>
      </c>
      <c r="BG163" s="217">
        <f>IF(N163="zákl. přenesená",J163,0)</f>
        <v>0</v>
      </c>
      <c r="BH163" s="217">
        <f>IF(N163="sníž. přenesená",J163,0)</f>
        <v>0</v>
      </c>
      <c r="BI163" s="217">
        <f>IF(N163="nulová",J163,0)</f>
        <v>0</v>
      </c>
      <c r="BJ163" s="14" t="s">
        <v>22</v>
      </c>
      <c r="BK163" s="217">
        <f>ROUND(I163*H163,2)</f>
        <v>0</v>
      </c>
      <c r="BL163" s="14" t="s">
        <v>790</v>
      </c>
      <c r="BM163" s="216" t="s">
        <v>881</v>
      </c>
    </row>
    <row r="164" s="2" customFormat="1">
      <c r="A164" s="35"/>
      <c r="B164" s="36"/>
      <c r="C164" s="37"/>
      <c r="D164" s="237" t="s">
        <v>455</v>
      </c>
      <c r="E164" s="37"/>
      <c r="F164" s="238" t="s">
        <v>1466</v>
      </c>
      <c r="G164" s="37"/>
      <c r="H164" s="37"/>
      <c r="I164" s="239"/>
      <c r="J164" s="37"/>
      <c r="K164" s="37"/>
      <c r="L164" s="41"/>
      <c r="M164" s="240"/>
      <c r="N164" s="241"/>
      <c r="O164" s="81"/>
      <c r="P164" s="81"/>
      <c r="Q164" s="81"/>
      <c r="R164" s="81"/>
      <c r="S164" s="81"/>
      <c r="T164" s="82"/>
      <c r="U164" s="35"/>
      <c r="V164" s="35"/>
      <c r="W164" s="35"/>
      <c r="X164" s="35"/>
      <c r="Y164" s="35"/>
      <c r="Z164" s="35"/>
      <c r="AA164" s="35"/>
      <c r="AB164" s="35"/>
      <c r="AC164" s="35"/>
      <c r="AD164" s="35"/>
      <c r="AE164" s="35"/>
      <c r="AT164" s="14" t="s">
        <v>455</v>
      </c>
      <c r="AU164" s="14" t="s">
        <v>22</v>
      </c>
    </row>
    <row r="165" s="2" customFormat="1" ht="21.75" customHeight="1">
      <c r="A165" s="35"/>
      <c r="B165" s="36"/>
      <c r="C165" s="204" t="s">
        <v>670</v>
      </c>
      <c r="D165" s="204" t="s">
        <v>173</v>
      </c>
      <c r="E165" s="205" t="s">
        <v>1467</v>
      </c>
      <c r="F165" s="206" t="s">
        <v>1468</v>
      </c>
      <c r="G165" s="207" t="s">
        <v>250</v>
      </c>
      <c r="H165" s="208">
        <v>2</v>
      </c>
      <c r="I165" s="209"/>
      <c r="J165" s="210">
        <f>ROUND(I165*H165,2)</f>
        <v>0</v>
      </c>
      <c r="K165" s="211"/>
      <c r="L165" s="41"/>
      <c r="M165" s="212" t="s">
        <v>20</v>
      </c>
      <c r="N165" s="213" t="s">
        <v>47</v>
      </c>
      <c r="O165" s="81"/>
      <c r="P165" s="214">
        <f>O165*H165</f>
        <v>0</v>
      </c>
      <c r="Q165" s="214">
        <v>0</v>
      </c>
      <c r="R165" s="214">
        <f>Q165*H165</f>
        <v>0</v>
      </c>
      <c r="S165" s="214">
        <v>0</v>
      </c>
      <c r="T165" s="215">
        <f>S165*H165</f>
        <v>0</v>
      </c>
      <c r="U165" s="35"/>
      <c r="V165" s="35"/>
      <c r="W165" s="35"/>
      <c r="X165" s="35"/>
      <c r="Y165" s="35"/>
      <c r="Z165" s="35"/>
      <c r="AA165" s="35"/>
      <c r="AB165" s="35"/>
      <c r="AC165" s="35"/>
      <c r="AD165" s="35"/>
      <c r="AE165" s="35"/>
      <c r="AR165" s="216" t="s">
        <v>790</v>
      </c>
      <c r="AT165" s="216" t="s">
        <v>173</v>
      </c>
      <c r="AU165" s="216" t="s">
        <v>22</v>
      </c>
      <c r="AY165" s="14" t="s">
        <v>172</v>
      </c>
      <c r="BE165" s="217">
        <f>IF(N165="základní",J165,0)</f>
        <v>0</v>
      </c>
      <c r="BF165" s="217">
        <f>IF(N165="snížená",J165,0)</f>
        <v>0</v>
      </c>
      <c r="BG165" s="217">
        <f>IF(N165="zákl. přenesená",J165,0)</f>
        <v>0</v>
      </c>
      <c r="BH165" s="217">
        <f>IF(N165="sníž. přenesená",J165,0)</f>
        <v>0</v>
      </c>
      <c r="BI165" s="217">
        <f>IF(N165="nulová",J165,0)</f>
        <v>0</v>
      </c>
      <c r="BJ165" s="14" t="s">
        <v>22</v>
      </c>
      <c r="BK165" s="217">
        <f>ROUND(I165*H165,2)</f>
        <v>0</v>
      </c>
      <c r="BL165" s="14" t="s">
        <v>790</v>
      </c>
      <c r="BM165" s="216" t="s">
        <v>889</v>
      </c>
    </row>
    <row r="166" s="2" customFormat="1" ht="66.75" customHeight="1">
      <c r="A166" s="35"/>
      <c r="B166" s="36"/>
      <c r="C166" s="218" t="s">
        <v>674</v>
      </c>
      <c r="D166" s="218" t="s">
        <v>202</v>
      </c>
      <c r="E166" s="219" t="s">
        <v>1469</v>
      </c>
      <c r="F166" s="220" t="s">
        <v>1470</v>
      </c>
      <c r="G166" s="221" t="s">
        <v>250</v>
      </c>
      <c r="H166" s="222">
        <v>2</v>
      </c>
      <c r="I166" s="223"/>
      <c r="J166" s="224">
        <f>ROUND(I166*H166,2)</f>
        <v>0</v>
      </c>
      <c r="K166" s="225"/>
      <c r="L166" s="226"/>
      <c r="M166" s="227" t="s">
        <v>20</v>
      </c>
      <c r="N166" s="228" t="s">
        <v>47</v>
      </c>
      <c r="O166" s="81"/>
      <c r="P166" s="214">
        <f>O166*H166</f>
        <v>0</v>
      </c>
      <c r="Q166" s="214">
        <v>0</v>
      </c>
      <c r="R166" s="214">
        <f>Q166*H166</f>
        <v>0</v>
      </c>
      <c r="S166" s="214">
        <v>0</v>
      </c>
      <c r="T166" s="215">
        <f>S166*H166</f>
        <v>0</v>
      </c>
      <c r="U166" s="35"/>
      <c r="V166" s="35"/>
      <c r="W166" s="35"/>
      <c r="X166" s="35"/>
      <c r="Y166" s="35"/>
      <c r="Z166" s="35"/>
      <c r="AA166" s="35"/>
      <c r="AB166" s="35"/>
      <c r="AC166" s="35"/>
      <c r="AD166" s="35"/>
      <c r="AE166" s="35"/>
      <c r="AR166" s="216" t="s">
        <v>790</v>
      </c>
      <c r="AT166" s="216" t="s">
        <v>202</v>
      </c>
      <c r="AU166" s="216" t="s">
        <v>22</v>
      </c>
      <c r="AY166" s="14" t="s">
        <v>172</v>
      </c>
      <c r="BE166" s="217">
        <f>IF(N166="základní",J166,0)</f>
        <v>0</v>
      </c>
      <c r="BF166" s="217">
        <f>IF(N166="snížená",J166,0)</f>
        <v>0</v>
      </c>
      <c r="BG166" s="217">
        <f>IF(N166="zákl. přenesená",J166,0)</f>
        <v>0</v>
      </c>
      <c r="BH166" s="217">
        <f>IF(N166="sníž. přenesená",J166,0)</f>
        <v>0</v>
      </c>
      <c r="BI166" s="217">
        <f>IF(N166="nulová",J166,0)</f>
        <v>0</v>
      </c>
      <c r="BJ166" s="14" t="s">
        <v>22</v>
      </c>
      <c r="BK166" s="217">
        <f>ROUND(I166*H166,2)</f>
        <v>0</v>
      </c>
      <c r="BL166" s="14" t="s">
        <v>790</v>
      </c>
      <c r="BM166" s="216" t="s">
        <v>897</v>
      </c>
    </row>
    <row r="167" s="2" customFormat="1">
      <c r="A167" s="35"/>
      <c r="B167" s="36"/>
      <c r="C167" s="37"/>
      <c r="D167" s="237" t="s">
        <v>455</v>
      </c>
      <c r="E167" s="37"/>
      <c r="F167" s="238" t="s">
        <v>1471</v>
      </c>
      <c r="G167" s="37"/>
      <c r="H167" s="37"/>
      <c r="I167" s="239"/>
      <c r="J167" s="37"/>
      <c r="K167" s="37"/>
      <c r="L167" s="41"/>
      <c r="M167" s="240"/>
      <c r="N167" s="241"/>
      <c r="O167" s="81"/>
      <c r="P167" s="81"/>
      <c r="Q167" s="81"/>
      <c r="R167" s="81"/>
      <c r="S167" s="81"/>
      <c r="T167" s="82"/>
      <c r="U167" s="35"/>
      <c r="V167" s="35"/>
      <c r="W167" s="35"/>
      <c r="X167" s="35"/>
      <c r="Y167" s="35"/>
      <c r="Z167" s="35"/>
      <c r="AA167" s="35"/>
      <c r="AB167" s="35"/>
      <c r="AC167" s="35"/>
      <c r="AD167" s="35"/>
      <c r="AE167" s="35"/>
      <c r="AT167" s="14" t="s">
        <v>455</v>
      </c>
      <c r="AU167" s="14" t="s">
        <v>22</v>
      </c>
    </row>
    <row r="168" s="2" customFormat="1" ht="21.75" customHeight="1">
      <c r="A168" s="35"/>
      <c r="B168" s="36"/>
      <c r="C168" s="204" t="s">
        <v>678</v>
      </c>
      <c r="D168" s="204" t="s">
        <v>173</v>
      </c>
      <c r="E168" s="205" t="s">
        <v>1472</v>
      </c>
      <c r="F168" s="206" t="s">
        <v>1473</v>
      </c>
      <c r="G168" s="207" t="s">
        <v>250</v>
      </c>
      <c r="H168" s="208">
        <v>2</v>
      </c>
      <c r="I168" s="209"/>
      <c r="J168" s="210">
        <f>ROUND(I168*H168,2)</f>
        <v>0</v>
      </c>
      <c r="K168" s="211"/>
      <c r="L168" s="41"/>
      <c r="M168" s="212" t="s">
        <v>20</v>
      </c>
      <c r="N168" s="213" t="s">
        <v>47</v>
      </c>
      <c r="O168" s="81"/>
      <c r="P168" s="214">
        <f>O168*H168</f>
        <v>0</v>
      </c>
      <c r="Q168" s="214">
        <v>0</v>
      </c>
      <c r="R168" s="214">
        <f>Q168*H168</f>
        <v>0</v>
      </c>
      <c r="S168" s="214">
        <v>0</v>
      </c>
      <c r="T168" s="215">
        <f>S168*H168</f>
        <v>0</v>
      </c>
      <c r="U168" s="35"/>
      <c r="V168" s="35"/>
      <c r="W168" s="35"/>
      <c r="X168" s="35"/>
      <c r="Y168" s="35"/>
      <c r="Z168" s="35"/>
      <c r="AA168" s="35"/>
      <c r="AB168" s="35"/>
      <c r="AC168" s="35"/>
      <c r="AD168" s="35"/>
      <c r="AE168" s="35"/>
      <c r="AR168" s="216" t="s">
        <v>790</v>
      </c>
      <c r="AT168" s="216" t="s">
        <v>173</v>
      </c>
      <c r="AU168" s="216" t="s">
        <v>22</v>
      </c>
      <c r="AY168" s="14" t="s">
        <v>172</v>
      </c>
      <c r="BE168" s="217">
        <f>IF(N168="základní",J168,0)</f>
        <v>0</v>
      </c>
      <c r="BF168" s="217">
        <f>IF(N168="snížená",J168,0)</f>
        <v>0</v>
      </c>
      <c r="BG168" s="217">
        <f>IF(N168="zákl. přenesená",J168,0)</f>
        <v>0</v>
      </c>
      <c r="BH168" s="217">
        <f>IF(N168="sníž. přenesená",J168,0)</f>
        <v>0</v>
      </c>
      <c r="BI168" s="217">
        <f>IF(N168="nulová",J168,0)</f>
        <v>0</v>
      </c>
      <c r="BJ168" s="14" t="s">
        <v>22</v>
      </c>
      <c r="BK168" s="217">
        <f>ROUND(I168*H168,2)</f>
        <v>0</v>
      </c>
      <c r="BL168" s="14" t="s">
        <v>790</v>
      </c>
      <c r="BM168" s="216" t="s">
        <v>905</v>
      </c>
    </row>
    <row r="169" s="2" customFormat="1">
      <c r="A169" s="35"/>
      <c r="B169" s="36"/>
      <c r="C169" s="37"/>
      <c r="D169" s="237" t="s">
        <v>455</v>
      </c>
      <c r="E169" s="37"/>
      <c r="F169" s="238" t="s">
        <v>1474</v>
      </c>
      <c r="G169" s="37"/>
      <c r="H169" s="37"/>
      <c r="I169" s="239"/>
      <c r="J169" s="37"/>
      <c r="K169" s="37"/>
      <c r="L169" s="41"/>
      <c r="M169" s="240"/>
      <c r="N169" s="241"/>
      <c r="O169" s="81"/>
      <c r="P169" s="81"/>
      <c r="Q169" s="81"/>
      <c r="R169" s="81"/>
      <c r="S169" s="81"/>
      <c r="T169" s="82"/>
      <c r="U169" s="35"/>
      <c r="V169" s="35"/>
      <c r="W169" s="35"/>
      <c r="X169" s="35"/>
      <c r="Y169" s="35"/>
      <c r="Z169" s="35"/>
      <c r="AA169" s="35"/>
      <c r="AB169" s="35"/>
      <c r="AC169" s="35"/>
      <c r="AD169" s="35"/>
      <c r="AE169" s="35"/>
      <c r="AT169" s="14" t="s">
        <v>455</v>
      </c>
      <c r="AU169" s="14" t="s">
        <v>22</v>
      </c>
    </row>
    <row r="170" s="2" customFormat="1" ht="55.5" customHeight="1">
      <c r="A170" s="35"/>
      <c r="B170" s="36"/>
      <c r="C170" s="204" t="s">
        <v>682</v>
      </c>
      <c r="D170" s="204" t="s">
        <v>173</v>
      </c>
      <c r="E170" s="205" t="s">
        <v>1475</v>
      </c>
      <c r="F170" s="206" t="s">
        <v>1476</v>
      </c>
      <c r="G170" s="207" t="s">
        <v>250</v>
      </c>
      <c r="H170" s="208">
        <v>2</v>
      </c>
      <c r="I170" s="209"/>
      <c r="J170" s="210">
        <f>ROUND(I170*H170,2)</f>
        <v>0</v>
      </c>
      <c r="K170" s="211"/>
      <c r="L170" s="41"/>
      <c r="M170" s="212" t="s">
        <v>20</v>
      </c>
      <c r="N170" s="213" t="s">
        <v>47</v>
      </c>
      <c r="O170" s="81"/>
      <c r="P170" s="214">
        <f>O170*H170</f>
        <v>0</v>
      </c>
      <c r="Q170" s="214">
        <v>0</v>
      </c>
      <c r="R170" s="214">
        <f>Q170*H170</f>
        <v>0</v>
      </c>
      <c r="S170" s="214">
        <v>0</v>
      </c>
      <c r="T170" s="215">
        <f>S170*H170</f>
        <v>0</v>
      </c>
      <c r="U170" s="35"/>
      <c r="V170" s="35"/>
      <c r="W170" s="35"/>
      <c r="X170" s="35"/>
      <c r="Y170" s="35"/>
      <c r="Z170" s="35"/>
      <c r="AA170" s="35"/>
      <c r="AB170" s="35"/>
      <c r="AC170" s="35"/>
      <c r="AD170" s="35"/>
      <c r="AE170" s="35"/>
      <c r="AR170" s="216" t="s">
        <v>790</v>
      </c>
      <c r="AT170" s="216" t="s">
        <v>173</v>
      </c>
      <c r="AU170" s="216" t="s">
        <v>22</v>
      </c>
      <c r="AY170" s="14" t="s">
        <v>172</v>
      </c>
      <c r="BE170" s="217">
        <f>IF(N170="základní",J170,0)</f>
        <v>0</v>
      </c>
      <c r="BF170" s="217">
        <f>IF(N170="snížená",J170,0)</f>
        <v>0</v>
      </c>
      <c r="BG170" s="217">
        <f>IF(N170="zákl. přenesená",J170,0)</f>
        <v>0</v>
      </c>
      <c r="BH170" s="217">
        <f>IF(N170="sníž. přenesená",J170,0)</f>
        <v>0</v>
      </c>
      <c r="BI170" s="217">
        <f>IF(N170="nulová",J170,0)</f>
        <v>0</v>
      </c>
      <c r="BJ170" s="14" t="s">
        <v>22</v>
      </c>
      <c r="BK170" s="217">
        <f>ROUND(I170*H170,2)</f>
        <v>0</v>
      </c>
      <c r="BL170" s="14" t="s">
        <v>790</v>
      </c>
      <c r="BM170" s="216" t="s">
        <v>913</v>
      </c>
    </row>
    <row r="171" s="2" customFormat="1">
      <c r="A171" s="35"/>
      <c r="B171" s="36"/>
      <c r="C171" s="37"/>
      <c r="D171" s="237" t="s">
        <v>455</v>
      </c>
      <c r="E171" s="37"/>
      <c r="F171" s="238" t="s">
        <v>1477</v>
      </c>
      <c r="G171" s="37"/>
      <c r="H171" s="37"/>
      <c r="I171" s="239"/>
      <c r="J171" s="37"/>
      <c r="K171" s="37"/>
      <c r="L171" s="41"/>
      <c r="M171" s="240"/>
      <c r="N171" s="241"/>
      <c r="O171" s="81"/>
      <c r="P171" s="81"/>
      <c r="Q171" s="81"/>
      <c r="R171" s="81"/>
      <c r="S171" s="81"/>
      <c r="T171" s="82"/>
      <c r="U171" s="35"/>
      <c r="V171" s="35"/>
      <c r="W171" s="35"/>
      <c r="X171" s="35"/>
      <c r="Y171" s="35"/>
      <c r="Z171" s="35"/>
      <c r="AA171" s="35"/>
      <c r="AB171" s="35"/>
      <c r="AC171" s="35"/>
      <c r="AD171" s="35"/>
      <c r="AE171" s="35"/>
      <c r="AT171" s="14" t="s">
        <v>455</v>
      </c>
      <c r="AU171" s="14" t="s">
        <v>22</v>
      </c>
    </row>
    <row r="172" s="2" customFormat="1" ht="66.75" customHeight="1">
      <c r="A172" s="35"/>
      <c r="B172" s="36"/>
      <c r="C172" s="204" t="s">
        <v>686</v>
      </c>
      <c r="D172" s="204" t="s">
        <v>173</v>
      </c>
      <c r="E172" s="205" t="s">
        <v>1478</v>
      </c>
      <c r="F172" s="206" t="s">
        <v>1479</v>
      </c>
      <c r="G172" s="207" t="s">
        <v>383</v>
      </c>
      <c r="H172" s="208">
        <v>6</v>
      </c>
      <c r="I172" s="209"/>
      <c r="J172" s="210">
        <f>ROUND(I172*H172,2)</f>
        <v>0</v>
      </c>
      <c r="K172" s="211"/>
      <c r="L172" s="41"/>
      <c r="M172" s="212" t="s">
        <v>20</v>
      </c>
      <c r="N172" s="213" t="s">
        <v>47</v>
      </c>
      <c r="O172" s="81"/>
      <c r="P172" s="214">
        <f>O172*H172</f>
        <v>0</v>
      </c>
      <c r="Q172" s="214">
        <v>0</v>
      </c>
      <c r="R172" s="214">
        <f>Q172*H172</f>
        <v>0</v>
      </c>
      <c r="S172" s="214">
        <v>0</v>
      </c>
      <c r="T172" s="215">
        <f>S172*H172</f>
        <v>0</v>
      </c>
      <c r="U172" s="35"/>
      <c r="V172" s="35"/>
      <c r="W172" s="35"/>
      <c r="X172" s="35"/>
      <c r="Y172" s="35"/>
      <c r="Z172" s="35"/>
      <c r="AA172" s="35"/>
      <c r="AB172" s="35"/>
      <c r="AC172" s="35"/>
      <c r="AD172" s="35"/>
      <c r="AE172" s="35"/>
      <c r="AR172" s="216" t="s">
        <v>790</v>
      </c>
      <c r="AT172" s="216" t="s">
        <v>173</v>
      </c>
      <c r="AU172" s="216" t="s">
        <v>22</v>
      </c>
      <c r="AY172" s="14" t="s">
        <v>172</v>
      </c>
      <c r="BE172" s="217">
        <f>IF(N172="základní",J172,0)</f>
        <v>0</v>
      </c>
      <c r="BF172" s="217">
        <f>IF(N172="snížená",J172,0)</f>
        <v>0</v>
      </c>
      <c r="BG172" s="217">
        <f>IF(N172="zákl. přenesená",J172,0)</f>
        <v>0</v>
      </c>
      <c r="BH172" s="217">
        <f>IF(N172="sníž. přenesená",J172,0)</f>
        <v>0</v>
      </c>
      <c r="BI172" s="217">
        <f>IF(N172="nulová",J172,0)</f>
        <v>0</v>
      </c>
      <c r="BJ172" s="14" t="s">
        <v>22</v>
      </c>
      <c r="BK172" s="217">
        <f>ROUND(I172*H172,2)</f>
        <v>0</v>
      </c>
      <c r="BL172" s="14" t="s">
        <v>790</v>
      </c>
      <c r="BM172" s="216" t="s">
        <v>921</v>
      </c>
    </row>
    <row r="173" s="2" customFormat="1" ht="44.25" customHeight="1">
      <c r="A173" s="35"/>
      <c r="B173" s="36"/>
      <c r="C173" s="204" t="s">
        <v>690</v>
      </c>
      <c r="D173" s="204" t="s">
        <v>173</v>
      </c>
      <c r="E173" s="205" t="s">
        <v>381</v>
      </c>
      <c r="F173" s="206" t="s">
        <v>382</v>
      </c>
      <c r="G173" s="207" t="s">
        <v>383</v>
      </c>
      <c r="H173" s="208">
        <v>22</v>
      </c>
      <c r="I173" s="209"/>
      <c r="J173" s="210">
        <f>ROUND(I173*H173,2)</f>
        <v>0</v>
      </c>
      <c r="K173" s="211"/>
      <c r="L173" s="41"/>
      <c r="M173" s="212" t="s">
        <v>20</v>
      </c>
      <c r="N173" s="213" t="s">
        <v>47</v>
      </c>
      <c r="O173" s="81"/>
      <c r="P173" s="214">
        <f>O173*H173</f>
        <v>0</v>
      </c>
      <c r="Q173" s="214">
        <v>0</v>
      </c>
      <c r="R173" s="214">
        <f>Q173*H173</f>
        <v>0</v>
      </c>
      <c r="S173" s="214">
        <v>0</v>
      </c>
      <c r="T173" s="215">
        <f>S173*H173</f>
        <v>0</v>
      </c>
      <c r="U173" s="35"/>
      <c r="V173" s="35"/>
      <c r="W173" s="35"/>
      <c r="X173" s="35"/>
      <c r="Y173" s="35"/>
      <c r="Z173" s="35"/>
      <c r="AA173" s="35"/>
      <c r="AB173" s="35"/>
      <c r="AC173" s="35"/>
      <c r="AD173" s="35"/>
      <c r="AE173" s="35"/>
      <c r="AR173" s="216" t="s">
        <v>790</v>
      </c>
      <c r="AT173" s="216" t="s">
        <v>173</v>
      </c>
      <c r="AU173" s="216" t="s">
        <v>22</v>
      </c>
      <c r="AY173" s="14" t="s">
        <v>172</v>
      </c>
      <c r="BE173" s="217">
        <f>IF(N173="základní",J173,0)</f>
        <v>0</v>
      </c>
      <c r="BF173" s="217">
        <f>IF(N173="snížená",J173,0)</f>
        <v>0</v>
      </c>
      <c r="BG173" s="217">
        <f>IF(N173="zákl. přenesená",J173,0)</f>
        <v>0</v>
      </c>
      <c r="BH173" s="217">
        <f>IF(N173="sníž. přenesená",J173,0)</f>
        <v>0</v>
      </c>
      <c r="BI173" s="217">
        <f>IF(N173="nulová",J173,0)</f>
        <v>0</v>
      </c>
      <c r="BJ173" s="14" t="s">
        <v>22</v>
      </c>
      <c r="BK173" s="217">
        <f>ROUND(I173*H173,2)</f>
        <v>0</v>
      </c>
      <c r="BL173" s="14" t="s">
        <v>790</v>
      </c>
      <c r="BM173" s="216" t="s">
        <v>929</v>
      </c>
    </row>
    <row r="174" s="2" customFormat="1" ht="33" customHeight="1">
      <c r="A174" s="35"/>
      <c r="B174" s="36"/>
      <c r="C174" s="204" t="s">
        <v>694</v>
      </c>
      <c r="D174" s="204" t="s">
        <v>173</v>
      </c>
      <c r="E174" s="205" t="s">
        <v>1480</v>
      </c>
      <c r="F174" s="206" t="s">
        <v>1481</v>
      </c>
      <c r="G174" s="207" t="s">
        <v>383</v>
      </c>
      <c r="H174" s="208">
        <v>6</v>
      </c>
      <c r="I174" s="209"/>
      <c r="J174" s="210">
        <f>ROUND(I174*H174,2)</f>
        <v>0</v>
      </c>
      <c r="K174" s="211"/>
      <c r="L174" s="41"/>
      <c r="M174" s="212" t="s">
        <v>20</v>
      </c>
      <c r="N174" s="213" t="s">
        <v>47</v>
      </c>
      <c r="O174" s="81"/>
      <c r="P174" s="214">
        <f>O174*H174</f>
        <v>0</v>
      </c>
      <c r="Q174" s="214">
        <v>0</v>
      </c>
      <c r="R174" s="214">
        <f>Q174*H174</f>
        <v>0</v>
      </c>
      <c r="S174" s="214">
        <v>0</v>
      </c>
      <c r="T174" s="215">
        <f>S174*H174</f>
        <v>0</v>
      </c>
      <c r="U174" s="35"/>
      <c r="V174" s="35"/>
      <c r="W174" s="35"/>
      <c r="X174" s="35"/>
      <c r="Y174" s="35"/>
      <c r="Z174" s="35"/>
      <c r="AA174" s="35"/>
      <c r="AB174" s="35"/>
      <c r="AC174" s="35"/>
      <c r="AD174" s="35"/>
      <c r="AE174" s="35"/>
      <c r="AR174" s="216" t="s">
        <v>790</v>
      </c>
      <c r="AT174" s="216" t="s">
        <v>173</v>
      </c>
      <c r="AU174" s="216" t="s">
        <v>22</v>
      </c>
      <c r="AY174" s="14" t="s">
        <v>172</v>
      </c>
      <c r="BE174" s="217">
        <f>IF(N174="základní",J174,0)</f>
        <v>0</v>
      </c>
      <c r="BF174" s="217">
        <f>IF(N174="snížená",J174,0)</f>
        <v>0</v>
      </c>
      <c r="BG174" s="217">
        <f>IF(N174="zákl. přenesená",J174,0)</f>
        <v>0</v>
      </c>
      <c r="BH174" s="217">
        <f>IF(N174="sníž. přenesená",J174,0)</f>
        <v>0</v>
      </c>
      <c r="BI174" s="217">
        <f>IF(N174="nulová",J174,0)</f>
        <v>0</v>
      </c>
      <c r="BJ174" s="14" t="s">
        <v>22</v>
      </c>
      <c r="BK174" s="217">
        <f>ROUND(I174*H174,2)</f>
        <v>0</v>
      </c>
      <c r="BL174" s="14" t="s">
        <v>790</v>
      </c>
      <c r="BM174" s="216" t="s">
        <v>937</v>
      </c>
    </row>
    <row r="175" s="2" customFormat="1" ht="33" customHeight="1">
      <c r="A175" s="35"/>
      <c r="B175" s="36"/>
      <c r="C175" s="204" t="s">
        <v>698</v>
      </c>
      <c r="D175" s="204" t="s">
        <v>173</v>
      </c>
      <c r="E175" s="205" t="s">
        <v>1482</v>
      </c>
      <c r="F175" s="206" t="s">
        <v>1483</v>
      </c>
      <c r="G175" s="207" t="s">
        <v>383</v>
      </c>
      <c r="H175" s="208">
        <v>16</v>
      </c>
      <c r="I175" s="209"/>
      <c r="J175" s="210">
        <f>ROUND(I175*H175,2)</f>
        <v>0</v>
      </c>
      <c r="K175" s="211"/>
      <c r="L175" s="41"/>
      <c r="M175" s="212" t="s">
        <v>20</v>
      </c>
      <c r="N175" s="213" t="s">
        <v>47</v>
      </c>
      <c r="O175" s="81"/>
      <c r="P175" s="214">
        <f>O175*H175</f>
        <v>0</v>
      </c>
      <c r="Q175" s="214">
        <v>0</v>
      </c>
      <c r="R175" s="214">
        <f>Q175*H175</f>
        <v>0</v>
      </c>
      <c r="S175" s="214">
        <v>0</v>
      </c>
      <c r="T175" s="215">
        <f>S175*H175</f>
        <v>0</v>
      </c>
      <c r="U175" s="35"/>
      <c r="V175" s="35"/>
      <c r="W175" s="35"/>
      <c r="X175" s="35"/>
      <c r="Y175" s="35"/>
      <c r="Z175" s="35"/>
      <c r="AA175" s="35"/>
      <c r="AB175" s="35"/>
      <c r="AC175" s="35"/>
      <c r="AD175" s="35"/>
      <c r="AE175" s="35"/>
      <c r="AR175" s="216" t="s">
        <v>790</v>
      </c>
      <c r="AT175" s="216" t="s">
        <v>173</v>
      </c>
      <c r="AU175" s="216" t="s">
        <v>22</v>
      </c>
      <c r="AY175" s="14" t="s">
        <v>172</v>
      </c>
      <c r="BE175" s="217">
        <f>IF(N175="základní",J175,0)</f>
        <v>0</v>
      </c>
      <c r="BF175" s="217">
        <f>IF(N175="snížená",J175,0)</f>
        <v>0</v>
      </c>
      <c r="BG175" s="217">
        <f>IF(N175="zákl. přenesená",J175,0)</f>
        <v>0</v>
      </c>
      <c r="BH175" s="217">
        <f>IF(N175="sníž. přenesená",J175,0)</f>
        <v>0</v>
      </c>
      <c r="BI175" s="217">
        <f>IF(N175="nulová",J175,0)</f>
        <v>0</v>
      </c>
      <c r="BJ175" s="14" t="s">
        <v>22</v>
      </c>
      <c r="BK175" s="217">
        <f>ROUND(I175*H175,2)</f>
        <v>0</v>
      </c>
      <c r="BL175" s="14" t="s">
        <v>790</v>
      </c>
      <c r="BM175" s="216" t="s">
        <v>945</v>
      </c>
    </row>
    <row r="176" s="2" customFormat="1" ht="100.5" customHeight="1">
      <c r="A176" s="35"/>
      <c r="B176" s="36"/>
      <c r="C176" s="204" t="s">
        <v>206</v>
      </c>
      <c r="D176" s="204" t="s">
        <v>173</v>
      </c>
      <c r="E176" s="205" t="s">
        <v>1339</v>
      </c>
      <c r="F176" s="206" t="s">
        <v>1208</v>
      </c>
      <c r="G176" s="207" t="s">
        <v>250</v>
      </c>
      <c r="H176" s="208">
        <v>1</v>
      </c>
      <c r="I176" s="209"/>
      <c r="J176" s="210">
        <f>ROUND(I176*H176,2)</f>
        <v>0</v>
      </c>
      <c r="K176" s="211"/>
      <c r="L176" s="41"/>
      <c r="M176" s="212" t="s">
        <v>20</v>
      </c>
      <c r="N176" s="213" t="s">
        <v>47</v>
      </c>
      <c r="O176" s="81"/>
      <c r="P176" s="214">
        <f>O176*H176</f>
        <v>0</v>
      </c>
      <c r="Q176" s="214">
        <v>0</v>
      </c>
      <c r="R176" s="214">
        <f>Q176*H176</f>
        <v>0</v>
      </c>
      <c r="S176" s="214">
        <v>0</v>
      </c>
      <c r="T176" s="215">
        <f>S176*H176</f>
        <v>0</v>
      </c>
      <c r="U176" s="35"/>
      <c r="V176" s="35"/>
      <c r="W176" s="35"/>
      <c r="X176" s="35"/>
      <c r="Y176" s="35"/>
      <c r="Z176" s="35"/>
      <c r="AA176" s="35"/>
      <c r="AB176" s="35"/>
      <c r="AC176" s="35"/>
      <c r="AD176" s="35"/>
      <c r="AE176" s="35"/>
      <c r="AR176" s="216" t="s">
        <v>790</v>
      </c>
      <c r="AT176" s="216" t="s">
        <v>173</v>
      </c>
      <c r="AU176" s="216" t="s">
        <v>22</v>
      </c>
      <c r="AY176" s="14" t="s">
        <v>172</v>
      </c>
      <c r="BE176" s="217">
        <f>IF(N176="základní",J176,0)</f>
        <v>0</v>
      </c>
      <c r="BF176" s="217">
        <f>IF(N176="snížená",J176,0)</f>
        <v>0</v>
      </c>
      <c r="BG176" s="217">
        <f>IF(N176="zákl. přenesená",J176,0)</f>
        <v>0</v>
      </c>
      <c r="BH176" s="217">
        <f>IF(N176="sníž. přenesená",J176,0)</f>
        <v>0</v>
      </c>
      <c r="BI176" s="217">
        <f>IF(N176="nulová",J176,0)</f>
        <v>0</v>
      </c>
      <c r="BJ176" s="14" t="s">
        <v>22</v>
      </c>
      <c r="BK176" s="217">
        <f>ROUND(I176*H176,2)</f>
        <v>0</v>
      </c>
      <c r="BL176" s="14" t="s">
        <v>790</v>
      </c>
      <c r="BM176" s="216" t="s">
        <v>226</v>
      </c>
    </row>
    <row r="177" s="2" customFormat="1" ht="33" customHeight="1">
      <c r="A177" s="35"/>
      <c r="B177" s="36"/>
      <c r="C177" s="204" t="s">
        <v>705</v>
      </c>
      <c r="D177" s="204" t="s">
        <v>173</v>
      </c>
      <c r="E177" s="205" t="s">
        <v>1210</v>
      </c>
      <c r="F177" s="206" t="s">
        <v>1211</v>
      </c>
      <c r="G177" s="207" t="s">
        <v>250</v>
      </c>
      <c r="H177" s="208">
        <v>1</v>
      </c>
      <c r="I177" s="209"/>
      <c r="J177" s="210">
        <f>ROUND(I177*H177,2)</f>
        <v>0</v>
      </c>
      <c r="K177" s="211"/>
      <c r="L177" s="41"/>
      <c r="M177" s="212" t="s">
        <v>20</v>
      </c>
      <c r="N177" s="213" t="s">
        <v>47</v>
      </c>
      <c r="O177" s="81"/>
      <c r="P177" s="214">
        <f>O177*H177</f>
        <v>0</v>
      </c>
      <c r="Q177" s="214">
        <v>0</v>
      </c>
      <c r="R177" s="214">
        <f>Q177*H177</f>
        <v>0</v>
      </c>
      <c r="S177" s="214">
        <v>0</v>
      </c>
      <c r="T177" s="215">
        <f>S177*H177</f>
        <v>0</v>
      </c>
      <c r="U177" s="35"/>
      <c r="V177" s="35"/>
      <c r="W177" s="35"/>
      <c r="X177" s="35"/>
      <c r="Y177" s="35"/>
      <c r="Z177" s="35"/>
      <c r="AA177" s="35"/>
      <c r="AB177" s="35"/>
      <c r="AC177" s="35"/>
      <c r="AD177" s="35"/>
      <c r="AE177" s="35"/>
      <c r="AR177" s="216" t="s">
        <v>790</v>
      </c>
      <c r="AT177" s="216" t="s">
        <v>173</v>
      </c>
      <c r="AU177" s="216" t="s">
        <v>22</v>
      </c>
      <c r="AY177" s="14" t="s">
        <v>172</v>
      </c>
      <c r="BE177" s="217">
        <f>IF(N177="základní",J177,0)</f>
        <v>0</v>
      </c>
      <c r="BF177" s="217">
        <f>IF(N177="snížená",J177,0)</f>
        <v>0</v>
      </c>
      <c r="BG177" s="217">
        <f>IF(N177="zákl. přenesená",J177,0)</f>
        <v>0</v>
      </c>
      <c r="BH177" s="217">
        <f>IF(N177="sníž. přenesená",J177,0)</f>
        <v>0</v>
      </c>
      <c r="BI177" s="217">
        <f>IF(N177="nulová",J177,0)</f>
        <v>0</v>
      </c>
      <c r="BJ177" s="14" t="s">
        <v>22</v>
      </c>
      <c r="BK177" s="217">
        <f>ROUND(I177*H177,2)</f>
        <v>0</v>
      </c>
      <c r="BL177" s="14" t="s">
        <v>790</v>
      </c>
      <c r="BM177" s="216" t="s">
        <v>961</v>
      </c>
    </row>
    <row r="178" s="2" customFormat="1" ht="111.75" customHeight="1">
      <c r="A178" s="35"/>
      <c r="B178" s="36"/>
      <c r="C178" s="204" t="s">
        <v>709</v>
      </c>
      <c r="D178" s="204" t="s">
        <v>173</v>
      </c>
      <c r="E178" s="205" t="s">
        <v>1484</v>
      </c>
      <c r="F178" s="206" t="s">
        <v>1485</v>
      </c>
      <c r="G178" s="207" t="s">
        <v>250</v>
      </c>
      <c r="H178" s="208">
        <v>1</v>
      </c>
      <c r="I178" s="209"/>
      <c r="J178" s="210">
        <f>ROUND(I178*H178,2)</f>
        <v>0</v>
      </c>
      <c r="K178" s="211"/>
      <c r="L178" s="41"/>
      <c r="M178" s="212" t="s">
        <v>20</v>
      </c>
      <c r="N178" s="213" t="s">
        <v>47</v>
      </c>
      <c r="O178" s="81"/>
      <c r="P178" s="214">
        <f>O178*H178</f>
        <v>0</v>
      </c>
      <c r="Q178" s="214">
        <v>0</v>
      </c>
      <c r="R178" s="214">
        <f>Q178*H178</f>
        <v>0</v>
      </c>
      <c r="S178" s="214">
        <v>0</v>
      </c>
      <c r="T178" s="215">
        <f>S178*H178</f>
        <v>0</v>
      </c>
      <c r="U178" s="35"/>
      <c r="V178" s="35"/>
      <c r="W178" s="35"/>
      <c r="X178" s="35"/>
      <c r="Y178" s="35"/>
      <c r="Z178" s="35"/>
      <c r="AA178" s="35"/>
      <c r="AB178" s="35"/>
      <c r="AC178" s="35"/>
      <c r="AD178" s="35"/>
      <c r="AE178" s="35"/>
      <c r="AR178" s="216" t="s">
        <v>790</v>
      </c>
      <c r="AT178" s="216" t="s">
        <v>173</v>
      </c>
      <c r="AU178" s="216" t="s">
        <v>22</v>
      </c>
      <c r="AY178" s="14" t="s">
        <v>172</v>
      </c>
      <c r="BE178" s="217">
        <f>IF(N178="základní",J178,0)</f>
        <v>0</v>
      </c>
      <c r="BF178" s="217">
        <f>IF(N178="snížená",J178,0)</f>
        <v>0</v>
      </c>
      <c r="BG178" s="217">
        <f>IF(N178="zákl. přenesená",J178,0)</f>
        <v>0</v>
      </c>
      <c r="BH178" s="217">
        <f>IF(N178="sníž. přenesená",J178,0)</f>
        <v>0</v>
      </c>
      <c r="BI178" s="217">
        <f>IF(N178="nulová",J178,0)</f>
        <v>0</v>
      </c>
      <c r="BJ178" s="14" t="s">
        <v>22</v>
      </c>
      <c r="BK178" s="217">
        <f>ROUND(I178*H178,2)</f>
        <v>0</v>
      </c>
      <c r="BL178" s="14" t="s">
        <v>790</v>
      </c>
      <c r="BM178" s="216" t="s">
        <v>969</v>
      </c>
    </row>
    <row r="179" s="2" customFormat="1" ht="44.25" customHeight="1">
      <c r="A179" s="35"/>
      <c r="B179" s="36"/>
      <c r="C179" s="204" t="s">
        <v>713</v>
      </c>
      <c r="D179" s="204" t="s">
        <v>173</v>
      </c>
      <c r="E179" s="205" t="s">
        <v>1486</v>
      </c>
      <c r="F179" s="206" t="s">
        <v>1487</v>
      </c>
      <c r="G179" s="207" t="s">
        <v>250</v>
      </c>
      <c r="H179" s="208">
        <v>1</v>
      </c>
      <c r="I179" s="209"/>
      <c r="J179" s="210">
        <f>ROUND(I179*H179,2)</f>
        <v>0</v>
      </c>
      <c r="K179" s="211"/>
      <c r="L179" s="41"/>
      <c r="M179" s="212" t="s">
        <v>20</v>
      </c>
      <c r="N179" s="213" t="s">
        <v>47</v>
      </c>
      <c r="O179" s="81"/>
      <c r="P179" s="214">
        <f>O179*H179</f>
        <v>0</v>
      </c>
      <c r="Q179" s="214">
        <v>0</v>
      </c>
      <c r="R179" s="214">
        <f>Q179*H179</f>
        <v>0</v>
      </c>
      <c r="S179" s="214">
        <v>0</v>
      </c>
      <c r="T179" s="215">
        <f>S179*H179</f>
        <v>0</v>
      </c>
      <c r="U179" s="35"/>
      <c r="V179" s="35"/>
      <c r="W179" s="35"/>
      <c r="X179" s="35"/>
      <c r="Y179" s="35"/>
      <c r="Z179" s="35"/>
      <c r="AA179" s="35"/>
      <c r="AB179" s="35"/>
      <c r="AC179" s="35"/>
      <c r="AD179" s="35"/>
      <c r="AE179" s="35"/>
      <c r="AR179" s="216" t="s">
        <v>790</v>
      </c>
      <c r="AT179" s="216" t="s">
        <v>173</v>
      </c>
      <c r="AU179" s="216" t="s">
        <v>22</v>
      </c>
      <c r="AY179" s="14" t="s">
        <v>172</v>
      </c>
      <c r="BE179" s="217">
        <f>IF(N179="základní",J179,0)</f>
        <v>0</v>
      </c>
      <c r="BF179" s="217">
        <f>IF(N179="snížená",J179,0)</f>
        <v>0</v>
      </c>
      <c r="BG179" s="217">
        <f>IF(N179="zákl. přenesená",J179,0)</f>
        <v>0</v>
      </c>
      <c r="BH179" s="217">
        <f>IF(N179="sníž. přenesená",J179,0)</f>
        <v>0</v>
      </c>
      <c r="BI179" s="217">
        <f>IF(N179="nulová",J179,0)</f>
        <v>0</v>
      </c>
      <c r="BJ179" s="14" t="s">
        <v>22</v>
      </c>
      <c r="BK179" s="217">
        <f>ROUND(I179*H179,2)</f>
        <v>0</v>
      </c>
      <c r="BL179" s="14" t="s">
        <v>790</v>
      </c>
      <c r="BM179" s="216" t="s">
        <v>977</v>
      </c>
    </row>
    <row r="180" s="2" customFormat="1" ht="44.25" customHeight="1">
      <c r="A180" s="35"/>
      <c r="B180" s="36"/>
      <c r="C180" s="204" t="s">
        <v>717</v>
      </c>
      <c r="D180" s="204" t="s">
        <v>173</v>
      </c>
      <c r="E180" s="205" t="s">
        <v>1488</v>
      </c>
      <c r="F180" s="206" t="s">
        <v>1489</v>
      </c>
      <c r="G180" s="207" t="s">
        <v>250</v>
      </c>
      <c r="H180" s="208">
        <v>1</v>
      </c>
      <c r="I180" s="209"/>
      <c r="J180" s="210">
        <f>ROUND(I180*H180,2)</f>
        <v>0</v>
      </c>
      <c r="K180" s="211"/>
      <c r="L180" s="41"/>
      <c r="M180" s="229" t="s">
        <v>20</v>
      </c>
      <c r="N180" s="230" t="s">
        <v>47</v>
      </c>
      <c r="O180" s="231"/>
      <c r="P180" s="232">
        <f>O180*H180</f>
        <v>0</v>
      </c>
      <c r="Q180" s="232">
        <v>0</v>
      </c>
      <c r="R180" s="232">
        <f>Q180*H180</f>
        <v>0</v>
      </c>
      <c r="S180" s="232">
        <v>0</v>
      </c>
      <c r="T180" s="233">
        <f>S180*H180</f>
        <v>0</v>
      </c>
      <c r="U180" s="35"/>
      <c r="V180" s="35"/>
      <c r="W180" s="35"/>
      <c r="X180" s="35"/>
      <c r="Y180" s="35"/>
      <c r="Z180" s="35"/>
      <c r="AA180" s="35"/>
      <c r="AB180" s="35"/>
      <c r="AC180" s="35"/>
      <c r="AD180" s="35"/>
      <c r="AE180" s="35"/>
      <c r="AR180" s="216" t="s">
        <v>790</v>
      </c>
      <c r="AT180" s="216" t="s">
        <v>173</v>
      </c>
      <c r="AU180" s="216" t="s">
        <v>22</v>
      </c>
      <c r="AY180" s="14" t="s">
        <v>172</v>
      </c>
      <c r="BE180" s="217">
        <f>IF(N180="základní",J180,0)</f>
        <v>0</v>
      </c>
      <c r="BF180" s="217">
        <f>IF(N180="snížená",J180,0)</f>
        <v>0</v>
      </c>
      <c r="BG180" s="217">
        <f>IF(N180="zákl. přenesená",J180,0)</f>
        <v>0</v>
      </c>
      <c r="BH180" s="217">
        <f>IF(N180="sníž. přenesená",J180,0)</f>
        <v>0</v>
      </c>
      <c r="BI180" s="217">
        <f>IF(N180="nulová",J180,0)</f>
        <v>0</v>
      </c>
      <c r="BJ180" s="14" t="s">
        <v>22</v>
      </c>
      <c r="BK180" s="217">
        <f>ROUND(I180*H180,2)</f>
        <v>0</v>
      </c>
      <c r="BL180" s="14" t="s">
        <v>790</v>
      </c>
      <c r="BM180" s="216" t="s">
        <v>985</v>
      </c>
    </row>
    <row r="181" s="2" customFormat="1" ht="6.96" customHeight="1">
      <c r="A181" s="35"/>
      <c r="B181" s="56"/>
      <c r="C181" s="57"/>
      <c r="D181" s="57"/>
      <c r="E181" s="57"/>
      <c r="F181" s="57"/>
      <c r="G181" s="57"/>
      <c r="H181" s="57"/>
      <c r="I181" s="57"/>
      <c r="J181" s="57"/>
      <c r="K181" s="57"/>
      <c r="L181" s="41"/>
      <c r="M181" s="35"/>
      <c r="O181" s="35"/>
      <c r="P181" s="35"/>
      <c r="Q181" s="35"/>
      <c r="R181" s="35"/>
      <c r="S181" s="35"/>
      <c r="T181" s="35"/>
      <c r="U181" s="35"/>
      <c r="V181" s="35"/>
      <c r="W181" s="35"/>
      <c r="X181" s="35"/>
      <c r="Y181" s="35"/>
      <c r="Z181" s="35"/>
      <c r="AA181" s="35"/>
      <c r="AB181" s="35"/>
      <c r="AC181" s="35"/>
      <c r="AD181" s="35"/>
      <c r="AE181" s="35"/>
    </row>
  </sheetData>
  <sheetProtection sheet="1" autoFilter="0" formatColumns="0" formatRows="0" objects="1" scenarios="1" spinCount="100000" saltValue="Rp6QzPyeRnO5h9L9pXD0QH62oxQLYL/AwzctmomsVN3t/Cw2agbFE79Z57P/DSb+HbCYJFSrfhf/u7HhwuzHOw==" hashValue="9CB7bd2gYWVZOig6Q5yTHBl99xL/XoNWFl9NoqHn0uHZFFf0o/l4byM/zW1zOnopjVXkPy20i/qt9VooXlFy2g==" algorithmName="SHA-512" password="CC35"/>
  <autoFilter ref="C85:K180"/>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130</v>
      </c>
    </row>
    <row r="3" hidden="1" s="1" customFormat="1" ht="6.96" customHeight="1">
      <c r="B3" s="136"/>
      <c r="C3" s="137"/>
      <c r="D3" s="137"/>
      <c r="E3" s="137"/>
      <c r="F3" s="137"/>
      <c r="G3" s="137"/>
      <c r="H3" s="137"/>
      <c r="I3" s="137"/>
      <c r="J3" s="137"/>
      <c r="K3" s="137"/>
      <c r="L3" s="17"/>
      <c r="AT3" s="14" t="s">
        <v>84</v>
      </c>
    </row>
    <row r="4" hidden="1" s="1" customFormat="1" ht="24.96" customHeight="1">
      <c r="B4" s="17"/>
      <c r="D4" s="138" t="s">
        <v>147</v>
      </c>
      <c r="L4" s="17"/>
      <c r="M4" s="139" t="s">
        <v>10</v>
      </c>
      <c r="AT4" s="14" t="s">
        <v>4</v>
      </c>
    </row>
    <row r="5" hidden="1" s="1" customFormat="1" ht="6.96" customHeight="1">
      <c r="B5" s="17"/>
      <c r="L5" s="17"/>
    </row>
    <row r="6" hidden="1" s="1" customFormat="1" ht="12" customHeight="1">
      <c r="B6" s="17"/>
      <c r="D6" s="140" t="s">
        <v>17</v>
      </c>
      <c r="L6" s="17"/>
    </row>
    <row r="7" hidden="1" s="1" customFormat="1" ht="16.5" customHeight="1">
      <c r="B7" s="17"/>
      <c r="E7" s="141" t="str">
        <f>'Rekapitulace stavby'!K6</f>
        <v>Oprava SZZ žst. Liteň na trati Zadní Třebáň - Lochovice</v>
      </c>
      <c r="F7" s="140"/>
      <c r="G7" s="140"/>
      <c r="H7" s="140"/>
      <c r="L7" s="17"/>
    </row>
    <row r="8" hidden="1" s="1" customFormat="1" ht="12" customHeight="1">
      <c r="B8" s="17"/>
      <c r="D8" s="140" t="s">
        <v>148</v>
      </c>
      <c r="L8" s="17"/>
    </row>
    <row r="9" hidden="1" s="2" customFormat="1" ht="16.5" customHeight="1">
      <c r="A9" s="35"/>
      <c r="B9" s="41"/>
      <c r="C9" s="35"/>
      <c r="D9" s="35"/>
      <c r="E9" s="141" t="s">
        <v>1350</v>
      </c>
      <c r="F9" s="35"/>
      <c r="G9" s="35"/>
      <c r="H9" s="35"/>
      <c r="I9" s="35"/>
      <c r="J9" s="35"/>
      <c r="K9" s="35"/>
      <c r="L9" s="142"/>
      <c r="S9" s="35"/>
      <c r="T9" s="35"/>
      <c r="U9" s="35"/>
      <c r="V9" s="35"/>
      <c r="W9" s="35"/>
      <c r="X9" s="35"/>
      <c r="Y9" s="35"/>
      <c r="Z9" s="35"/>
      <c r="AA9" s="35"/>
      <c r="AB9" s="35"/>
      <c r="AC9" s="35"/>
      <c r="AD9" s="35"/>
      <c r="AE9" s="35"/>
    </row>
    <row r="10" hidden="1" s="2" customFormat="1" ht="12" customHeight="1">
      <c r="A10" s="35"/>
      <c r="B10" s="41"/>
      <c r="C10" s="35"/>
      <c r="D10" s="140" t="s">
        <v>150</v>
      </c>
      <c r="E10" s="35"/>
      <c r="F10" s="35"/>
      <c r="G10" s="35"/>
      <c r="H10" s="35"/>
      <c r="I10" s="35"/>
      <c r="J10" s="35"/>
      <c r="K10" s="35"/>
      <c r="L10" s="142"/>
      <c r="S10" s="35"/>
      <c r="T10" s="35"/>
      <c r="U10" s="35"/>
      <c r="V10" s="35"/>
      <c r="W10" s="35"/>
      <c r="X10" s="35"/>
      <c r="Y10" s="35"/>
      <c r="Z10" s="35"/>
      <c r="AA10" s="35"/>
      <c r="AB10" s="35"/>
      <c r="AC10" s="35"/>
      <c r="AD10" s="35"/>
      <c r="AE10" s="35"/>
    </row>
    <row r="11" hidden="1" s="2" customFormat="1" ht="16.5" customHeight="1">
      <c r="A11" s="35"/>
      <c r="B11" s="41"/>
      <c r="C11" s="35"/>
      <c r="D11" s="35"/>
      <c r="E11" s="143" t="s">
        <v>1490</v>
      </c>
      <c r="F11" s="35"/>
      <c r="G11" s="35"/>
      <c r="H11" s="35"/>
      <c r="I11" s="35"/>
      <c r="J11" s="35"/>
      <c r="K11" s="35"/>
      <c r="L11" s="142"/>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142"/>
      <c r="S12" s="35"/>
      <c r="T12" s="35"/>
      <c r="U12" s="35"/>
      <c r="V12" s="35"/>
      <c r="W12" s="35"/>
      <c r="X12" s="35"/>
      <c r="Y12" s="35"/>
      <c r="Z12" s="35"/>
      <c r="AA12" s="35"/>
      <c r="AB12" s="35"/>
      <c r="AC12" s="35"/>
      <c r="AD12" s="35"/>
      <c r="AE12" s="35"/>
    </row>
    <row r="13" hidden="1" s="2" customFormat="1" ht="12" customHeight="1">
      <c r="A13" s="35"/>
      <c r="B13" s="41"/>
      <c r="C13" s="35"/>
      <c r="D13" s="140" t="s">
        <v>19</v>
      </c>
      <c r="E13" s="35"/>
      <c r="F13" s="130" t="s">
        <v>20</v>
      </c>
      <c r="G13" s="35"/>
      <c r="H13" s="35"/>
      <c r="I13" s="140" t="s">
        <v>21</v>
      </c>
      <c r="J13" s="130" t="s">
        <v>20</v>
      </c>
      <c r="K13" s="35"/>
      <c r="L13" s="142"/>
      <c r="S13" s="35"/>
      <c r="T13" s="35"/>
      <c r="U13" s="35"/>
      <c r="V13" s="35"/>
      <c r="W13" s="35"/>
      <c r="X13" s="35"/>
      <c r="Y13" s="35"/>
      <c r="Z13" s="35"/>
      <c r="AA13" s="35"/>
      <c r="AB13" s="35"/>
      <c r="AC13" s="35"/>
      <c r="AD13" s="35"/>
      <c r="AE13" s="35"/>
    </row>
    <row r="14" hidden="1" s="2" customFormat="1" ht="12" customHeight="1">
      <c r="A14" s="35"/>
      <c r="B14" s="41"/>
      <c r="C14" s="35"/>
      <c r="D14" s="140" t="s">
        <v>23</v>
      </c>
      <c r="E14" s="35"/>
      <c r="F14" s="130" t="s">
        <v>24</v>
      </c>
      <c r="G14" s="35"/>
      <c r="H14" s="35"/>
      <c r="I14" s="140" t="s">
        <v>25</v>
      </c>
      <c r="J14" s="144" t="str">
        <f>'Rekapitulace stavby'!AN8</f>
        <v>28. 5. 2021</v>
      </c>
      <c r="K14" s="35"/>
      <c r="L14" s="142"/>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142"/>
      <c r="S15" s="35"/>
      <c r="T15" s="35"/>
      <c r="U15" s="35"/>
      <c r="V15" s="35"/>
      <c r="W15" s="35"/>
      <c r="X15" s="35"/>
      <c r="Y15" s="35"/>
      <c r="Z15" s="35"/>
      <c r="AA15" s="35"/>
      <c r="AB15" s="35"/>
      <c r="AC15" s="35"/>
      <c r="AD15" s="35"/>
      <c r="AE15" s="35"/>
    </row>
    <row r="16" hidden="1" s="2" customFormat="1" ht="12" customHeight="1">
      <c r="A16" s="35"/>
      <c r="B16" s="41"/>
      <c r="C16" s="35"/>
      <c r="D16" s="140" t="s">
        <v>29</v>
      </c>
      <c r="E16" s="35"/>
      <c r="F16" s="35"/>
      <c r="G16" s="35"/>
      <c r="H16" s="35"/>
      <c r="I16" s="140" t="s">
        <v>30</v>
      </c>
      <c r="J16" s="130" t="s">
        <v>20</v>
      </c>
      <c r="K16" s="35"/>
      <c r="L16" s="142"/>
      <c r="S16" s="35"/>
      <c r="T16" s="35"/>
      <c r="U16" s="35"/>
      <c r="V16" s="35"/>
      <c r="W16" s="35"/>
      <c r="X16" s="35"/>
      <c r="Y16" s="35"/>
      <c r="Z16" s="35"/>
      <c r="AA16" s="35"/>
      <c r="AB16" s="35"/>
      <c r="AC16" s="35"/>
      <c r="AD16" s="35"/>
      <c r="AE16" s="35"/>
    </row>
    <row r="17" hidden="1" s="2" customFormat="1" ht="18" customHeight="1">
      <c r="A17" s="35"/>
      <c r="B17" s="41"/>
      <c r="C17" s="35"/>
      <c r="D17" s="35"/>
      <c r="E17" s="130" t="s">
        <v>31</v>
      </c>
      <c r="F17" s="35"/>
      <c r="G17" s="35"/>
      <c r="H17" s="35"/>
      <c r="I17" s="140" t="s">
        <v>32</v>
      </c>
      <c r="J17" s="130" t="s">
        <v>20</v>
      </c>
      <c r="K17" s="35"/>
      <c r="L17" s="142"/>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142"/>
      <c r="S18" s="35"/>
      <c r="T18" s="35"/>
      <c r="U18" s="35"/>
      <c r="V18" s="35"/>
      <c r="W18" s="35"/>
      <c r="X18" s="35"/>
      <c r="Y18" s="35"/>
      <c r="Z18" s="35"/>
      <c r="AA18" s="35"/>
      <c r="AB18" s="35"/>
      <c r="AC18" s="35"/>
      <c r="AD18" s="35"/>
      <c r="AE18" s="35"/>
    </row>
    <row r="19" hidden="1" s="2" customFormat="1" ht="12" customHeight="1">
      <c r="A19" s="35"/>
      <c r="B19" s="41"/>
      <c r="C19" s="35"/>
      <c r="D19" s="140" t="s">
        <v>33</v>
      </c>
      <c r="E19" s="35"/>
      <c r="F19" s="35"/>
      <c r="G19" s="35"/>
      <c r="H19" s="35"/>
      <c r="I19" s="140" t="s">
        <v>30</v>
      </c>
      <c r="J19" s="30" t="str">
        <f>'Rekapitulace stavby'!AN13</f>
        <v>Vyplň údaj</v>
      </c>
      <c r="K19" s="35"/>
      <c r="L19" s="142"/>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0" t="s">
        <v>32</v>
      </c>
      <c r="J20" s="30" t="str">
        <f>'Rekapitulace stavby'!AN14</f>
        <v>Vyplň údaj</v>
      </c>
      <c r="K20" s="35"/>
      <c r="L20" s="142"/>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142"/>
      <c r="S21" s="35"/>
      <c r="T21" s="35"/>
      <c r="U21" s="35"/>
      <c r="V21" s="35"/>
      <c r="W21" s="35"/>
      <c r="X21" s="35"/>
      <c r="Y21" s="35"/>
      <c r="Z21" s="35"/>
      <c r="AA21" s="35"/>
      <c r="AB21" s="35"/>
      <c r="AC21" s="35"/>
      <c r="AD21" s="35"/>
      <c r="AE21" s="35"/>
    </row>
    <row r="22" hidden="1" s="2" customFormat="1" ht="12" customHeight="1">
      <c r="A22" s="35"/>
      <c r="B22" s="41"/>
      <c r="C22" s="35"/>
      <c r="D22" s="140" t="s">
        <v>35</v>
      </c>
      <c r="E22" s="35"/>
      <c r="F22" s="35"/>
      <c r="G22" s="35"/>
      <c r="H22" s="35"/>
      <c r="I22" s="140" t="s">
        <v>30</v>
      </c>
      <c r="J22" s="130" t="s">
        <v>20</v>
      </c>
      <c r="K22" s="35"/>
      <c r="L22" s="142"/>
      <c r="S22" s="35"/>
      <c r="T22" s="35"/>
      <c r="U22" s="35"/>
      <c r="V22" s="35"/>
      <c r="W22" s="35"/>
      <c r="X22" s="35"/>
      <c r="Y22" s="35"/>
      <c r="Z22" s="35"/>
      <c r="AA22" s="35"/>
      <c r="AB22" s="35"/>
      <c r="AC22" s="35"/>
      <c r="AD22" s="35"/>
      <c r="AE22" s="35"/>
    </row>
    <row r="23" hidden="1" s="2" customFormat="1" ht="18" customHeight="1">
      <c r="A23" s="35"/>
      <c r="B23" s="41"/>
      <c r="C23" s="35"/>
      <c r="D23" s="35"/>
      <c r="E23" s="130" t="s">
        <v>36</v>
      </c>
      <c r="F23" s="35"/>
      <c r="G23" s="35"/>
      <c r="H23" s="35"/>
      <c r="I23" s="140" t="s">
        <v>32</v>
      </c>
      <c r="J23" s="130" t="s">
        <v>20</v>
      </c>
      <c r="K23" s="35"/>
      <c r="L23" s="142"/>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142"/>
      <c r="S24" s="35"/>
      <c r="T24" s="35"/>
      <c r="U24" s="35"/>
      <c r="V24" s="35"/>
      <c r="W24" s="35"/>
      <c r="X24" s="35"/>
      <c r="Y24" s="35"/>
      <c r="Z24" s="35"/>
      <c r="AA24" s="35"/>
      <c r="AB24" s="35"/>
      <c r="AC24" s="35"/>
      <c r="AD24" s="35"/>
      <c r="AE24" s="35"/>
    </row>
    <row r="25" hidden="1" s="2" customFormat="1" ht="12" customHeight="1">
      <c r="A25" s="35"/>
      <c r="B25" s="41"/>
      <c r="C25" s="35"/>
      <c r="D25" s="140" t="s">
        <v>38</v>
      </c>
      <c r="E25" s="35"/>
      <c r="F25" s="35"/>
      <c r="G25" s="35"/>
      <c r="H25" s="35"/>
      <c r="I25" s="140" t="s">
        <v>30</v>
      </c>
      <c r="J25" s="130" t="s">
        <v>20</v>
      </c>
      <c r="K25" s="35"/>
      <c r="L25" s="142"/>
      <c r="S25" s="35"/>
      <c r="T25" s="35"/>
      <c r="U25" s="35"/>
      <c r="V25" s="35"/>
      <c r="W25" s="35"/>
      <c r="X25" s="35"/>
      <c r="Y25" s="35"/>
      <c r="Z25" s="35"/>
      <c r="AA25" s="35"/>
      <c r="AB25" s="35"/>
      <c r="AC25" s="35"/>
      <c r="AD25" s="35"/>
      <c r="AE25" s="35"/>
    </row>
    <row r="26" hidden="1" s="2" customFormat="1" ht="18" customHeight="1">
      <c r="A26" s="35"/>
      <c r="B26" s="41"/>
      <c r="C26" s="35"/>
      <c r="D26" s="35"/>
      <c r="E26" s="130" t="s">
        <v>39</v>
      </c>
      <c r="F26" s="35"/>
      <c r="G26" s="35"/>
      <c r="H26" s="35"/>
      <c r="I26" s="140" t="s">
        <v>32</v>
      </c>
      <c r="J26" s="130" t="s">
        <v>20</v>
      </c>
      <c r="K26" s="35"/>
      <c r="L26" s="142"/>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142"/>
      <c r="S27" s="35"/>
      <c r="T27" s="35"/>
      <c r="U27" s="35"/>
      <c r="V27" s="35"/>
      <c r="W27" s="35"/>
      <c r="X27" s="35"/>
      <c r="Y27" s="35"/>
      <c r="Z27" s="35"/>
      <c r="AA27" s="35"/>
      <c r="AB27" s="35"/>
      <c r="AC27" s="35"/>
      <c r="AD27" s="35"/>
      <c r="AE27" s="35"/>
    </row>
    <row r="28" hidden="1" s="2" customFormat="1" ht="12" customHeight="1">
      <c r="A28" s="35"/>
      <c r="B28" s="41"/>
      <c r="C28" s="35"/>
      <c r="D28" s="140" t="s">
        <v>40</v>
      </c>
      <c r="E28" s="35"/>
      <c r="F28" s="35"/>
      <c r="G28" s="35"/>
      <c r="H28" s="35"/>
      <c r="I28" s="35"/>
      <c r="J28" s="35"/>
      <c r="K28" s="35"/>
      <c r="L28" s="142"/>
      <c r="S28" s="35"/>
      <c r="T28" s="35"/>
      <c r="U28" s="35"/>
      <c r="V28" s="35"/>
      <c r="W28" s="35"/>
      <c r="X28" s="35"/>
      <c r="Y28" s="35"/>
      <c r="Z28" s="35"/>
      <c r="AA28" s="35"/>
      <c r="AB28" s="35"/>
      <c r="AC28" s="35"/>
      <c r="AD28" s="35"/>
      <c r="AE28" s="35"/>
    </row>
    <row r="29" hidden="1" s="8" customFormat="1" ht="83.25" customHeight="1">
      <c r="A29" s="145"/>
      <c r="B29" s="146"/>
      <c r="C29" s="145"/>
      <c r="D29" s="145"/>
      <c r="E29" s="147" t="s">
        <v>41</v>
      </c>
      <c r="F29" s="147"/>
      <c r="G29" s="147"/>
      <c r="H29" s="147"/>
      <c r="I29" s="145"/>
      <c r="J29" s="145"/>
      <c r="K29" s="145"/>
      <c r="L29" s="148"/>
      <c r="S29" s="145"/>
      <c r="T29" s="145"/>
      <c r="U29" s="145"/>
      <c r="V29" s="145"/>
      <c r="W29" s="145"/>
      <c r="X29" s="145"/>
      <c r="Y29" s="145"/>
      <c r="Z29" s="145"/>
      <c r="AA29" s="145"/>
      <c r="AB29" s="145"/>
      <c r="AC29" s="145"/>
      <c r="AD29" s="145"/>
      <c r="AE29" s="145"/>
    </row>
    <row r="30" hidden="1" s="2" customFormat="1" ht="6.96" customHeight="1">
      <c r="A30" s="35"/>
      <c r="B30" s="41"/>
      <c r="C30" s="35"/>
      <c r="D30" s="35"/>
      <c r="E30" s="35"/>
      <c r="F30" s="35"/>
      <c r="G30" s="35"/>
      <c r="H30" s="35"/>
      <c r="I30" s="35"/>
      <c r="J30" s="35"/>
      <c r="K30" s="35"/>
      <c r="L30" s="142"/>
      <c r="S30" s="35"/>
      <c r="T30" s="35"/>
      <c r="U30" s="35"/>
      <c r="V30" s="35"/>
      <c r="W30" s="35"/>
      <c r="X30" s="35"/>
      <c r="Y30" s="35"/>
      <c r="Z30" s="35"/>
      <c r="AA30" s="35"/>
      <c r="AB30" s="35"/>
      <c r="AC30" s="35"/>
      <c r="AD30" s="35"/>
      <c r="AE30" s="35"/>
    </row>
    <row r="31" hidden="1" s="2" customFormat="1" ht="6.96" customHeight="1">
      <c r="A31" s="35"/>
      <c r="B31" s="41"/>
      <c r="C31" s="35"/>
      <c r="D31" s="149"/>
      <c r="E31" s="149"/>
      <c r="F31" s="149"/>
      <c r="G31" s="149"/>
      <c r="H31" s="149"/>
      <c r="I31" s="149"/>
      <c r="J31" s="149"/>
      <c r="K31" s="149"/>
      <c r="L31" s="142"/>
      <c r="S31" s="35"/>
      <c r="T31" s="35"/>
      <c r="U31" s="35"/>
      <c r="V31" s="35"/>
      <c r="W31" s="35"/>
      <c r="X31" s="35"/>
      <c r="Y31" s="35"/>
      <c r="Z31" s="35"/>
      <c r="AA31" s="35"/>
      <c r="AB31" s="35"/>
      <c r="AC31" s="35"/>
      <c r="AD31" s="35"/>
      <c r="AE31" s="35"/>
    </row>
    <row r="32" hidden="1" s="2" customFormat="1" ht="25.44" customHeight="1">
      <c r="A32" s="35"/>
      <c r="B32" s="41"/>
      <c r="C32" s="35"/>
      <c r="D32" s="150" t="s">
        <v>42</v>
      </c>
      <c r="E32" s="35"/>
      <c r="F32" s="35"/>
      <c r="G32" s="35"/>
      <c r="H32" s="35"/>
      <c r="I32" s="35"/>
      <c r="J32" s="151">
        <f>ROUND(J90, 2)</f>
        <v>0</v>
      </c>
      <c r="K32" s="35"/>
      <c r="L32" s="142"/>
      <c r="S32" s="35"/>
      <c r="T32" s="35"/>
      <c r="U32" s="35"/>
      <c r="V32" s="35"/>
      <c r="W32" s="35"/>
      <c r="X32" s="35"/>
      <c r="Y32" s="35"/>
      <c r="Z32" s="35"/>
      <c r="AA32" s="35"/>
      <c r="AB32" s="35"/>
      <c r="AC32" s="35"/>
      <c r="AD32" s="35"/>
      <c r="AE32" s="35"/>
    </row>
    <row r="33" hidden="1" s="2" customFormat="1" ht="6.96" customHeight="1">
      <c r="A33" s="35"/>
      <c r="B33" s="41"/>
      <c r="C33" s="35"/>
      <c r="D33" s="149"/>
      <c r="E33" s="149"/>
      <c r="F33" s="149"/>
      <c r="G33" s="149"/>
      <c r="H33" s="149"/>
      <c r="I33" s="149"/>
      <c r="J33" s="149"/>
      <c r="K33" s="149"/>
      <c r="L33" s="142"/>
      <c r="S33" s="35"/>
      <c r="T33" s="35"/>
      <c r="U33" s="35"/>
      <c r="V33" s="35"/>
      <c r="W33" s="35"/>
      <c r="X33" s="35"/>
      <c r="Y33" s="35"/>
      <c r="Z33" s="35"/>
      <c r="AA33" s="35"/>
      <c r="AB33" s="35"/>
      <c r="AC33" s="35"/>
      <c r="AD33" s="35"/>
      <c r="AE33" s="35"/>
    </row>
    <row r="34" hidden="1" s="2" customFormat="1" ht="14.4" customHeight="1">
      <c r="A34" s="35"/>
      <c r="B34" s="41"/>
      <c r="C34" s="35"/>
      <c r="D34" s="35"/>
      <c r="E34" s="35"/>
      <c r="F34" s="152" t="s">
        <v>44</v>
      </c>
      <c r="G34" s="35"/>
      <c r="H34" s="35"/>
      <c r="I34" s="152" t="s">
        <v>43</v>
      </c>
      <c r="J34" s="152" t="s">
        <v>45</v>
      </c>
      <c r="K34" s="35"/>
      <c r="L34" s="142"/>
      <c r="S34" s="35"/>
      <c r="T34" s="35"/>
      <c r="U34" s="35"/>
      <c r="V34" s="35"/>
      <c r="W34" s="35"/>
      <c r="X34" s="35"/>
      <c r="Y34" s="35"/>
      <c r="Z34" s="35"/>
      <c r="AA34" s="35"/>
      <c r="AB34" s="35"/>
      <c r="AC34" s="35"/>
      <c r="AD34" s="35"/>
      <c r="AE34" s="35"/>
    </row>
    <row r="35" hidden="1" s="2" customFormat="1" ht="14.4" customHeight="1">
      <c r="A35" s="35"/>
      <c r="B35" s="41"/>
      <c r="C35" s="35"/>
      <c r="D35" s="153" t="s">
        <v>46</v>
      </c>
      <c r="E35" s="140" t="s">
        <v>47</v>
      </c>
      <c r="F35" s="154">
        <f>ROUND((SUM(BE90:BE113)),  2)</f>
        <v>0</v>
      </c>
      <c r="G35" s="35"/>
      <c r="H35" s="35"/>
      <c r="I35" s="155">
        <v>0.20999999999999999</v>
      </c>
      <c r="J35" s="154">
        <f>ROUND(((SUM(BE90:BE113))*I35),  2)</f>
        <v>0</v>
      </c>
      <c r="K35" s="35"/>
      <c r="L35" s="142"/>
      <c r="S35" s="35"/>
      <c r="T35" s="35"/>
      <c r="U35" s="35"/>
      <c r="V35" s="35"/>
      <c r="W35" s="35"/>
      <c r="X35" s="35"/>
      <c r="Y35" s="35"/>
      <c r="Z35" s="35"/>
      <c r="AA35" s="35"/>
      <c r="AB35" s="35"/>
      <c r="AC35" s="35"/>
      <c r="AD35" s="35"/>
      <c r="AE35" s="35"/>
    </row>
    <row r="36" hidden="1" s="2" customFormat="1" ht="14.4" customHeight="1">
      <c r="A36" s="35"/>
      <c r="B36" s="41"/>
      <c r="C36" s="35"/>
      <c r="D36" s="35"/>
      <c r="E36" s="140" t="s">
        <v>48</v>
      </c>
      <c r="F36" s="154">
        <f>ROUND((SUM(BF90:BF113)),  2)</f>
        <v>0</v>
      </c>
      <c r="G36" s="35"/>
      <c r="H36" s="35"/>
      <c r="I36" s="155">
        <v>0.14999999999999999</v>
      </c>
      <c r="J36" s="154">
        <f>ROUND(((SUM(BF90:BF113))*I36),  2)</f>
        <v>0</v>
      </c>
      <c r="K36" s="35"/>
      <c r="L36" s="142"/>
      <c r="S36" s="35"/>
      <c r="T36" s="35"/>
      <c r="U36" s="35"/>
      <c r="V36" s="35"/>
      <c r="W36" s="35"/>
      <c r="X36" s="35"/>
      <c r="Y36" s="35"/>
      <c r="Z36" s="35"/>
      <c r="AA36" s="35"/>
      <c r="AB36" s="35"/>
      <c r="AC36" s="35"/>
      <c r="AD36" s="35"/>
      <c r="AE36" s="35"/>
    </row>
    <row r="37" hidden="1" s="2" customFormat="1" ht="14.4" customHeight="1">
      <c r="A37" s="35"/>
      <c r="B37" s="41"/>
      <c r="C37" s="35"/>
      <c r="D37" s="35"/>
      <c r="E37" s="140" t="s">
        <v>49</v>
      </c>
      <c r="F37" s="154">
        <f>ROUND((SUM(BG90:BG113)),  2)</f>
        <v>0</v>
      </c>
      <c r="G37" s="35"/>
      <c r="H37" s="35"/>
      <c r="I37" s="155">
        <v>0.20999999999999999</v>
      </c>
      <c r="J37" s="154">
        <f>0</f>
        <v>0</v>
      </c>
      <c r="K37" s="35"/>
      <c r="L37" s="142"/>
      <c r="S37" s="35"/>
      <c r="T37" s="35"/>
      <c r="U37" s="35"/>
      <c r="V37" s="35"/>
      <c r="W37" s="35"/>
      <c r="X37" s="35"/>
      <c r="Y37" s="35"/>
      <c r="Z37" s="35"/>
      <c r="AA37" s="35"/>
      <c r="AB37" s="35"/>
      <c r="AC37" s="35"/>
      <c r="AD37" s="35"/>
      <c r="AE37" s="35"/>
    </row>
    <row r="38" hidden="1" s="2" customFormat="1" ht="14.4" customHeight="1">
      <c r="A38" s="35"/>
      <c r="B38" s="41"/>
      <c r="C38" s="35"/>
      <c r="D38" s="35"/>
      <c r="E38" s="140" t="s">
        <v>50</v>
      </c>
      <c r="F38" s="154">
        <f>ROUND((SUM(BH90:BH113)),  2)</f>
        <v>0</v>
      </c>
      <c r="G38" s="35"/>
      <c r="H38" s="35"/>
      <c r="I38" s="155">
        <v>0.14999999999999999</v>
      </c>
      <c r="J38" s="154">
        <f>0</f>
        <v>0</v>
      </c>
      <c r="K38" s="35"/>
      <c r="L38" s="142"/>
      <c r="S38" s="35"/>
      <c r="T38" s="35"/>
      <c r="U38" s="35"/>
      <c r="V38" s="35"/>
      <c r="W38" s="35"/>
      <c r="X38" s="35"/>
      <c r="Y38" s="35"/>
      <c r="Z38" s="35"/>
      <c r="AA38" s="35"/>
      <c r="AB38" s="35"/>
      <c r="AC38" s="35"/>
      <c r="AD38" s="35"/>
      <c r="AE38" s="35"/>
    </row>
    <row r="39" hidden="1" s="2" customFormat="1" ht="14.4" customHeight="1">
      <c r="A39" s="35"/>
      <c r="B39" s="41"/>
      <c r="C39" s="35"/>
      <c r="D39" s="35"/>
      <c r="E39" s="140" t="s">
        <v>51</v>
      </c>
      <c r="F39" s="154">
        <f>ROUND((SUM(BI90:BI113)),  2)</f>
        <v>0</v>
      </c>
      <c r="G39" s="35"/>
      <c r="H39" s="35"/>
      <c r="I39" s="155">
        <v>0</v>
      </c>
      <c r="J39" s="154">
        <f>0</f>
        <v>0</v>
      </c>
      <c r="K39" s="35"/>
      <c r="L39" s="142"/>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142"/>
      <c r="S40" s="35"/>
      <c r="T40" s="35"/>
      <c r="U40" s="35"/>
      <c r="V40" s="35"/>
      <c r="W40" s="35"/>
      <c r="X40" s="35"/>
      <c r="Y40" s="35"/>
      <c r="Z40" s="35"/>
      <c r="AA40" s="35"/>
      <c r="AB40" s="35"/>
      <c r="AC40" s="35"/>
      <c r="AD40" s="35"/>
      <c r="AE40" s="35"/>
    </row>
    <row r="41" hidden="1" s="2" customFormat="1" ht="25.44" customHeight="1">
      <c r="A41" s="35"/>
      <c r="B41" s="41"/>
      <c r="C41" s="156"/>
      <c r="D41" s="157" t="s">
        <v>52</v>
      </c>
      <c r="E41" s="158"/>
      <c r="F41" s="158"/>
      <c r="G41" s="159" t="s">
        <v>53</v>
      </c>
      <c r="H41" s="160" t="s">
        <v>54</v>
      </c>
      <c r="I41" s="158"/>
      <c r="J41" s="161">
        <f>SUM(J32:J39)</f>
        <v>0</v>
      </c>
      <c r="K41" s="162"/>
      <c r="L41" s="142"/>
      <c r="S41" s="35"/>
      <c r="T41" s="35"/>
      <c r="U41" s="35"/>
      <c r="V41" s="35"/>
      <c r="W41" s="35"/>
      <c r="X41" s="35"/>
      <c r="Y41" s="35"/>
      <c r="Z41" s="35"/>
      <c r="AA41" s="35"/>
      <c r="AB41" s="35"/>
      <c r="AC41" s="35"/>
      <c r="AD41" s="35"/>
      <c r="AE41" s="35"/>
    </row>
    <row r="42" hidden="1" s="2" customFormat="1" ht="14.4" customHeight="1">
      <c r="A42" s="35"/>
      <c r="B42" s="163"/>
      <c r="C42" s="164"/>
      <c r="D42" s="164"/>
      <c r="E42" s="164"/>
      <c r="F42" s="164"/>
      <c r="G42" s="164"/>
      <c r="H42" s="164"/>
      <c r="I42" s="164"/>
      <c r="J42" s="164"/>
      <c r="K42" s="164"/>
      <c r="L42" s="142"/>
      <c r="S42" s="35"/>
      <c r="T42" s="35"/>
      <c r="U42" s="35"/>
      <c r="V42" s="35"/>
      <c r="W42" s="35"/>
      <c r="X42" s="35"/>
      <c r="Y42" s="35"/>
      <c r="Z42" s="35"/>
      <c r="AA42" s="35"/>
      <c r="AB42" s="35"/>
      <c r="AC42" s="35"/>
      <c r="AD42" s="35"/>
      <c r="AE42" s="35"/>
    </row>
    <row r="43" hidden="1"/>
    <row r="44" hidden="1"/>
    <row r="45" hidden="1"/>
    <row r="46" s="2" customFormat="1" ht="6.96" customHeight="1">
      <c r="A46" s="35"/>
      <c r="B46" s="165"/>
      <c r="C46" s="166"/>
      <c r="D46" s="166"/>
      <c r="E46" s="166"/>
      <c r="F46" s="166"/>
      <c r="G46" s="166"/>
      <c r="H46" s="166"/>
      <c r="I46" s="166"/>
      <c r="J46" s="166"/>
      <c r="K46" s="166"/>
      <c r="L46" s="142"/>
      <c r="S46" s="35"/>
      <c r="T46" s="35"/>
      <c r="U46" s="35"/>
      <c r="V46" s="35"/>
      <c r="W46" s="35"/>
      <c r="X46" s="35"/>
      <c r="Y46" s="35"/>
      <c r="Z46" s="35"/>
      <c r="AA46" s="35"/>
      <c r="AB46" s="35"/>
      <c r="AC46" s="35"/>
      <c r="AD46" s="35"/>
      <c r="AE46" s="35"/>
    </row>
    <row r="47" s="2" customFormat="1" ht="24.96" customHeight="1">
      <c r="A47" s="35"/>
      <c r="B47" s="36"/>
      <c r="C47" s="20" t="s">
        <v>152</v>
      </c>
      <c r="D47" s="37"/>
      <c r="E47" s="37"/>
      <c r="F47" s="37"/>
      <c r="G47" s="37"/>
      <c r="H47" s="37"/>
      <c r="I47" s="37"/>
      <c r="J47" s="37"/>
      <c r="K47" s="37"/>
      <c r="L47" s="142"/>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2"/>
      <c r="S48" s="35"/>
      <c r="T48" s="35"/>
      <c r="U48" s="35"/>
      <c r="V48" s="35"/>
      <c r="W48" s="35"/>
      <c r="X48" s="35"/>
      <c r="Y48" s="35"/>
      <c r="Z48" s="35"/>
      <c r="AA48" s="35"/>
      <c r="AB48" s="35"/>
      <c r="AC48" s="35"/>
      <c r="AD48" s="35"/>
      <c r="AE48" s="35"/>
    </row>
    <row r="49" s="2" customFormat="1" ht="12" customHeight="1">
      <c r="A49" s="35"/>
      <c r="B49" s="36"/>
      <c r="C49" s="29" t="s">
        <v>17</v>
      </c>
      <c r="D49" s="37"/>
      <c r="E49" s="37"/>
      <c r="F49" s="37"/>
      <c r="G49" s="37"/>
      <c r="H49" s="37"/>
      <c r="I49" s="37"/>
      <c r="J49" s="37"/>
      <c r="K49" s="37"/>
      <c r="L49" s="142"/>
      <c r="S49" s="35"/>
      <c r="T49" s="35"/>
      <c r="U49" s="35"/>
      <c r="V49" s="35"/>
      <c r="W49" s="35"/>
      <c r="X49" s="35"/>
      <c r="Y49" s="35"/>
      <c r="Z49" s="35"/>
      <c r="AA49" s="35"/>
      <c r="AB49" s="35"/>
      <c r="AC49" s="35"/>
      <c r="AD49" s="35"/>
      <c r="AE49" s="35"/>
    </row>
    <row r="50" s="2" customFormat="1" ht="16.5" customHeight="1">
      <c r="A50" s="35"/>
      <c r="B50" s="36"/>
      <c r="C50" s="37"/>
      <c r="D50" s="37"/>
      <c r="E50" s="167" t="str">
        <f>E7</f>
        <v>Oprava SZZ žst. Liteň na trati Zadní Třebáň - Lochovice</v>
      </c>
      <c r="F50" s="29"/>
      <c r="G50" s="29"/>
      <c r="H50" s="29"/>
      <c r="I50" s="37"/>
      <c r="J50" s="37"/>
      <c r="K50" s="37"/>
      <c r="L50" s="142"/>
      <c r="S50" s="35"/>
      <c r="T50" s="35"/>
      <c r="U50" s="35"/>
      <c r="V50" s="35"/>
      <c r="W50" s="35"/>
      <c r="X50" s="35"/>
      <c r="Y50" s="35"/>
      <c r="Z50" s="35"/>
      <c r="AA50" s="35"/>
      <c r="AB50" s="35"/>
      <c r="AC50" s="35"/>
      <c r="AD50" s="35"/>
      <c r="AE50" s="35"/>
    </row>
    <row r="51" s="1" customFormat="1" ht="12" customHeight="1">
      <c r="B51" s="18"/>
      <c r="C51" s="29" t="s">
        <v>148</v>
      </c>
      <c r="D51" s="19"/>
      <c r="E51" s="19"/>
      <c r="F51" s="19"/>
      <c r="G51" s="19"/>
      <c r="H51" s="19"/>
      <c r="I51" s="19"/>
      <c r="J51" s="19"/>
      <c r="K51" s="19"/>
      <c r="L51" s="17"/>
    </row>
    <row r="52" s="2" customFormat="1" ht="16.5" customHeight="1">
      <c r="A52" s="35"/>
      <c r="B52" s="36"/>
      <c r="C52" s="37"/>
      <c r="D52" s="37"/>
      <c r="E52" s="167" t="s">
        <v>1350</v>
      </c>
      <c r="F52" s="37"/>
      <c r="G52" s="37"/>
      <c r="H52" s="37"/>
      <c r="I52" s="37"/>
      <c r="J52" s="37"/>
      <c r="K52" s="37"/>
      <c r="L52" s="142"/>
      <c r="S52" s="35"/>
      <c r="T52" s="35"/>
      <c r="U52" s="35"/>
      <c r="V52" s="35"/>
      <c r="W52" s="35"/>
      <c r="X52" s="35"/>
      <c r="Y52" s="35"/>
      <c r="Z52" s="35"/>
      <c r="AA52" s="35"/>
      <c r="AB52" s="35"/>
      <c r="AC52" s="35"/>
      <c r="AD52" s="35"/>
      <c r="AE52" s="35"/>
    </row>
    <row r="53" s="2" customFormat="1" ht="12" customHeight="1">
      <c r="A53" s="35"/>
      <c r="B53" s="36"/>
      <c r="C53" s="29" t="s">
        <v>150</v>
      </c>
      <c r="D53" s="37"/>
      <c r="E53" s="37"/>
      <c r="F53" s="37"/>
      <c r="G53" s="37"/>
      <c r="H53" s="37"/>
      <c r="I53" s="37"/>
      <c r="J53" s="37"/>
      <c r="K53" s="37"/>
      <c r="L53" s="142"/>
      <c r="S53" s="35"/>
      <c r="T53" s="35"/>
      <c r="U53" s="35"/>
      <c r="V53" s="35"/>
      <c r="W53" s="35"/>
      <c r="X53" s="35"/>
      <c r="Y53" s="35"/>
      <c r="Z53" s="35"/>
      <c r="AA53" s="35"/>
      <c r="AB53" s="35"/>
      <c r="AC53" s="35"/>
      <c r="AD53" s="35"/>
      <c r="AE53" s="35"/>
    </row>
    <row r="54" s="2" customFormat="1" ht="16.5" customHeight="1">
      <c r="A54" s="35"/>
      <c r="B54" s="36"/>
      <c r="C54" s="37"/>
      <c r="D54" s="37"/>
      <c r="E54" s="66" t="str">
        <f>E11</f>
        <v>02 - Zemní práce (databáze ÚRS)</v>
      </c>
      <c r="F54" s="37"/>
      <c r="G54" s="37"/>
      <c r="H54" s="37"/>
      <c r="I54" s="37"/>
      <c r="J54" s="37"/>
      <c r="K54" s="37"/>
      <c r="L54" s="142"/>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2"/>
      <c r="S55" s="35"/>
      <c r="T55" s="35"/>
      <c r="U55" s="35"/>
      <c r="V55" s="35"/>
      <c r="W55" s="35"/>
      <c r="X55" s="35"/>
      <c r="Y55" s="35"/>
      <c r="Z55" s="35"/>
      <c r="AA55" s="35"/>
      <c r="AB55" s="35"/>
      <c r="AC55" s="35"/>
      <c r="AD55" s="35"/>
      <c r="AE55" s="35"/>
    </row>
    <row r="56" s="2" customFormat="1" ht="12" customHeight="1">
      <c r="A56" s="35"/>
      <c r="B56" s="36"/>
      <c r="C56" s="29" t="s">
        <v>23</v>
      </c>
      <c r="D56" s="37"/>
      <c r="E56" s="37"/>
      <c r="F56" s="24" t="str">
        <f>F14</f>
        <v>Liteň</v>
      </c>
      <c r="G56" s="37"/>
      <c r="H56" s="37"/>
      <c r="I56" s="29" t="s">
        <v>25</v>
      </c>
      <c r="J56" s="69" t="str">
        <f>IF(J14="","",J14)</f>
        <v>28. 5. 2021</v>
      </c>
      <c r="K56" s="37"/>
      <c r="L56" s="142"/>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2"/>
      <c r="S57" s="35"/>
      <c r="T57" s="35"/>
      <c r="U57" s="35"/>
      <c r="V57" s="35"/>
      <c r="W57" s="35"/>
      <c r="X57" s="35"/>
      <c r="Y57" s="35"/>
      <c r="Z57" s="35"/>
      <c r="AA57" s="35"/>
      <c r="AB57" s="35"/>
      <c r="AC57" s="35"/>
      <c r="AD57" s="35"/>
      <c r="AE57" s="35"/>
    </row>
    <row r="58" s="2" customFormat="1" ht="15.15" customHeight="1">
      <c r="A58" s="35"/>
      <c r="B58" s="36"/>
      <c r="C58" s="29" t="s">
        <v>29</v>
      </c>
      <c r="D58" s="37"/>
      <c r="E58" s="37"/>
      <c r="F58" s="24" t="str">
        <f>E17</f>
        <v>Jiří Kejkula</v>
      </c>
      <c r="G58" s="37"/>
      <c r="H58" s="37"/>
      <c r="I58" s="29" t="s">
        <v>35</v>
      </c>
      <c r="J58" s="33" t="str">
        <f>E23</f>
        <v>První SaZ Plzeň a.s.</v>
      </c>
      <c r="K58" s="37"/>
      <c r="L58" s="142"/>
      <c r="S58" s="35"/>
      <c r="T58" s="35"/>
      <c r="U58" s="35"/>
      <c r="V58" s="35"/>
      <c r="W58" s="35"/>
      <c r="X58" s="35"/>
      <c r="Y58" s="35"/>
      <c r="Z58" s="35"/>
      <c r="AA58" s="35"/>
      <c r="AB58" s="35"/>
      <c r="AC58" s="35"/>
      <c r="AD58" s="35"/>
      <c r="AE58" s="35"/>
    </row>
    <row r="59" s="2" customFormat="1" ht="15.15" customHeight="1">
      <c r="A59" s="35"/>
      <c r="B59" s="36"/>
      <c r="C59" s="29" t="s">
        <v>33</v>
      </c>
      <c r="D59" s="37"/>
      <c r="E59" s="37"/>
      <c r="F59" s="24" t="str">
        <f>IF(E20="","",E20)</f>
        <v>Vyplň údaj</v>
      </c>
      <c r="G59" s="37"/>
      <c r="H59" s="37"/>
      <c r="I59" s="29" t="s">
        <v>38</v>
      </c>
      <c r="J59" s="33" t="str">
        <f>E26</f>
        <v xml:space="preserve"> Zdeněk Hron</v>
      </c>
      <c r="K59" s="37"/>
      <c r="L59" s="142"/>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2"/>
      <c r="S60" s="35"/>
      <c r="T60" s="35"/>
      <c r="U60" s="35"/>
      <c r="V60" s="35"/>
      <c r="W60" s="35"/>
      <c r="X60" s="35"/>
      <c r="Y60" s="35"/>
      <c r="Z60" s="35"/>
      <c r="AA60" s="35"/>
      <c r="AB60" s="35"/>
      <c r="AC60" s="35"/>
      <c r="AD60" s="35"/>
      <c r="AE60" s="35"/>
    </row>
    <row r="61" s="2" customFormat="1" ht="29.28" customHeight="1">
      <c r="A61" s="35"/>
      <c r="B61" s="36"/>
      <c r="C61" s="168" t="s">
        <v>153</v>
      </c>
      <c r="D61" s="169"/>
      <c r="E61" s="169"/>
      <c r="F61" s="169"/>
      <c r="G61" s="169"/>
      <c r="H61" s="169"/>
      <c r="I61" s="169"/>
      <c r="J61" s="170" t="s">
        <v>154</v>
      </c>
      <c r="K61" s="169"/>
      <c r="L61" s="142"/>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2"/>
      <c r="S62" s="35"/>
      <c r="T62" s="35"/>
      <c r="U62" s="35"/>
      <c r="V62" s="35"/>
      <c r="W62" s="35"/>
      <c r="X62" s="35"/>
      <c r="Y62" s="35"/>
      <c r="Z62" s="35"/>
      <c r="AA62" s="35"/>
      <c r="AB62" s="35"/>
      <c r="AC62" s="35"/>
      <c r="AD62" s="35"/>
      <c r="AE62" s="35"/>
    </row>
    <row r="63" s="2" customFormat="1" ht="22.8" customHeight="1">
      <c r="A63" s="35"/>
      <c r="B63" s="36"/>
      <c r="C63" s="171" t="s">
        <v>74</v>
      </c>
      <c r="D63" s="37"/>
      <c r="E63" s="37"/>
      <c r="F63" s="37"/>
      <c r="G63" s="37"/>
      <c r="H63" s="37"/>
      <c r="I63" s="37"/>
      <c r="J63" s="99">
        <f>J90</f>
        <v>0</v>
      </c>
      <c r="K63" s="37"/>
      <c r="L63" s="142"/>
      <c r="S63" s="35"/>
      <c r="T63" s="35"/>
      <c r="U63" s="35"/>
      <c r="V63" s="35"/>
      <c r="W63" s="35"/>
      <c r="X63" s="35"/>
      <c r="Y63" s="35"/>
      <c r="Z63" s="35"/>
      <c r="AA63" s="35"/>
      <c r="AB63" s="35"/>
      <c r="AC63" s="35"/>
      <c r="AD63" s="35"/>
      <c r="AE63" s="35"/>
      <c r="AU63" s="14" t="s">
        <v>155</v>
      </c>
    </row>
    <row r="64" s="9" customFormat="1" ht="24.96" customHeight="1">
      <c r="A64" s="9"/>
      <c r="B64" s="172"/>
      <c r="C64" s="173"/>
      <c r="D64" s="174" t="s">
        <v>1491</v>
      </c>
      <c r="E64" s="175"/>
      <c r="F64" s="175"/>
      <c r="G64" s="175"/>
      <c r="H64" s="175"/>
      <c r="I64" s="175"/>
      <c r="J64" s="176">
        <f>J92</f>
        <v>0</v>
      </c>
      <c r="K64" s="173"/>
      <c r="L64" s="177"/>
      <c r="S64" s="9"/>
      <c r="T64" s="9"/>
      <c r="U64" s="9"/>
      <c r="V64" s="9"/>
      <c r="W64" s="9"/>
      <c r="X64" s="9"/>
      <c r="Y64" s="9"/>
      <c r="Z64" s="9"/>
      <c r="AA64" s="9"/>
      <c r="AB64" s="9"/>
      <c r="AC64" s="9"/>
      <c r="AD64" s="9"/>
      <c r="AE64" s="9"/>
    </row>
    <row r="65" s="9" customFormat="1" ht="24.96" customHeight="1">
      <c r="A65" s="9"/>
      <c r="B65" s="172"/>
      <c r="C65" s="173"/>
      <c r="D65" s="174" t="s">
        <v>1492</v>
      </c>
      <c r="E65" s="175"/>
      <c r="F65" s="175"/>
      <c r="G65" s="175"/>
      <c r="H65" s="175"/>
      <c r="I65" s="175"/>
      <c r="J65" s="176">
        <f>J93</f>
        <v>0</v>
      </c>
      <c r="K65" s="173"/>
      <c r="L65" s="177"/>
      <c r="S65" s="9"/>
      <c r="T65" s="9"/>
      <c r="U65" s="9"/>
      <c r="V65" s="9"/>
      <c r="W65" s="9"/>
      <c r="X65" s="9"/>
      <c r="Y65" s="9"/>
      <c r="Z65" s="9"/>
      <c r="AA65" s="9"/>
      <c r="AB65" s="9"/>
      <c r="AC65" s="9"/>
      <c r="AD65" s="9"/>
      <c r="AE65" s="9"/>
    </row>
    <row r="66" s="9" customFormat="1" ht="24.96" customHeight="1">
      <c r="A66" s="9"/>
      <c r="B66" s="172"/>
      <c r="C66" s="173"/>
      <c r="D66" s="174" t="s">
        <v>1493</v>
      </c>
      <c r="E66" s="175"/>
      <c r="F66" s="175"/>
      <c r="G66" s="175"/>
      <c r="H66" s="175"/>
      <c r="I66" s="175"/>
      <c r="J66" s="176">
        <f>J105</f>
        <v>0</v>
      </c>
      <c r="K66" s="173"/>
      <c r="L66" s="177"/>
      <c r="S66" s="9"/>
      <c r="T66" s="9"/>
      <c r="U66" s="9"/>
      <c r="V66" s="9"/>
      <c r="W66" s="9"/>
      <c r="X66" s="9"/>
      <c r="Y66" s="9"/>
      <c r="Z66" s="9"/>
      <c r="AA66" s="9"/>
      <c r="AB66" s="9"/>
      <c r="AC66" s="9"/>
      <c r="AD66" s="9"/>
      <c r="AE66" s="9"/>
    </row>
    <row r="67" s="12" customFormat="1" ht="19.92" customHeight="1">
      <c r="A67" s="12"/>
      <c r="B67" s="243"/>
      <c r="C67" s="122"/>
      <c r="D67" s="244" t="s">
        <v>1494</v>
      </c>
      <c r="E67" s="245"/>
      <c r="F67" s="245"/>
      <c r="G67" s="245"/>
      <c r="H67" s="245"/>
      <c r="I67" s="245"/>
      <c r="J67" s="246">
        <f>J106</f>
        <v>0</v>
      </c>
      <c r="K67" s="122"/>
      <c r="L67" s="247"/>
      <c r="S67" s="12"/>
      <c r="T67" s="12"/>
      <c r="U67" s="12"/>
      <c r="V67" s="12"/>
      <c r="W67" s="12"/>
      <c r="X67" s="12"/>
      <c r="Y67" s="12"/>
      <c r="Z67" s="12"/>
      <c r="AA67" s="12"/>
      <c r="AB67" s="12"/>
      <c r="AC67" s="12"/>
      <c r="AD67" s="12"/>
      <c r="AE67" s="12"/>
    </row>
    <row r="68" s="12" customFormat="1" ht="19.92" customHeight="1">
      <c r="A68" s="12"/>
      <c r="B68" s="243"/>
      <c r="C68" s="122"/>
      <c r="D68" s="244" t="s">
        <v>1495</v>
      </c>
      <c r="E68" s="245"/>
      <c r="F68" s="245"/>
      <c r="G68" s="245"/>
      <c r="H68" s="245"/>
      <c r="I68" s="245"/>
      <c r="J68" s="246">
        <f>J108</f>
        <v>0</v>
      </c>
      <c r="K68" s="122"/>
      <c r="L68" s="247"/>
      <c r="S68" s="12"/>
      <c r="T68" s="12"/>
      <c r="U68" s="12"/>
      <c r="V68" s="12"/>
      <c r="W68" s="12"/>
      <c r="X68" s="12"/>
      <c r="Y68" s="12"/>
      <c r="Z68" s="12"/>
      <c r="AA68" s="12"/>
      <c r="AB68" s="12"/>
      <c r="AC68" s="12"/>
      <c r="AD68" s="12"/>
      <c r="AE68" s="12"/>
    </row>
    <row r="69" s="2" customFormat="1" ht="21.84" customHeight="1">
      <c r="A69" s="35"/>
      <c r="B69" s="36"/>
      <c r="C69" s="37"/>
      <c r="D69" s="37"/>
      <c r="E69" s="37"/>
      <c r="F69" s="37"/>
      <c r="G69" s="37"/>
      <c r="H69" s="37"/>
      <c r="I69" s="37"/>
      <c r="J69" s="37"/>
      <c r="K69" s="37"/>
      <c r="L69" s="142"/>
      <c r="S69" s="35"/>
      <c r="T69" s="35"/>
      <c r="U69" s="35"/>
      <c r="V69" s="35"/>
      <c r="W69" s="35"/>
      <c r="X69" s="35"/>
      <c r="Y69" s="35"/>
      <c r="Z69" s="35"/>
      <c r="AA69" s="35"/>
      <c r="AB69" s="35"/>
      <c r="AC69" s="35"/>
      <c r="AD69" s="35"/>
      <c r="AE69" s="35"/>
    </row>
    <row r="70" s="2" customFormat="1" ht="6.96" customHeight="1">
      <c r="A70" s="35"/>
      <c r="B70" s="56"/>
      <c r="C70" s="57"/>
      <c r="D70" s="57"/>
      <c r="E70" s="57"/>
      <c r="F70" s="57"/>
      <c r="G70" s="57"/>
      <c r="H70" s="57"/>
      <c r="I70" s="57"/>
      <c r="J70" s="57"/>
      <c r="K70" s="57"/>
      <c r="L70" s="142"/>
      <c r="S70" s="35"/>
      <c r="T70" s="35"/>
      <c r="U70" s="35"/>
      <c r="V70" s="35"/>
      <c r="W70" s="35"/>
      <c r="X70" s="35"/>
      <c r="Y70" s="35"/>
      <c r="Z70" s="35"/>
      <c r="AA70" s="35"/>
      <c r="AB70" s="35"/>
      <c r="AC70" s="35"/>
      <c r="AD70" s="35"/>
      <c r="AE70" s="35"/>
    </row>
    <row r="74" s="2" customFormat="1" ht="6.96" customHeight="1">
      <c r="A74" s="35"/>
      <c r="B74" s="58"/>
      <c r="C74" s="59"/>
      <c r="D74" s="59"/>
      <c r="E74" s="59"/>
      <c r="F74" s="59"/>
      <c r="G74" s="59"/>
      <c r="H74" s="59"/>
      <c r="I74" s="59"/>
      <c r="J74" s="59"/>
      <c r="K74" s="59"/>
      <c r="L74" s="142"/>
      <c r="S74" s="35"/>
      <c r="T74" s="35"/>
      <c r="U74" s="35"/>
      <c r="V74" s="35"/>
      <c r="W74" s="35"/>
      <c r="X74" s="35"/>
      <c r="Y74" s="35"/>
      <c r="Z74" s="35"/>
      <c r="AA74" s="35"/>
      <c r="AB74" s="35"/>
      <c r="AC74" s="35"/>
      <c r="AD74" s="35"/>
      <c r="AE74" s="35"/>
    </row>
    <row r="75" s="2" customFormat="1" ht="24.96" customHeight="1">
      <c r="A75" s="35"/>
      <c r="B75" s="36"/>
      <c r="C75" s="20" t="s">
        <v>158</v>
      </c>
      <c r="D75" s="37"/>
      <c r="E75" s="37"/>
      <c r="F75" s="37"/>
      <c r="G75" s="37"/>
      <c r="H75" s="37"/>
      <c r="I75" s="37"/>
      <c r="J75" s="37"/>
      <c r="K75" s="37"/>
      <c r="L75" s="142"/>
      <c r="S75" s="35"/>
      <c r="T75" s="35"/>
      <c r="U75" s="35"/>
      <c r="V75" s="35"/>
      <c r="W75" s="35"/>
      <c r="X75" s="35"/>
      <c r="Y75" s="35"/>
      <c r="Z75" s="35"/>
      <c r="AA75" s="35"/>
      <c r="AB75" s="35"/>
      <c r="AC75" s="35"/>
      <c r="AD75" s="35"/>
      <c r="AE75" s="35"/>
    </row>
    <row r="76" s="2" customFormat="1" ht="6.96" customHeight="1">
      <c r="A76" s="35"/>
      <c r="B76" s="36"/>
      <c r="C76" s="37"/>
      <c r="D76" s="37"/>
      <c r="E76" s="37"/>
      <c r="F76" s="37"/>
      <c r="G76" s="37"/>
      <c r="H76" s="37"/>
      <c r="I76" s="37"/>
      <c r="J76" s="37"/>
      <c r="K76" s="37"/>
      <c r="L76" s="142"/>
      <c r="S76" s="35"/>
      <c r="T76" s="35"/>
      <c r="U76" s="35"/>
      <c r="V76" s="35"/>
      <c r="W76" s="35"/>
      <c r="X76" s="35"/>
      <c r="Y76" s="35"/>
      <c r="Z76" s="35"/>
      <c r="AA76" s="35"/>
      <c r="AB76" s="35"/>
      <c r="AC76" s="35"/>
      <c r="AD76" s="35"/>
      <c r="AE76" s="35"/>
    </row>
    <row r="77" s="2" customFormat="1" ht="12" customHeight="1">
      <c r="A77" s="35"/>
      <c r="B77" s="36"/>
      <c r="C77" s="29" t="s">
        <v>17</v>
      </c>
      <c r="D77" s="37"/>
      <c r="E77" s="37"/>
      <c r="F77" s="37"/>
      <c r="G77" s="37"/>
      <c r="H77" s="37"/>
      <c r="I77" s="37"/>
      <c r="J77" s="37"/>
      <c r="K77" s="37"/>
      <c r="L77" s="142"/>
      <c r="S77" s="35"/>
      <c r="T77" s="35"/>
      <c r="U77" s="35"/>
      <c r="V77" s="35"/>
      <c r="W77" s="35"/>
      <c r="X77" s="35"/>
      <c r="Y77" s="35"/>
      <c r="Z77" s="35"/>
      <c r="AA77" s="35"/>
      <c r="AB77" s="35"/>
      <c r="AC77" s="35"/>
      <c r="AD77" s="35"/>
      <c r="AE77" s="35"/>
    </row>
    <row r="78" s="2" customFormat="1" ht="16.5" customHeight="1">
      <c r="A78" s="35"/>
      <c r="B78" s="36"/>
      <c r="C78" s="37"/>
      <c r="D78" s="37"/>
      <c r="E78" s="167" t="str">
        <f>E7</f>
        <v>Oprava SZZ žst. Liteň na trati Zadní Třebáň - Lochovice</v>
      </c>
      <c r="F78" s="29"/>
      <c r="G78" s="29"/>
      <c r="H78" s="29"/>
      <c r="I78" s="37"/>
      <c r="J78" s="37"/>
      <c r="K78" s="37"/>
      <c r="L78" s="142"/>
      <c r="S78" s="35"/>
      <c r="T78" s="35"/>
      <c r="U78" s="35"/>
      <c r="V78" s="35"/>
      <c r="W78" s="35"/>
      <c r="X78" s="35"/>
      <c r="Y78" s="35"/>
      <c r="Z78" s="35"/>
      <c r="AA78" s="35"/>
      <c r="AB78" s="35"/>
      <c r="AC78" s="35"/>
      <c r="AD78" s="35"/>
      <c r="AE78" s="35"/>
    </row>
    <row r="79" s="1" customFormat="1" ht="12" customHeight="1">
      <c r="B79" s="18"/>
      <c r="C79" s="29" t="s">
        <v>148</v>
      </c>
      <c r="D79" s="19"/>
      <c r="E79" s="19"/>
      <c r="F79" s="19"/>
      <c r="G79" s="19"/>
      <c r="H79" s="19"/>
      <c r="I79" s="19"/>
      <c r="J79" s="19"/>
      <c r="K79" s="19"/>
      <c r="L79" s="17"/>
    </row>
    <row r="80" s="2" customFormat="1" ht="16.5" customHeight="1">
      <c r="A80" s="35"/>
      <c r="B80" s="36"/>
      <c r="C80" s="37"/>
      <c r="D80" s="37"/>
      <c r="E80" s="167" t="s">
        <v>1350</v>
      </c>
      <c r="F80" s="37"/>
      <c r="G80" s="37"/>
      <c r="H80" s="37"/>
      <c r="I80" s="37"/>
      <c r="J80" s="37"/>
      <c r="K80" s="37"/>
      <c r="L80" s="142"/>
      <c r="S80" s="35"/>
      <c r="T80" s="35"/>
      <c r="U80" s="35"/>
      <c r="V80" s="35"/>
      <c r="W80" s="35"/>
      <c r="X80" s="35"/>
      <c r="Y80" s="35"/>
      <c r="Z80" s="35"/>
      <c r="AA80" s="35"/>
      <c r="AB80" s="35"/>
      <c r="AC80" s="35"/>
      <c r="AD80" s="35"/>
      <c r="AE80" s="35"/>
    </row>
    <row r="81" s="2" customFormat="1" ht="12" customHeight="1">
      <c r="A81" s="35"/>
      <c r="B81" s="36"/>
      <c r="C81" s="29" t="s">
        <v>150</v>
      </c>
      <c r="D81" s="37"/>
      <c r="E81" s="37"/>
      <c r="F81" s="37"/>
      <c r="G81" s="37"/>
      <c r="H81" s="37"/>
      <c r="I81" s="37"/>
      <c r="J81" s="37"/>
      <c r="K81" s="37"/>
      <c r="L81" s="142"/>
      <c r="S81" s="35"/>
      <c r="T81" s="35"/>
      <c r="U81" s="35"/>
      <c r="V81" s="35"/>
      <c r="W81" s="35"/>
      <c r="X81" s="35"/>
      <c r="Y81" s="35"/>
      <c r="Z81" s="35"/>
      <c r="AA81" s="35"/>
      <c r="AB81" s="35"/>
      <c r="AC81" s="35"/>
      <c r="AD81" s="35"/>
      <c r="AE81" s="35"/>
    </row>
    <row r="82" s="2" customFormat="1" ht="16.5" customHeight="1">
      <c r="A82" s="35"/>
      <c r="B82" s="36"/>
      <c r="C82" s="37"/>
      <c r="D82" s="37"/>
      <c r="E82" s="66" t="str">
        <f>E11</f>
        <v>02 - Zemní práce (databáze ÚRS)</v>
      </c>
      <c r="F82" s="37"/>
      <c r="G82" s="37"/>
      <c r="H82" s="37"/>
      <c r="I82" s="37"/>
      <c r="J82" s="37"/>
      <c r="K82" s="37"/>
      <c r="L82" s="142"/>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142"/>
      <c r="S83" s="35"/>
      <c r="T83" s="35"/>
      <c r="U83" s="35"/>
      <c r="V83" s="35"/>
      <c r="W83" s="35"/>
      <c r="X83" s="35"/>
      <c r="Y83" s="35"/>
      <c r="Z83" s="35"/>
      <c r="AA83" s="35"/>
      <c r="AB83" s="35"/>
      <c r="AC83" s="35"/>
      <c r="AD83" s="35"/>
      <c r="AE83" s="35"/>
    </row>
    <row r="84" s="2" customFormat="1" ht="12" customHeight="1">
      <c r="A84" s="35"/>
      <c r="B84" s="36"/>
      <c r="C84" s="29" t="s">
        <v>23</v>
      </c>
      <c r="D84" s="37"/>
      <c r="E84" s="37"/>
      <c r="F84" s="24" t="str">
        <f>F14</f>
        <v>Liteň</v>
      </c>
      <c r="G84" s="37"/>
      <c r="H84" s="37"/>
      <c r="I84" s="29" t="s">
        <v>25</v>
      </c>
      <c r="J84" s="69" t="str">
        <f>IF(J14="","",J14)</f>
        <v>28. 5. 2021</v>
      </c>
      <c r="K84" s="37"/>
      <c r="L84" s="142"/>
      <c r="S84" s="35"/>
      <c r="T84" s="35"/>
      <c r="U84" s="35"/>
      <c r="V84" s="35"/>
      <c r="W84" s="35"/>
      <c r="X84" s="35"/>
      <c r="Y84" s="35"/>
      <c r="Z84" s="35"/>
      <c r="AA84" s="35"/>
      <c r="AB84" s="35"/>
      <c r="AC84" s="35"/>
      <c r="AD84" s="35"/>
      <c r="AE84" s="35"/>
    </row>
    <row r="85" s="2" customFormat="1" ht="6.96" customHeight="1">
      <c r="A85" s="35"/>
      <c r="B85" s="36"/>
      <c r="C85" s="37"/>
      <c r="D85" s="37"/>
      <c r="E85" s="37"/>
      <c r="F85" s="37"/>
      <c r="G85" s="37"/>
      <c r="H85" s="37"/>
      <c r="I85" s="37"/>
      <c r="J85" s="37"/>
      <c r="K85" s="37"/>
      <c r="L85" s="142"/>
      <c r="S85" s="35"/>
      <c r="T85" s="35"/>
      <c r="U85" s="35"/>
      <c r="V85" s="35"/>
      <c r="W85" s="35"/>
      <c r="X85" s="35"/>
      <c r="Y85" s="35"/>
      <c r="Z85" s="35"/>
      <c r="AA85" s="35"/>
      <c r="AB85" s="35"/>
      <c r="AC85" s="35"/>
      <c r="AD85" s="35"/>
      <c r="AE85" s="35"/>
    </row>
    <row r="86" s="2" customFormat="1" ht="15.15" customHeight="1">
      <c r="A86" s="35"/>
      <c r="B86" s="36"/>
      <c r="C86" s="29" t="s">
        <v>29</v>
      </c>
      <c r="D86" s="37"/>
      <c r="E86" s="37"/>
      <c r="F86" s="24" t="str">
        <f>E17</f>
        <v>Jiří Kejkula</v>
      </c>
      <c r="G86" s="37"/>
      <c r="H86" s="37"/>
      <c r="I86" s="29" t="s">
        <v>35</v>
      </c>
      <c r="J86" s="33" t="str">
        <f>E23</f>
        <v>První SaZ Plzeň a.s.</v>
      </c>
      <c r="K86" s="37"/>
      <c r="L86" s="142"/>
      <c r="S86" s="35"/>
      <c r="T86" s="35"/>
      <c r="U86" s="35"/>
      <c r="V86" s="35"/>
      <c r="W86" s="35"/>
      <c r="X86" s="35"/>
      <c r="Y86" s="35"/>
      <c r="Z86" s="35"/>
      <c r="AA86" s="35"/>
      <c r="AB86" s="35"/>
      <c r="AC86" s="35"/>
      <c r="AD86" s="35"/>
      <c r="AE86" s="35"/>
    </row>
    <row r="87" s="2" customFormat="1" ht="15.15" customHeight="1">
      <c r="A87" s="35"/>
      <c r="B87" s="36"/>
      <c r="C87" s="29" t="s">
        <v>33</v>
      </c>
      <c r="D87" s="37"/>
      <c r="E87" s="37"/>
      <c r="F87" s="24" t="str">
        <f>IF(E20="","",E20)</f>
        <v>Vyplň údaj</v>
      </c>
      <c r="G87" s="37"/>
      <c r="H87" s="37"/>
      <c r="I87" s="29" t="s">
        <v>38</v>
      </c>
      <c r="J87" s="33" t="str">
        <f>E26</f>
        <v xml:space="preserve"> Zdeněk Hron</v>
      </c>
      <c r="K87" s="37"/>
      <c r="L87" s="142"/>
      <c r="S87" s="35"/>
      <c r="T87" s="35"/>
      <c r="U87" s="35"/>
      <c r="V87" s="35"/>
      <c r="W87" s="35"/>
      <c r="X87" s="35"/>
      <c r="Y87" s="35"/>
      <c r="Z87" s="35"/>
      <c r="AA87" s="35"/>
      <c r="AB87" s="35"/>
      <c r="AC87" s="35"/>
      <c r="AD87" s="35"/>
      <c r="AE87" s="35"/>
    </row>
    <row r="88" s="2" customFormat="1" ht="10.32" customHeight="1">
      <c r="A88" s="35"/>
      <c r="B88" s="36"/>
      <c r="C88" s="37"/>
      <c r="D88" s="37"/>
      <c r="E88" s="37"/>
      <c r="F88" s="37"/>
      <c r="G88" s="37"/>
      <c r="H88" s="37"/>
      <c r="I88" s="37"/>
      <c r="J88" s="37"/>
      <c r="K88" s="37"/>
      <c r="L88" s="142"/>
      <c r="S88" s="35"/>
      <c r="T88" s="35"/>
      <c r="U88" s="35"/>
      <c r="V88" s="35"/>
      <c r="W88" s="35"/>
      <c r="X88" s="35"/>
      <c r="Y88" s="35"/>
      <c r="Z88" s="35"/>
      <c r="AA88" s="35"/>
      <c r="AB88" s="35"/>
      <c r="AC88" s="35"/>
      <c r="AD88" s="35"/>
      <c r="AE88" s="35"/>
    </row>
    <row r="89" s="10" customFormat="1" ht="29.28" customHeight="1">
      <c r="A89" s="178"/>
      <c r="B89" s="179"/>
      <c r="C89" s="180" t="s">
        <v>159</v>
      </c>
      <c r="D89" s="181" t="s">
        <v>61</v>
      </c>
      <c r="E89" s="181" t="s">
        <v>57</v>
      </c>
      <c r="F89" s="181" t="s">
        <v>58</v>
      </c>
      <c r="G89" s="181" t="s">
        <v>160</v>
      </c>
      <c r="H89" s="181" t="s">
        <v>161</v>
      </c>
      <c r="I89" s="181" t="s">
        <v>162</v>
      </c>
      <c r="J89" s="182" t="s">
        <v>154</v>
      </c>
      <c r="K89" s="183" t="s">
        <v>163</v>
      </c>
      <c r="L89" s="184"/>
      <c r="M89" s="89" t="s">
        <v>20</v>
      </c>
      <c r="N89" s="90" t="s">
        <v>46</v>
      </c>
      <c r="O89" s="90" t="s">
        <v>164</v>
      </c>
      <c r="P89" s="90" t="s">
        <v>165</v>
      </c>
      <c r="Q89" s="90" t="s">
        <v>166</v>
      </c>
      <c r="R89" s="90" t="s">
        <v>167</v>
      </c>
      <c r="S89" s="90" t="s">
        <v>168</v>
      </c>
      <c r="T89" s="91" t="s">
        <v>169</v>
      </c>
      <c r="U89" s="178"/>
      <c r="V89" s="178"/>
      <c r="W89" s="178"/>
      <c r="X89" s="178"/>
      <c r="Y89" s="178"/>
      <c r="Z89" s="178"/>
      <c r="AA89" s="178"/>
      <c r="AB89" s="178"/>
      <c r="AC89" s="178"/>
      <c r="AD89" s="178"/>
      <c r="AE89" s="178"/>
    </row>
    <row r="90" s="2" customFormat="1" ht="22.8" customHeight="1">
      <c r="A90" s="35"/>
      <c r="B90" s="36"/>
      <c r="C90" s="96" t="s">
        <v>170</v>
      </c>
      <c r="D90" s="37"/>
      <c r="E90" s="37"/>
      <c r="F90" s="37"/>
      <c r="G90" s="37"/>
      <c r="H90" s="37"/>
      <c r="I90" s="37"/>
      <c r="J90" s="185">
        <f>BK90</f>
        <v>0</v>
      </c>
      <c r="K90" s="37"/>
      <c r="L90" s="41"/>
      <c r="M90" s="92"/>
      <c r="N90" s="186"/>
      <c r="O90" s="93"/>
      <c r="P90" s="187">
        <f>P91+P92+P93+P105</f>
        <v>0</v>
      </c>
      <c r="Q90" s="93"/>
      <c r="R90" s="187">
        <f>R91+R92+R93+R105</f>
        <v>0</v>
      </c>
      <c r="S90" s="93"/>
      <c r="T90" s="188">
        <f>T91+T92+T93+T105</f>
        <v>0</v>
      </c>
      <c r="U90" s="35"/>
      <c r="V90" s="35"/>
      <c r="W90" s="35"/>
      <c r="X90" s="35"/>
      <c r="Y90" s="35"/>
      <c r="Z90" s="35"/>
      <c r="AA90" s="35"/>
      <c r="AB90" s="35"/>
      <c r="AC90" s="35"/>
      <c r="AD90" s="35"/>
      <c r="AE90" s="35"/>
      <c r="AT90" s="14" t="s">
        <v>75</v>
      </c>
      <c r="AU90" s="14" t="s">
        <v>155</v>
      </c>
      <c r="BK90" s="189">
        <f>BK91+BK92+BK93+BK105</f>
        <v>0</v>
      </c>
    </row>
    <row r="91" s="2" customFormat="1" ht="21.75" customHeight="1">
      <c r="A91" s="35"/>
      <c r="B91" s="36"/>
      <c r="C91" s="204" t="s">
        <v>22</v>
      </c>
      <c r="D91" s="204" t="s">
        <v>173</v>
      </c>
      <c r="E91" s="205" t="s">
        <v>391</v>
      </c>
      <c r="F91" s="206" t="s">
        <v>392</v>
      </c>
      <c r="G91" s="207" t="s">
        <v>393</v>
      </c>
      <c r="H91" s="208">
        <v>0.29999999999999999</v>
      </c>
      <c r="I91" s="209"/>
      <c r="J91" s="210">
        <f>ROUND(I91*H91,2)</f>
        <v>0</v>
      </c>
      <c r="K91" s="211"/>
      <c r="L91" s="41"/>
      <c r="M91" s="212" t="s">
        <v>20</v>
      </c>
      <c r="N91" s="213" t="s">
        <v>47</v>
      </c>
      <c r="O91" s="81"/>
      <c r="P91" s="214">
        <f>O91*H91</f>
        <v>0</v>
      </c>
      <c r="Q91" s="214">
        <v>0</v>
      </c>
      <c r="R91" s="214">
        <f>Q91*H91</f>
        <v>0</v>
      </c>
      <c r="S91" s="214">
        <v>0</v>
      </c>
      <c r="T91" s="215">
        <f>S91*H91</f>
        <v>0</v>
      </c>
      <c r="U91" s="35"/>
      <c r="V91" s="35"/>
      <c r="W91" s="35"/>
      <c r="X91" s="35"/>
      <c r="Y91" s="35"/>
      <c r="Z91" s="35"/>
      <c r="AA91" s="35"/>
      <c r="AB91" s="35"/>
      <c r="AC91" s="35"/>
      <c r="AD91" s="35"/>
      <c r="AE91" s="35"/>
      <c r="AR91" s="216" t="s">
        <v>180</v>
      </c>
      <c r="AT91" s="216" t="s">
        <v>173</v>
      </c>
      <c r="AU91" s="216" t="s">
        <v>76</v>
      </c>
      <c r="AY91" s="14" t="s">
        <v>172</v>
      </c>
      <c r="BE91" s="217">
        <f>IF(N91="základní",J91,0)</f>
        <v>0</v>
      </c>
      <c r="BF91" s="217">
        <f>IF(N91="snížená",J91,0)</f>
        <v>0</v>
      </c>
      <c r="BG91" s="217">
        <f>IF(N91="zákl. přenesená",J91,0)</f>
        <v>0</v>
      </c>
      <c r="BH91" s="217">
        <f>IF(N91="sníž. přenesená",J91,0)</f>
        <v>0</v>
      </c>
      <c r="BI91" s="217">
        <f>IF(N91="nulová",J91,0)</f>
        <v>0</v>
      </c>
      <c r="BJ91" s="14" t="s">
        <v>22</v>
      </c>
      <c r="BK91" s="217">
        <f>ROUND(I91*H91,2)</f>
        <v>0</v>
      </c>
      <c r="BL91" s="14" t="s">
        <v>180</v>
      </c>
      <c r="BM91" s="216" t="s">
        <v>84</v>
      </c>
    </row>
    <row r="92" s="11" customFormat="1" ht="25.92" customHeight="1">
      <c r="A92" s="11"/>
      <c r="B92" s="190"/>
      <c r="C92" s="191"/>
      <c r="D92" s="192" t="s">
        <v>75</v>
      </c>
      <c r="E92" s="193" t="s">
        <v>202</v>
      </c>
      <c r="F92" s="193" t="s">
        <v>1496</v>
      </c>
      <c r="G92" s="191"/>
      <c r="H92" s="191"/>
      <c r="I92" s="194"/>
      <c r="J92" s="195">
        <f>BK92</f>
        <v>0</v>
      </c>
      <c r="K92" s="191"/>
      <c r="L92" s="196"/>
      <c r="M92" s="197"/>
      <c r="N92" s="198"/>
      <c r="O92" s="198"/>
      <c r="P92" s="199">
        <v>0</v>
      </c>
      <c r="Q92" s="198"/>
      <c r="R92" s="199">
        <v>0</v>
      </c>
      <c r="S92" s="198"/>
      <c r="T92" s="200">
        <v>0</v>
      </c>
      <c r="U92" s="11"/>
      <c r="V92" s="11"/>
      <c r="W92" s="11"/>
      <c r="X92" s="11"/>
      <c r="Y92" s="11"/>
      <c r="Z92" s="11"/>
      <c r="AA92" s="11"/>
      <c r="AB92" s="11"/>
      <c r="AC92" s="11"/>
      <c r="AD92" s="11"/>
      <c r="AE92" s="11"/>
      <c r="AR92" s="201" t="s">
        <v>98</v>
      </c>
      <c r="AT92" s="202" t="s">
        <v>75</v>
      </c>
      <c r="AU92" s="202" t="s">
        <v>76</v>
      </c>
      <c r="AY92" s="201" t="s">
        <v>172</v>
      </c>
      <c r="BK92" s="203">
        <v>0</v>
      </c>
    </row>
    <row r="93" s="11" customFormat="1" ht="25.92" customHeight="1">
      <c r="A93" s="11"/>
      <c r="B93" s="190"/>
      <c r="C93" s="191"/>
      <c r="D93" s="192" t="s">
        <v>75</v>
      </c>
      <c r="E93" s="193" t="s">
        <v>1497</v>
      </c>
      <c r="F93" s="193" t="s">
        <v>1498</v>
      </c>
      <c r="G93" s="191"/>
      <c r="H93" s="191"/>
      <c r="I93" s="194"/>
      <c r="J93" s="195">
        <f>BK93</f>
        <v>0</v>
      </c>
      <c r="K93" s="191"/>
      <c r="L93" s="196"/>
      <c r="M93" s="197"/>
      <c r="N93" s="198"/>
      <c r="O93" s="198"/>
      <c r="P93" s="199">
        <f>SUM(P94:P104)</f>
        <v>0</v>
      </c>
      <c r="Q93" s="198"/>
      <c r="R93" s="199">
        <f>SUM(R94:R104)</f>
        <v>0</v>
      </c>
      <c r="S93" s="198"/>
      <c r="T93" s="200">
        <f>SUM(T94:T104)</f>
        <v>0</v>
      </c>
      <c r="U93" s="11"/>
      <c r="V93" s="11"/>
      <c r="W93" s="11"/>
      <c r="X93" s="11"/>
      <c r="Y93" s="11"/>
      <c r="Z93" s="11"/>
      <c r="AA93" s="11"/>
      <c r="AB93" s="11"/>
      <c r="AC93" s="11"/>
      <c r="AD93" s="11"/>
      <c r="AE93" s="11"/>
      <c r="AR93" s="201" t="s">
        <v>98</v>
      </c>
      <c r="AT93" s="202" t="s">
        <v>75</v>
      </c>
      <c r="AU93" s="202" t="s">
        <v>76</v>
      </c>
      <c r="AY93" s="201" t="s">
        <v>172</v>
      </c>
      <c r="BK93" s="203">
        <f>SUM(BK94:BK104)</f>
        <v>0</v>
      </c>
    </row>
    <row r="94" s="2" customFormat="1" ht="66.75" customHeight="1">
      <c r="A94" s="35"/>
      <c r="B94" s="36"/>
      <c r="C94" s="204" t="s">
        <v>84</v>
      </c>
      <c r="D94" s="204" t="s">
        <v>173</v>
      </c>
      <c r="E94" s="205" t="s">
        <v>1499</v>
      </c>
      <c r="F94" s="206" t="s">
        <v>1500</v>
      </c>
      <c r="G94" s="207" t="s">
        <v>176</v>
      </c>
      <c r="H94" s="208">
        <v>60</v>
      </c>
      <c r="I94" s="209"/>
      <c r="J94" s="210">
        <f>ROUND(I94*H94,2)</f>
        <v>0</v>
      </c>
      <c r="K94" s="211"/>
      <c r="L94" s="41"/>
      <c r="M94" s="212" t="s">
        <v>20</v>
      </c>
      <c r="N94" s="213" t="s">
        <v>47</v>
      </c>
      <c r="O94" s="81"/>
      <c r="P94" s="214">
        <f>O94*H94</f>
        <v>0</v>
      </c>
      <c r="Q94" s="214">
        <v>0</v>
      </c>
      <c r="R94" s="214">
        <f>Q94*H94</f>
        <v>0</v>
      </c>
      <c r="S94" s="214">
        <v>0</v>
      </c>
      <c r="T94" s="215">
        <f>S94*H94</f>
        <v>0</v>
      </c>
      <c r="U94" s="35"/>
      <c r="V94" s="35"/>
      <c r="W94" s="35"/>
      <c r="X94" s="35"/>
      <c r="Y94" s="35"/>
      <c r="Z94" s="35"/>
      <c r="AA94" s="35"/>
      <c r="AB94" s="35"/>
      <c r="AC94" s="35"/>
      <c r="AD94" s="35"/>
      <c r="AE94" s="35"/>
      <c r="AR94" s="216" t="s">
        <v>206</v>
      </c>
      <c r="AT94" s="216" t="s">
        <v>173</v>
      </c>
      <c r="AU94" s="216" t="s">
        <v>22</v>
      </c>
      <c r="AY94" s="14" t="s">
        <v>172</v>
      </c>
      <c r="BE94" s="217">
        <f>IF(N94="základní",J94,0)</f>
        <v>0</v>
      </c>
      <c r="BF94" s="217">
        <f>IF(N94="snížená",J94,0)</f>
        <v>0</v>
      </c>
      <c r="BG94" s="217">
        <f>IF(N94="zákl. přenesená",J94,0)</f>
        <v>0</v>
      </c>
      <c r="BH94" s="217">
        <f>IF(N94="sníž. přenesená",J94,0)</f>
        <v>0</v>
      </c>
      <c r="BI94" s="217">
        <f>IF(N94="nulová",J94,0)</f>
        <v>0</v>
      </c>
      <c r="BJ94" s="14" t="s">
        <v>22</v>
      </c>
      <c r="BK94" s="217">
        <f>ROUND(I94*H94,2)</f>
        <v>0</v>
      </c>
      <c r="BL94" s="14" t="s">
        <v>206</v>
      </c>
      <c r="BM94" s="216" t="s">
        <v>180</v>
      </c>
    </row>
    <row r="95" s="2" customFormat="1" ht="55.5" customHeight="1">
      <c r="A95" s="35"/>
      <c r="B95" s="36"/>
      <c r="C95" s="204" t="s">
        <v>98</v>
      </c>
      <c r="D95" s="204" t="s">
        <v>173</v>
      </c>
      <c r="E95" s="205" t="s">
        <v>1501</v>
      </c>
      <c r="F95" s="206" t="s">
        <v>1502</v>
      </c>
      <c r="G95" s="207" t="s">
        <v>176</v>
      </c>
      <c r="H95" s="208">
        <v>60</v>
      </c>
      <c r="I95" s="209"/>
      <c r="J95" s="210">
        <f>ROUND(I95*H95,2)</f>
        <v>0</v>
      </c>
      <c r="K95" s="211"/>
      <c r="L95" s="41"/>
      <c r="M95" s="212" t="s">
        <v>20</v>
      </c>
      <c r="N95" s="213" t="s">
        <v>47</v>
      </c>
      <c r="O95" s="81"/>
      <c r="P95" s="214">
        <f>O95*H95</f>
        <v>0</v>
      </c>
      <c r="Q95" s="214">
        <v>0</v>
      </c>
      <c r="R95" s="214">
        <f>Q95*H95</f>
        <v>0</v>
      </c>
      <c r="S95" s="214">
        <v>0</v>
      </c>
      <c r="T95" s="215">
        <f>S95*H95</f>
        <v>0</v>
      </c>
      <c r="U95" s="35"/>
      <c r="V95" s="35"/>
      <c r="W95" s="35"/>
      <c r="X95" s="35"/>
      <c r="Y95" s="35"/>
      <c r="Z95" s="35"/>
      <c r="AA95" s="35"/>
      <c r="AB95" s="35"/>
      <c r="AC95" s="35"/>
      <c r="AD95" s="35"/>
      <c r="AE95" s="35"/>
      <c r="AR95" s="216" t="s">
        <v>206</v>
      </c>
      <c r="AT95" s="216" t="s">
        <v>173</v>
      </c>
      <c r="AU95" s="216" t="s">
        <v>22</v>
      </c>
      <c r="AY95" s="14" t="s">
        <v>172</v>
      </c>
      <c r="BE95" s="217">
        <f>IF(N95="základní",J95,0)</f>
        <v>0</v>
      </c>
      <c r="BF95" s="217">
        <f>IF(N95="snížená",J95,0)</f>
        <v>0</v>
      </c>
      <c r="BG95" s="217">
        <f>IF(N95="zákl. přenesená",J95,0)</f>
        <v>0</v>
      </c>
      <c r="BH95" s="217">
        <f>IF(N95="sníž. přenesená",J95,0)</f>
        <v>0</v>
      </c>
      <c r="BI95" s="217">
        <f>IF(N95="nulová",J95,0)</f>
        <v>0</v>
      </c>
      <c r="BJ95" s="14" t="s">
        <v>22</v>
      </c>
      <c r="BK95" s="217">
        <f>ROUND(I95*H95,2)</f>
        <v>0</v>
      </c>
      <c r="BL95" s="14" t="s">
        <v>206</v>
      </c>
      <c r="BM95" s="216" t="s">
        <v>192</v>
      </c>
    </row>
    <row r="96" s="2" customFormat="1" ht="44.25" customHeight="1">
      <c r="A96" s="35"/>
      <c r="B96" s="36"/>
      <c r="C96" s="204" t="s">
        <v>180</v>
      </c>
      <c r="D96" s="204" t="s">
        <v>173</v>
      </c>
      <c r="E96" s="205" t="s">
        <v>1503</v>
      </c>
      <c r="F96" s="206" t="s">
        <v>1504</v>
      </c>
      <c r="G96" s="207" t="s">
        <v>401</v>
      </c>
      <c r="H96" s="208">
        <v>60</v>
      </c>
      <c r="I96" s="209"/>
      <c r="J96" s="210">
        <f>ROUND(I96*H96,2)</f>
        <v>0</v>
      </c>
      <c r="K96" s="211"/>
      <c r="L96" s="41"/>
      <c r="M96" s="212" t="s">
        <v>20</v>
      </c>
      <c r="N96" s="213" t="s">
        <v>47</v>
      </c>
      <c r="O96" s="81"/>
      <c r="P96" s="214">
        <f>O96*H96</f>
        <v>0</v>
      </c>
      <c r="Q96" s="214">
        <v>0</v>
      </c>
      <c r="R96" s="214">
        <f>Q96*H96</f>
        <v>0</v>
      </c>
      <c r="S96" s="214">
        <v>0</v>
      </c>
      <c r="T96" s="215">
        <f>S96*H96</f>
        <v>0</v>
      </c>
      <c r="U96" s="35"/>
      <c r="V96" s="35"/>
      <c r="W96" s="35"/>
      <c r="X96" s="35"/>
      <c r="Y96" s="35"/>
      <c r="Z96" s="35"/>
      <c r="AA96" s="35"/>
      <c r="AB96" s="35"/>
      <c r="AC96" s="35"/>
      <c r="AD96" s="35"/>
      <c r="AE96" s="35"/>
      <c r="AR96" s="216" t="s">
        <v>206</v>
      </c>
      <c r="AT96" s="216" t="s">
        <v>173</v>
      </c>
      <c r="AU96" s="216" t="s">
        <v>22</v>
      </c>
      <c r="AY96" s="14" t="s">
        <v>172</v>
      </c>
      <c r="BE96" s="217">
        <f>IF(N96="základní",J96,0)</f>
        <v>0</v>
      </c>
      <c r="BF96" s="217">
        <f>IF(N96="snížená",J96,0)</f>
        <v>0</v>
      </c>
      <c r="BG96" s="217">
        <f>IF(N96="zákl. přenesená",J96,0)</f>
        <v>0</v>
      </c>
      <c r="BH96" s="217">
        <f>IF(N96="sníž. přenesená",J96,0)</f>
        <v>0</v>
      </c>
      <c r="BI96" s="217">
        <f>IF(N96="nulová",J96,0)</f>
        <v>0</v>
      </c>
      <c r="BJ96" s="14" t="s">
        <v>22</v>
      </c>
      <c r="BK96" s="217">
        <f>ROUND(I96*H96,2)</f>
        <v>0</v>
      </c>
      <c r="BL96" s="14" t="s">
        <v>206</v>
      </c>
      <c r="BM96" s="216" t="s">
        <v>201</v>
      </c>
    </row>
    <row r="97" s="2" customFormat="1" ht="33" customHeight="1">
      <c r="A97" s="35"/>
      <c r="B97" s="36"/>
      <c r="C97" s="204" t="s">
        <v>188</v>
      </c>
      <c r="D97" s="204" t="s">
        <v>173</v>
      </c>
      <c r="E97" s="205" t="s">
        <v>1505</v>
      </c>
      <c r="F97" s="206" t="s">
        <v>1506</v>
      </c>
      <c r="G97" s="207" t="s">
        <v>176</v>
      </c>
      <c r="H97" s="208">
        <v>60</v>
      </c>
      <c r="I97" s="209"/>
      <c r="J97" s="210">
        <f>ROUND(I97*H97,2)</f>
        <v>0</v>
      </c>
      <c r="K97" s="211"/>
      <c r="L97" s="41"/>
      <c r="M97" s="212" t="s">
        <v>20</v>
      </c>
      <c r="N97" s="213" t="s">
        <v>47</v>
      </c>
      <c r="O97" s="81"/>
      <c r="P97" s="214">
        <f>O97*H97</f>
        <v>0</v>
      </c>
      <c r="Q97" s="214">
        <v>0</v>
      </c>
      <c r="R97" s="214">
        <f>Q97*H97</f>
        <v>0</v>
      </c>
      <c r="S97" s="214">
        <v>0</v>
      </c>
      <c r="T97" s="215">
        <f>S97*H97</f>
        <v>0</v>
      </c>
      <c r="U97" s="35"/>
      <c r="V97" s="35"/>
      <c r="W97" s="35"/>
      <c r="X97" s="35"/>
      <c r="Y97" s="35"/>
      <c r="Z97" s="35"/>
      <c r="AA97" s="35"/>
      <c r="AB97" s="35"/>
      <c r="AC97" s="35"/>
      <c r="AD97" s="35"/>
      <c r="AE97" s="35"/>
      <c r="AR97" s="216" t="s">
        <v>206</v>
      </c>
      <c r="AT97" s="216" t="s">
        <v>173</v>
      </c>
      <c r="AU97" s="216" t="s">
        <v>22</v>
      </c>
      <c r="AY97" s="14" t="s">
        <v>172</v>
      </c>
      <c r="BE97" s="217">
        <f>IF(N97="základní",J97,0)</f>
        <v>0</v>
      </c>
      <c r="BF97" s="217">
        <f>IF(N97="snížená",J97,0)</f>
        <v>0</v>
      </c>
      <c r="BG97" s="217">
        <f>IF(N97="zákl. přenesená",J97,0)</f>
        <v>0</v>
      </c>
      <c r="BH97" s="217">
        <f>IF(N97="sníž. přenesená",J97,0)</f>
        <v>0</v>
      </c>
      <c r="BI97" s="217">
        <f>IF(N97="nulová",J97,0)</f>
        <v>0</v>
      </c>
      <c r="BJ97" s="14" t="s">
        <v>22</v>
      </c>
      <c r="BK97" s="217">
        <f>ROUND(I97*H97,2)</f>
        <v>0</v>
      </c>
      <c r="BL97" s="14" t="s">
        <v>206</v>
      </c>
      <c r="BM97" s="216" t="s">
        <v>27</v>
      </c>
    </row>
    <row r="98" s="2" customFormat="1" ht="44.25" customHeight="1">
      <c r="A98" s="35"/>
      <c r="B98" s="36"/>
      <c r="C98" s="204" t="s">
        <v>192</v>
      </c>
      <c r="D98" s="204" t="s">
        <v>173</v>
      </c>
      <c r="E98" s="205" t="s">
        <v>1507</v>
      </c>
      <c r="F98" s="206" t="s">
        <v>1508</v>
      </c>
      <c r="G98" s="207" t="s">
        <v>397</v>
      </c>
      <c r="H98" s="208">
        <v>0.050000000000000003</v>
      </c>
      <c r="I98" s="209"/>
      <c r="J98" s="210">
        <f>ROUND(I98*H98,2)</f>
        <v>0</v>
      </c>
      <c r="K98" s="211"/>
      <c r="L98" s="41"/>
      <c r="M98" s="212" t="s">
        <v>20</v>
      </c>
      <c r="N98" s="213" t="s">
        <v>47</v>
      </c>
      <c r="O98" s="81"/>
      <c r="P98" s="214">
        <f>O98*H98</f>
        <v>0</v>
      </c>
      <c r="Q98" s="214">
        <v>0</v>
      </c>
      <c r="R98" s="214">
        <f>Q98*H98</f>
        <v>0</v>
      </c>
      <c r="S98" s="214">
        <v>0</v>
      </c>
      <c r="T98" s="215">
        <f>S98*H98</f>
        <v>0</v>
      </c>
      <c r="U98" s="35"/>
      <c r="V98" s="35"/>
      <c r="W98" s="35"/>
      <c r="X98" s="35"/>
      <c r="Y98" s="35"/>
      <c r="Z98" s="35"/>
      <c r="AA98" s="35"/>
      <c r="AB98" s="35"/>
      <c r="AC98" s="35"/>
      <c r="AD98" s="35"/>
      <c r="AE98" s="35"/>
      <c r="AR98" s="216" t="s">
        <v>206</v>
      </c>
      <c r="AT98" s="216" t="s">
        <v>173</v>
      </c>
      <c r="AU98" s="216" t="s">
        <v>22</v>
      </c>
      <c r="AY98" s="14" t="s">
        <v>172</v>
      </c>
      <c r="BE98" s="217">
        <f>IF(N98="základní",J98,0)</f>
        <v>0</v>
      </c>
      <c r="BF98" s="217">
        <f>IF(N98="snížená",J98,0)</f>
        <v>0</v>
      </c>
      <c r="BG98" s="217">
        <f>IF(N98="zákl. přenesená",J98,0)</f>
        <v>0</v>
      </c>
      <c r="BH98" s="217">
        <f>IF(N98="sníž. přenesená",J98,0)</f>
        <v>0</v>
      </c>
      <c r="BI98" s="217">
        <f>IF(N98="nulová",J98,0)</f>
        <v>0</v>
      </c>
      <c r="BJ98" s="14" t="s">
        <v>22</v>
      </c>
      <c r="BK98" s="217">
        <f>ROUND(I98*H98,2)</f>
        <v>0</v>
      </c>
      <c r="BL98" s="14" t="s">
        <v>206</v>
      </c>
      <c r="BM98" s="216" t="s">
        <v>219</v>
      </c>
    </row>
    <row r="99" s="2" customFormat="1" ht="16.5" customHeight="1">
      <c r="A99" s="35"/>
      <c r="B99" s="36"/>
      <c r="C99" s="218" t="s">
        <v>196</v>
      </c>
      <c r="D99" s="218" t="s">
        <v>202</v>
      </c>
      <c r="E99" s="219" t="s">
        <v>1509</v>
      </c>
      <c r="F99" s="220" t="s">
        <v>1510</v>
      </c>
      <c r="G99" s="221" t="s">
        <v>397</v>
      </c>
      <c r="H99" s="222">
        <v>0.25</v>
      </c>
      <c r="I99" s="223"/>
      <c r="J99" s="224">
        <f>ROUND(I99*H99,2)</f>
        <v>0</v>
      </c>
      <c r="K99" s="225"/>
      <c r="L99" s="226"/>
      <c r="M99" s="227" t="s">
        <v>20</v>
      </c>
      <c r="N99" s="228" t="s">
        <v>47</v>
      </c>
      <c r="O99" s="81"/>
      <c r="P99" s="214">
        <f>O99*H99</f>
        <v>0</v>
      </c>
      <c r="Q99" s="214">
        <v>0</v>
      </c>
      <c r="R99" s="214">
        <f>Q99*H99</f>
        <v>0</v>
      </c>
      <c r="S99" s="214">
        <v>0</v>
      </c>
      <c r="T99" s="215">
        <f>S99*H99</f>
        <v>0</v>
      </c>
      <c r="U99" s="35"/>
      <c r="V99" s="35"/>
      <c r="W99" s="35"/>
      <c r="X99" s="35"/>
      <c r="Y99" s="35"/>
      <c r="Z99" s="35"/>
      <c r="AA99" s="35"/>
      <c r="AB99" s="35"/>
      <c r="AC99" s="35"/>
      <c r="AD99" s="35"/>
      <c r="AE99" s="35"/>
      <c r="AR99" s="216" t="s">
        <v>205</v>
      </c>
      <c r="AT99" s="216" t="s">
        <v>202</v>
      </c>
      <c r="AU99" s="216" t="s">
        <v>22</v>
      </c>
      <c r="AY99" s="14" t="s">
        <v>172</v>
      </c>
      <c r="BE99" s="217">
        <f>IF(N99="základní",J99,0)</f>
        <v>0</v>
      </c>
      <c r="BF99" s="217">
        <f>IF(N99="snížená",J99,0)</f>
        <v>0</v>
      </c>
      <c r="BG99" s="217">
        <f>IF(N99="zákl. přenesená",J99,0)</f>
        <v>0</v>
      </c>
      <c r="BH99" s="217">
        <f>IF(N99="sníž. přenesená",J99,0)</f>
        <v>0</v>
      </c>
      <c r="BI99" s="217">
        <f>IF(N99="nulová",J99,0)</f>
        <v>0</v>
      </c>
      <c r="BJ99" s="14" t="s">
        <v>22</v>
      </c>
      <c r="BK99" s="217">
        <f>ROUND(I99*H99,2)</f>
        <v>0</v>
      </c>
      <c r="BL99" s="14" t="s">
        <v>206</v>
      </c>
      <c r="BM99" s="216" t="s">
        <v>228</v>
      </c>
    </row>
    <row r="100" s="2" customFormat="1">
      <c r="A100" s="35"/>
      <c r="B100" s="36"/>
      <c r="C100" s="37"/>
      <c r="D100" s="237" t="s">
        <v>455</v>
      </c>
      <c r="E100" s="37"/>
      <c r="F100" s="238" t="s">
        <v>1511</v>
      </c>
      <c r="G100" s="37"/>
      <c r="H100" s="37"/>
      <c r="I100" s="239"/>
      <c r="J100" s="37"/>
      <c r="K100" s="37"/>
      <c r="L100" s="41"/>
      <c r="M100" s="240"/>
      <c r="N100" s="241"/>
      <c r="O100" s="81"/>
      <c r="P100" s="81"/>
      <c r="Q100" s="81"/>
      <c r="R100" s="81"/>
      <c r="S100" s="81"/>
      <c r="T100" s="82"/>
      <c r="U100" s="35"/>
      <c r="V100" s="35"/>
      <c r="W100" s="35"/>
      <c r="X100" s="35"/>
      <c r="Y100" s="35"/>
      <c r="Z100" s="35"/>
      <c r="AA100" s="35"/>
      <c r="AB100" s="35"/>
      <c r="AC100" s="35"/>
      <c r="AD100" s="35"/>
      <c r="AE100" s="35"/>
      <c r="AT100" s="14" t="s">
        <v>455</v>
      </c>
      <c r="AU100" s="14" t="s">
        <v>22</v>
      </c>
    </row>
    <row r="101" s="2" customFormat="1" ht="21.75" customHeight="1">
      <c r="A101" s="35"/>
      <c r="B101" s="36"/>
      <c r="C101" s="218" t="s">
        <v>201</v>
      </c>
      <c r="D101" s="218" t="s">
        <v>202</v>
      </c>
      <c r="E101" s="219" t="s">
        <v>1512</v>
      </c>
      <c r="F101" s="220" t="s">
        <v>1513</v>
      </c>
      <c r="G101" s="221" t="s">
        <v>176</v>
      </c>
      <c r="H101" s="222">
        <v>70</v>
      </c>
      <c r="I101" s="223"/>
      <c r="J101" s="224">
        <f>ROUND(I101*H101,2)</f>
        <v>0</v>
      </c>
      <c r="K101" s="225"/>
      <c r="L101" s="226"/>
      <c r="M101" s="227" t="s">
        <v>20</v>
      </c>
      <c r="N101" s="228" t="s">
        <v>47</v>
      </c>
      <c r="O101" s="81"/>
      <c r="P101" s="214">
        <f>O101*H101</f>
        <v>0</v>
      </c>
      <c r="Q101" s="214">
        <v>0</v>
      </c>
      <c r="R101" s="214">
        <f>Q101*H101</f>
        <v>0</v>
      </c>
      <c r="S101" s="214">
        <v>0</v>
      </c>
      <c r="T101" s="215">
        <f>S101*H101</f>
        <v>0</v>
      </c>
      <c r="U101" s="35"/>
      <c r="V101" s="35"/>
      <c r="W101" s="35"/>
      <c r="X101" s="35"/>
      <c r="Y101" s="35"/>
      <c r="Z101" s="35"/>
      <c r="AA101" s="35"/>
      <c r="AB101" s="35"/>
      <c r="AC101" s="35"/>
      <c r="AD101" s="35"/>
      <c r="AE101" s="35"/>
      <c r="AR101" s="216" t="s">
        <v>205</v>
      </c>
      <c r="AT101" s="216" t="s">
        <v>202</v>
      </c>
      <c r="AU101" s="216" t="s">
        <v>22</v>
      </c>
      <c r="AY101" s="14" t="s">
        <v>172</v>
      </c>
      <c r="BE101" s="217">
        <f>IF(N101="základní",J101,0)</f>
        <v>0</v>
      </c>
      <c r="BF101" s="217">
        <f>IF(N101="snížená",J101,0)</f>
        <v>0</v>
      </c>
      <c r="BG101" s="217">
        <f>IF(N101="zákl. přenesená",J101,0)</f>
        <v>0</v>
      </c>
      <c r="BH101" s="217">
        <f>IF(N101="sníž. přenesená",J101,0)</f>
        <v>0</v>
      </c>
      <c r="BI101" s="217">
        <f>IF(N101="nulová",J101,0)</f>
        <v>0</v>
      </c>
      <c r="BJ101" s="14" t="s">
        <v>22</v>
      </c>
      <c r="BK101" s="217">
        <f>ROUND(I101*H101,2)</f>
        <v>0</v>
      </c>
      <c r="BL101" s="14" t="s">
        <v>206</v>
      </c>
      <c r="BM101" s="216" t="s">
        <v>235</v>
      </c>
    </row>
    <row r="102" s="2" customFormat="1" ht="33" customHeight="1">
      <c r="A102" s="35"/>
      <c r="B102" s="36"/>
      <c r="C102" s="218" t="s">
        <v>208</v>
      </c>
      <c r="D102" s="218" t="s">
        <v>202</v>
      </c>
      <c r="E102" s="219" t="s">
        <v>1514</v>
      </c>
      <c r="F102" s="220" t="s">
        <v>1515</v>
      </c>
      <c r="G102" s="221" t="s">
        <v>176</v>
      </c>
      <c r="H102" s="222">
        <v>6000</v>
      </c>
      <c r="I102" s="223"/>
      <c r="J102" s="224">
        <f>ROUND(I102*H102,2)</f>
        <v>0</v>
      </c>
      <c r="K102" s="225"/>
      <c r="L102" s="226"/>
      <c r="M102" s="227" t="s">
        <v>20</v>
      </c>
      <c r="N102" s="228" t="s">
        <v>47</v>
      </c>
      <c r="O102" s="81"/>
      <c r="P102" s="214">
        <f>O102*H102</f>
        <v>0</v>
      </c>
      <c r="Q102" s="214">
        <v>0</v>
      </c>
      <c r="R102" s="214">
        <f>Q102*H102</f>
        <v>0</v>
      </c>
      <c r="S102" s="214">
        <v>0</v>
      </c>
      <c r="T102" s="215">
        <f>S102*H102</f>
        <v>0</v>
      </c>
      <c r="U102" s="35"/>
      <c r="V102" s="35"/>
      <c r="W102" s="35"/>
      <c r="X102" s="35"/>
      <c r="Y102" s="35"/>
      <c r="Z102" s="35"/>
      <c r="AA102" s="35"/>
      <c r="AB102" s="35"/>
      <c r="AC102" s="35"/>
      <c r="AD102" s="35"/>
      <c r="AE102" s="35"/>
      <c r="AR102" s="216" t="s">
        <v>205</v>
      </c>
      <c r="AT102" s="216" t="s">
        <v>202</v>
      </c>
      <c r="AU102" s="216" t="s">
        <v>22</v>
      </c>
      <c r="AY102" s="14" t="s">
        <v>172</v>
      </c>
      <c r="BE102" s="217">
        <f>IF(N102="základní",J102,0)</f>
        <v>0</v>
      </c>
      <c r="BF102" s="217">
        <f>IF(N102="snížená",J102,0)</f>
        <v>0</v>
      </c>
      <c r="BG102" s="217">
        <f>IF(N102="zákl. přenesená",J102,0)</f>
        <v>0</v>
      </c>
      <c r="BH102" s="217">
        <f>IF(N102="sníž. přenesená",J102,0)</f>
        <v>0</v>
      </c>
      <c r="BI102" s="217">
        <f>IF(N102="nulová",J102,0)</f>
        <v>0</v>
      </c>
      <c r="BJ102" s="14" t="s">
        <v>22</v>
      </c>
      <c r="BK102" s="217">
        <f>ROUND(I102*H102,2)</f>
        <v>0</v>
      </c>
      <c r="BL102" s="14" t="s">
        <v>206</v>
      </c>
      <c r="BM102" s="216" t="s">
        <v>243</v>
      </c>
    </row>
    <row r="103" s="2" customFormat="1" ht="44.25" customHeight="1">
      <c r="A103" s="35"/>
      <c r="B103" s="36"/>
      <c r="C103" s="204" t="s">
        <v>27</v>
      </c>
      <c r="D103" s="204" t="s">
        <v>173</v>
      </c>
      <c r="E103" s="205" t="s">
        <v>1516</v>
      </c>
      <c r="F103" s="206" t="s">
        <v>1517</v>
      </c>
      <c r="G103" s="207" t="s">
        <v>250</v>
      </c>
      <c r="H103" s="208">
        <v>1</v>
      </c>
      <c r="I103" s="209"/>
      <c r="J103" s="210">
        <f>ROUND(I103*H103,2)</f>
        <v>0</v>
      </c>
      <c r="K103" s="211"/>
      <c r="L103" s="41"/>
      <c r="M103" s="212" t="s">
        <v>20</v>
      </c>
      <c r="N103" s="213" t="s">
        <v>47</v>
      </c>
      <c r="O103" s="81"/>
      <c r="P103" s="214">
        <f>O103*H103</f>
        <v>0</v>
      </c>
      <c r="Q103" s="214">
        <v>0</v>
      </c>
      <c r="R103" s="214">
        <f>Q103*H103</f>
        <v>0</v>
      </c>
      <c r="S103" s="214">
        <v>0</v>
      </c>
      <c r="T103" s="215">
        <f>S103*H103</f>
        <v>0</v>
      </c>
      <c r="U103" s="35"/>
      <c r="V103" s="35"/>
      <c r="W103" s="35"/>
      <c r="X103" s="35"/>
      <c r="Y103" s="35"/>
      <c r="Z103" s="35"/>
      <c r="AA103" s="35"/>
      <c r="AB103" s="35"/>
      <c r="AC103" s="35"/>
      <c r="AD103" s="35"/>
      <c r="AE103" s="35"/>
      <c r="AR103" s="216" t="s">
        <v>206</v>
      </c>
      <c r="AT103" s="216" t="s">
        <v>173</v>
      </c>
      <c r="AU103" s="216" t="s">
        <v>22</v>
      </c>
      <c r="AY103" s="14" t="s">
        <v>172</v>
      </c>
      <c r="BE103" s="217">
        <f>IF(N103="základní",J103,0)</f>
        <v>0</v>
      </c>
      <c r="BF103" s="217">
        <f>IF(N103="snížená",J103,0)</f>
        <v>0</v>
      </c>
      <c r="BG103" s="217">
        <f>IF(N103="zákl. přenesená",J103,0)</f>
        <v>0</v>
      </c>
      <c r="BH103" s="217">
        <f>IF(N103="sníž. přenesená",J103,0)</f>
        <v>0</v>
      </c>
      <c r="BI103" s="217">
        <f>IF(N103="nulová",J103,0)</f>
        <v>0</v>
      </c>
      <c r="BJ103" s="14" t="s">
        <v>22</v>
      </c>
      <c r="BK103" s="217">
        <f>ROUND(I103*H103,2)</f>
        <v>0</v>
      </c>
      <c r="BL103" s="14" t="s">
        <v>206</v>
      </c>
      <c r="BM103" s="216" t="s">
        <v>252</v>
      </c>
    </row>
    <row r="104" s="2" customFormat="1">
      <c r="A104" s="35"/>
      <c r="B104" s="36"/>
      <c r="C104" s="37"/>
      <c r="D104" s="237" t="s">
        <v>455</v>
      </c>
      <c r="E104" s="37"/>
      <c r="F104" s="238" t="s">
        <v>1518</v>
      </c>
      <c r="G104" s="37"/>
      <c r="H104" s="37"/>
      <c r="I104" s="239"/>
      <c r="J104" s="37"/>
      <c r="K104" s="37"/>
      <c r="L104" s="41"/>
      <c r="M104" s="240"/>
      <c r="N104" s="241"/>
      <c r="O104" s="81"/>
      <c r="P104" s="81"/>
      <c r="Q104" s="81"/>
      <c r="R104" s="81"/>
      <c r="S104" s="81"/>
      <c r="T104" s="82"/>
      <c r="U104" s="35"/>
      <c r="V104" s="35"/>
      <c r="W104" s="35"/>
      <c r="X104" s="35"/>
      <c r="Y104" s="35"/>
      <c r="Z104" s="35"/>
      <c r="AA104" s="35"/>
      <c r="AB104" s="35"/>
      <c r="AC104" s="35"/>
      <c r="AD104" s="35"/>
      <c r="AE104" s="35"/>
      <c r="AT104" s="14" t="s">
        <v>455</v>
      </c>
      <c r="AU104" s="14" t="s">
        <v>22</v>
      </c>
    </row>
    <row r="105" s="11" customFormat="1" ht="25.92" customHeight="1">
      <c r="A105" s="11"/>
      <c r="B105" s="190"/>
      <c r="C105" s="191"/>
      <c r="D105" s="192" t="s">
        <v>75</v>
      </c>
      <c r="E105" s="193" t="s">
        <v>1519</v>
      </c>
      <c r="F105" s="193" t="s">
        <v>1520</v>
      </c>
      <c r="G105" s="191"/>
      <c r="H105" s="191"/>
      <c r="I105" s="194"/>
      <c r="J105" s="195">
        <f>BK105</f>
        <v>0</v>
      </c>
      <c r="K105" s="191"/>
      <c r="L105" s="196"/>
      <c r="M105" s="197"/>
      <c r="N105" s="198"/>
      <c r="O105" s="198"/>
      <c r="P105" s="199">
        <f>P106+P108</f>
        <v>0</v>
      </c>
      <c r="Q105" s="198"/>
      <c r="R105" s="199">
        <f>R106+R108</f>
        <v>0</v>
      </c>
      <c r="S105" s="198"/>
      <c r="T105" s="200">
        <f>T106+T108</f>
        <v>0</v>
      </c>
      <c r="U105" s="11"/>
      <c r="V105" s="11"/>
      <c r="W105" s="11"/>
      <c r="X105" s="11"/>
      <c r="Y105" s="11"/>
      <c r="Z105" s="11"/>
      <c r="AA105" s="11"/>
      <c r="AB105" s="11"/>
      <c r="AC105" s="11"/>
      <c r="AD105" s="11"/>
      <c r="AE105" s="11"/>
      <c r="AR105" s="201" t="s">
        <v>22</v>
      </c>
      <c r="AT105" s="202" t="s">
        <v>75</v>
      </c>
      <c r="AU105" s="202" t="s">
        <v>76</v>
      </c>
      <c r="AY105" s="201" t="s">
        <v>172</v>
      </c>
      <c r="BK105" s="203">
        <f>BK106+BK108</f>
        <v>0</v>
      </c>
    </row>
    <row r="106" s="11" customFormat="1" ht="22.8" customHeight="1">
      <c r="A106" s="11"/>
      <c r="B106" s="190"/>
      <c r="C106" s="191"/>
      <c r="D106" s="192" t="s">
        <v>75</v>
      </c>
      <c r="E106" s="248" t="s">
        <v>22</v>
      </c>
      <c r="F106" s="248" t="s">
        <v>171</v>
      </c>
      <c r="G106" s="191"/>
      <c r="H106" s="191"/>
      <c r="I106" s="194"/>
      <c r="J106" s="249">
        <f>BK106</f>
        <v>0</v>
      </c>
      <c r="K106" s="191"/>
      <c r="L106" s="196"/>
      <c r="M106" s="197"/>
      <c r="N106" s="198"/>
      <c r="O106" s="198"/>
      <c r="P106" s="199">
        <f>P107</f>
        <v>0</v>
      </c>
      <c r="Q106" s="198"/>
      <c r="R106" s="199">
        <f>R107</f>
        <v>0</v>
      </c>
      <c r="S106" s="198"/>
      <c r="T106" s="200">
        <f>T107</f>
        <v>0</v>
      </c>
      <c r="U106" s="11"/>
      <c r="V106" s="11"/>
      <c r="W106" s="11"/>
      <c r="X106" s="11"/>
      <c r="Y106" s="11"/>
      <c r="Z106" s="11"/>
      <c r="AA106" s="11"/>
      <c r="AB106" s="11"/>
      <c r="AC106" s="11"/>
      <c r="AD106" s="11"/>
      <c r="AE106" s="11"/>
      <c r="AR106" s="201" t="s">
        <v>22</v>
      </c>
      <c r="AT106" s="202" t="s">
        <v>75</v>
      </c>
      <c r="AU106" s="202" t="s">
        <v>22</v>
      </c>
      <c r="AY106" s="201" t="s">
        <v>172</v>
      </c>
      <c r="BK106" s="203">
        <f>BK107</f>
        <v>0</v>
      </c>
    </row>
    <row r="107" s="2" customFormat="1" ht="44.25" customHeight="1">
      <c r="A107" s="35"/>
      <c r="B107" s="36"/>
      <c r="C107" s="204" t="s">
        <v>215</v>
      </c>
      <c r="D107" s="204" t="s">
        <v>173</v>
      </c>
      <c r="E107" s="205" t="s">
        <v>1521</v>
      </c>
      <c r="F107" s="206" t="s">
        <v>1522</v>
      </c>
      <c r="G107" s="207" t="s">
        <v>397</v>
      </c>
      <c r="H107" s="208">
        <v>0.29999999999999999</v>
      </c>
      <c r="I107" s="209"/>
      <c r="J107" s="210">
        <f>ROUND(I107*H107,2)</f>
        <v>0</v>
      </c>
      <c r="K107" s="211"/>
      <c r="L107" s="41"/>
      <c r="M107" s="212" t="s">
        <v>20</v>
      </c>
      <c r="N107" s="213" t="s">
        <v>47</v>
      </c>
      <c r="O107" s="81"/>
      <c r="P107" s="214">
        <f>O107*H107</f>
        <v>0</v>
      </c>
      <c r="Q107" s="214">
        <v>0</v>
      </c>
      <c r="R107" s="214">
        <f>Q107*H107</f>
        <v>0</v>
      </c>
      <c r="S107" s="214">
        <v>0</v>
      </c>
      <c r="T107" s="215">
        <f>S107*H107</f>
        <v>0</v>
      </c>
      <c r="U107" s="35"/>
      <c r="V107" s="35"/>
      <c r="W107" s="35"/>
      <c r="X107" s="35"/>
      <c r="Y107" s="35"/>
      <c r="Z107" s="35"/>
      <c r="AA107" s="35"/>
      <c r="AB107" s="35"/>
      <c r="AC107" s="35"/>
      <c r="AD107" s="35"/>
      <c r="AE107" s="35"/>
      <c r="AR107" s="216" t="s">
        <v>180</v>
      </c>
      <c r="AT107" s="216" t="s">
        <v>173</v>
      </c>
      <c r="AU107" s="216" t="s">
        <v>84</v>
      </c>
      <c r="AY107" s="14" t="s">
        <v>172</v>
      </c>
      <c r="BE107" s="217">
        <f>IF(N107="základní",J107,0)</f>
        <v>0</v>
      </c>
      <c r="BF107" s="217">
        <f>IF(N107="snížená",J107,0)</f>
        <v>0</v>
      </c>
      <c r="BG107" s="217">
        <f>IF(N107="zákl. přenesená",J107,0)</f>
        <v>0</v>
      </c>
      <c r="BH107" s="217">
        <f>IF(N107="sníž. přenesená",J107,0)</f>
        <v>0</v>
      </c>
      <c r="BI107" s="217">
        <f>IF(N107="nulová",J107,0)</f>
        <v>0</v>
      </c>
      <c r="BJ107" s="14" t="s">
        <v>22</v>
      </c>
      <c r="BK107" s="217">
        <f>ROUND(I107*H107,2)</f>
        <v>0</v>
      </c>
      <c r="BL107" s="14" t="s">
        <v>180</v>
      </c>
      <c r="BM107" s="216" t="s">
        <v>259</v>
      </c>
    </row>
    <row r="108" s="11" customFormat="1" ht="22.8" customHeight="1">
      <c r="A108" s="11"/>
      <c r="B108" s="190"/>
      <c r="C108" s="191"/>
      <c r="D108" s="192" t="s">
        <v>75</v>
      </c>
      <c r="E108" s="248" t="s">
        <v>1523</v>
      </c>
      <c r="F108" s="248" t="s">
        <v>1524</v>
      </c>
      <c r="G108" s="191"/>
      <c r="H108" s="191"/>
      <c r="I108" s="194"/>
      <c r="J108" s="249">
        <f>BK108</f>
        <v>0</v>
      </c>
      <c r="K108" s="191"/>
      <c r="L108" s="196"/>
      <c r="M108" s="197"/>
      <c r="N108" s="198"/>
      <c r="O108" s="198"/>
      <c r="P108" s="199">
        <f>SUM(P109:P113)</f>
        <v>0</v>
      </c>
      <c r="Q108" s="198"/>
      <c r="R108" s="199">
        <f>SUM(R109:R113)</f>
        <v>0</v>
      </c>
      <c r="S108" s="198"/>
      <c r="T108" s="200">
        <f>SUM(T109:T113)</f>
        <v>0</v>
      </c>
      <c r="U108" s="11"/>
      <c r="V108" s="11"/>
      <c r="W108" s="11"/>
      <c r="X108" s="11"/>
      <c r="Y108" s="11"/>
      <c r="Z108" s="11"/>
      <c r="AA108" s="11"/>
      <c r="AB108" s="11"/>
      <c r="AC108" s="11"/>
      <c r="AD108" s="11"/>
      <c r="AE108" s="11"/>
      <c r="AR108" s="201" t="s">
        <v>22</v>
      </c>
      <c r="AT108" s="202" t="s">
        <v>75</v>
      </c>
      <c r="AU108" s="202" t="s">
        <v>22</v>
      </c>
      <c r="AY108" s="201" t="s">
        <v>172</v>
      </c>
      <c r="BK108" s="203">
        <f>SUM(BK109:BK113)</f>
        <v>0</v>
      </c>
    </row>
    <row r="109" s="2" customFormat="1" ht="44.25" customHeight="1">
      <c r="A109" s="35"/>
      <c r="B109" s="36"/>
      <c r="C109" s="204" t="s">
        <v>219</v>
      </c>
      <c r="D109" s="204" t="s">
        <v>173</v>
      </c>
      <c r="E109" s="205" t="s">
        <v>1525</v>
      </c>
      <c r="F109" s="206" t="s">
        <v>1526</v>
      </c>
      <c r="G109" s="207" t="s">
        <v>459</v>
      </c>
      <c r="H109" s="208">
        <v>4.2000000000000002</v>
      </c>
      <c r="I109" s="209"/>
      <c r="J109" s="210">
        <f>ROUND(I109*H109,2)</f>
        <v>0</v>
      </c>
      <c r="K109" s="211"/>
      <c r="L109" s="41"/>
      <c r="M109" s="212" t="s">
        <v>20</v>
      </c>
      <c r="N109" s="213" t="s">
        <v>47</v>
      </c>
      <c r="O109" s="81"/>
      <c r="P109" s="214">
        <f>O109*H109</f>
        <v>0</v>
      </c>
      <c r="Q109" s="214">
        <v>0</v>
      </c>
      <c r="R109" s="214">
        <f>Q109*H109</f>
        <v>0</v>
      </c>
      <c r="S109" s="214">
        <v>0</v>
      </c>
      <c r="T109" s="215">
        <f>S109*H109</f>
        <v>0</v>
      </c>
      <c r="U109" s="35"/>
      <c r="V109" s="35"/>
      <c r="W109" s="35"/>
      <c r="X109" s="35"/>
      <c r="Y109" s="35"/>
      <c r="Z109" s="35"/>
      <c r="AA109" s="35"/>
      <c r="AB109" s="35"/>
      <c r="AC109" s="35"/>
      <c r="AD109" s="35"/>
      <c r="AE109" s="35"/>
      <c r="AR109" s="216" t="s">
        <v>180</v>
      </c>
      <c r="AT109" s="216" t="s">
        <v>173</v>
      </c>
      <c r="AU109" s="216" t="s">
        <v>84</v>
      </c>
      <c r="AY109" s="14" t="s">
        <v>172</v>
      </c>
      <c r="BE109" s="217">
        <f>IF(N109="základní",J109,0)</f>
        <v>0</v>
      </c>
      <c r="BF109" s="217">
        <f>IF(N109="snížená",J109,0)</f>
        <v>0</v>
      </c>
      <c r="BG109" s="217">
        <f>IF(N109="zákl. přenesená",J109,0)</f>
        <v>0</v>
      </c>
      <c r="BH109" s="217">
        <f>IF(N109="sníž. přenesená",J109,0)</f>
        <v>0</v>
      </c>
      <c r="BI109" s="217">
        <f>IF(N109="nulová",J109,0)</f>
        <v>0</v>
      </c>
      <c r="BJ109" s="14" t="s">
        <v>22</v>
      </c>
      <c r="BK109" s="217">
        <f>ROUND(I109*H109,2)</f>
        <v>0</v>
      </c>
      <c r="BL109" s="14" t="s">
        <v>180</v>
      </c>
      <c r="BM109" s="216" t="s">
        <v>267</v>
      </c>
    </row>
    <row r="110" s="2" customFormat="1" ht="33" customHeight="1">
      <c r="A110" s="35"/>
      <c r="B110" s="36"/>
      <c r="C110" s="204" t="s">
        <v>223</v>
      </c>
      <c r="D110" s="204" t="s">
        <v>173</v>
      </c>
      <c r="E110" s="205" t="s">
        <v>1527</v>
      </c>
      <c r="F110" s="206" t="s">
        <v>1528</v>
      </c>
      <c r="G110" s="207" t="s">
        <v>459</v>
      </c>
      <c r="H110" s="208">
        <v>4.2000000000000002</v>
      </c>
      <c r="I110" s="209"/>
      <c r="J110" s="210">
        <f>ROUND(I110*H110,2)</f>
        <v>0</v>
      </c>
      <c r="K110" s="211"/>
      <c r="L110" s="41"/>
      <c r="M110" s="212" t="s">
        <v>20</v>
      </c>
      <c r="N110" s="213" t="s">
        <v>47</v>
      </c>
      <c r="O110" s="81"/>
      <c r="P110" s="214">
        <f>O110*H110</f>
        <v>0</v>
      </c>
      <c r="Q110" s="214">
        <v>0</v>
      </c>
      <c r="R110" s="214">
        <f>Q110*H110</f>
        <v>0</v>
      </c>
      <c r="S110" s="214">
        <v>0</v>
      </c>
      <c r="T110" s="215">
        <f>S110*H110</f>
        <v>0</v>
      </c>
      <c r="U110" s="35"/>
      <c r="V110" s="35"/>
      <c r="W110" s="35"/>
      <c r="X110" s="35"/>
      <c r="Y110" s="35"/>
      <c r="Z110" s="35"/>
      <c r="AA110" s="35"/>
      <c r="AB110" s="35"/>
      <c r="AC110" s="35"/>
      <c r="AD110" s="35"/>
      <c r="AE110" s="35"/>
      <c r="AR110" s="216" t="s">
        <v>180</v>
      </c>
      <c r="AT110" s="216" t="s">
        <v>173</v>
      </c>
      <c r="AU110" s="216" t="s">
        <v>84</v>
      </c>
      <c r="AY110" s="14" t="s">
        <v>172</v>
      </c>
      <c r="BE110" s="217">
        <f>IF(N110="základní",J110,0)</f>
        <v>0</v>
      </c>
      <c r="BF110" s="217">
        <f>IF(N110="snížená",J110,0)</f>
        <v>0</v>
      </c>
      <c r="BG110" s="217">
        <f>IF(N110="zákl. přenesená",J110,0)</f>
        <v>0</v>
      </c>
      <c r="BH110" s="217">
        <f>IF(N110="sníž. přenesená",J110,0)</f>
        <v>0</v>
      </c>
      <c r="BI110" s="217">
        <f>IF(N110="nulová",J110,0)</f>
        <v>0</v>
      </c>
      <c r="BJ110" s="14" t="s">
        <v>22</v>
      </c>
      <c r="BK110" s="217">
        <f>ROUND(I110*H110,2)</f>
        <v>0</v>
      </c>
      <c r="BL110" s="14" t="s">
        <v>180</v>
      </c>
      <c r="BM110" s="216" t="s">
        <v>275</v>
      </c>
    </row>
    <row r="111" s="2" customFormat="1">
      <c r="A111" s="35"/>
      <c r="B111" s="36"/>
      <c r="C111" s="37"/>
      <c r="D111" s="237" t="s">
        <v>455</v>
      </c>
      <c r="E111" s="37"/>
      <c r="F111" s="238" t="s">
        <v>1529</v>
      </c>
      <c r="G111" s="37"/>
      <c r="H111" s="37"/>
      <c r="I111" s="239"/>
      <c r="J111" s="37"/>
      <c r="K111" s="37"/>
      <c r="L111" s="41"/>
      <c r="M111" s="240"/>
      <c r="N111" s="241"/>
      <c r="O111" s="81"/>
      <c r="P111" s="81"/>
      <c r="Q111" s="81"/>
      <c r="R111" s="81"/>
      <c r="S111" s="81"/>
      <c r="T111" s="82"/>
      <c r="U111" s="35"/>
      <c r="V111" s="35"/>
      <c r="W111" s="35"/>
      <c r="X111" s="35"/>
      <c r="Y111" s="35"/>
      <c r="Z111" s="35"/>
      <c r="AA111" s="35"/>
      <c r="AB111" s="35"/>
      <c r="AC111" s="35"/>
      <c r="AD111" s="35"/>
      <c r="AE111" s="35"/>
      <c r="AT111" s="14" t="s">
        <v>455</v>
      </c>
      <c r="AU111" s="14" t="s">
        <v>84</v>
      </c>
    </row>
    <row r="112" s="2" customFormat="1" ht="44.25" customHeight="1">
      <c r="A112" s="35"/>
      <c r="B112" s="36"/>
      <c r="C112" s="204" t="s">
        <v>228</v>
      </c>
      <c r="D112" s="204" t="s">
        <v>173</v>
      </c>
      <c r="E112" s="205" t="s">
        <v>1530</v>
      </c>
      <c r="F112" s="206" t="s">
        <v>1531</v>
      </c>
      <c r="G112" s="207" t="s">
        <v>459</v>
      </c>
      <c r="H112" s="208">
        <v>4.2000000000000002</v>
      </c>
      <c r="I112" s="209"/>
      <c r="J112" s="210">
        <f>ROUND(I112*H112,2)</f>
        <v>0</v>
      </c>
      <c r="K112" s="211"/>
      <c r="L112" s="41"/>
      <c r="M112" s="212" t="s">
        <v>20</v>
      </c>
      <c r="N112" s="213" t="s">
        <v>47</v>
      </c>
      <c r="O112" s="81"/>
      <c r="P112" s="214">
        <f>O112*H112</f>
        <v>0</v>
      </c>
      <c r="Q112" s="214">
        <v>0</v>
      </c>
      <c r="R112" s="214">
        <f>Q112*H112</f>
        <v>0</v>
      </c>
      <c r="S112" s="214">
        <v>0</v>
      </c>
      <c r="T112" s="215">
        <f>S112*H112</f>
        <v>0</v>
      </c>
      <c r="U112" s="35"/>
      <c r="V112" s="35"/>
      <c r="W112" s="35"/>
      <c r="X112" s="35"/>
      <c r="Y112" s="35"/>
      <c r="Z112" s="35"/>
      <c r="AA112" s="35"/>
      <c r="AB112" s="35"/>
      <c r="AC112" s="35"/>
      <c r="AD112" s="35"/>
      <c r="AE112" s="35"/>
      <c r="AR112" s="216" t="s">
        <v>180</v>
      </c>
      <c r="AT112" s="216" t="s">
        <v>173</v>
      </c>
      <c r="AU112" s="216" t="s">
        <v>84</v>
      </c>
      <c r="AY112" s="14" t="s">
        <v>172</v>
      </c>
      <c r="BE112" s="217">
        <f>IF(N112="základní",J112,0)</f>
        <v>0</v>
      </c>
      <c r="BF112" s="217">
        <f>IF(N112="snížená",J112,0)</f>
        <v>0</v>
      </c>
      <c r="BG112" s="217">
        <f>IF(N112="zákl. přenesená",J112,0)</f>
        <v>0</v>
      </c>
      <c r="BH112" s="217">
        <f>IF(N112="sníž. přenesená",J112,0)</f>
        <v>0</v>
      </c>
      <c r="BI112" s="217">
        <f>IF(N112="nulová",J112,0)</f>
        <v>0</v>
      </c>
      <c r="BJ112" s="14" t="s">
        <v>22</v>
      </c>
      <c r="BK112" s="217">
        <f>ROUND(I112*H112,2)</f>
        <v>0</v>
      </c>
      <c r="BL112" s="14" t="s">
        <v>180</v>
      </c>
      <c r="BM112" s="216" t="s">
        <v>283</v>
      </c>
    </row>
    <row r="113" s="2" customFormat="1">
      <c r="A113" s="35"/>
      <c r="B113" s="36"/>
      <c r="C113" s="37"/>
      <c r="D113" s="237" t="s">
        <v>455</v>
      </c>
      <c r="E113" s="37"/>
      <c r="F113" s="238" t="s">
        <v>1529</v>
      </c>
      <c r="G113" s="37"/>
      <c r="H113" s="37"/>
      <c r="I113" s="239"/>
      <c r="J113" s="37"/>
      <c r="K113" s="37"/>
      <c r="L113" s="41"/>
      <c r="M113" s="250"/>
      <c r="N113" s="251"/>
      <c r="O113" s="231"/>
      <c r="P113" s="231"/>
      <c r="Q113" s="231"/>
      <c r="R113" s="231"/>
      <c r="S113" s="231"/>
      <c r="T113" s="252"/>
      <c r="U113" s="35"/>
      <c r="V113" s="35"/>
      <c r="W113" s="35"/>
      <c r="X113" s="35"/>
      <c r="Y113" s="35"/>
      <c r="Z113" s="35"/>
      <c r="AA113" s="35"/>
      <c r="AB113" s="35"/>
      <c r="AC113" s="35"/>
      <c r="AD113" s="35"/>
      <c r="AE113" s="35"/>
      <c r="AT113" s="14" t="s">
        <v>455</v>
      </c>
      <c r="AU113" s="14" t="s">
        <v>84</v>
      </c>
    </row>
    <row r="114" s="2" customFormat="1" ht="6.96" customHeight="1">
      <c r="A114" s="35"/>
      <c r="B114" s="56"/>
      <c r="C114" s="57"/>
      <c r="D114" s="57"/>
      <c r="E114" s="57"/>
      <c r="F114" s="57"/>
      <c r="G114" s="57"/>
      <c r="H114" s="57"/>
      <c r="I114" s="57"/>
      <c r="J114" s="57"/>
      <c r="K114" s="57"/>
      <c r="L114" s="41"/>
      <c r="M114" s="35"/>
      <c r="O114" s="35"/>
      <c r="P114" s="35"/>
      <c r="Q114" s="35"/>
      <c r="R114" s="35"/>
      <c r="S114" s="35"/>
      <c r="T114" s="35"/>
      <c r="U114" s="35"/>
      <c r="V114" s="35"/>
      <c r="W114" s="35"/>
      <c r="X114" s="35"/>
      <c r="Y114" s="35"/>
      <c r="Z114" s="35"/>
      <c r="AA114" s="35"/>
      <c r="AB114" s="35"/>
      <c r="AC114" s="35"/>
      <c r="AD114" s="35"/>
      <c r="AE114" s="35"/>
    </row>
  </sheetData>
  <sheetProtection sheet="1" autoFilter="0" formatColumns="0" formatRows="0" objects="1" scenarios="1" spinCount="100000" saltValue="zb6yKhWWbXJGVucIveHKgZd0zrCW6lSjqtk3hHx+maasbpSu6qZu1Y8Uh2fvXywgHYzJ7nVd2wTi5I+cl+FV7A==" hashValue="qLlcpFu9vgxXL+UNYAfBscNHoyJDB2/C36fJBGAIiDsoXOaH82U+uom5vDtxK7viPxWBkNEWkGwtYe8B7nDWTg==" algorithmName="SHA-512" password="CC35"/>
  <autoFilter ref="C89:K113"/>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132</v>
      </c>
    </row>
    <row r="3" hidden="1" s="1" customFormat="1" ht="6.96" customHeight="1">
      <c r="B3" s="136"/>
      <c r="C3" s="137"/>
      <c r="D3" s="137"/>
      <c r="E3" s="137"/>
      <c r="F3" s="137"/>
      <c r="G3" s="137"/>
      <c r="H3" s="137"/>
      <c r="I3" s="137"/>
      <c r="J3" s="137"/>
      <c r="K3" s="137"/>
      <c r="L3" s="17"/>
      <c r="AT3" s="14" t="s">
        <v>84</v>
      </c>
    </row>
    <row r="4" hidden="1" s="1" customFormat="1" ht="24.96" customHeight="1">
      <c r="B4" s="17"/>
      <c r="D4" s="138" t="s">
        <v>147</v>
      </c>
      <c r="L4" s="17"/>
      <c r="M4" s="139" t="s">
        <v>10</v>
      </c>
      <c r="AT4" s="14" t="s">
        <v>4</v>
      </c>
    </row>
    <row r="5" hidden="1" s="1" customFormat="1" ht="6.96" customHeight="1">
      <c r="B5" s="17"/>
      <c r="L5" s="17"/>
    </row>
    <row r="6" hidden="1" s="1" customFormat="1" ht="12" customHeight="1">
      <c r="B6" s="17"/>
      <c r="D6" s="140" t="s">
        <v>17</v>
      </c>
      <c r="L6" s="17"/>
    </row>
    <row r="7" hidden="1" s="1" customFormat="1" ht="16.5" customHeight="1">
      <c r="B7" s="17"/>
      <c r="E7" s="141" t="str">
        <f>'Rekapitulace stavby'!K6</f>
        <v>Oprava SZZ žst. Liteň na trati Zadní Třebáň - Lochovice</v>
      </c>
      <c r="F7" s="140"/>
      <c r="G7" s="140"/>
      <c r="H7" s="140"/>
      <c r="L7" s="17"/>
    </row>
    <row r="8" hidden="1" s="1" customFormat="1" ht="12" customHeight="1">
      <c r="B8" s="17"/>
      <c r="D8" s="140" t="s">
        <v>148</v>
      </c>
      <c r="L8" s="17"/>
    </row>
    <row r="9" hidden="1" s="2" customFormat="1" ht="16.5" customHeight="1">
      <c r="A9" s="35"/>
      <c r="B9" s="41"/>
      <c r="C9" s="35"/>
      <c r="D9" s="35"/>
      <c r="E9" s="141" t="s">
        <v>1350</v>
      </c>
      <c r="F9" s="35"/>
      <c r="G9" s="35"/>
      <c r="H9" s="35"/>
      <c r="I9" s="35"/>
      <c r="J9" s="35"/>
      <c r="K9" s="35"/>
      <c r="L9" s="142"/>
      <c r="S9" s="35"/>
      <c r="T9" s="35"/>
      <c r="U9" s="35"/>
      <c r="V9" s="35"/>
      <c r="W9" s="35"/>
      <c r="X9" s="35"/>
      <c r="Y9" s="35"/>
      <c r="Z9" s="35"/>
      <c r="AA9" s="35"/>
      <c r="AB9" s="35"/>
      <c r="AC9" s="35"/>
      <c r="AD9" s="35"/>
      <c r="AE9" s="35"/>
    </row>
    <row r="10" hidden="1" s="2" customFormat="1" ht="12" customHeight="1">
      <c r="A10" s="35"/>
      <c r="B10" s="41"/>
      <c r="C10" s="35"/>
      <c r="D10" s="140" t="s">
        <v>150</v>
      </c>
      <c r="E10" s="35"/>
      <c r="F10" s="35"/>
      <c r="G10" s="35"/>
      <c r="H10" s="35"/>
      <c r="I10" s="35"/>
      <c r="J10" s="35"/>
      <c r="K10" s="35"/>
      <c r="L10" s="142"/>
      <c r="S10" s="35"/>
      <c r="T10" s="35"/>
      <c r="U10" s="35"/>
      <c r="V10" s="35"/>
      <c r="W10" s="35"/>
      <c r="X10" s="35"/>
      <c r="Y10" s="35"/>
      <c r="Z10" s="35"/>
      <c r="AA10" s="35"/>
      <c r="AB10" s="35"/>
      <c r="AC10" s="35"/>
      <c r="AD10" s="35"/>
      <c r="AE10" s="35"/>
    </row>
    <row r="11" hidden="1" s="2" customFormat="1" ht="16.5" customHeight="1">
      <c r="A11" s="35"/>
      <c r="B11" s="41"/>
      <c r="C11" s="35"/>
      <c r="D11" s="35"/>
      <c r="E11" s="143" t="s">
        <v>1532</v>
      </c>
      <c r="F11" s="35"/>
      <c r="G11" s="35"/>
      <c r="H11" s="35"/>
      <c r="I11" s="35"/>
      <c r="J11" s="35"/>
      <c r="K11" s="35"/>
      <c r="L11" s="142"/>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142"/>
      <c r="S12" s="35"/>
      <c r="T12" s="35"/>
      <c r="U12" s="35"/>
      <c r="V12" s="35"/>
      <c r="W12" s="35"/>
      <c r="X12" s="35"/>
      <c r="Y12" s="35"/>
      <c r="Z12" s="35"/>
      <c r="AA12" s="35"/>
      <c r="AB12" s="35"/>
      <c r="AC12" s="35"/>
      <c r="AD12" s="35"/>
      <c r="AE12" s="35"/>
    </row>
    <row r="13" hidden="1" s="2" customFormat="1" ht="12" customHeight="1">
      <c r="A13" s="35"/>
      <c r="B13" s="41"/>
      <c r="C13" s="35"/>
      <c r="D13" s="140" t="s">
        <v>19</v>
      </c>
      <c r="E13" s="35"/>
      <c r="F13" s="130" t="s">
        <v>20</v>
      </c>
      <c r="G13" s="35"/>
      <c r="H13" s="35"/>
      <c r="I13" s="140" t="s">
        <v>21</v>
      </c>
      <c r="J13" s="130" t="s">
        <v>20</v>
      </c>
      <c r="K13" s="35"/>
      <c r="L13" s="142"/>
      <c r="S13" s="35"/>
      <c r="T13" s="35"/>
      <c r="U13" s="35"/>
      <c r="V13" s="35"/>
      <c r="W13" s="35"/>
      <c r="X13" s="35"/>
      <c r="Y13" s="35"/>
      <c r="Z13" s="35"/>
      <c r="AA13" s="35"/>
      <c r="AB13" s="35"/>
      <c r="AC13" s="35"/>
      <c r="AD13" s="35"/>
      <c r="AE13" s="35"/>
    </row>
    <row r="14" hidden="1" s="2" customFormat="1" ht="12" customHeight="1">
      <c r="A14" s="35"/>
      <c r="B14" s="41"/>
      <c r="C14" s="35"/>
      <c r="D14" s="140" t="s">
        <v>23</v>
      </c>
      <c r="E14" s="35"/>
      <c r="F14" s="130" t="s">
        <v>24</v>
      </c>
      <c r="G14" s="35"/>
      <c r="H14" s="35"/>
      <c r="I14" s="140" t="s">
        <v>25</v>
      </c>
      <c r="J14" s="144" t="str">
        <f>'Rekapitulace stavby'!AN8</f>
        <v>28. 5. 2021</v>
      </c>
      <c r="K14" s="35"/>
      <c r="L14" s="142"/>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142"/>
      <c r="S15" s="35"/>
      <c r="T15" s="35"/>
      <c r="U15" s="35"/>
      <c r="V15" s="35"/>
      <c r="W15" s="35"/>
      <c r="X15" s="35"/>
      <c r="Y15" s="35"/>
      <c r="Z15" s="35"/>
      <c r="AA15" s="35"/>
      <c r="AB15" s="35"/>
      <c r="AC15" s="35"/>
      <c r="AD15" s="35"/>
      <c r="AE15" s="35"/>
    </row>
    <row r="16" hidden="1" s="2" customFormat="1" ht="12" customHeight="1">
      <c r="A16" s="35"/>
      <c r="B16" s="41"/>
      <c r="C16" s="35"/>
      <c r="D16" s="140" t="s">
        <v>29</v>
      </c>
      <c r="E16" s="35"/>
      <c r="F16" s="35"/>
      <c r="G16" s="35"/>
      <c r="H16" s="35"/>
      <c r="I16" s="140" t="s">
        <v>30</v>
      </c>
      <c r="J16" s="130" t="s">
        <v>20</v>
      </c>
      <c r="K16" s="35"/>
      <c r="L16" s="142"/>
      <c r="S16" s="35"/>
      <c r="T16" s="35"/>
      <c r="U16" s="35"/>
      <c r="V16" s="35"/>
      <c r="W16" s="35"/>
      <c r="X16" s="35"/>
      <c r="Y16" s="35"/>
      <c r="Z16" s="35"/>
      <c r="AA16" s="35"/>
      <c r="AB16" s="35"/>
      <c r="AC16" s="35"/>
      <c r="AD16" s="35"/>
      <c r="AE16" s="35"/>
    </row>
    <row r="17" hidden="1" s="2" customFormat="1" ht="18" customHeight="1">
      <c r="A17" s="35"/>
      <c r="B17" s="41"/>
      <c r="C17" s="35"/>
      <c r="D17" s="35"/>
      <c r="E17" s="130" t="s">
        <v>31</v>
      </c>
      <c r="F17" s="35"/>
      <c r="G17" s="35"/>
      <c r="H17" s="35"/>
      <c r="I17" s="140" t="s">
        <v>32</v>
      </c>
      <c r="J17" s="130" t="s">
        <v>20</v>
      </c>
      <c r="K17" s="35"/>
      <c r="L17" s="142"/>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142"/>
      <c r="S18" s="35"/>
      <c r="T18" s="35"/>
      <c r="U18" s="35"/>
      <c r="V18" s="35"/>
      <c r="W18" s="35"/>
      <c r="X18" s="35"/>
      <c r="Y18" s="35"/>
      <c r="Z18" s="35"/>
      <c r="AA18" s="35"/>
      <c r="AB18" s="35"/>
      <c r="AC18" s="35"/>
      <c r="AD18" s="35"/>
      <c r="AE18" s="35"/>
    </row>
    <row r="19" hidden="1" s="2" customFormat="1" ht="12" customHeight="1">
      <c r="A19" s="35"/>
      <c r="B19" s="41"/>
      <c r="C19" s="35"/>
      <c r="D19" s="140" t="s">
        <v>33</v>
      </c>
      <c r="E19" s="35"/>
      <c r="F19" s="35"/>
      <c r="G19" s="35"/>
      <c r="H19" s="35"/>
      <c r="I19" s="140" t="s">
        <v>30</v>
      </c>
      <c r="J19" s="30" t="str">
        <f>'Rekapitulace stavby'!AN13</f>
        <v>Vyplň údaj</v>
      </c>
      <c r="K19" s="35"/>
      <c r="L19" s="142"/>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0" t="s">
        <v>32</v>
      </c>
      <c r="J20" s="30" t="str">
        <f>'Rekapitulace stavby'!AN14</f>
        <v>Vyplň údaj</v>
      </c>
      <c r="K20" s="35"/>
      <c r="L20" s="142"/>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142"/>
      <c r="S21" s="35"/>
      <c r="T21" s="35"/>
      <c r="U21" s="35"/>
      <c r="V21" s="35"/>
      <c r="W21" s="35"/>
      <c r="X21" s="35"/>
      <c r="Y21" s="35"/>
      <c r="Z21" s="35"/>
      <c r="AA21" s="35"/>
      <c r="AB21" s="35"/>
      <c r="AC21" s="35"/>
      <c r="AD21" s="35"/>
      <c r="AE21" s="35"/>
    </row>
    <row r="22" hidden="1" s="2" customFormat="1" ht="12" customHeight="1">
      <c r="A22" s="35"/>
      <c r="B22" s="41"/>
      <c r="C22" s="35"/>
      <c r="D22" s="140" t="s">
        <v>35</v>
      </c>
      <c r="E22" s="35"/>
      <c r="F22" s="35"/>
      <c r="G22" s="35"/>
      <c r="H22" s="35"/>
      <c r="I22" s="140" t="s">
        <v>30</v>
      </c>
      <c r="J22" s="130" t="s">
        <v>20</v>
      </c>
      <c r="K22" s="35"/>
      <c r="L22" s="142"/>
      <c r="S22" s="35"/>
      <c r="T22" s="35"/>
      <c r="U22" s="35"/>
      <c r="V22" s="35"/>
      <c r="W22" s="35"/>
      <c r="X22" s="35"/>
      <c r="Y22" s="35"/>
      <c r="Z22" s="35"/>
      <c r="AA22" s="35"/>
      <c r="AB22" s="35"/>
      <c r="AC22" s="35"/>
      <c r="AD22" s="35"/>
      <c r="AE22" s="35"/>
    </row>
    <row r="23" hidden="1" s="2" customFormat="1" ht="18" customHeight="1">
      <c r="A23" s="35"/>
      <c r="B23" s="41"/>
      <c r="C23" s="35"/>
      <c r="D23" s="35"/>
      <c r="E23" s="130" t="s">
        <v>36</v>
      </c>
      <c r="F23" s="35"/>
      <c r="G23" s="35"/>
      <c r="H23" s="35"/>
      <c r="I23" s="140" t="s">
        <v>32</v>
      </c>
      <c r="J23" s="130" t="s">
        <v>20</v>
      </c>
      <c r="K23" s="35"/>
      <c r="L23" s="142"/>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142"/>
      <c r="S24" s="35"/>
      <c r="T24" s="35"/>
      <c r="U24" s="35"/>
      <c r="V24" s="35"/>
      <c r="W24" s="35"/>
      <c r="X24" s="35"/>
      <c r="Y24" s="35"/>
      <c r="Z24" s="35"/>
      <c r="AA24" s="35"/>
      <c r="AB24" s="35"/>
      <c r="AC24" s="35"/>
      <c r="AD24" s="35"/>
      <c r="AE24" s="35"/>
    </row>
    <row r="25" hidden="1" s="2" customFormat="1" ht="12" customHeight="1">
      <c r="A25" s="35"/>
      <c r="B25" s="41"/>
      <c r="C25" s="35"/>
      <c r="D25" s="140" t="s">
        <v>38</v>
      </c>
      <c r="E25" s="35"/>
      <c r="F25" s="35"/>
      <c r="G25" s="35"/>
      <c r="H25" s="35"/>
      <c r="I25" s="140" t="s">
        <v>30</v>
      </c>
      <c r="J25" s="130" t="s">
        <v>20</v>
      </c>
      <c r="K25" s="35"/>
      <c r="L25" s="142"/>
      <c r="S25" s="35"/>
      <c r="T25" s="35"/>
      <c r="U25" s="35"/>
      <c r="V25" s="35"/>
      <c r="W25" s="35"/>
      <c r="X25" s="35"/>
      <c r="Y25" s="35"/>
      <c r="Z25" s="35"/>
      <c r="AA25" s="35"/>
      <c r="AB25" s="35"/>
      <c r="AC25" s="35"/>
      <c r="AD25" s="35"/>
      <c r="AE25" s="35"/>
    </row>
    <row r="26" hidden="1" s="2" customFormat="1" ht="18" customHeight="1">
      <c r="A26" s="35"/>
      <c r="B26" s="41"/>
      <c r="C26" s="35"/>
      <c r="D26" s="35"/>
      <c r="E26" s="130" t="s">
        <v>39</v>
      </c>
      <c r="F26" s="35"/>
      <c r="G26" s="35"/>
      <c r="H26" s="35"/>
      <c r="I26" s="140" t="s">
        <v>32</v>
      </c>
      <c r="J26" s="130" t="s">
        <v>20</v>
      </c>
      <c r="K26" s="35"/>
      <c r="L26" s="142"/>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142"/>
      <c r="S27" s="35"/>
      <c r="T27" s="35"/>
      <c r="U27" s="35"/>
      <c r="V27" s="35"/>
      <c r="W27" s="35"/>
      <c r="X27" s="35"/>
      <c r="Y27" s="35"/>
      <c r="Z27" s="35"/>
      <c r="AA27" s="35"/>
      <c r="AB27" s="35"/>
      <c r="AC27" s="35"/>
      <c r="AD27" s="35"/>
      <c r="AE27" s="35"/>
    </row>
    <row r="28" hidden="1" s="2" customFormat="1" ht="12" customHeight="1">
      <c r="A28" s="35"/>
      <c r="B28" s="41"/>
      <c r="C28" s="35"/>
      <c r="D28" s="140" t="s">
        <v>40</v>
      </c>
      <c r="E28" s="35"/>
      <c r="F28" s="35"/>
      <c r="G28" s="35"/>
      <c r="H28" s="35"/>
      <c r="I28" s="35"/>
      <c r="J28" s="35"/>
      <c r="K28" s="35"/>
      <c r="L28" s="142"/>
      <c r="S28" s="35"/>
      <c r="T28" s="35"/>
      <c r="U28" s="35"/>
      <c r="V28" s="35"/>
      <c r="W28" s="35"/>
      <c r="X28" s="35"/>
      <c r="Y28" s="35"/>
      <c r="Z28" s="35"/>
      <c r="AA28" s="35"/>
      <c r="AB28" s="35"/>
      <c r="AC28" s="35"/>
      <c r="AD28" s="35"/>
      <c r="AE28" s="35"/>
    </row>
    <row r="29" hidden="1" s="8" customFormat="1" ht="83.25" customHeight="1">
      <c r="A29" s="145"/>
      <c r="B29" s="146"/>
      <c r="C29" s="145"/>
      <c r="D29" s="145"/>
      <c r="E29" s="147" t="s">
        <v>41</v>
      </c>
      <c r="F29" s="147"/>
      <c r="G29" s="147"/>
      <c r="H29" s="147"/>
      <c r="I29" s="145"/>
      <c r="J29" s="145"/>
      <c r="K29" s="145"/>
      <c r="L29" s="148"/>
      <c r="S29" s="145"/>
      <c r="T29" s="145"/>
      <c r="U29" s="145"/>
      <c r="V29" s="145"/>
      <c r="W29" s="145"/>
      <c r="X29" s="145"/>
      <c r="Y29" s="145"/>
      <c r="Z29" s="145"/>
      <c r="AA29" s="145"/>
      <c r="AB29" s="145"/>
      <c r="AC29" s="145"/>
      <c r="AD29" s="145"/>
      <c r="AE29" s="145"/>
    </row>
    <row r="30" hidden="1" s="2" customFormat="1" ht="6.96" customHeight="1">
      <c r="A30" s="35"/>
      <c r="B30" s="41"/>
      <c r="C30" s="35"/>
      <c r="D30" s="35"/>
      <c r="E30" s="35"/>
      <c r="F30" s="35"/>
      <c r="G30" s="35"/>
      <c r="H30" s="35"/>
      <c r="I30" s="35"/>
      <c r="J30" s="35"/>
      <c r="K30" s="35"/>
      <c r="L30" s="142"/>
      <c r="S30" s="35"/>
      <c r="T30" s="35"/>
      <c r="U30" s="35"/>
      <c r="V30" s="35"/>
      <c r="W30" s="35"/>
      <c r="X30" s="35"/>
      <c r="Y30" s="35"/>
      <c r="Z30" s="35"/>
      <c r="AA30" s="35"/>
      <c r="AB30" s="35"/>
      <c r="AC30" s="35"/>
      <c r="AD30" s="35"/>
      <c r="AE30" s="35"/>
    </row>
    <row r="31" hidden="1" s="2" customFormat="1" ht="6.96" customHeight="1">
      <c r="A31" s="35"/>
      <c r="B31" s="41"/>
      <c r="C31" s="35"/>
      <c r="D31" s="149"/>
      <c r="E31" s="149"/>
      <c r="F31" s="149"/>
      <c r="G31" s="149"/>
      <c r="H31" s="149"/>
      <c r="I31" s="149"/>
      <c r="J31" s="149"/>
      <c r="K31" s="149"/>
      <c r="L31" s="142"/>
      <c r="S31" s="35"/>
      <c r="T31" s="35"/>
      <c r="U31" s="35"/>
      <c r="V31" s="35"/>
      <c r="W31" s="35"/>
      <c r="X31" s="35"/>
      <c r="Y31" s="35"/>
      <c r="Z31" s="35"/>
      <c r="AA31" s="35"/>
      <c r="AB31" s="35"/>
      <c r="AC31" s="35"/>
      <c r="AD31" s="35"/>
      <c r="AE31" s="35"/>
    </row>
    <row r="32" hidden="1" s="2" customFormat="1" ht="25.44" customHeight="1">
      <c r="A32" s="35"/>
      <c r="B32" s="41"/>
      <c r="C32" s="35"/>
      <c r="D32" s="150" t="s">
        <v>42</v>
      </c>
      <c r="E32" s="35"/>
      <c r="F32" s="35"/>
      <c r="G32" s="35"/>
      <c r="H32" s="35"/>
      <c r="I32" s="35"/>
      <c r="J32" s="151">
        <f>ROUND(J87, 2)</f>
        <v>0</v>
      </c>
      <c r="K32" s="35"/>
      <c r="L32" s="142"/>
      <c r="S32" s="35"/>
      <c r="T32" s="35"/>
      <c r="U32" s="35"/>
      <c r="V32" s="35"/>
      <c r="W32" s="35"/>
      <c r="X32" s="35"/>
      <c r="Y32" s="35"/>
      <c r="Z32" s="35"/>
      <c r="AA32" s="35"/>
      <c r="AB32" s="35"/>
      <c r="AC32" s="35"/>
      <c r="AD32" s="35"/>
      <c r="AE32" s="35"/>
    </row>
    <row r="33" hidden="1" s="2" customFormat="1" ht="6.96" customHeight="1">
      <c r="A33" s="35"/>
      <c r="B33" s="41"/>
      <c r="C33" s="35"/>
      <c r="D33" s="149"/>
      <c r="E33" s="149"/>
      <c r="F33" s="149"/>
      <c r="G33" s="149"/>
      <c r="H33" s="149"/>
      <c r="I33" s="149"/>
      <c r="J33" s="149"/>
      <c r="K33" s="149"/>
      <c r="L33" s="142"/>
      <c r="S33" s="35"/>
      <c r="T33" s="35"/>
      <c r="U33" s="35"/>
      <c r="V33" s="35"/>
      <c r="W33" s="35"/>
      <c r="X33" s="35"/>
      <c r="Y33" s="35"/>
      <c r="Z33" s="35"/>
      <c r="AA33" s="35"/>
      <c r="AB33" s="35"/>
      <c r="AC33" s="35"/>
      <c r="AD33" s="35"/>
      <c r="AE33" s="35"/>
    </row>
    <row r="34" hidden="1" s="2" customFormat="1" ht="14.4" customHeight="1">
      <c r="A34" s="35"/>
      <c r="B34" s="41"/>
      <c r="C34" s="35"/>
      <c r="D34" s="35"/>
      <c r="E34" s="35"/>
      <c r="F34" s="152" t="s">
        <v>44</v>
      </c>
      <c r="G34" s="35"/>
      <c r="H34" s="35"/>
      <c r="I34" s="152" t="s">
        <v>43</v>
      </c>
      <c r="J34" s="152" t="s">
        <v>45</v>
      </c>
      <c r="K34" s="35"/>
      <c r="L34" s="142"/>
      <c r="S34" s="35"/>
      <c r="T34" s="35"/>
      <c r="U34" s="35"/>
      <c r="V34" s="35"/>
      <c r="W34" s="35"/>
      <c r="X34" s="35"/>
      <c r="Y34" s="35"/>
      <c r="Z34" s="35"/>
      <c r="AA34" s="35"/>
      <c r="AB34" s="35"/>
      <c r="AC34" s="35"/>
      <c r="AD34" s="35"/>
      <c r="AE34" s="35"/>
    </row>
    <row r="35" hidden="1" s="2" customFormat="1" ht="14.4" customHeight="1">
      <c r="A35" s="35"/>
      <c r="B35" s="41"/>
      <c r="C35" s="35"/>
      <c r="D35" s="153" t="s">
        <v>46</v>
      </c>
      <c r="E35" s="140" t="s">
        <v>47</v>
      </c>
      <c r="F35" s="154">
        <f>ROUND((SUM(BE87:BE97)),  2)</f>
        <v>0</v>
      </c>
      <c r="G35" s="35"/>
      <c r="H35" s="35"/>
      <c r="I35" s="155">
        <v>0.20999999999999999</v>
      </c>
      <c r="J35" s="154">
        <f>ROUND(((SUM(BE87:BE97))*I35),  2)</f>
        <v>0</v>
      </c>
      <c r="K35" s="35"/>
      <c r="L35" s="142"/>
      <c r="S35" s="35"/>
      <c r="T35" s="35"/>
      <c r="U35" s="35"/>
      <c r="V35" s="35"/>
      <c r="W35" s="35"/>
      <c r="X35" s="35"/>
      <c r="Y35" s="35"/>
      <c r="Z35" s="35"/>
      <c r="AA35" s="35"/>
      <c r="AB35" s="35"/>
      <c r="AC35" s="35"/>
      <c r="AD35" s="35"/>
      <c r="AE35" s="35"/>
    </row>
    <row r="36" hidden="1" s="2" customFormat="1" ht="14.4" customHeight="1">
      <c r="A36" s="35"/>
      <c r="B36" s="41"/>
      <c r="C36" s="35"/>
      <c r="D36" s="35"/>
      <c r="E36" s="140" t="s">
        <v>48</v>
      </c>
      <c r="F36" s="154">
        <f>ROUND((SUM(BF87:BF97)),  2)</f>
        <v>0</v>
      </c>
      <c r="G36" s="35"/>
      <c r="H36" s="35"/>
      <c r="I36" s="155">
        <v>0.14999999999999999</v>
      </c>
      <c r="J36" s="154">
        <f>ROUND(((SUM(BF87:BF97))*I36),  2)</f>
        <v>0</v>
      </c>
      <c r="K36" s="35"/>
      <c r="L36" s="142"/>
      <c r="S36" s="35"/>
      <c r="T36" s="35"/>
      <c r="U36" s="35"/>
      <c r="V36" s="35"/>
      <c r="W36" s="35"/>
      <c r="X36" s="35"/>
      <c r="Y36" s="35"/>
      <c r="Z36" s="35"/>
      <c r="AA36" s="35"/>
      <c r="AB36" s="35"/>
      <c r="AC36" s="35"/>
      <c r="AD36" s="35"/>
      <c r="AE36" s="35"/>
    </row>
    <row r="37" hidden="1" s="2" customFormat="1" ht="14.4" customHeight="1">
      <c r="A37" s="35"/>
      <c r="B37" s="41"/>
      <c r="C37" s="35"/>
      <c r="D37" s="35"/>
      <c r="E37" s="140" t="s">
        <v>49</v>
      </c>
      <c r="F37" s="154">
        <f>ROUND((SUM(BG87:BG97)),  2)</f>
        <v>0</v>
      </c>
      <c r="G37" s="35"/>
      <c r="H37" s="35"/>
      <c r="I37" s="155">
        <v>0.20999999999999999</v>
      </c>
      <c r="J37" s="154">
        <f>0</f>
        <v>0</v>
      </c>
      <c r="K37" s="35"/>
      <c r="L37" s="142"/>
      <c r="S37" s="35"/>
      <c r="T37" s="35"/>
      <c r="U37" s="35"/>
      <c r="V37" s="35"/>
      <c r="W37" s="35"/>
      <c r="X37" s="35"/>
      <c r="Y37" s="35"/>
      <c r="Z37" s="35"/>
      <c r="AA37" s="35"/>
      <c r="AB37" s="35"/>
      <c r="AC37" s="35"/>
      <c r="AD37" s="35"/>
      <c r="AE37" s="35"/>
    </row>
    <row r="38" hidden="1" s="2" customFormat="1" ht="14.4" customHeight="1">
      <c r="A38" s="35"/>
      <c r="B38" s="41"/>
      <c r="C38" s="35"/>
      <c r="D38" s="35"/>
      <c r="E38" s="140" t="s">
        <v>50</v>
      </c>
      <c r="F38" s="154">
        <f>ROUND((SUM(BH87:BH97)),  2)</f>
        <v>0</v>
      </c>
      <c r="G38" s="35"/>
      <c r="H38" s="35"/>
      <c r="I38" s="155">
        <v>0.14999999999999999</v>
      </c>
      <c r="J38" s="154">
        <f>0</f>
        <v>0</v>
      </c>
      <c r="K38" s="35"/>
      <c r="L38" s="142"/>
      <c r="S38" s="35"/>
      <c r="T38" s="35"/>
      <c r="U38" s="35"/>
      <c r="V38" s="35"/>
      <c r="W38" s="35"/>
      <c r="X38" s="35"/>
      <c r="Y38" s="35"/>
      <c r="Z38" s="35"/>
      <c r="AA38" s="35"/>
      <c r="AB38" s="35"/>
      <c r="AC38" s="35"/>
      <c r="AD38" s="35"/>
      <c r="AE38" s="35"/>
    </row>
    <row r="39" hidden="1" s="2" customFormat="1" ht="14.4" customHeight="1">
      <c r="A39" s="35"/>
      <c r="B39" s="41"/>
      <c r="C39" s="35"/>
      <c r="D39" s="35"/>
      <c r="E39" s="140" t="s">
        <v>51</v>
      </c>
      <c r="F39" s="154">
        <f>ROUND((SUM(BI87:BI97)),  2)</f>
        <v>0</v>
      </c>
      <c r="G39" s="35"/>
      <c r="H39" s="35"/>
      <c r="I39" s="155">
        <v>0</v>
      </c>
      <c r="J39" s="154">
        <f>0</f>
        <v>0</v>
      </c>
      <c r="K39" s="35"/>
      <c r="L39" s="142"/>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142"/>
      <c r="S40" s="35"/>
      <c r="T40" s="35"/>
      <c r="U40" s="35"/>
      <c r="V40" s="35"/>
      <c r="W40" s="35"/>
      <c r="X40" s="35"/>
      <c r="Y40" s="35"/>
      <c r="Z40" s="35"/>
      <c r="AA40" s="35"/>
      <c r="AB40" s="35"/>
      <c r="AC40" s="35"/>
      <c r="AD40" s="35"/>
      <c r="AE40" s="35"/>
    </row>
    <row r="41" hidden="1" s="2" customFormat="1" ht="25.44" customHeight="1">
      <c r="A41" s="35"/>
      <c r="B41" s="41"/>
      <c r="C41" s="156"/>
      <c r="D41" s="157" t="s">
        <v>52</v>
      </c>
      <c r="E41" s="158"/>
      <c r="F41" s="158"/>
      <c r="G41" s="159" t="s">
        <v>53</v>
      </c>
      <c r="H41" s="160" t="s">
        <v>54</v>
      </c>
      <c r="I41" s="158"/>
      <c r="J41" s="161">
        <f>SUM(J32:J39)</f>
        <v>0</v>
      </c>
      <c r="K41" s="162"/>
      <c r="L41" s="142"/>
      <c r="S41" s="35"/>
      <c r="T41" s="35"/>
      <c r="U41" s="35"/>
      <c r="V41" s="35"/>
      <c r="W41" s="35"/>
      <c r="X41" s="35"/>
      <c r="Y41" s="35"/>
      <c r="Z41" s="35"/>
      <c r="AA41" s="35"/>
      <c r="AB41" s="35"/>
      <c r="AC41" s="35"/>
      <c r="AD41" s="35"/>
      <c r="AE41" s="35"/>
    </row>
    <row r="42" hidden="1" s="2" customFormat="1" ht="14.4" customHeight="1">
      <c r="A42" s="35"/>
      <c r="B42" s="163"/>
      <c r="C42" s="164"/>
      <c r="D42" s="164"/>
      <c r="E42" s="164"/>
      <c r="F42" s="164"/>
      <c r="G42" s="164"/>
      <c r="H42" s="164"/>
      <c r="I42" s="164"/>
      <c r="J42" s="164"/>
      <c r="K42" s="164"/>
      <c r="L42" s="142"/>
      <c r="S42" s="35"/>
      <c r="T42" s="35"/>
      <c r="U42" s="35"/>
      <c r="V42" s="35"/>
      <c r="W42" s="35"/>
      <c r="X42" s="35"/>
      <c r="Y42" s="35"/>
      <c r="Z42" s="35"/>
      <c r="AA42" s="35"/>
      <c r="AB42" s="35"/>
      <c r="AC42" s="35"/>
      <c r="AD42" s="35"/>
      <c r="AE42" s="35"/>
    </row>
    <row r="43" hidden="1"/>
    <row r="44" hidden="1"/>
    <row r="45" hidden="1"/>
    <row r="46" s="2" customFormat="1" ht="6.96" customHeight="1">
      <c r="A46" s="35"/>
      <c r="B46" s="165"/>
      <c r="C46" s="166"/>
      <c r="D46" s="166"/>
      <c r="E46" s="166"/>
      <c r="F46" s="166"/>
      <c r="G46" s="166"/>
      <c r="H46" s="166"/>
      <c r="I46" s="166"/>
      <c r="J46" s="166"/>
      <c r="K46" s="166"/>
      <c r="L46" s="142"/>
      <c r="S46" s="35"/>
      <c r="T46" s="35"/>
      <c r="U46" s="35"/>
      <c r="V46" s="35"/>
      <c r="W46" s="35"/>
      <c r="X46" s="35"/>
      <c r="Y46" s="35"/>
      <c r="Z46" s="35"/>
      <c r="AA46" s="35"/>
      <c r="AB46" s="35"/>
      <c r="AC46" s="35"/>
      <c r="AD46" s="35"/>
      <c r="AE46" s="35"/>
    </row>
    <row r="47" s="2" customFormat="1" ht="24.96" customHeight="1">
      <c r="A47" s="35"/>
      <c r="B47" s="36"/>
      <c r="C47" s="20" t="s">
        <v>152</v>
      </c>
      <c r="D47" s="37"/>
      <c r="E47" s="37"/>
      <c r="F47" s="37"/>
      <c r="G47" s="37"/>
      <c r="H47" s="37"/>
      <c r="I47" s="37"/>
      <c r="J47" s="37"/>
      <c r="K47" s="37"/>
      <c r="L47" s="142"/>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2"/>
      <c r="S48" s="35"/>
      <c r="T48" s="35"/>
      <c r="U48" s="35"/>
      <c r="V48" s="35"/>
      <c r="W48" s="35"/>
      <c r="X48" s="35"/>
      <c r="Y48" s="35"/>
      <c r="Z48" s="35"/>
      <c r="AA48" s="35"/>
      <c r="AB48" s="35"/>
      <c r="AC48" s="35"/>
      <c r="AD48" s="35"/>
      <c r="AE48" s="35"/>
    </row>
    <row r="49" s="2" customFormat="1" ht="12" customHeight="1">
      <c r="A49" s="35"/>
      <c r="B49" s="36"/>
      <c r="C49" s="29" t="s">
        <v>17</v>
      </c>
      <c r="D49" s="37"/>
      <c r="E49" s="37"/>
      <c r="F49" s="37"/>
      <c r="G49" s="37"/>
      <c r="H49" s="37"/>
      <c r="I49" s="37"/>
      <c r="J49" s="37"/>
      <c r="K49" s="37"/>
      <c r="L49" s="142"/>
      <c r="S49" s="35"/>
      <c r="T49" s="35"/>
      <c r="U49" s="35"/>
      <c r="V49" s="35"/>
      <c r="W49" s="35"/>
      <c r="X49" s="35"/>
      <c r="Y49" s="35"/>
      <c r="Z49" s="35"/>
      <c r="AA49" s="35"/>
      <c r="AB49" s="35"/>
      <c r="AC49" s="35"/>
      <c r="AD49" s="35"/>
      <c r="AE49" s="35"/>
    </row>
    <row r="50" s="2" customFormat="1" ht="16.5" customHeight="1">
      <c r="A50" s="35"/>
      <c r="B50" s="36"/>
      <c r="C50" s="37"/>
      <c r="D50" s="37"/>
      <c r="E50" s="167" t="str">
        <f>E7</f>
        <v>Oprava SZZ žst. Liteň na trati Zadní Třebáň - Lochovice</v>
      </c>
      <c r="F50" s="29"/>
      <c r="G50" s="29"/>
      <c r="H50" s="29"/>
      <c r="I50" s="37"/>
      <c r="J50" s="37"/>
      <c r="K50" s="37"/>
      <c r="L50" s="142"/>
      <c r="S50" s="35"/>
      <c r="T50" s="35"/>
      <c r="U50" s="35"/>
      <c r="V50" s="35"/>
      <c r="W50" s="35"/>
      <c r="X50" s="35"/>
      <c r="Y50" s="35"/>
      <c r="Z50" s="35"/>
      <c r="AA50" s="35"/>
      <c r="AB50" s="35"/>
      <c r="AC50" s="35"/>
      <c r="AD50" s="35"/>
      <c r="AE50" s="35"/>
    </row>
    <row r="51" s="1" customFormat="1" ht="12" customHeight="1">
      <c r="B51" s="18"/>
      <c r="C51" s="29" t="s">
        <v>148</v>
      </c>
      <c r="D51" s="19"/>
      <c r="E51" s="19"/>
      <c r="F51" s="19"/>
      <c r="G51" s="19"/>
      <c r="H51" s="19"/>
      <c r="I51" s="19"/>
      <c r="J51" s="19"/>
      <c r="K51" s="19"/>
      <c r="L51" s="17"/>
    </row>
    <row r="52" s="2" customFormat="1" ht="16.5" customHeight="1">
      <c r="A52" s="35"/>
      <c r="B52" s="36"/>
      <c r="C52" s="37"/>
      <c r="D52" s="37"/>
      <c r="E52" s="167" t="s">
        <v>1350</v>
      </c>
      <c r="F52" s="37"/>
      <c r="G52" s="37"/>
      <c r="H52" s="37"/>
      <c r="I52" s="37"/>
      <c r="J52" s="37"/>
      <c r="K52" s="37"/>
      <c r="L52" s="142"/>
      <c r="S52" s="35"/>
      <c r="T52" s="35"/>
      <c r="U52" s="35"/>
      <c r="V52" s="35"/>
      <c r="W52" s="35"/>
      <c r="X52" s="35"/>
      <c r="Y52" s="35"/>
      <c r="Z52" s="35"/>
      <c r="AA52" s="35"/>
      <c r="AB52" s="35"/>
      <c r="AC52" s="35"/>
      <c r="AD52" s="35"/>
      <c r="AE52" s="35"/>
    </row>
    <row r="53" s="2" customFormat="1" ht="12" customHeight="1">
      <c r="A53" s="35"/>
      <c r="B53" s="36"/>
      <c r="C53" s="29" t="s">
        <v>150</v>
      </c>
      <c r="D53" s="37"/>
      <c r="E53" s="37"/>
      <c r="F53" s="37"/>
      <c r="G53" s="37"/>
      <c r="H53" s="37"/>
      <c r="I53" s="37"/>
      <c r="J53" s="37"/>
      <c r="K53" s="37"/>
      <c r="L53" s="142"/>
      <c r="S53" s="35"/>
      <c r="T53" s="35"/>
      <c r="U53" s="35"/>
      <c r="V53" s="35"/>
      <c r="W53" s="35"/>
      <c r="X53" s="35"/>
      <c r="Y53" s="35"/>
      <c r="Z53" s="35"/>
      <c r="AA53" s="35"/>
      <c r="AB53" s="35"/>
      <c r="AC53" s="35"/>
      <c r="AD53" s="35"/>
      <c r="AE53" s="35"/>
    </row>
    <row r="54" s="2" customFormat="1" ht="16.5" customHeight="1">
      <c r="A54" s="35"/>
      <c r="B54" s="36"/>
      <c r="C54" s="37"/>
      <c r="D54" s="37"/>
      <c r="E54" s="66" t="str">
        <f>E11</f>
        <v>03 - VRN (databáze ÚRS)</v>
      </c>
      <c r="F54" s="37"/>
      <c r="G54" s="37"/>
      <c r="H54" s="37"/>
      <c r="I54" s="37"/>
      <c r="J54" s="37"/>
      <c r="K54" s="37"/>
      <c r="L54" s="142"/>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2"/>
      <c r="S55" s="35"/>
      <c r="T55" s="35"/>
      <c r="U55" s="35"/>
      <c r="V55" s="35"/>
      <c r="W55" s="35"/>
      <c r="X55" s="35"/>
      <c r="Y55" s="35"/>
      <c r="Z55" s="35"/>
      <c r="AA55" s="35"/>
      <c r="AB55" s="35"/>
      <c r="AC55" s="35"/>
      <c r="AD55" s="35"/>
      <c r="AE55" s="35"/>
    </row>
    <row r="56" s="2" customFormat="1" ht="12" customHeight="1">
      <c r="A56" s="35"/>
      <c r="B56" s="36"/>
      <c r="C56" s="29" t="s">
        <v>23</v>
      </c>
      <c r="D56" s="37"/>
      <c r="E56" s="37"/>
      <c r="F56" s="24" t="str">
        <f>F14</f>
        <v>Liteň</v>
      </c>
      <c r="G56" s="37"/>
      <c r="H56" s="37"/>
      <c r="I56" s="29" t="s">
        <v>25</v>
      </c>
      <c r="J56" s="69" t="str">
        <f>IF(J14="","",J14)</f>
        <v>28. 5. 2021</v>
      </c>
      <c r="K56" s="37"/>
      <c r="L56" s="142"/>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2"/>
      <c r="S57" s="35"/>
      <c r="T57" s="35"/>
      <c r="U57" s="35"/>
      <c r="V57" s="35"/>
      <c r="W57" s="35"/>
      <c r="X57" s="35"/>
      <c r="Y57" s="35"/>
      <c r="Z57" s="35"/>
      <c r="AA57" s="35"/>
      <c r="AB57" s="35"/>
      <c r="AC57" s="35"/>
      <c r="AD57" s="35"/>
      <c r="AE57" s="35"/>
    </row>
    <row r="58" s="2" customFormat="1" ht="15.15" customHeight="1">
      <c r="A58" s="35"/>
      <c r="B58" s="36"/>
      <c r="C58" s="29" t="s">
        <v>29</v>
      </c>
      <c r="D58" s="37"/>
      <c r="E58" s="37"/>
      <c r="F58" s="24" t="str">
        <f>E17</f>
        <v>Jiří Kejkula</v>
      </c>
      <c r="G58" s="37"/>
      <c r="H58" s="37"/>
      <c r="I58" s="29" t="s">
        <v>35</v>
      </c>
      <c r="J58" s="33" t="str">
        <f>E23</f>
        <v>První SaZ Plzeň a.s.</v>
      </c>
      <c r="K58" s="37"/>
      <c r="L58" s="142"/>
      <c r="S58" s="35"/>
      <c r="T58" s="35"/>
      <c r="U58" s="35"/>
      <c r="V58" s="35"/>
      <c r="W58" s="35"/>
      <c r="X58" s="35"/>
      <c r="Y58" s="35"/>
      <c r="Z58" s="35"/>
      <c r="AA58" s="35"/>
      <c r="AB58" s="35"/>
      <c r="AC58" s="35"/>
      <c r="AD58" s="35"/>
      <c r="AE58" s="35"/>
    </row>
    <row r="59" s="2" customFormat="1" ht="15.15" customHeight="1">
      <c r="A59" s="35"/>
      <c r="B59" s="36"/>
      <c r="C59" s="29" t="s">
        <v>33</v>
      </c>
      <c r="D59" s="37"/>
      <c r="E59" s="37"/>
      <c r="F59" s="24" t="str">
        <f>IF(E20="","",E20)</f>
        <v>Vyplň údaj</v>
      </c>
      <c r="G59" s="37"/>
      <c r="H59" s="37"/>
      <c r="I59" s="29" t="s">
        <v>38</v>
      </c>
      <c r="J59" s="33" t="str">
        <f>E26</f>
        <v xml:space="preserve"> Zdeněk Hron</v>
      </c>
      <c r="K59" s="37"/>
      <c r="L59" s="142"/>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2"/>
      <c r="S60" s="35"/>
      <c r="T60" s="35"/>
      <c r="U60" s="35"/>
      <c r="V60" s="35"/>
      <c r="W60" s="35"/>
      <c r="X60" s="35"/>
      <c r="Y60" s="35"/>
      <c r="Z60" s="35"/>
      <c r="AA60" s="35"/>
      <c r="AB60" s="35"/>
      <c r="AC60" s="35"/>
      <c r="AD60" s="35"/>
      <c r="AE60" s="35"/>
    </row>
    <row r="61" s="2" customFormat="1" ht="29.28" customHeight="1">
      <c r="A61" s="35"/>
      <c r="B61" s="36"/>
      <c r="C61" s="168" t="s">
        <v>153</v>
      </c>
      <c r="D61" s="169"/>
      <c r="E61" s="169"/>
      <c r="F61" s="169"/>
      <c r="G61" s="169"/>
      <c r="H61" s="169"/>
      <c r="I61" s="169"/>
      <c r="J61" s="170" t="s">
        <v>154</v>
      </c>
      <c r="K61" s="169"/>
      <c r="L61" s="142"/>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2"/>
      <c r="S62" s="35"/>
      <c r="T62" s="35"/>
      <c r="U62" s="35"/>
      <c r="V62" s="35"/>
      <c r="W62" s="35"/>
      <c r="X62" s="35"/>
      <c r="Y62" s="35"/>
      <c r="Z62" s="35"/>
      <c r="AA62" s="35"/>
      <c r="AB62" s="35"/>
      <c r="AC62" s="35"/>
      <c r="AD62" s="35"/>
      <c r="AE62" s="35"/>
    </row>
    <row r="63" s="2" customFormat="1" ht="22.8" customHeight="1">
      <c r="A63" s="35"/>
      <c r="B63" s="36"/>
      <c r="C63" s="171" t="s">
        <v>74</v>
      </c>
      <c r="D63" s="37"/>
      <c r="E63" s="37"/>
      <c r="F63" s="37"/>
      <c r="G63" s="37"/>
      <c r="H63" s="37"/>
      <c r="I63" s="37"/>
      <c r="J63" s="99">
        <f>J87</f>
        <v>0</v>
      </c>
      <c r="K63" s="37"/>
      <c r="L63" s="142"/>
      <c r="S63" s="35"/>
      <c r="T63" s="35"/>
      <c r="U63" s="35"/>
      <c r="V63" s="35"/>
      <c r="W63" s="35"/>
      <c r="X63" s="35"/>
      <c r="Y63" s="35"/>
      <c r="Z63" s="35"/>
      <c r="AA63" s="35"/>
      <c r="AB63" s="35"/>
      <c r="AC63" s="35"/>
      <c r="AD63" s="35"/>
      <c r="AE63" s="35"/>
      <c r="AU63" s="14" t="s">
        <v>155</v>
      </c>
    </row>
    <row r="64" s="9" customFormat="1" ht="24.96" customHeight="1">
      <c r="A64" s="9"/>
      <c r="B64" s="172"/>
      <c r="C64" s="173"/>
      <c r="D64" s="174" t="s">
        <v>1533</v>
      </c>
      <c r="E64" s="175"/>
      <c r="F64" s="175"/>
      <c r="G64" s="175"/>
      <c r="H64" s="175"/>
      <c r="I64" s="175"/>
      <c r="J64" s="176">
        <f>J94</f>
        <v>0</v>
      </c>
      <c r="K64" s="173"/>
      <c r="L64" s="177"/>
      <c r="S64" s="9"/>
      <c r="T64" s="9"/>
      <c r="U64" s="9"/>
      <c r="V64" s="9"/>
      <c r="W64" s="9"/>
      <c r="X64" s="9"/>
      <c r="Y64" s="9"/>
      <c r="Z64" s="9"/>
      <c r="AA64" s="9"/>
      <c r="AB64" s="9"/>
      <c r="AC64" s="9"/>
      <c r="AD64" s="9"/>
      <c r="AE64" s="9"/>
    </row>
    <row r="65" s="12" customFormat="1" ht="19.92" customHeight="1">
      <c r="A65" s="12"/>
      <c r="B65" s="243"/>
      <c r="C65" s="122"/>
      <c r="D65" s="244" t="s">
        <v>1534</v>
      </c>
      <c r="E65" s="245"/>
      <c r="F65" s="245"/>
      <c r="G65" s="245"/>
      <c r="H65" s="245"/>
      <c r="I65" s="245"/>
      <c r="J65" s="246">
        <f>J95</f>
        <v>0</v>
      </c>
      <c r="K65" s="122"/>
      <c r="L65" s="247"/>
      <c r="S65" s="12"/>
      <c r="T65" s="12"/>
      <c r="U65" s="12"/>
      <c r="V65" s="12"/>
      <c r="W65" s="12"/>
      <c r="X65" s="12"/>
      <c r="Y65" s="12"/>
      <c r="Z65" s="12"/>
      <c r="AA65" s="12"/>
      <c r="AB65" s="12"/>
      <c r="AC65" s="12"/>
      <c r="AD65" s="12"/>
      <c r="AE65" s="12"/>
    </row>
    <row r="66" s="2" customFormat="1" ht="21.84" customHeight="1">
      <c r="A66" s="35"/>
      <c r="B66" s="36"/>
      <c r="C66" s="37"/>
      <c r="D66" s="37"/>
      <c r="E66" s="37"/>
      <c r="F66" s="37"/>
      <c r="G66" s="37"/>
      <c r="H66" s="37"/>
      <c r="I66" s="37"/>
      <c r="J66" s="37"/>
      <c r="K66" s="37"/>
      <c r="L66" s="142"/>
      <c r="S66" s="35"/>
      <c r="T66" s="35"/>
      <c r="U66" s="35"/>
      <c r="V66" s="35"/>
      <c r="W66" s="35"/>
      <c r="X66" s="35"/>
      <c r="Y66" s="35"/>
      <c r="Z66" s="35"/>
      <c r="AA66" s="35"/>
      <c r="AB66" s="35"/>
      <c r="AC66" s="35"/>
      <c r="AD66" s="35"/>
      <c r="AE66" s="35"/>
    </row>
    <row r="67" s="2" customFormat="1" ht="6.96" customHeight="1">
      <c r="A67" s="35"/>
      <c r="B67" s="56"/>
      <c r="C67" s="57"/>
      <c r="D67" s="57"/>
      <c r="E67" s="57"/>
      <c r="F67" s="57"/>
      <c r="G67" s="57"/>
      <c r="H67" s="57"/>
      <c r="I67" s="57"/>
      <c r="J67" s="57"/>
      <c r="K67" s="57"/>
      <c r="L67" s="142"/>
      <c r="S67" s="35"/>
      <c r="T67" s="35"/>
      <c r="U67" s="35"/>
      <c r="V67" s="35"/>
      <c r="W67" s="35"/>
      <c r="X67" s="35"/>
      <c r="Y67" s="35"/>
      <c r="Z67" s="35"/>
      <c r="AA67" s="35"/>
      <c r="AB67" s="35"/>
      <c r="AC67" s="35"/>
      <c r="AD67" s="35"/>
      <c r="AE67" s="35"/>
    </row>
    <row r="71" s="2" customFormat="1" ht="6.96" customHeight="1">
      <c r="A71" s="35"/>
      <c r="B71" s="58"/>
      <c r="C71" s="59"/>
      <c r="D71" s="59"/>
      <c r="E71" s="59"/>
      <c r="F71" s="59"/>
      <c r="G71" s="59"/>
      <c r="H71" s="59"/>
      <c r="I71" s="59"/>
      <c r="J71" s="59"/>
      <c r="K71" s="59"/>
      <c r="L71" s="142"/>
      <c r="S71" s="35"/>
      <c r="T71" s="35"/>
      <c r="U71" s="35"/>
      <c r="V71" s="35"/>
      <c r="W71" s="35"/>
      <c r="X71" s="35"/>
      <c r="Y71" s="35"/>
      <c r="Z71" s="35"/>
      <c r="AA71" s="35"/>
      <c r="AB71" s="35"/>
      <c r="AC71" s="35"/>
      <c r="AD71" s="35"/>
      <c r="AE71" s="35"/>
    </row>
    <row r="72" s="2" customFormat="1" ht="24.96" customHeight="1">
      <c r="A72" s="35"/>
      <c r="B72" s="36"/>
      <c r="C72" s="20" t="s">
        <v>158</v>
      </c>
      <c r="D72" s="37"/>
      <c r="E72" s="37"/>
      <c r="F72" s="37"/>
      <c r="G72" s="37"/>
      <c r="H72" s="37"/>
      <c r="I72" s="37"/>
      <c r="J72" s="37"/>
      <c r="K72" s="37"/>
      <c r="L72" s="142"/>
      <c r="S72" s="35"/>
      <c r="T72" s="35"/>
      <c r="U72" s="35"/>
      <c r="V72" s="35"/>
      <c r="W72" s="35"/>
      <c r="X72" s="35"/>
      <c r="Y72" s="35"/>
      <c r="Z72" s="35"/>
      <c r="AA72" s="35"/>
      <c r="AB72" s="35"/>
      <c r="AC72" s="35"/>
      <c r="AD72" s="35"/>
      <c r="AE72" s="35"/>
    </row>
    <row r="73" s="2" customFormat="1" ht="6.96" customHeight="1">
      <c r="A73" s="35"/>
      <c r="B73" s="36"/>
      <c r="C73" s="37"/>
      <c r="D73" s="37"/>
      <c r="E73" s="37"/>
      <c r="F73" s="37"/>
      <c r="G73" s="37"/>
      <c r="H73" s="37"/>
      <c r="I73" s="37"/>
      <c r="J73" s="37"/>
      <c r="K73" s="37"/>
      <c r="L73" s="142"/>
      <c r="S73" s="35"/>
      <c r="T73" s="35"/>
      <c r="U73" s="35"/>
      <c r="V73" s="35"/>
      <c r="W73" s="35"/>
      <c r="X73" s="35"/>
      <c r="Y73" s="35"/>
      <c r="Z73" s="35"/>
      <c r="AA73" s="35"/>
      <c r="AB73" s="35"/>
      <c r="AC73" s="35"/>
      <c r="AD73" s="35"/>
      <c r="AE73" s="35"/>
    </row>
    <row r="74" s="2" customFormat="1" ht="12" customHeight="1">
      <c r="A74" s="35"/>
      <c r="B74" s="36"/>
      <c r="C74" s="29" t="s">
        <v>17</v>
      </c>
      <c r="D74" s="37"/>
      <c r="E74" s="37"/>
      <c r="F74" s="37"/>
      <c r="G74" s="37"/>
      <c r="H74" s="37"/>
      <c r="I74" s="37"/>
      <c r="J74" s="37"/>
      <c r="K74" s="37"/>
      <c r="L74" s="142"/>
      <c r="S74" s="35"/>
      <c r="T74" s="35"/>
      <c r="U74" s="35"/>
      <c r="V74" s="35"/>
      <c r="W74" s="35"/>
      <c r="X74" s="35"/>
      <c r="Y74" s="35"/>
      <c r="Z74" s="35"/>
      <c r="AA74" s="35"/>
      <c r="AB74" s="35"/>
      <c r="AC74" s="35"/>
      <c r="AD74" s="35"/>
      <c r="AE74" s="35"/>
    </row>
    <row r="75" s="2" customFormat="1" ht="16.5" customHeight="1">
      <c r="A75" s="35"/>
      <c r="B75" s="36"/>
      <c r="C75" s="37"/>
      <c r="D75" s="37"/>
      <c r="E75" s="167" t="str">
        <f>E7</f>
        <v>Oprava SZZ žst. Liteň na trati Zadní Třebáň - Lochovice</v>
      </c>
      <c r="F75" s="29"/>
      <c r="G75" s="29"/>
      <c r="H75" s="29"/>
      <c r="I75" s="37"/>
      <c r="J75" s="37"/>
      <c r="K75" s="37"/>
      <c r="L75" s="142"/>
      <c r="S75" s="35"/>
      <c r="T75" s="35"/>
      <c r="U75" s="35"/>
      <c r="V75" s="35"/>
      <c r="W75" s="35"/>
      <c r="X75" s="35"/>
      <c r="Y75" s="35"/>
      <c r="Z75" s="35"/>
      <c r="AA75" s="35"/>
      <c r="AB75" s="35"/>
      <c r="AC75" s="35"/>
      <c r="AD75" s="35"/>
      <c r="AE75" s="35"/>
    </row>
    <row r="76" s="1" customFormat="1" ht="12" customHeight="1">
      <c r="B76" s="18"/>
      <c r="C76" s="29" t="s">
        <v>148</v>
      </c>
      <c r="D76" s="19"/>
      <c r="E76" s="19"/>
      <c r="F76" s="19"/>
      <c r="G76" s="19"/>
      <c r="H76" s="19"/>
      <c r="I76" s="19"/>
      <c r="J76" s="19"/>
      <c r="K76" s="19"/>
      <c r="L76" s="17"/>
    </row>
    <row r="77" s="2" customFormat="1" ht="16.5" customHeight="1">
      <c r="A77" s="35"/>
      <c r="B77" s="36"/>
      <c r="C77" s="37"/>
      <c r="D77" s="37"/>
      <c r="E77" s="167" t="s">
        <v>1350</v>
      </c>
      <c r="F77" s="37"/>
      <c r="G77" s="37"/>
      <c r="H77" s="37"/>
      <c r="I77" s="37"/>
      <c r="J77" s="37"/>
      <c r="K77" s="37"/>
      <c r="L77" s="142"/>
      <c r="S77" s="35"/>
      <c r="T77" s="35"/>
      <c r="U77" s="35"/>
      <c r="V77" s="35"/>
      <c r="W77" s="35"/>
      <c r="X77" s="35"/>
      <c r="Y77" s="35"/>
      <c r="Z77" s="35"/>
      <c r="AA77" s="35"/>
      <c r="AB77" s="35"/>
      <c r="AC77" s="35"/>
      <c r="AD77" s="35"/>
      <c r="AE77" s="35"/>
    </row>
    <row r="78" s="2" customFormat="1" ht="12" customHeight="1">
      <c r="A78" s="35"/>
      <c r="B78" s="36"/>
      <c r="C78" s="29" t="s">
        <v>150</v>
      </c>
      <c r="D78" s="37"/>
      <c r="E78" s="37"/>
      <c r="F78" s="37"/>
      <c r="G78" s="37"/>
      <c r="H78" s="37"/>
      <c r="I78" s="37"/>
      <c r="J78" s="37"/>
      <c r="K78" s="37"/>
      <c r="L78" s="142"/>
      <c r="S78" s="35"/>
      <c r="T78" s="35"/>
      <c r="U78" s="35"/>
      <c r="V78" s="35"/>
      <c r="W78" s="35"/>
      <c r="X78" s="35"/>
      <c r="Y78" s="35"/>
      <c r="Z78" s="35"/>
      <c r="AA78" s="35"/>
      <c r="AB78" s="35"/>
      <c r="AC78" s="35"/>
      <c r="AD78" s="35"/>
      <c r="AE78" s="35"/>
    </row>
    <row r="79" s="2" customFormat="1" ht="16.5" customHeight="1">
      <c r="A79" s="35"/>
      <c r="B79" s="36"/>
      <c r="C79" s="37"/>
      <c r="D79" s="37"/>
      <c r="E79" s="66" t="str">
        <f>E11</f>
        <v>03 - VRN (databáze ÚRS)</v>
      </c>
      <c r="F79" s="37"/>
      <c r="G79" s="37"/>
      <c r="H79" s="37"/>
      <c r="I79" s="37"/>
      <c r="J79" s="37"/>
      <c r="K79" s="37"/>
      <c r="L79" s="142"/>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2"/>
      <c r="S80" s="35"/>
      <c r="T80" s="35"/>
      <c r="U80" s="35"/>
      <c r="V80" s="35"/>
      <c r="W80" s="35"/>
      <c r="X80" s="35"/>
      <c r="Y80" s="35"/>
      <c r="Z80" s="35"/>
      <c r="AA80" s="35"/>
      <c r="AB80" s="35"/>
      <c r="AC80" s="35"/>
      <c r="AD80" s="35"/>
      <c r="AE80" s="35"/>
    </row>
    <row r="81" s="2" customFormat="1" ht="12" customHeight="1">
      <c r="A81" s="35"/>
      <c r="B81" s="36"/>
      <c r="C81" s="29" t="s">
        <v>23</v>
      </c>
      <c r="D81" s="37"/>
      <c r="E81" s="37"/>
      <c r="F81" s="24" t="str">
        <f>F14</f>
        <v>Liteň</v>
      </c>
      <c r="G81" s="37"/>
      <c r="H81" s="37"/>
      <c r="I81" s="29" t="s">
        <v>25</v>
      </c>
      <c r="J81" s="69" t="str">
        <f>IF(J14="","",J14)</f>
        <v>28. 5. 2021</v>
      </c>
      <c r="K81" s="37"/>
      <c r="L81" s="142"/>
      <c r="S81" s="35"/>
      <c r="T81" s="35"/>
      <c r="U81" s="35"/>
      <c r="V81" s="35"/>
      <c r="W81" s="35"/>
      <c r="X81" s="35"/>
      <c r="Y81" s="35"/>
      <c r="Z81" s="35"/>
      <c r="AA81" s="35"/>
      <c r="AB81" s="35"/>
      <c r="AC81" s="35"/>
      <c r="AD81" s="35"/>
      <c r="AE81" s="35"/>
    </row>
    <row r="82" s="2" customFormat="1" ht="6.96" customHeight="1">
      <c r="A82" s="35"/>
      <c r="B82" s="36"/>
      <c r="C82" s="37"/>
      <c r="D82" s="37"/>
      <c r="E82" s="37"/>
      <c r="F82" s="37"/>
      <c r="G82" s="37"/>
      <c r="H82" s="37"/>
      <c r="I82" s="37"/>
      <c r="J82" s="37"/>
      <c r="K82" s="37"/>
      <c r="L82" s="142"/>
      <c r="S82" s="35"/>
      <c r="T82" s="35"/>
      <c r="U82" s="35"/>
      <c r="V82" s="35"/>
      <c r="W82" s="35"/>
      <c r="X82" s="35"/>
      <c r="Y82" s="35"/>
      <c r="Z82" s="35"/>
      <c r="AA82" s="35"/>
      <c r="AB82" s="35"/>
      <c r="AC82" s="35"/>
      <c r="AD82" s="35"/>
      <c r="AE82" s="35"/>
    </row>
    <row r="83" s="2" customFormat="1" ht="15.15" customHeight="1">
      <c r="A83" s="35"/>
      <c r="B83" s="36"/>
      <c r="C83" s="29" t="s">
        <v>29</v>
      </c>
      <c r="D83" s="37"/>
      <c r="E83" s="37"/>
      <c r="F83" s="24" t="str">
        <f>E17</f>
        <v>Jiří Kejkula</v>
      </c>
      <c r="G83" s="37"/>
      <c r="H83" s="37"/>
      <c r="I83" s="29" t="s">
        <v>35</v>
      </c>
      <c r="J83" s="33" t="str">
        <f>E23</f>
        <v>První SaZ Plzeň a.s.</v>
      </c>
      <c r="K83" s="37"/>
      <c r="L83" s="142"/>
      <c r="S83" s="35"/>
      <c r="T83" s="35"/>
      <c r="U83" s="35"/>
      <c r="V83" s="35"/>
      <c r="W83" s="35"/>
      <c r="X83" s="35"/>
      <c r="Y83" s="35"/>
      <c r="Z83" s="35"/>
      <c r="AA83" s="35"/>
      <c r="AB83" s="35"/>
      <c r="AC83" s="35"/>
      <c r="AD83" s="35"/>
      <c r="AE83" s="35"/>
    </row>
    <row r="84" s="2" customFormat="1" ht="15.15" customHeight="1">
      <c r="A84" s="35"/>
      <c r="B84" s="36"/>
      <c r="C84" s="29" t="s">
        <v>33</v>
      </c>
      <c r="D84" s="37"/>
      <c r="E84" s="37"/>
      <c r="F84" s="24" t="str">
        <f>IF(E20="","",E20)</f>
        <v>Vyplň údaj</v>
      </c>
      <c r="G84" s="37"/>
      <c r="H84" s="37"/>
      <c r="I84" s="29" t="s">
        <v>38</v>
      </c>
      <c r="J84" s="33" t="str">
        <f>E26</f>
        <v xml:space="preserve"> Zdeněk Hron</v>
      </c>
      <c r="K84" s="37"/>
      <c r="L84" s="142"/>
      <c r="S84" s="35"/>
      <c r="T84" s="35"/>
      <c r="U84" s="35"/>
      <c r="V84" s="35"/>
      <c r="W84" s="35"/>
      <c r="X84" s="35"/>
      <c r="Y84" s="35"/>
      <c r="Z84" s="35"/>
      <c r="AA84" s="35"/>
      <c r="AB84" s="35"/>
      <c r="AC84" s="35"/>
      <c r="AD84" s="35"/>
      <c r="AE84" s="35"/>
    </row>
    <row r="85" s="2" customFormat="1" ht="10.32" customHeight="1">
      <c r="A85" s="35"/>
      <c r="B85" s="36"/>
      <c r="C85" s="37"/>
      <c r="D85" s="37"/>
      <c r="E85" s="37"/>
      <c r="F85" s="37"/>
      <c r="G85" s="37"/>
      <c r="H85" s="37"/>
      <c r="I85" s="37"/>
      <c r="J85" s="37"/>
      <c r="K85" s="37"/>
      <c r="L85" s="142"/>
      <c r="S85" s="35"/>
      <c r="T85" s="35"/>
      <c r="U85" s="35"/>
      <c r="V85" s="35"/>
      <c r="W85" s="35"/>
      <c r="X85" s="35"/>
      <c r="Y85" s="35"/>
      <c r="Z85" s="35"/>
      <c r="AA85" s="35"/>
      <c r="AB85" s="35"/>
      <c r="AC85" s="35"/>
      <c r="AD85" s="35"/>
      <c r="AE85" s="35"/>
    </row>
    <row r="86" s="10" customFormat="1" ht="29.28" customHeight="1">
      <c r="A86" s="178"/>
      <c r="B86" s="179"/>
      <c r="C86" s="180" t="s">
        <v>159</v>
      </c>
      <c r="D86" s="181" t="s">
        <v>61</v>
      </c>
      <c r="E86" s="181" t="s">
        <v>57</v>
      </c>
      <c r="F86" s="181" t="s">
        <v>58</v>
      </c>
      <c r="G86" s="181" t="s">
        <v>160</v>
      </c>
      <c r="H86" s="181" t="s">
        <v>161</v>
      </c>
      <c r="I86" s="181" t="s">
        <v>162</v>
      </c>
      <c r="J86" s="182" t="s">
        <v>154</v>
      </c>
      <c r="K86" s="183" t="s">
        <v>163</v>
      </c>
      <c r="L86" s="184"/>
      <c r="M86" s="89" t="s">
        <v>20</v>
      </c>
      <c r="N86" s="90" t="s">
        <v>46</v>
      </c>
      <c r="O86" s="90" t="s">
        <v>164</v>
      </c>
      <c r="P86" s="90" t="s">
        <v>165</v>
      </c>
      <c r="Q86" s="90" t="s">
        <v>166</v>
      </c>
      <c r="R86" s="90" t="s">
        <v>167</v>
      </c>
      <c r="S86" s="90" t="s">
        <v>168</v>
      </c>
      <c r="T86" s="91" t="s">
        <v>169</v>
      </c>
      <c r="U86" s="178"/>
      <c r="V86" s="178"/>
      <c r="W86" s="178"/>
      <c r="X86" s="178"/>
      <c r="Y86" s="178"/>
      <c r="Z86" s="178"/>
      <c r="AA86" s="178"/>
      <c r="AB86" s="178"/>
      <c r="AC86" s="178"/>
      <c r="AD86" s="178"/>
      <c r="AE86" s="178"/>
    </row>
    <row r="87" s="2" customFormat="1" ht="22.8" customHeight="1">
      <c r="A87" s="35"/>
      <c r="B87" s="36"/>
      <c r="C87" s="96" t="s">
        <v>170</v>
      </c>
      <c r="D87" s="37"/>
      <c r="E87" s="37"/>
      <c r="F87" s="37"/>
      <c r="G87" s="37"/>
      <c r="H87" s="37"/>
      <c r="I87" s="37"/>
      <c r="J87" s="185">
        <f>BK87</f>
        <v>0</v>
      </c>
      <c r="K87" s="37"/>
      <c r="L87" s="41"/>
      <c r="M87" s="92"/>
      <c r="N87" s="186"/>
      <c r="O87" s="93"/>
      <c r="P87" s="187">
        <f>P88+SUM(P89:P94)</f>
        <v>0</v>
      </c>
      <c r="Q87" s="93"/>
      <c r="R87" s="187">
        <f>R88+SUM(R89:R94)</f>
        <v>0</v>
      </c>
      <c r="S87" s="93"/>
      <c r="T87" s="188">
        <f>T88+SUM(T89:T94)</f>
        <v>0</v>
      </c>
      <c r="U87" s="35"/>
      <c r="V87" s="35"/>
      <c r="W87" s="35"/>
      <c r="X87" s="35"/>
      <c r="Y87" s="35"/>
      <c r="Z87" s="35"/>
      <c r="AA87" s="35"/>
      <c r="AB87" s="35"/>
      <c r="AC87" s="35"/>
      <c r="AD87" s="35"/>
      <c r="AE87" s="35"/>
      <c r="AT87" s="14" t="s">
        <v>75</v>
      </c>
      <c r="AU87" s="14" t="s">
        <v>155</v>
      </c>
      <c r="BK87" s="189">
        <f>BK88+SUM(BK89:BK94)</f>
        <v>0</v>
      </c>
    </row>
    <row r="88" s="2" customFormat="1" ht="16.5" customHeight="1">
      <c r="A88" s="35"/>
      <c r="B88" s="36"/>
      <c r="C88" s="204" t="s">
        <v>22</v>
      </c>
      <c r="D88" s="204" t="s">
        <v>173</v>
      </c>
      <c r="E88" s="205" t="s">
        <v>1535</v>
      </c>
      <c r="F88" s="206" t="s">
        <v>1536</v>
      </c>
      <c r="G88" s="207" t="s">
        <v>1537</v>
      </c>
      <c r="H88" s="208">
        <v>1</v>
      </c>
      <c r="I88" s="209"/>
      <c r="J88" s="210">
        <f>ROUND(I88*H88,2)</f>
        <v>0</v>
      </c>
      <c r="K88" s="211"/>
      <c r="L88" s="41"/>
      <c r="M88" s="212" t="s">
        <v>20</v>
      </c>
      <c r="N88" s="213" t="s">
        <v>47</v>
      </c>
      <c r="O88" s="81"/>
      <c r="P88" s="214">
        <f>O88*H88</f>
        <v>0</v>
      </c>
      <c r="Q88" s="214">
        <v>0</v>
      </c>
      <c r="R88" s="214">
        <f>Q88*H88</f>
        <v>0</v>
      </c>
      <c r="S88" s="214">
        <v>0</v>
      </c>
      <c r="T88" s="215">
        <f>S88*H88</f>
        <v>0</v>
      </c>
      <c r="U88" s="35"/>
      <c r="V88" s="35"/>
      <c r="W88" s="35"/>
      <c r="X88" s="35"/>
      <c r="Y88" s="35"/>
      <c r="Z88" s="35"/>
      <c r="AA88" s="35"/>
      <c r="AB88" s="35"/>
      <c r="AC88" s="35"/>
      <c r="AD88" s="35"/>
      <c r="AE88" s="35"/>
      <c r="AR88" s="216" t="s">
        <v>180</v>
      </c>
      <c r="AT88" s="216" t="s">
        <v>173</v>
      </c>
      <c r="AU88" s="216" t="s">
        <v>76</v>
      </c>
      <c r="AY88" s="14" t="s">
        <v>172</v>
      </c>
      <c r="BE88" s="217">
        <f>IF(N88="základní",J88,0)</f>
        <v>0</v>
      </c>
      <c r="BF88" s="217">
        <f>IF(N88="snížená",J88,0)</f>
        <v>0</v>
      </c>
      <c r="BG88" s="217">
        <f>IF(N88="zákl. přenesená",J88,0)</f>
        <v>0</v>
      </c>
      <c r="BH88" s="217">
        <f>IF(N88="sníž. přenesená",J88,0)</f>
        <v>0</v>
      </c>
      <c r="BI88" s="217">
        <f>IF(N88="nulová",J88,0)</f>
        <v>0</v>
      </c>
      <c r="BJ88" s="14" t="s">
        <v>22</v>
      </c>
      <c r="BK88" s="217">
        <f>ROUND(I88*H88,2)</f>
        <v>0</v>
      </c>
      <c r="BL88" s="14" t="s">
        <v>180</v>
      </c>
      <c r="BM88" s="216" t="s">
        <v>84</v>
      </c>
    </row>
    <row r="89" s="2" customFormat="1" ht="16.5" customHeight="1">
      <c r="A89" s="35"/>
      <c r="B89" s="36"/>
      <c r="C89" s="204" t="s">
        <v>84</v>
      </c>
      <c r="D89" s="204" t="s">
        <v>173</v>
      </c>
      <c r="E89" s="205" t="s">
        <v>1538</v>
      </c>
      <c r="F89" s="206" t="s">
        <v>1539</v>
      </c>
      <c r="G89" s="207" t="s">
        <v>475</v>
      </c>
      <c r="H89" s="242"/>
      <c r="I89" s="209"/>
      <c r="J89" s="210">
        <f>ROUND(I89*H89,2)</f>
        <v>0</v>
      </c>
      <c r="K89" s="211"/>
      <c r="L89" s="41"/>
      <c r="M89" s="212" t="s">
        <v>20</v>
      </c>
      <c r="N89" s="213" t="s">
        <v>47</v>
      </c>
      <c r="O89" s="81"/>
      <c r="P89" s="214">
        <f>O89*H89</f>
        <v>0</v>
      </c>
      <c r="Q89" s="214">
        <v>0</v>
      </c>
      <c r="R89" s="214">
        <f>Q89*H89</f>
        <v>0</v>
      </c>
      <c r="S89" s="214">
        <v>0</v>
      </c>
      <c r="T89" s="215">
        <f>S89*H89</f>
        <v>0</v>
      </c>
      <c r="U89" s="35"/>
      <c r="V89" s="35"/>
      <c r="W89" s="35"/>
      <c r="X89" s="35"/>
      <c r="Y89" s="35"/>
      <c r="Z89" s="35"/>
      <c r="AA89" s="35"/>
      <c r="AB89" s="35"/>
      <c r="AC89" s="35"/>
      <c r="AD89" s="35"/>
      <c r="AE89" s="35"/>
      <c r="AR89" s="216" t="s">
        <v>180</v>
      </c>
      <c r="AT89" s="216" t="s">
        <v>173</v>
      </c>
      <c r="AU89" s="216" t="s">
        <v>76</v>
      </c>
      <c r="AY89" s="14" t="s">
        <v>172</v>
      </c>
      <c r="BE89" s="217">
        <f>IF(N89="základní",J89,0)</f>
        <v>0</v>
      </c>
      <c r="BF89" s="217">
        <f>IF(N89="snížená",J89,0)</f>
        <v>0</v>
      </c>
      <c r="BG89" s="217">
        <f>IF(N89="zákl. přenesená",J89,0)</f>
        <v>0</v>
      </c>
      <c r="BH89" s="217">
        <f>IF(N89="sníž. přenesená",J89,0)</f>
        <v>0</v>
      </c>
      <c r="BI89" s="217">
        <f>IF(N89="nulová",J89,0)</f>
        <v>0</v>
      </c>
      <c r="BJ89" s="14" t="s">
        <v>22</v>
      </c>
      <c r="BK89" s="217">
        <f>ROUND(I89*H89,2)</f>
        <v>0</v>
      </c>
      <c r="BL89" s="14" t="s">
        <v>180</v>
      </c>
      <c r="BM89" s="216" t="s">
        <v>180</v>
      </c>
    </row>
    <row r="90" s="2" customFormat="1" ht="16.5" customHeight="1">
      <c r="A90" s="35"/>
      <c r="B90" s="36"/>
      <c r="C90" s="204" t="s">
        <v>98</v>
      </c>
      <c r="D90" s="204" t="s">
        <v>173</v>
      </c>
      <c r="E90" s="205" t="s">
        <v>1230</v>
      </c>
      <c r="F90" s="206" t="s">
        <v>1231</v>
      </c>
      <c r="G90" s="207" t="s">
        <v>475</v>
      </c>
      <c r="H90" s="242"/>
      <c r="I90" s="209"/>
      <c r="J90" s="210">
        <f>ROUND(I90*H90,2)</f>
        <v>0</v>
      </c>
      <c r="K90" s="211"/>
      <c r="L90" s="41"/>
      <c r="M90" s="212" t="s">
        <v>20</v>
      </c>
      <c r="N90" s="213" t="s">
        <v>47</v>
      </c>
      <c r="O90" s="81"/>
      <c r="P90" s="214">
        <f>O90*H90</f>
        <v>0</v>
      </c>
      <c r="Q90" s="214">
        <v>0</v>
      </c>
      <c r="R90" s="214">
        <f>Q90*H90</f>
        <v>0</v>
      </c>
      <c r="S90" s="214">
        <v>0</v>
      </c>
      <c r="T90" s="215">
        <f>S90*H90</f>
        <v>0</v>
      </c>
      <c r="U90" s="35"/>
      <c r="V90" s="35"/>
      <c r="W90" s="35"/>
      <c r="X90" s="35"/>
      <c r="Y90" s="35"/>
      <c r="Z90" s="35"/>
      <c r="AA90" s="35"/>
      <c r="AB90" s="35"/>
      <c r="AC90" s="35"/>
      <c r="AD90" s="35"/>
      <c r="AE90" s="35"/>
      <c r="AR90" s="216" t="s">
        <v>180</v>
      </c>
      <c r="AT90" s="216" t="s">
        <v>173</v>
      </c>
      <c r="AU90" s="216" t="s">
        <v>76</v>
      </c>
      <c r="AY90" s="14" t="s">
        <v>172</v>
      </c>
      <c r="BE90" s="217">
        <f>IF(N90="základní",J90,0)</f>
        <v>0</v>
      </c>
      <c r="BF90" s="217">
        <f>IF(N90="snížená",J90,0)</f>
        <v>0</v>
      </c>
      <c r="BG90" s="217">
        <f>IF(N90="zákl. přenesená",J90,0)</f>
        <v>0</v>
      </c>
      <c r="BH90" s="217">
        <f>IF(N90="sníž. přenesená",J90,0)</f>
        <v>0</v>
      </c>
      <c r="BI90" s="217">
        <f>IF(N90="nulová",J90,0)</f>
        <v>0</v>
      </c>
      <c r="BJ90" s="14" t="s">
        <v>22</v>
      </c>
      <c r="BK90" s="217">
        <f>ROUND(I90*H90,2)</f>
        <v>0</v>
      </c>
      <c r="BL90" s="14" t="s">
        <v>180</v>
      </c>
      <c r="BM90" s="216" t="s">
        <v>192</v>
      </c>
    </row>
    <row r="91" s="2" customFormat="1" ht="16.5" customHeight="1">
      <c r="A91" s="35"/>
      <c r="B91" s="36"/>
      <c r="C91" s="204" t="s">
        <v>180</v>
      </c>
      <c r="D91" s="204" t="s">
        <v>173</v>
      </c>
      <c r="E91" s="205" t="s">
        <v>1540</v>
      </c>
      <c r="F91" s="206" t="s">
        <v>1541</v>
      </c>
      <c r="G91" s="207" t="s">
        <v>475</v>
      </c>
      <c r="H91" s="242"/>
      <c r="I91" s="209"/>
      <c r="J91" s="210">
        <f>ROUND(I91*H91,2)</f>
        <v>0</v>
      </c>
      <c r="K91" s="211"/>
      <c r="L91" s="41"/>
      <c r="M91" s="212" t="s">
        <v>20</v>
      </c>
      <c r="N91" s="213" t="s">
        <v>47</v>
      </c>
      <c r="O91" s="81"/>
      <c r="P91" s="214">
        <f>O91*H91</f>
        <v>0</v>
      </c>
      <c r="Q91" s="214">
        <v>0</v>
      </c>
      <c r="R91" s="214">
        <f>Q91*H91</f>
        <v>0</v>
      </c>
      <c r="S91" s="214">
        <v>0</v>
      </c>
      <c r="T91" s="215">
        <f>S91*H91</f>
        <v>0</v>
      </c>
      <c r="U91" s="35"/>
      <c r="V91" s="35"/>
      <c r="W91" s="35"/>
      <c r="X91" s="35"/>
      <c r="Y91" s="35"/>
      <c r="Z91" s="35"/>
      <c r="AA91" s="35"/>
      <c r="AB91" s="35"/>
      <c r="AC91" s="35"/>
      <c r="AD91" s="35"/>
      <c r="AE91" s="35"/>
      <c r="AR91" s="216" t="s">
        <v>180</v>
      </c>
      <c r="AT91" s="216" t="s">
        <v>173</v>
      </c>
      <c r="AU91" s="216" t="s">
        <v>76</v>
      </c>
      <c r="AY91" s="14" t="s">
        <v>172</v>
      </c>
      <c r="BE91" s="217">
        <f>IF(N91="základní",J91,0)</f>
        <v>0</v>
      </c>
      <c r="BF91" s="217">
        <f>IF(N91="snížená",J91,0)</f>
        <v>0</v>
      </c>
      <c r="BG91" s="217">
        <f>IF(N91="zákl. přenesená",J91,0)</f>
        <v>0</v>
      </c>
      <c r="BH91" s="217">
        <f>IF(N91="sníž. přenesená",J91,0)</f>
        <v>0</v>
      </c>
      <c r="BI91" s="217">
        <f>IF(N91="nulová",J91,0)</f>
        <v>0</v>
      </c>
      <c r="BJ91" s="14" t="s">
        <v>22</v>
      </c>
      <c r="BK91" s="217">
        <f>ROUND(I91*H91,2)</f>
        <v>0</v>
      </c>
      <c r="BL91" s="14" t="s">
        <v>180</v>
      </c>
      <c r="BM91" s="216" t="s">
        <v>201</v>
      </c>
    </row>
    <row r="92" s="2" customFormat="1" ht="16.5" customHeight="1">
      <c r="A92" s="35"/>
      <c r="B92" s="36"/>
      <c r="C92" s="204" t="s">
        <v>188</v>
      </c>
      <c r="D92" s="204" t="s">
        <v>173</v>
      </c>
      <c r="E92" s="205" t="s">
        <v>1542</v>
      </c>
      <c r="F92" s="206" t="s">
        <v>1543</v>
      </c>
      <c r="G92" s="207" t="s">
        <v>475</v>
      </c>
      <c r="H92" s="242"/>
      <c r="I92" s="209"/>
      <c r="J92" s="210">
        <f>ROUND(I92*H92,2)</f>
        <v>0</v>
      </c>
      <c r="K92" s="211"/>
      <c r="L92" s="41"/>
      <c r="M92" s="212" t="s">
        <v>20</v>
      </c>
      <c r="N92" s="213" t="s">
        <v>47</v>
      </c>
      <c r="O92" s="81"/>
      <c r="P92" s="214">
        <f>O92*H92</f>
        <v>0</v>
      </c>
      <c r="Q92" s="214">
        <v>0</v>
      </c>
      <c r="R92" s="214">
        <f>Q92*H92</f>
        <v>0</v>
      </c>
      <c r="S92" s="214">
        <v>0</v>
      </c>
      <c r="T92" s="215">
        <f>S92*H92</f>
        <v>0</v>
      </c>
      <c r="U92" s="35"/>
      <c r="V92" s="35"/>
      <c r="W92" s="35"/>
      <c r="X92" s="35"/>
      <c r="Y92" s="35"/>
      <c r="Z92" s="35"/>
      <c r="AA92" s="35"/>
      <c r="AB92" s="35"/>
      <c r="AC92" s="35"/>
      <c r="AD92" s="35"/>
      <c r="AE92" s="35"/>
      <c r="AR92" s="216" t="s">
        <v>180</v>
      </c>
      <c r="AT92" s="216" t="s">
        <v>173</v>
      </c>
      <c r="AU92" s="216" t="s">
        <v>76</v>
      </c>
      <c r="AY92" s="14" t="s">
        <v>172</v>
      </c>
      <c r="BE92" s="217">
        <f>IF(N92="základní",J92,0)</f>
        <v>0</v>
      </c>
      <c r="BF92" s="217">
        <f>IF(N92="snížená",J92,0)</f>
        <v>0</v>
      </c>
      <c r="BG92" s="217">
        <f>IF(N92="zákl. přenesená",J92,0)</f>
        <v>0</v>
      </c>
      <c r="BH92" s="217">
        <f>IF(N92="sníž. přenesená",J92,0)</f>
        <v>0</v>
      </c>
      <c r="BI92" s="217">
        <f>IF(N92="nulová",J92,0)</f>
        <v>0</v>
      </c>
      <c r="BJ92" s="14" t="s">
        <v>22</v>
      </c>
      <c r="BK92" s="217">
        <f>ROUND(I92*H92,2)</f>
        <v>0</v>
      </c>
      <c r="BL92" s="14" t="s">
        <v>180</v>
      </c>
      <c r="BM92" s="216" t="s">
        <v>27</v>
      </c>
    </row>
    <row r="93" s="2" customFormat="1" ht="16.5" customHeight="1">
      <c r="A93" s="35"/>
      <c r="B93" s="36"/>
      <c r="C93" s="204" t="s">
        <v>192</v>
      </c>
      <c r="D93" s="204" t="s">
        <v>173</v>
      </c>
      <c r="E93" s="205" t="s">
        <v>1544</v>
      </c>
      <c r="F93" s="206" t="s">
        <v>1545</v>
      </c>
      <c r="G93" s="207" t="s">
        <v>475</v>
      </c>
      <c r="H93" s="242"/>
      <c r="I93" s="209"/>
      <c r="J93" s="210">
        <f>ROUND(I93*H93,2)</f>
        <v>0</v>
      </c>
      <c r="K93" s="211"/>
      <c r="L93" s="41"/>
      <c r="M93" s="212" t="s">
        <v>20</v>
      </c>
      <c r="N93" s="213" t="s">
        <v>47</v>
      </c>
      <c r="O93" s="81"/>
      <c r="P93" s="214">
        <f>O93*H93</f>
        <v>0</v>
      </c>
      <c r="Q93" s="214">
        <v>0</v>
      </c>
      <c r="R93" s="214">
        <f>Q93*H93</f>
        <v>0</v>
      </c>
      <c r="S93" s="214">
        <v>0</v>
      </c>
      <c r="T93" s="215">
        <f>S93*H93</f>
        <v>0</v>
      </c>
      <c r="U93" s="35"/>
      <c r="V93" s="35"/>
      <c r="W93" s="35"/>
      <c r="X93" s="35"/>
      <c r="Y93" s="35"/>
      <c r="Z93" s="35"/>
      <c r="AA93" s="35"/>
      <c r="AB93" s="35"/>
      <c r="AC93" s="35"/>
      <c r="AD93" s="35"/>
      <c r="AE93" s="35"/>
      <c r="AR93" s="216" t="s">
        <v>180</v>
      </c>
      <c r="AT93" s="216" t="s">
        <v>173</v>
      </c>
      <c r="AU93" s="216" t="s">
        <v>76</v>
      </c>
      <c r="AY93" s="14" t="s">
        <v>172</v>
      </c>
      <c r="BE93" s="217">
        <f>IF(N93="základní",J93,0)</f>
        <v>0</v>
      </c>
      <c r="BF93" s="217">
        <f>IF(N93="snížená",J93,0)</f>
        <v>0</v>
      </c>
      <c r="BG93" s="217">
        <f>IF(N93="zákl. přenesená",J93,0)</f>
        <v>0</v>
      </c>
      <c r="BH93" s="217">
        <f>IF(N93="sníž. přenesená",J93,0)</f>
        <v>0</v>
      </c>
      <c r="BI93" s="217">
        <f>IF(N93="nulová",J93,0)</f>
        <v>0</v>
      </c>
      <c r="BJ93" s="14" t="s">
        <v>22</v>
      </c>
      <c r="BK93" s="217">
        <f>ROUND(I93*H93,2)</f>
        <v>0</v>
      </c>
      <c r="BL93" s="14" t="s">
        <v>180</v>
      </c>
      <c r="BM93" s="216" t="s">
        <v>219</v>
      </c>
    </row>
    <row r="94" s="11" customFormat="1" ht="25.92" customHeight="1">
      <c r="A94" s="11"/>
      <c r="B94" s="190"/>
      <c r="C94" s="191"/>
      <c r="D94" s="192" t="s">
        <v>75</v>
      </c>
      <c r="E94" s="193" t="s">
        <v>94</v>
      </c>
      <c r="F94" s="193" t="s">
        <v>1546</v>
      </c>
      <c r="G94" s="191"/>
      <c r="H94" s="191"/>
      <c r="I94" s="194"/>
      <c r="J94" s="195">
        <f>BK94</f>
        <v>0</v>
      </c>
      <c r="K94" s="191"/>
      <c r="L94" s="196"/>
      <c r="M94" s="197"/>
      <c r="N94" s="198"/>
      <c r="O94" s="198"/>
      <c r="P94" s="199">
        <f>P95</f>
        <v>0</v>
      </c>
      <c r="Q94" s="198"/>
      <c r="R94" s="199">
        <f>R95</f>
        <v>0</v>
      </c>
      <c r="S94" s="198"/>
      <c r="T94" s="200">
        <f>T95</f>
        <v>0</v>
      </c>
      <c r="U94" s="11"/>
      <c r="V94" s="11"/>
      <c r="W94" s="11"/>
      <c r="X94" s="11"/>
      <c r="Y94" s="11"/>
      <c r="Z94" s="11"/>
      <c r="AA94" s="11"/>
      <c r="AB94" s="11"/>
      <c r="AC94" s="11"/>
      <c r="AD94" s="11"/>
      <c r="AE94" s="11"/>
      <c r="AR94" s="201" t="s">
        <v>188</v>
      </c>
      <c r="AT94" s="202" t="s">
        <v>75</v>
      </c>
      <c r="AU94" s="202" t="s">
        <v>76</v>
      </c>
      <c r="AY94" s="201" t="s">
        <v>172</v>
      </c>
      <c r="BK94" s="203">
        <f>BK95</f>
        <v>0</v>
      </c>
    </row>
    <row r="95" s="11" customFormat="1" ht="22.8" customHeight="1">
      <c r="A95" s="11"/>
      <c r="B95" s="190"/>
      <c r="C95" s="191"/>
      <c r="D95" s="192" t="s">
        <v>75</v>
      </c>
      <c r="E95" s="248" t="s">
        <v>1547</v>
      </c>
      <c r="F95" s="248" t="s">
        <v>1548</v>
      </c>
      <c r="G95" s="191"/>
      <c r="H95" s="191"/>
      <c r="I95" s="194"/>
      <c r="J95" s="249">
        <f>BK95</f>
        <v>0</v>
      </c>
      <c r="K95" s="191"/>
      <c r="L95" s="196"/>
      <c r="M95" s="197"/>
      <c r="N95" s="198"/>
      <c r="O95" s="198"/>
      <c r="P95" s="199">
        <f>SUM(P96:P97)</f>
        <v>0</v>
      </c>
      <c r="Q95" s="198"/>
      <c r="R95" s="199">
        <f>SUM(R96:R97)</f>
        <v>0</v>
      </c>
      <c r="S95" s="198"/>
      <c r="T95" s="200">
        <f>SUM(T96:T97)</f>
        <v>0</v>
      </c>
      <c r="U95" s="11"/>
      <c r="V95" s="11"/>
      <c r="W95" s="11"/>
      <c r="X95" s="11"/>
      <c r="Y95" s="11"/>
      <c r="Z95" s="11"/>
      <c r="AA95" s="11"/>
      <c r="AB95" s="11"/>
      <c r="AC95" s="11"/>
      <c r="AD95" s="11"/>
      <c r="AE95" s="11"/>
      <c r="AR95" s="201" t="s">
        <v>188</v>
      </c>
      <c r="AT95" s="202" t="s">
        <v>75</v>
      </c>
      <c r="AU95" s="202" t="s">
        <v>22</v>
      </c>
      <c r="AY95" s="201" t="s">
        <v>172</v>
      </c>
      <c r="BK95" s="203">
        <f>SUM(BK96:BK97)</f>
        <v>0</v>
      </c>
    </row>
    <row r="96" s="2" customFormat="1" ht="16.5" customHeight="1">
      <c r="A96" s="35"/>
      <c r="B96" s="36"/>
      <c r="C96" s="204" t="s">
        <v>196</v>
      </c>
      <c r="D96" s="204" t="s">
        <v>173</v>
      </c>
      <c r="E96" s="205" t="s">
        <v>1549</v>
      </c>
      <c r="F96" s="206" t="s">
        <v>1550</v>
      </c>
      <c r="G96" s="207" t="s">
        <v>1537</v>
      </c>
      <c r="H96" s="208">
        <v>1</v>
      </c>
      <c r="I96" s="209"/>
      <c r="J96" s="210">
        <f>ROUND(I96*H96,2)</f>
        <v>0</v>
      </c>
      <c r="K96" s="211"/>
      <c r="L96" s="41"/>
      <c r="M96" s="212" t="s">
        <v>20</v>
      </c>
      <c r="N96" s="213" t="s">
        <v>47</v>
      </c>
      <c r="O96" s="81"/>
      <c r="P96" s="214">
        <f>O96*H96</f>
        <v>0</v>
      </c>
      <c r="Q96" s="214">
        <v>0</v>
      </c>
      <c r="R96" s="214">
        <f>Q96*H96</f>
        <v>0</v>
      </c>
      <c r="S96" s="214">
        <v>0</v>
      </c>
      <c r="T96" s="215">
        <f>S96*H96</f>
        <v>0</v>
      </c>
      <c r="U96" s="35"/>
      <c r="V96" s="35"/>
      <c r="W96" s="35"/>
      <c r="X96" s="35"/>
      <c r="Y96" s="35"/>
      <c r="Z96" s="35"/>
      <c r="AA96" s="35"/>
      <c r="AB96" s="35"/>
      <c r="AC96" s="35"/>
      <c r="AD96" s="35"/>
      <c r="AE96" s="35"/>
      <c r="AR96" s="216" t="s">
        <v>180</v>
      </c>
      <c r="AT96" s="216" t="s">
        <v>173</v>
      </c>
      <c r="AU96" s="216" t="s">
        <v>84</v>
      </c>
      <c r="AY96" s="14" t="s">
        <v>172</v>
      </c>
      <c r="BE96" s="217">
        <f>IF(N96="základní",J96,0)</f>
        <v>0</v>
      </c>
      <c r="BF96" s="217">
        <f>IF(N96="snížená",J96,0)</f>
        <v>0</v>
      </c>
      <c r="BG96" s="217">
        <f>IF(N96="zákl. přenesená",J96,0)</f>
        <v>0</v>
      </c>
      <c r="BH96" s="217">
        <f>IF(N96="sníž. přenesená",J96,0)</f>
        <v>0</v>
      </c>
      <c r="BI96" s="217">
        <f>IF(N96="nulová",J96,0)</f>
        <v>0</v>
      </c>
      <c r="BJ96" s="14" t="s">
        <v>22</v>
      </c>
      <c r="BK96" s="217">
        <f>ROUND(I96*H96,2)</f>
        <v>0</v>
      </c>
      <c r="BL96" s="14" t="s">
        <v>180</v>
      </c>
      <c r="BM96" s="216" t="s">
        <v>228</v>
      </c>
    </row>
    <row r="97" s="2" customFormat="1" ht="16.5" customHeight="1">
      <c r="A97" s="35"/>
      <c r="B97" s="36"/>
      <c r="C97" s="204" t="s">
        <v>201</v>
      </c>
      <c r="D97" s="204" t="s">
        <v>173</v>
      </c>
      <c r="E97" s="205" t="s">
        <v>1551</v>
      </c>
      <c r="F97" s="206" t="s">
        <v>1552</v>
      </c>
      <c r="G97" s="207" t="s">
        <v>1537</v>
      </c>
      <c r="H97" s="208">
        <v>1</v>
      </c>
      <c r="I97" s="209"/>
      <c r="J97" s="210">
        <f>ROUND(I97*H97,2)</f>
        <v>0</v>
      </c>
      <c r="K97" s="211"/>
      <c r="L97" s="41"/>
      <c r="M97" s="229" t="s">
        <v>20</v>
      </c>
      <c r="N97" s="230" t="s">
        <v>47</v>
      </c>
      <c r="O97" s="231"/>
      <c r="P97" s="232">
        <f>O97*H97</f>
        <v>0</v>
      </c>
      <c r="Q97" s="232">
        <v>0</v>
      </c>
      <c r="R97" s="232">
        <f>Q97*H97</f>
        <v>0</v>
      </c>
      <c r="S97" s="232">
        <v>0</v>
      </c>
      <c r="T97" s="233">
        <f>S97*H97</f>
        <v>0</v>
      </c>
      <c r="U97" s="35"/>
      <c r="V97" s="35"/>
      <c r="W97" s="35"/>
      <c r="X97" s="35"/>
      <c r="Y97" s="35"/>
      <c r="Z97" s="35"/>
      <c r="AA97" s="35"/>
      <c r="AB97" s="35"/>
      <c r="AC97" s="35"/>
      <c r="AD97" s="35"/>
      <c r="AE97" s="35"/>
      <c r="AR97" s="216" t="s">
        <v>180</v>
      </c>
      <c r="AT97" s="216" t="s">
        <v>173</v>
      </c>
      <c r="AU97" s="216" t="s">
        <v>84</v>
      </c>
      <c r="AY97" s="14" t="s">
        <v>172</v>
      </c>
      <c r="BE97" s="217">
        <f>IF(N97="základní",J97,0)</f>
        <v>0</v>
      </c>
      <c r="BF97" s="217">
        <f>IF(N97="snížená",J97,0)</f>
        <v>0</v>
      </c>
      <c r="BG97" s="217">
        <f>IF(N97="zákl. přenesená",J97,0)</f>
        <v>0</v>
      </c>
      <c r="BH97" s="217">
        <f>IF(N97="sníž. přenesená",J97,0)</f>
        <v>0</v>
      </c>
      <c r="BI97" s="217">
        <f>IF(N97="nulová",J97,0)</f>
        <v>0</v>
      </c>
      <c r="BJ97" s="14" t="s">
        <v>22</v>
      </c>
      <c r="BK97" s="217">
        <f>ROUND(I97*H97,2)</f>
        <v>0</v>
      </c>
      <c r="BL97" s="14" t="s">
        <v>180</v>
      </c>
      <c r="BM97" s="216" t="s">
        <v>235</v>
      </c>
    </row>
    <row r="98" s="2" customFormat="1" ht="6.96" customHeight="1">
      <c r="A98" s="35"/>
      <c r="B98" s="56"/>
      <c r="C98" s="57"/>
      <c r="D98" s="57"/>
      <c r="E98" s="57"/>
      <c r="F98" s="57"/>
      <c r="G98" s="57"/>
      <c r="H98" s="57"/>
      <c r="I98" s="57"/>
      <c r="J98" s="57"/>
      <c r="K98" s="57"/>
      <c r="L98" s="41"/>
      <c r="M98" s="35"/>
      <c r="O98" s="35"/>
      <c r="P98" s="35"/>
      <c r="Q98" s="35"/>
      <c r="R98" s="35"/>
      <c r="S98" s="35"/>
      <c r="T98" s="35"/>
      <c r="U98" s="35"/>
      <c r="V98" s="35"/>
      <c r="W98" s="35"/>
      <c r="X98" s="35"/>
      <c r="Y98" s="35"/>
      <c r="Z98" s="35"/>
      <c r="AA98" s="35"/>
      <c r="AB98" s="35"/>
      <c r="AC98" s="35"/>
      <c r="AD98" s="35"/>
      <c r="AE98" s="35"/>
    </row>
  </sheetData>
  <sheetProtection sheet="1" autoFilter="0" formatColumns="0" formatRows="0" objects="1" scenarios="1" spinCount="100000" saltValue="bFfdMmqKvs1DFEm5tuvqAhYESIzhRScXvlb6YXAcQHHEO70LnVJHtfr6GEEawEcUzw3HcXvUxua5yleFFMW2gg==" hashValue="xZWN46ws4TZ16q1NkYGxt6RWygwMI4ZoG0GBs/565Y+rcOaBObTJo28LKaP/EiBeBtDbW70WWcYwiKvarqNEqg==" algorithmName="SHA-512" password="CC35"/>
  <autoFilter ref="C86:K97"/>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137</v>
      </c>
    </row>
    <row r="3" hidden="1" s="1" customFormat="1" ht="6.96" customHeight="1">
      <c r="B3" s="136"/>
      <c r="C3" s="137"/>
      <c r="D3" s="137"/>
      <c r="E3" s="137"/>
      <c r="F3" s="137"/>
      <c r="G3" s="137"/>
      <c r="H3" s="137"/>
      <c r="I3" s="137"/>
      <c r="J3" s="137"/>
      <c r="K3" s="137"/>
      <c r="L3" s="17"/>
      <c r="AT3" s="14" t="s">
        <v>84</v>
      </c>
    </row>
    <row r="4" hidden="1" s="1" customFormat="1" ht="24.96" customHeight="1">
      <c r="B4" s="17"/>
      <c r="D4" s="138" t="s">
        <v>147</v>
      </c>
      <c r="L4" s="17"/>
      <c r="M4" s="139" t="s">
        <v>10</v>
      </c>
      <c r="AT4" s="14" t="s">
        <v>4</v>
      </c>
    </row>
    <row r="5" hidden="1" s="1" customFormat="1" ht="6.96" customHeight="1">
      <c r="B5" s="17"/>
      <c r="L5" s="17"/>
    </row>
    <row r="6" hidden="1" s="1" customFormat="1" ht="12" customHeight="1">
      <c r="B6" s="17"/>
      <c r="D6" s="140" t="s">
        <v>17</v>
      </c>
      <c r="L6" s="17"/>
    </row>
    <row r="7" hidden="1" s="1" customFormat="1" ht="16.5" customHeight="1">
      <c r="B7" s="17"/>
      <c r="E7" s="141" t="str">
        <f>'Rekapitulace stavby'!K6</f>
        <v>Oprava SZZ žst. Liteň na trati Zadní Třebáň - Lochovice</v>
      </c>
      <c r="F7" s="140"/>
      <c r="G7" s="140"/>
      <c r="H7" s="140"/>
      <c r="L7" s="17"/>
    </row>
    <row r="8" hidden="1" s="1" customFormat="1" ht="12" customHeight="1">
      <c r="B8" s="17"/>
      <c r="D8" s="140" t="s">
        <v>148</v>
      </c>
      <c r="L8" s="17"/>
    </row>
    <row r="9" hidden="1" s="2" customFormat="1" ht="16.5" customHeight="1">
      <c r="A9" s="35"/>
      <c r="B9" s="41"/>
      <c r="C9" s="35"/>
      <c r="D9" s="35"/>
      <c r="E9" s="141" t="s">
        <v>1553</v>
      </c>
      <c r="F9" s="35"/>
      <c r="G9" s="35"/>
      <c r="H9" s="35"/>
      <c r="I9" s="35"/>
      <c r="J9" s="35"/>
      <c r="K9" s="35"/>
      <c r="L9" s="142"/>
      <c r="S9" s="35"/>
      <c r="T9" s="35"/>
      <c r="U9" s="35"/>
      <c r="V9" s="35"/>
      <c r="W9" s="35"/>
      <c r="X9" s="35"/>
      <c r="Y9" s="35"/>
      <c r="Z9" s="35"/>
      <c r="AA9" s="35"/>
      <c r="AB9" s="35"/>
      <c r="AC9" s="35"/>
      <c r="AD9" s="35"/>
      <c r="AE9" s="35"/>
    </row>
    <row r="10" hidden="1" s="2" customFormat="1" ht="12" customHeight="1">
      <c r="A10" s="35"/>
      <c r="B10" s="41"/>
      <c r="C10" s="35"/>
      <c r="D10" s="140" t="s">
        <v>150</v>
      </c>
      <c r="E10" s="35"/>
      <c r="F10" s="35"/>
      <c r="G10" s="35"/>
      <c r="H10" s="35"/>
      <c r="I10" s="35"/>
      <c r="J10" s="35"/>
      <c r="K10" s="35"/>
      <c r="L10" s="142"/>
      <c r="S10" s="35"/>
      <c r="T10" s="35"/>
      <c r="U10" s="35"/>
      <c r="V10" s="35"/>
      <c r="W10" s="35"/>
      <c r="X10" s="35"/>
      <c r="Y10" s="35"/>
      <c r="Z10" s="35"/>
      <c r="AA10" s="35"/>
      <c r="AB10" s="35"/>
      <c r="AC10" s="35"/>
      <c r="AD10" s="35"/>
      <c r="AE10" s="35"/>
    </row>
    <row r="11" hidden="1" s="2" customFormat="1" ht="16.5" customHeight="1">
      <c r="A11" s="35"/>
      <c r="B11" s="41"/>
      <c r="C11" s="35"/>
      <c r="D11" s="35"/>
      <c r="E11" s="143" t="s">
        <v>1554</v>
      </c>
      <c r="F11" s="35"/>
      <c r="G11" s="35"/>
      <c r="H11" s="35"/>
      <c r="I11" s="35"/>
      <c r="J11" s="35"/>
      <c r="K11" s="35"/>
      <c r="L11" s="142"/>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142"/>
      <c r="S12" s="35"/>
      <c r="T12" s="35"/>
      <c r="U12" s="35"/>
      <c r="V12" s="35"/>
      <c r="W12" s="35"/>
      <c r="X12" s="35"/>
      <c r="Y12" s="35"/>
      <c r="Z12" s="35"/>
      <c r="AA12" s="35"/>
      <c r="AB12" s="35"/>
      <c r="AC12" s="35"/>
      <c r="AD12" s="35"/>
      <c r="AE12" s="35"/>
    </row>
    <row r="13" hidden="1" s="2" customFormat="1" ht="12" customHeight="1">
      <c r="A13" s="35"/>
      <c r="B13" s="41"/>
      <c r="C13" s="35"/>
      <c r="D13" s="140" t="s">
        <v>19</v>
      </c>
      <c r="E13" s="35"/>
      <c r="F13" s="130" t="s">
        <v>20</v>
      </c>
      <c r="G13" s="35"/>
      <c r="H13" s="35"/>
      <c r="I13" s="140" t="s">
        <v>21</v>
      </c>
      <c r="J13" s="130" t="s">
        <v>20</v>
      </c>
      <c r="K13" s="35"/>
      <c r="L13" s="142"/>
      <c r="S13" s="35"/>
      <c r="T13" s="35"/>
      <c r="U13" s="35"/>
      <c r="V13" s="35"/>
      <c r="W13" s="35"/>
      <c r="X13" s="35"/>
      <c r="Y13" s="35"/>
      <c r="Z13" s="35"/>
      <c r="AA13" s="35"/>
      <c r="AB13" s="35"/>
      <c r="AC13" s="35"/>
      <c r="AD13" s="35"/>
      <c r="AE13" s="35"/>
    </row>
    <row r="14" hidden="1" s="2" customFormat="1" ht="12" customHeight="1">
      <c r="A14" s="35"/>
      <c r="B14" s="41"/>
      <c r="C14" s="35"/>
      <c r="D14" s="140" t="s">
        <v>23</v>
      </c>
      <c r="E14" s="35"/>
      <c r="F14" s="130" t="s">
        <v>24</v>
      </c>
      <c r="G14" s="35"/>
      <c r="H14" s="35"/>
      <c r="I14" s="140" t="s">
        <v>25</v>
      </c>
      <c r="J14" s="144" t="str">
        <f>'Rekapitulace stavby'!AN8</f>
        <v>28. 5. 2021</v>
      </c>
      <c r="K14" s="35"/>
      <c r="L14" s="142"/>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142"/>
      <c r="S15" s="35"/>
      <c r="T15" s="35"/>
      <c r="U15" s="35"/>
      <c r="V15" s="35"/>
      <c r="W15" s="35"/>
      <c r="X15" s="35"/>
      <c r="Y15" s="35"/>
      <c r="Z15" s="35"/>
      <c r="AA15" s="35"/>
      <c r="AB15" s="35"/>
      <c r="AC15" s="35"/>
      <c r="AD15" s="35"/>
      <c r="AE15" s="35"/>
    </row>
    <row r="16" hidden="1" s="2" customFormat="1" ht="12" customHeight="1">
      <c r="A16" s="35"/>
      <c r="B16" s="41"/>
      <c r="C16" s="35"/>
      <c r="D16" s="140" t="s">
        <v>29</v>
      </c>
      <c r="E16" s="35"/>
      <c r="F16" s="35"/>
      <c r="G16" s="35"/>
      <c r="H16" s="35"/>
      <c r="I16" s="140" t="s">
        <v>30</v>
      </c>
      <c r="J16" s="130" t="s">
        <v>20</v>
      </c>
      <c r="K16" s="35"/>
      <c r="L16" s="142"/>
      <c r="S16" s="35"/>
      <c r="T16" s="35"/>
      <c r="U16" s="35"/>
      <c r="V16" s="35"/>
      <c r="W16" s="35"/>
      <c r="X16" s="35"/>
      <c r="Y16" s="35"/>
      <c r="Z16" s="35"/>
      <c r="AA16" s="35"/>
      <c r="AB16" s="35"/>
      <c r="AC16" s="35"/>
      <c r="AD16" s="35"/>
      <c r="AE16" s="35"/>
    </row>
    <row r="17" hidden="1" s="2" customFormat="1" ht="18" customHeight="1">
      <c r="A17" s="35"/>
      <c r="B17" s="41"/>
      <c r="C17" s="35"/>
      <c r="D17" s="35"/>
      <c r="E17" s="130" t="s">
        <v>31</v>
      </c>
      <c r="F17" s="35"/>
      <c r="G17" s="35"/>
      <c r="H17" s="35"/>
      <c r="I17" s="140" t="s">
        <v>32</v>
      </c>
      <c r="J17" s="130" t="s">
        <v>20</v>
      </c>
      <c r="K17" s="35"/>
      <c r="L17" s="142"/>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142"/>
      <c r="S18" s="35"/>
      <c r="T18" s="35"/>
      <c r="U18" s="35"/>
      <c r="V18" s="35"/>
      <c r="W18" s="35"/>
      <c r="X18" s="35"/>
      <c r="Y18" s="35"/>
      <c r="Z18" s="35"/>
      <c r="AA18" s="35"/>
      <c r="AB18" s="35"/>
      <c r="AC18" s="35"/>
      <c r="AD18" s="35"/>
      <c r="AE18" s="35"/>
    </row>
    <row r="19" hidden="1" s="2" customFormat="1" ht="12" customHeight="1">
      <c r="A19" s="35"/>
      <c r="B19" s="41"/>
      <c r="C19" s="35"/>
      <c r="D19" s="140" t="s">
        <v>33</v>
      </c>
      <c r="E19" s="35"/>
      <c r="F19" s="35"/>
      <c r="G19" s="35"/>
      <c r="H19" s="35"/>
      <c r="I19" s="140" t="s">
        <v>30</v>
      </c>
      <c r="J19" s="30" t="str">
        <f>'Rekapitulace stavby'!AN13</f>
        <v>Vyplň údaj</v>
      </c>
      <c r="K19" s="35"/>
      <c r="L19" s="142"/>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0" t="s">
        <v>32</v>
      </c>
      <c r="J20" s="30" t="str">
        <f>'Rekapitulace stavby'!AN14</f>
        <v>Vyplň údaj</v>
      </c>
      <c r="K20" s="35"/>
      <c r="L20" s="142"/>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142"/>
      <c r="S21" s="35"/>
      <c r="T21" s="35"/>
      <c r="U21" s="35"/>
      <c r="V21" s="35"/>
      <c r="W21" s="35"/>
      <c r="X21" s="35"/>
      <c r="Y21" s="35"/>
      <c r="Z21" s="35"/>
      <c r="AA21" s="35"/>
      <c r="AB21" s="35"/>
      <c r="AC21" s="35"/>
      <c r="AD21" s="35"/>
      <c r="AE21" s="35"/>
    </row>
    <row r="22" hidden="1" s="2" customFormat="1" ht="12" customHeight="1">
      <c r="A22" s="35"/>
      <c r="B22" s="41"/>
      <c r="C22" s="35"/>
      <c r="D22" s="140" t="s">
        <v>35</v>
      </c>
      <c r="E22" s="35"/>
      <c r="F22" s="35"/>
      <c r="G22" s="35"/>
      <c r="H22" s="35"/>
      <c r="I22" s="140" t="s">
        <v>30</v>
      </c>
      <c r="J22" s="130" t="s">
        <v>20</v>
      </c>
      <c r="K22" s="35"/>
      <c r="L22" s="142"/>
      <c r="S22" s="35"/>
      <c r="T22" s="35"/>
      <c r="U22" s="35"/>
      <c r="V22" s="35"/>
      <c r="W22" s="35"/>
      <c r="X22" s="35"/>
      <c r="Y22" s="35"/>
      <c r="Z22" s="35"/>
      <c r="AA22" s="35"/>
      <c r="AB22" s="35"/>
      <c r="AC22" s="35"/>
      <c r="AD22" s="35"/>
      <c r="AE22" s="35"/>
    </row>
    <row r="23" hidden="1" s="2" customFormat="1" ht="18" customHeight="1">
      <c r="A23" s="35"/>
      <c r="B23" s="41"/>
      <c r="C23" s="35"/>
      <c r="D23" s="35"/>
      <c r="E23" s="130" t="s">
        <v>36</v>
      </c>
      <c r="F23" s="35"/>
      <c r="G23" s="35"/>
      <c r="H23" s="35"/>
      <c r="I23" s="140" t="s">
        <v>32</v>
      </c>
      <c r="J23" s="130" t="s">
        <v>20</v>
      </c>
      <c r="K23" s="35"/>
      <c r="L23" s="142"/>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142"/>
      <c r="S24" s="35"/>
      <c r="T24" s="35"/>
      <c r="U24" s="35"/>
      <c r="V24" s="35"/>
      <c r="W24" s="35"/>
      <c r="X24" s="35"/>
      <c r="Y24" s="35"/>
      <c r="Z24" s="35"/>
      <c r="AA24" s="35"/>
      <c r="AB24" s="35"/>
      <c r="AC24" s="35"/>
      <c r="AD24" s="35"/>
      <c r="AE24" s="35"/>
    </row>
    <row r="25" hidden="1" s="2" customFormat="1" ht="12" customHeight="1">
      <c r="A25" s="35"/>
      <c r="B25" s="41"/>
      <c r="C25" s="35"/>
      <c r="D25" s="140" t="s">
        <v>38</v>
      </c>
      <c r="E25" s="35"/>
      <c r="F25" s="35"/>
      <c r="G25" s="35"/>
      <c r="H25" s="35"/>
      <c r="I25" s="140" t="s">
        <v>30</v>
      </c>
      <c r="J25" s="130" t="s">
        <v>20</v>
      </c>
      <c r="K25" s="35"/>
      <c r="L25" s="142"/>
      <c r="S25" s="35"/>
      <c r="T25" s="35"/>
      <c r="U25" s="35"/>
      <c r="V25" s="35"/>
      <c r="W25" s="35"/>
      <c r="X25" s="35"/>
      <c r="Y25" s="35"/>
      <c r="Z25" s="35"/>
      <c r="AA25" s="35"/>
      <c r="AB25" s="35"/>
      <c r="AC25" s="35"/>
      <c r="AD25" s="35"/>
      <c r="AE25" s="35"/>
    </row>
    <row r="26" hidden="1" s="2" customFormat="1" ht="18" customHeight="1">
      <c r="A26" s="35"/>
      <c r="B26" s="41"/>
      <c r="C26" s="35"/>
      <c r="D26" s="35"/>
      <c r="E26" s="130" t="s">
        <v>39</v>
      </c>
      <c r="F26" s="35"/>
      <c r="G26" s="35"/>
      <c r="H26" s="35"/>
      <c r="I26" s="140" t="s">
        <v>32</v>
      </c>
      <c r="J26" s="130" t="s">
        <v>20</v>
      </c>
      <c r="K26" s="35"/>
      <c r="L26" s="142"/>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142"/>
      <c r="S27" s="35"/>
      <c r="T27" s="35"/>
      <c r="U27" s="35"/>
      <c r="V27" s="35"/>
      <c r="W27" s="35"/>
      <c r="X27" s="35"/>
      <c r="Y27" s="35"/>
      <c r="Z27" s="35"/>
      <c r="AA27" s="35"/>
      <c r="AB27" s="35"/>
      <c r="AC27" s="35"/>
      <c r="AD27" s="35"/>
      <c r="AE27" s="35"/>
    </row>
    <row r="28" hidden="1" s="2" customFormat="1" ht="12" customHeight="1">
      <c r="A28" s="35"/>
      <c r="B28" s="41"/>
      <c r="C28" s="35"/>
      <c r="D28" s="140" t="s">
        <v>40</v>
      </c>
      <c r="E28" s="35"/>
      <c r="F28" s="35"/>
      <c r="G28" s="35"/>
      <c r="H28" s="35"/>
      <c r="I28" s="35"/>
      <c r="J28" s="35"/>
      <c r="K28" s="35"/>
      <c r="L28" s="142"/>
      <c r="S28" s="35"/>
      <c r="T28" s="35"/>
      <c r="U28" s="35"/>
      <c r="V28" s="35"/>
      <c r="W28" s="35"/>
      <c r="X28" s="35"/>
      <c r="Y28" s="35"/>
      <c r="Z28" s="35"/>
      <c r="AA28" s="35"/>
      <c r="AB28" s="35"/>
      <c r="AC28" s="35"/>
      <c r="AD28" s="35"/>
      <c r="AE28" s="35"/>
    </row>
    <row r="29" hidden="1" s="8" customFormat="1" ht="83.25" customHeight="1">
      <c r="A29" s="145"/>
      <c r="B29" s="146"/>
      <c r="C29" s="145"/>
      <c r="D29" s="145"/>
      <c r="E29" s="147" t="s">
        <v>41</v>
      </c>
      <c r="F29" s="147"/>
      <c r="G29" s="147"/>
      <c r="H29" s="147"/>
      <c r="I29" s="145"/>
      <c r="J29" s="145"/>
      <c r="K29" s="145"/>
      <c r="L29" s="148"/>
      <c r="S29" s="145"/>
      <c r="T29" s="145"/>
      <c r="U29" s="145"/>
      <c r="V29" s="145"/>
      <c r="W29" s="145"/>
      <c r="X29" s="145"/>
      <c r="Y29" s="145"/>
      <c r="Z29" s="145"/>
      <c r="AA29" s="145"/>
      <c r="AB29" s="145"/>
      <c r="AC29" s="145"/>
      <c r="AD29" s="145"/>
      <c r="AE29" s="145"/>
    </row>
    <row r="30" hidden="1" s="2" customFormat="1" ht="6.96" customHeight="1">
      <c r="A30" s="35"/>
      <c r="B30" s="41"/>
      <c r="C30" s="35"/>
      <c r="D30" s="35"/>
      <c r="E30" s="35"/>
      <c r="F30" s="35"/>
      <c r="G30" s="35"/>
      <c r="H30" s="35"/>
      <c r="I30" s="35"/>
      <c r="J30" s="35"/>
      <c r="K30" s="35"/>
      <c r="L30" s="142"/>
      <c r="S30" s="35"/>
      <c r="T30" s="35"/>
      <c r="U30" s="35"/>
      <c r="V30" s="35"/>
      <c r="W30" s="35"/>
      <c r="X30" s="35"/>
      <c r="Y30" s="35"/>
      <c r="Z30" s="35"/>
      <c r="AA30" s="35"/>
      <c r="AB30" s="35"/>
      <c r="AC30" s="35"/>
      <c r="AD30" s="35"/>
      <c r="AE30" s="35"/>
    </row>
    <row r="31" hidden="1" s="2" customFormat="1" ht="6.96" customHeight="1">
      <c r="A31" s="35"/>
      <c r="B31" s="41"/>
      <c r="C31" s="35"/>
      <c r="D31" s="149"/>
      <c r="E31" s="149"/>
      <c r="F31" s="149"/>
      <c r="G31" s="149"/>
      <c r="H31" s="149"/>
      <c r="I31" s="149"/>
      <c r="J31" s="149"/>
      <c r="K31" s="149"/>
      <c r="L31" s="142"/>
      <c r="S31" s="35"/>
      <c r="T31" s="35"/>
      <c r="U31" s="35"/>
      <c r="V31" s="35"/>
      <c r="W31" s="35"/>
      <c r="X31" s="35"/>
      <c r="Y31" s="35"/>
      <c r="Z31" s="35"/>
      <c r="AA31" s="35"/>
      <c r="AB31" s="35"/>
      <c r="AC31" s="35"/>
      <c r="AD31" s="35"/>
      <c r="AE31" s="35"/>
    </row>
    <row r="32" hidden="1" s="2" customFormat="1" ht="25.44" customHeight="1">
      <c r="A32" s="35"/>
      <c r="B32" s="41"/>
      <c r="C32" s="35"/>
      <c r="D32" s="150" t="s">
        <v>42</v>
      </c>
      <c r="E32" s="35"/>
      <c r="F32" s="35"/>
      <c r="G32" s="35"/>
      <c r="H32" s="35"/>
      <c r="I32" s="35"/>
      <c r="J32" s="151">
        <f>ROUND(J88, 2)</f>
        <v>0</v>
      </c>
      <c r="K32" s="35"/>
      <c r="L32" s="142"/>
      <c r="S32" s="35"/>
      <c r="T32" s="35"/>
      <c r="U32" s="35"/>
      <c r="V32" s="35"/>
      <c r="W32" s="35"/>
      <c r="X32" s="35"/>
      <c r="Y32" s="35"/>
      <c r="Z32" s="35"/>
      <c r="AA32" s="35"/>
      <c r="AB32" s="35"/>
      <c r="AC32" s="35"/>
      <c r="AD32" s="35"/>
      <c r="AE32" s="35"/>
    </row>
    <row r="33" hidden="1" s="2" customFormat="1" ht="6.96" customHeight="1">
      <c r="A33" s="35"/>
      <c r="B33" s="41"/>
      <c r="C33" s="35"/>
      <c r="D33" s="149"/>
      <c r="E33" s="149"/>
      <c r="F33" s="149"/>
      <c r="G33" s="149"/>
      <c r="H33" s="149"/>
      <c r="I33" s="149"/>
      <c r="J33" s="149"/>
      <c r="K33" s="149"/>
      <c r="L33" s="142"/>
      <c r="S33" s="35"/>
      <c r="T33" s="35"/>
      <c r="U33" s="35"/>
      <c r="V33" s="35"/>
      <c r="W33" s="35"/>
      <c r="X33" s="35"/>
      <c r="Y33" s="35"/>
      <c r="Z33" s="35"/>
      <c r="AA33" s="35"/>
      <c r="AB33" s="35"/>
      <c r="AC33" s="35"/>
      <c r="AD33" s="35"/>
      <c r="AE33" s="35"/>
    </row>
    <row r="34" hidden="1" s="2" customFormat="1" ht="14.4" customHeight="1">
      <c r="A34" s="35"/>
      <c r="B34" s="41"/>
      <c r="C34" s="35"/>
      <c r="D34" s="35"/>
      <c r="E34" s="35"/>
      <c r="F34" s="152" t="s">
        <v>44</v>
      </c>
      <c r="G34" s="35"/>
      <c r="H34" s="35"/>
      <c r="I34" s="152" t="s">
        <v>43</v>
      </c>
      <c r="J34" s="152" t="s">
        <v>45</v>
      </c>
      <c r="K34" s="35"/>
      <c r="L34" s="142"/>
      <c r="S34" s="35"/>
      <c r="T34" s="35"/>
      <c r="U34" s="35"/>
      <c r="V34" s="35"/>
      <c r="W34" s="35"/>
      <c r="X34" s="35"/>
      <c r="Y34" s="35"/>
      <c r="Z34" s="35"/>
      <c r="AA34" s="35"/>
      <c r="AB34" s="35"/>
      <c r="AC34" s="35"/>
      <c r="AD34" s="35"/>
      <c r="AE34" s="35"/>
    </row>
    <row r="35" hidden="1" s="2" customFormat="1" ht="14.4" customHeight="1">
      <c r="A35" s="35"/>
      <c r="B35" s="41"/>
      <c r="C35" s="35"/>
      <c r="D35" s="153" t="s">
        <v>46</v>
      </c>
      <c r="E35" s="140" t="s">
        <v>47</v>
      </c>
      <c r="F35" s="154">
        <f>ROUND((SUM(BE88:BE160)),  2)</f>
        <v>0</v>
      </c>
      <c r="G35" s="35"/>
      <c r="H35" s="35"/>
      <c r="I35" s="155">
        <v>0.20999999999999999</v>
      </c>
      <c r="J35" s="154">
        <f>ROUND(((SUM(BE88:BE160))*I35),  2)</f>
        <v>0</v>
      </c>
      <c r="K35" s="35"/>
      <c r="L35" s="142"/>
      <c r="S35" s="35"/>
      <c r="T35" s="35"/>
      <c r="U35" s="35"/>
      <c r="V35" s="35"/>
      <c r="W35" s="35"/>
      <c r="X35" s="35"/>
      <c r="Y35" s="35"/>
      <c r="Z35" s="35"/>
      <c r="AA35" s="35"/>
      <c r="AB35" s="35"/>
      <c r="AC35" s="35"/>
      <c r="AD35" s="35"/>
      <c r="AE35" s="35"/>
    </row>
    <row r="36" hidden="1" s="2" customFormat="1" ht="14.4" customHeight="1">
      <c r="A36" s="35"/>
      <c r="B36" s="41"/>
      <c r="C36" s="35"/>
      <c r="D36" s="35"/>
      <c r="E36" s="140" t="s">
        <v>48</v>
      </c>
      <c r="F36" s="154">
        <f>ROUND((SUM(BF88:BF160)),  2)</f>
        <v>0</v>
      </c>
      <c r="G36" s="35"/>
      <c r="H36" s="35"/>
      <c r="I36" s="155">
        <v>0.14999999999999999</v>
      </c>
      <c r="J36" s="154">
        <f>ROUND(((SUM(BF88:BF160))*I36),  2)</f>
        <v>0</v>
      </c>
      <c r="K36" s="35"/>
      <c r="L36" s="142"/>
      <c r="S36" s="35"/>
      <c r="T36" s="35"/>
      <c r="U36" s="35"/>
      <c r="V36" s="35"/>
      <c r="W36" s="35"/>
      <c r="X36" s="35"/>
      <c r="Y36" s="35"/>
      <c r="Z36" s="35"/>
      <c r="AA36" s="35"/>
      <c r="AB36" s="35"/>
      <c r="AC36" s="35"/>
      <c r="AD36" s="35"/>
      <c r="AE36" s="35"/>
    </row>
    <row r="37" hidden="1" s="2" customFormat="1" ht="14.4" customHeight="1">
      <c r="A37" s="35"/>
      <c r="B37" s="41"/>
      <c r="C37" s="35"/>
      <c r="D37" s="35"/>
      <c r="E37" s="140" t="s">
        <v>49</v>
      </c>
      <c r="F37" s="154">
        <f>ROUND((SUM(BG88:BG160)),  2)</f>
        <v>0</v>
      </c>
      <c r="G37" s="35"/>
      <c r="H37" s="35"/>
      <c r="I37" s="155">
        <v>0.20999999999999999</v>
      </c>
      <c r="J37" s="154">
        <f>0</f>
        <v>0</v>
      </c>
      <c r="K37" s="35"/>
      <c r="L37" s="142"/>
      <c r="S37" s="35"/>
      <c r="T37" s="35"/>
      <c r="U37" s="35"/>
      <c r="V37" s="35"/>
      <c r="W37" s="35"/>
      <c r="X37" s="35"/>
      <c r="Y37" s="35"/>
      <c r="Z37" s="35"/>
      <c r="AA37" s="35"/>
      <c r="AB37" s="35"/>
      <c r="AC37" s="35"/>
      <c r="AD37" s="35"/>
      <c r="AE37" s="35"/>
    </row>
    <row r="38" hidden="1" s="2" customFormat="1" ht="14.4" customHeight="1">
      <c r="A38" s="35"/>
      <c r="B38" s="41"/>
      <c r="C38" s="35"/>
      <c r="D38" s="35"/>
      <c r="E38" s="140" t="s">
        <v>50</v>
      </c>
      <c r="F38" s="154">
        <f>ROUND((SUM(BH88:BH160)),  2)</f>
        <v>0</v>
      </c>
      <c r="G38" s="35"/>
      <c r="H38" s="35"/>
      <c r="I38" s="155">
        <v>0.14999999999999999</v>
      </c>
      <c r="J38" s="154">
        <f>0</f>
        <v>0</v>
      </c>
      <c r="K38" s="35"/>
      <c r="L38" s="142"/>
      <c r="S38" s="35"/>
      <c r="T38" s="35"/>
      <c r="U38" s="35"/>
      <c r="V38" s="35"/>
      <c r="W38" s="35"/>
      <c r="X38" s="35"/>
      <c r="Y38" s="35"/>
      <c r="Z38" s="35"/>
      <c r="AA38" s="35"/>
      <c r="AB38" s="35"/>
      <c r="AC38" s="35"/>
      <c r="AD38" s="35"/>
      <c r="AE38" s="35"/>
    </row>
    <row r="39" hidden="1" s="2" customFormat="1" ht="14.4" customHeight="1">
      <c r="A39" s="35"/>
      <c r="B39" s="41"/>
      <c r="C39" s="35"/>
      <c r="D39" s="35"/>
      <c r="E39" s="140" t="s">
        <v>51</v>
      </c>
      <c r="F39" s="154">
        <f>ROUND((SUM(BI88:BI160)),  2)</f>
        <v>0</v>
      </c>
      <c r="G39" s="35"/>
      <c r="H39" s="35"/>
      <c r="I39" s="155">
        <v>0</v>
      </c>
      <c r="J39" s="154">
        <f>0</f>
        <v>0</v>
      </c>
      <c r="K39" s="35"/>
      <c r="L39" s="142"/>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142"/>
      <c r="S40" s="35"/>
      <c r="T40" s="35"/>
      <c r="U40" s="35"/>
      <c r="V40" s="35"/>
      <c r="W40" s="35"/>
      <c r="X40" s="35"/>
      <c r="Y40" s="35"/>
      <c r="Z40" s="35"/>
      <c r="AA40" s="35"/>
      <c r="AB40" s="35"/>
      <c r="AC40" s="35"/>
      <c r="AD40" s="35"/>
      <c r="AE40" s="35"/>
    </row>
    <row r="41" hidden="1" s="2" customFormat="1" ht="25.44" customHeight="1">
      <c r="A41" s="35"/>
      <c r="B41" s="41"/>
      <c r="C41" s="156"/>
      <c r="D41" s="157" t="s">
        <v>52</v>
      </c>
      <c r="E41" s="158"/>
      <c r="F41" s="158"/>
      <c r="G41" s="159" t="s">
        <v>53</v>
      </c>
      <c r="H41" s="160" t="s">
        <v>54</v>
      </c>
      <c r="I41" s="158"/>
      <c r="J41" s="161">
        <f>SUM(J32:J39)</f>
        <v>0</v>
      </c>
      <c r="K41" s="162"/>
      <c r="L41" s="142"/>
      <c r="S41" s="35"/>
      <c r="T41" s="35"/>
      <c r="U41" s="35"/>
      <c r="V41" s="35"/>
      <c r="W41" s="35"/>
      <c r="X41" s="35"/>
      <c r="Y41" s="35"/>
      <c r="Z41" s="35"/>
      <c r="AA41" s="35"/>
      <c r="AB41" s="35"/>
      <c r="AC41" s="35"/>
      <c r="AD41" s="35"/>
      <c r="AE41" s="35"/>
    </row>
    <row r="42" hidden="1" s="2" customFormat="1" ht="14.4" customHeight="1">
      <c r="A42" s="35"/>
      <c r="B42" s="163"/>
      <c r="C42" s="164"/>
      <c r="D42" s="164"/>
      <c r="E42" s="164"/>
      <c r="F42" s="164"/>
      <c r="G42" s="164"/>
      <c r="H42" s="164"/>
      <c r="I42" s="164"/>
      <c r="J42" s="164"/>
      <c r="K42" s="164"/>
      <c r="L42" s="142"/>
      <c r="S42" s="35"/>
      <c r="T42" s="35"/>
      <c r="U42" s="35"/>
      <c r="V42" s="35"/>
      <c r="W42" s="35"/>
      <c r="X42" s="35"/>
      <c r="Y42" s="35"/>
      <c r="Z42" s="35"/>
      <c r="AA42" s="35"/>
      <c r="AB42" s="35"/>
      <c r="AC42" s="35"/>
      <c r="AD42" s="35"/>
      <c r="AE42" s="35"/>
    </row>
    <row r="43" hidden="1"/>
    <row r="44" hidden="1"/>
    <row r="45" hidden="1"/>
    <row r="46" s="2" customFormat="1" ht="6.96" customHeight="1">
      <c r="A46" s="35"/>
      <c r="B46" s="165"/>
      <c r="C46" s="166"/>
      <c r="D46" s="166"/>
      <c r="E46" s="166"/>
      <c r="F46" s="166"/>
      <c r="G46" s="166"/>
      <c r="H46" s="166"/>
      <c r="I46" s="166"/>
      <c r="J46" s="166"/>
      <c r="K46" s="166"/>
      <c r="L46" s="142"/>
      <c r="S46" s="35"/>
      <c r="T46" s="35"/>
      <c r="U46" s="35"/>
      <c r="V46" s="35"/>
      <c r="W46" s="35"/>
      <c r="X46" s="35"/>
      <c r="Y46" s="35"/>
      <c r="Z46" s="35"/>
      <c r="AA46" s="35"/>
      <c r="AB46" s="35"/>
      <c r="AC46" s="35"/>
      <c r="AD46" s="35"/>
      <c r="AE46" s="35"/>
    </row>
    <row r="47" s="2" customFormat="1" ht="24.96" customHeight="1">
      <c r="A47" s="35"/>
      <c r="B47" s="36"/>
      <c r="C47" s="20" t="s">
        <v>152</v>
      </c>
      <c r="D47" s="37"/>
      <c r="E47" s="37"/>
      <c r="F47" s="37"/>
      <c r="G47" s="37"/>
      <c r="H47" s="37"/>
      <c r="I47" s="37"/>
      <c r="J47" s="37"/>
      <c r="K47" s="37"/>
      <c r="L47" s="142"/>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2"/>
      <c r="S48" s="35"/>
      <c r="T48" s="35"/>
      <c r="U48" s="35"/>
      <c r="V48" s="35"/>
      <c r="W48" s="35"/>
      <c r="X48" s="35"/>
      <c r="Y48" s="35"/>
      <c r="Z48" s="35"/>
      <c r="AA48" s="35"/>
      <c r="AB48" s="35"/>
      <c r="AC48" s="35"/>
      <c r="AD48" s="35"/>
      <c r="AE48" s="35"/>
    </row>
    <row r="49" s="2" customFormat="1" ht="12" customHeight="1">
      <c r="A49" s="35"/>
      <c r="B49" s="36"/>
      <c r="C49" s="29" t="s">
        <v>17</v>
      </c>
      <c r="D49" s="37"/>
      <c r="E49" s="37"/>
      <c r="F49" s="37"/>
      <c r="G49" s="37"/>
      <c r="H49" s="37"/>
      <c r="I49" s="37"/>
      <c r="J49" s="37"/>
      <c r="K49" s="37"/>
      <c r="L49" s="142"/>
      <c r="S49" s="35"/>
      <c r="T49" s="35"/>
      <c r="U49" s="35"/>
      <c r="V49" s="35"/>
      <c r="W49" s="35"/>
      <c r="X49" s="35"/>
      <c r="Y49" s="35"/>
      <c r="Z49" s="35"/>
      <c r="AA49" s="35"/>
      <c r="AB49" s="35"/>
      <c r="AC49" s="35"/>
      <c r="AD49" s="35"/>
      <c r="AE49" s="35"/>
    </row>
    <row r="50" s="2" customFormat="1" ht="16.5" customHeight="1">
      <c r="A50" s="35"/>
      <c r="B50" s="36"/>
      <c r="C50" s="37"/>
      <c r="D50" s="37"/>
      <c r="E50" s="167" t="str">
        <f>E7</f>
        <v>Oprava SZZ žst. Liteň na trati Zadní Třebáň - Lochovice</v>
      </c>
      <c r="F50" s="29"/>
      <c r="G50" s="29"/>
      <c r="H50" s="29"/>
      <c r="I50" s="37"/>
      <c r="J50" s="37"/>
      <c r="K50" s="37"/>
      <c r="L50" s="142"/>
      <c r="S50" s="35"/>
      <c r="T50" s="35"/>
      <c r="U50" s="35"/>
      <c r="V50" s="35"/>
      <c r="W50" s="35"/>
      <c r="X50" s="35"/>
      <c r="Y50" s="35"/>
      <c r="Z50" s="35"/>
      <c r="AA50" s="35"/>
      <c r="AB50" s="35"/>
      <c r="AC50" s="35"/>
      <c r="AD50" s="35"/>
      <c r="AE50" s="35"/>
    </row>
    <row r="51" s="1" customFormat="1" ht="12" customHeight="1">
      <c r="B51" s="18"/>
      <c r="C51" s="29" t="s">
        <v>148</v>
      </c>
      <c r="D51" s="19"/>
      <c r="E51" s="19"/>
      <c r="F51" s="19"/>
      <c r="G51" s="19"/>
      <c r="H51" s="19"/>
      <c r="I51" s="19"/>
      <c r="J51" s="19"/>
      <c r="K51" s="19"/>
      <c r="L51" s="17"/>
    </row>
    <row r="52" s="2" customFormat="1" ht="16.5" customHeight="1">
      <c r="A52" s="35"/>
      <c r="B52" s="36"/>
      <c r="C52" s="37"/>
      <c r="D52" s="37"/>
      <c r="E52" s="167" t="s">
        <v>1553</v>
      </c>
      <c r="F52" s="37"/>
      <c r="G52" s="37"/>
      <c r="H52" s="37"/>
      <c r="I52" s="37"/>
      <c r="J52" s="37"/>
      <c r="K52" s="37"/>
      <c r="L52" s="142"/>
      <c r="S52" s="35"/>
      <c r="T52" s="35"/>
      <c r="U52" s="35"/>
      <c r="V52" s="35"/>
      <c r="W52" s="35"/>
      <c r="X52" s="35"/>
      <c r="Y52" s="35"/>
      <c r="Z52" s="35"/>
      <c r="AA52" s="35"/>
      <c r="AB52" s="35"/>
      <c r="AC52" s="35"/>
      <c r="AD52" s="35"/>
      <c r="AE52" s="35"/>
    </row>
    <row r="53" s="2" customFormat="1" ht="12" customHeight="1">
      <c r="A53" s="35"/>
      <c r="B53" s="36"/>
      <c r="C53" s="29" t="s">
        <v>150</v>
      </c>
      <c r="D53" s="37"/>
      <c r="E53" s="37"/>
      <c r="F53" s="37"/>
      <c r="G53" s="37"/>
      <c r="H53" s="37"/>
      <c r="I53" s="37"/>
      <c r="J53" s="37"/>
      <c r="K53" s="37"/>
      <c r="L53" s="142"/>
      <c r="S53" s="35"/>
      <c r="T53" s="35"/>
      <c r="U53" s="35"/>
      <c r="V53" s="35"/>
      <c r="W53" s="35"/>
      <c r="X53" s="35"/>
      <c r="Y53" s="35"/>
      <c r="Z53" s="35"/>
      <c r="AA53" s="35"/>
      <c r="AB53" s="35"/>
      <c r="AC53" s="35"/>
      <c r="AD53" s="35"/>
      <c r="AE53" s="35"/>
    </row>
    <row r="54" s="2" customFormat="1" ht="16.5" customHeight="1">
      <c r="A54" s="35"/>
      <c r="B54" s="36"/>
      <c r="C54" s="37"/>
      <c r="D54" s="37"/>
      <c r="E54" s="66" t="str">
        <f>E11</f>
        <v>01.1 - DOK, TK - technologická část</v>
      </c>
      <c r="F54" s="37"/>
      <c r="G54" s="37"/>
      <c r="H54" s="37"/>
      <c r="I54" s="37"/>
      <c r="J54" s="37"/>
      <c r="K54" s="37"/>
      <c r="L54" s="142"/>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2"/>
      <c r="S55" s="35"/>
      <c r="T55" s="35"/>
      <c r="U55" s="35"/>
      <c r="V55" s="35"/>
      <c r="W55" s="35"/>
      <c r="X55" s="35"/>
      <c r="Y55" s="35"/>
      <c r="Z55" s="35"/>
      <c r="AA55" s="35"/>
      <c r="AB55" s="35"/>
      <c r="AC55" s="35"/>
      <c r="AD55" s="35"/>
      <c r="AE55" s="35"/>
    </row>
    <row r="56" s="2" customFormat="1" ht="12" customHeight="1">
      <c r="A56" s="35"/>
      <c r="B56" s="36"/>
      <c r="C56" s="29" t="s">
        <v>23</v>
      </c>
      <c r="D56" s="37"/>
      <c r="E56" s="37"/>
      <c r="F56" s="24" t="str">
        <f>F14</f>
        <v>Liteň</v>
      </c>
      <c r="G56" s="37"/>
      <c r="H56" s="37"/>
      <c r="I56" s="29" t="s">
        <v>25</v>
      </c>
      <c r="J56" s="69" t="str">
        <f>IF(J14="","",J14)</f>
        <v>28. 5. 2021</v>
      </c>
      <c r="K56" s="37"/>
      <c r="L56" s="142"/>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2"/>
      <c r="S57" s="35"/>
      <c r="T57" s="35"/>
      <c r="U57" s="35"/>
      <c r="V57" s="35"/>
      <c r="W57" s="35"/>
      <c r="X57" s="35"/>
      <c r="Y57" s="35"/>
      <c r="Z57" s="35"/>
      <c r="AA57" s="35"/>
      <c r="AB57" s="35"/>
      <c r="AC57" s="35"/>
      <c r="AD57" s="35"/>
      <c r="AE57" s="35"/>
    </row>
    <row r="58" s="2" customFormat="1" ht="15.15" customHeight="1">
      <c r="A58" s="35"/>
      <c r="B58" s="36"/>
      <c r="C58" s="29" t="s">
        <v>29</v>
      </c>
      <c r="D58" s="37"/>
      <c r="E58" s="37"/>
      <c r="F58" s="24" t="str">
        <f>E17</f>
        <v>Jiří Kejkula</v>
      </c>
      <c r="G58" s="37"/>
      <c r="H58" s="37"/>
      <c r="I58" s="29" t="s">
        <v>35</v>
      </c>
      <c r="J58" s="33" t="str">
        <f>E23</f>
        <v>První SaZ Plzeň a.s.</v>
      </c>
      <c r="K58" s="37"/>
      <c r="L58" s="142"/>
      <c r="S58" s="35"/>
      <c r="T58" s="35"/>
      <c r="U58" s="35"/>
      <c r="V58" s="35"/>
      <c r="W58" s="35"/>
      <c r="X58" s="35"/>
      <c r="Y58" s="35"/>
      <c r="Z58" s="35"/>
      <c r="AA58" s="35"/>
      <c r="AB58" s="35"/>
      <c r="AC58" s="35"/>
      <c r="AD58" s="35"/>
      <c r="AE58" s="35"/>
    </row>
    <row r="59" s="2" customFormat="1" ht="15.15" customHeight="1">
      <c r="A59" s="35"/>
      <c r="B59" s="36"/>
      <c r="C59" s="29" t="s">
        <v>33</v>
      </c>
      <c r="D59" s="37"/>
      <c r="E59" s="37"/>
      <c r="F59" s="24" t="str">
        <f>IF(E20="","",E20)</f>
        <v>Vyplň údaj</v>
      </c>
      <c r="G59" s="37"/>
      <c r="H59" s="37"/>
      <c r="I59" s="29" t="s">
        <v>38</v>
      </c>
      <c r="J59" s="33" t="str">
        <f>E26</f>
        <v xml:space="preserve"> Zdeněk Hron</v>
      </c>
      <c r="K59" s="37"/>
      <c r="L59" s="142"/>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2"/>
      <c r="S60" s="35"/>
      <c r="T60" s="35"/>
      <c r="U60" s="35"/>
      <c r="V60" s="35"/>
      <c r="W60" s="35"/>
      <c r="X60" s="35"/>
      <c r="Y60" s="35"/>
      <c r="Z60" s="35"/>
      <c r="AA60" s="35"/>
      <c r="AB60" s="35"/>
      <c r="AC60" s="35"/>
      <c r="AD60" s="35"/>
      <c r="AE60" s="35"/>
    </row>
    <row r="61" s="2" customFormat="1" ht="29.28" customHeight="1">
      <c r="A61" s="35"/>
      <c r="B61" s="36"/>
      <c r="C61" s="168" t="s">
        <v>153</v>
      </c>
      <c r="D61" s="169"/>
      <c r="E61" s="169"/>
      <c r="F61" s="169"/>
      <c r="G61" s="169"/>
      <c r="H61" s="169"/>
      <c r="I61" s="169"/>
      <c r="J61" s="170" t="s">
        <v>154</v>
      </c>
      <c r="K61" s="169"/>
      <c r="L61" s="142"/>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2"/>
      <c r="S62" s="35"/>
      <c r="T62" s="35"/>
      <c r="U62" s="35"/>
      <c r="V62" s="35"/>
      <c r="W62" s="35"/>
      <c r="X62" s="35"/>
      <c r="Y62" s="35"/>
      <c r="Z62" s="35"/>
      <c r="AA62" s="35"/>
      <c r="AB62" s="35"/>
      <c r="AC62" s="35"/>
      <c r="AD62" s="35"/>
      <c r="AE62" s="35"/>
    </row>
    <row r="63" s="2" customFormat="1" ht="22.8" customHeight="1">
      <c r="A63" s="35"/>
      <c r="B63" s="36"/>
      <c r="C63" s="171" t="s">
        <v>74</v>
      </c>
      <c r="D63" s="37"/>
      <c r="E63" s="37"/>
      <c r="F63" s="37"/>
      <c r="G63" s="37"/>
      <c r="H63" s="37"/>
      <c r="I63" s="37"/>
      <c r="J63" s="99">
        <f>J88</f>
        <v>0</v>
      </c>
      <c r="K63" s="37"/>
      <c r="L63" s="142"/>
      <c r="S63" s="35"/>
      <c r="T63" s="35"/>
      <c r="U63" s="35"/>
      <c r="V63" s="35"/>
      <c r="W63" s="35"/>
      <c r="X63" s="35"/>
      <c r="Y63" s="35"/>
      <c r="Z63" s="35"/>
      <c r="AA63" s="35"/>
      <c r="AB63" s="35"/>
      <c r="AC63" s="35"/>
      <c r="AD63" s="35"/>
      <c r="AE63" s="35"/>
      <c r="AU63" s="14" t="s">
        <v>155</v>
      </c>
    </row>
    <row r="64" s="9" customFormat="1" ht="24.96" customHeight="1">
      <c r="A64" s="9"/>
      <c r="B64" s="172"/>
      <c r="C64" s="173"/>
      <c r="D64" s="174" t="s">
        <v>156</v>
      </c>
      <c r="E64" s="175"/>
      <c r="F64" s="175"/>
      <c r="G64" s="175"/>
      <c r="H64" s="175"/>
      <c r="I64" s="175"/>
      <c r="J64" s="176">
        <f>J89</f>
        <v>0</v>
      </c>
      <c r="K64" s="173"/>
      <c r="L64" s="177"/>
      <c r="S64" s="9"/>
      <c r="T64" s="9"/>
      <c r="U64" s="9"/>
      <c r="V64" s="9"/>
      <c r="W64" s="9"/>
      <c r="X64" s="9"/>
      <c r="Y64" s="9"/>
      <c r="Z64" s="9"/>
      <c r="AA64" s="9"/>
      <c r="AB64" s="9"/>
      <c r="AC64" s="9"/>
      <c r="AD64" s="9"/>
      <c r="AE64" s="9"/>
    </row>
    <row r="65" s="9" customFormat="1" ht="24.96" customHeight="1">
      <c r="A65" s="9"/>
      <c r="B65" s="172"/>
      <c r="C65" s="173"/>
      <c r="D65" s="174" t="s">
        <v>1555</v>
      </c>
      <c r="E65" s="175"/>
      <c r="F65" s="175"/>
      <c r="G65" s="175"/>
      <c r="H65" s="175"/>
      <c r="I65" s="175"/>
      <c r="J65" s="176">
        <f>J98</f>
        <v>0</v>
      </c>
      <c r="K65" s="173"/>
      <c r="L65" s="177"/>
      <c r="S65" s="9"/>
      <c r="T65" s="9"/>
      <c r="U65" s="9"/>
      <c r="V65" s="9"/>
      <c r="W65" s="9"/>
      <c r="X65" s="9"/>
      <c r="Y65" s="9"/>
      <c r="Z65" s="9"/>
      <c r="AA65" s="9"/>
      <c r="AB65" s="9"/>
      <c r="AC65" s="9"/>
      <c r="AD65" s="9"/>
      <c r="AE65" s="9"/>
    </row>
    <row r="66" s="9" customFormat="1" ht="24.96" customHeight="1">
      <c r="A66" s="9"/>
      <c r="B66" s="172"/>
      <c r="C66" s="173"/>
      <c r="D66" s="174" t="s">
        <v>1533</v>
      </c>
      <c r="E66" s="175"/>
      <c r="F66" s="175"/>
      <c r="G66" s="175"/>
      <c r="H66" s="175"/>
      <c r="I66" s="175"/>
      <c r="J66" s="176">
        <f>J159</f>
        <v>0</v>
      </c>
      <c r="K66" s="173"/>
      <c r="L66" s="177"/>
      <c r="S66" s="9"/>
      <c r="T66" s="9"/>
      <c r="U66" s="9"/>
      <c r="V66" s="9"/>
      <c r="W66" s="9"/>
      <c r="X66" s="9"/>
      <c r="Y66" s="9"/>
      <c r="Z66" s="9"/>
      <c r="AA66" s="9"/>
      <c r="AB66" s="9"/>
      <c r="AC66" s="9"/>
      <c r="AD66" s="9"/>
      <c r="AE66" s="9"/>
    </row>
    <row r="67" s="2" customFormat="1" ht="21.84" customHeight="1">
      <c r="A67" s="35"/>
      <c r="B67" s="36"/>
      <c r="C67" s="37"/>
      <c r="D67" s="37"/>
      <c r="E67" s="37"/>
      <c r="F67" s="37"/>
      <c r="G67" s="37"/>
      <c r="H67" s="37"/>
      <c r="I67" s="37"/>
      <c r="J67" s="37"/>
      <c r="K67" s="37"/>
      <c r="L67" s="142"/>
      <c r="S67" s="35"/>
      <c r="T67" s="35"/>
      <c r="U67" s="35"/>
      <c r="V67" s="35"/>
      <c r="W67" s="35"/>
      <c r="X67" s="35"/>
      <c r="Y67" s="35"/>
      <c r="Z67" s="35"/>
      <c r="AA67" s="35"/>
      <c r="AB67" s="35"/>
      <c r="AC67" s="35"/>
      <c r="AD67" s="35"/>
      <c r="AE67" s="35"/>
    </row>
    <row r="68" s="2" customFormat="1" ht="6.96" customHeight="1">
      <c r="A68" s="35"/>
      <c r="B68" s="56"/>
      <c r="C68" s="57"/>
      <c r="D68" s="57"/>
      <c r="E68" s="57"/>
      <c r="F68" s="57"/>
      <c r="G68" s="57"/>
      <c r="H68" s="57"/>
      <c r="I68" s="57"/>
      <c r="J68" s="57"/>
      <c r="K68" s="57"/>
      <c r="L68" s="142"/>
      <c r="S68" s="35"/>
      <c r="T68" s="35"/>
      <c r="U68" s="35"/>
      <c r="V68" s="35"/>
      <c r="W68" s="35"/>
      <c r="X68" s="35"/>
      <c r="Y68" s="35"/>
      <c r="Z68" s="35"/>
      <c r="AA68" s="35"/>
      <c r="AB68" s="35"/>
      <c r="AC68" s="35"/>
      <c r="AD68" s="35"/>
      <c r="AE68" s="35"/>
    </row>
    <row r="72" s="2" customFormat="1" ht="6.96" customHeight="1">
      <c r="A72" s="35"/>
      <c r="B72" s="58"/>
      <c r="C72" s="59"/>
      <c r="D72" s="59"/>
      <c r="E72" s="59"/>
      <c r="F72" s="59"/>
      <c r="G72" s="59"/>
      <c r="H72" s="59"/>
      <c r="I72" s="59"/>
      <c r="J72" s="59"/>
      <c r="K72" s="59"/>
      <c r="L72" s="142"/>
      <c r="S72" s="35"/>
      <c r="T72" s="35"/>
      <c r="U72" s="35"/>
      <c r="V72" s="35"/>
      <c r="W72" s="35"/>
      <c r="X72" s="35"/>
      <c r="Y72" s="35"/>
      <c r="Z72" s="35"/>
      <c r="AA72" s="35"/>
      <c r="AB72" s="35"/>
      <c r="AC72" s="35"/>
      <c r="AD72" s="35"/>
      <c r="AE72" s="35"/>
    </row>
    <row r="73" s="2" customFormat="1" ht="24.96" customHeight="1">
      <c r="A73" s="35"/>
      <c r="B73" s="36"/>
      <c r="C73" s="20" t="s">
        <v>158</v>
      </c>
      <c r="D73" s="37"/>
      <c r="E73" s="37"/>
      <c r="F73" s="37"/>
      <c r="G73" s="37"/>
      <c r="H73" s="37"/>
      <c r="I73" s="37"/>
      <c r="J73" s="37"/>
      <c r="K73" s="37"/>
      <c r="L73" s="142"/>
      <c r="S73" s="35"/>
      <c r="T73" s="35"/>
      <c r="U73" s="35"/>
      <c r="V73" s="35"/>
      <c r="W73" s="35"/>
      <c r="X73" s="35"/>
      <c r="Y73" s="35"/>
      <c r="Z73" s="35"/>
      <c r="AA73" s="35"/>
      <c r="AB73" s="35"/>
      <c r="AC73" s="35"/>
      <c r="AD73" s="35"/>
      <c r="AE73" s="35"/>
    </row>
    <row r="74" s="2" customFormat="1" ht="6.96" customHeight="1">
      <c r="A74" s="35"/>
      <c r="B74" s="36"/>
      <c r="C74" s="37"/>
      <c r="D74" s="37"/>
      <c r="E74" s="37"/>
      <c r="F74" s="37"/>
      <c r="G74" s="37"/>
      <c r="H74" s="37"/>
      <c r="I74" s="37"/>
      <c r="J74" s="37"/>
      <c r="K74" s="37"/>
      <c r="L74" s="142"/>
      <c r="S74" s="35"/>
      <c r="T74" s="35"/>
      <c r="U74" s="35"/>
      <c r="V74" s="35"/>
      <c r="W74" s="35"/>
      <c r="X74" s="35"/>
      <c r="Y74" s="35"/>
      <c r="Z74" s="35"/>
      <c r="AA74" s="35"/>
      <c r="AB74" s="35"/>
      <c r="AC74" s="35"/>
      <c r="AD74" s="35"/>
      <c r="AE74" s="35"/>
    </row>
    <row r="75" s="2" customFormat="1" ht="12" customHeight="1">
      <c r="A75" s="35"/>
      <c r="B75" s="36"/>
      <c r="C75" s="29" t="s">
        <v>17</v>
      </c>
      <c r="D75" s="37"/>
      <c r="E75" s="37"/>
      <c r="F75" s="37"/>
      <c r="G75" s="37"/>
      <c r="H75" s="37"/>
      <c r="I75" s="37"/>
      <c r="J75" s="37"/>
      <c r="K75" s="37"/>
      <c r="L75" s="142"/>
      <c r="S75" s="35"/>
      <c r="T75" s="35"/>
      <c r="U75" s="35"/>
      <c r="V75" s="35"/>
      <c r="W75" s="35"/>
      <c r="X75" s="35"/>
      <c r="Y75" s="35"/>
      <c r="Z75" s="35"/>
      <c r="AA75" s="35"/>
      <c r="AB75" s="35"/>
      <c r="AC75" s="35"/>
      <c r="AD75" s="35"/>
      <c r="AE75" s="35"/>
    </row>
    <row r="76" s="2" customFormat="1" ht="16.5" customHeight="1">
      <c r="A76" s="35"/>
      <c r="B76" s="36"/>
      <c r="C76" s="37"/>
      <c r="D76" s="37"/>
      <c r="E76" s="167" t="str">
        <f>E7</f>
        <v>Oprava SZZ žst. Liteň na trati Zadní Třebáň - Lochovice</v>
      </c>
      <c r="F76" s="29"/>
      <c r="G76" s="29"/>
      <c r="H76" s="29"/>
      <c r="I76" s="37"/>
      <c r="J76" s="37"/>
      <c r="K76" s="37"/>
      <c r="L76" s="142"/>
      <c r="S76" s="35"/>
      <c r="T76" s="35"/>
      <c r="U76" s="35"/>
      <c r="V76" s="35"/>
      <c r="W76" s="35"/>
      <c r="X76" s="35"/>
      <c r="Y76" s="35"/>
      <c r="Z76" s="35"/>
      <c r="AA76" s="35"/>
      <c r="AB76" s="35"/>
      <c r="AC76" s="35"/>
      <c r="AD76" s="35"/>
      <c r="AE76" s="35"/>
    </row>
    <row r="77" s="1" customFormat="1" ht="12" customHeight="1">
      <c r="B77" s="18"/>
      <c r="C77" s="29" t="s">
        <v>148</v>
      </c>
      <c r="D77" s="19"/>
      <c r="E77" s="19"/>
      <c r="F77" s="19"/>
      <c r="G77" s="19"/>
      <c r="H77" s="19"/>
      <c r="I77" s="19"/>
      <c r="J77" s="19"/>
      <c r="K77" s="19"/>
      <c r="L77" s="17"/>
    </row>
    <row r="78" s="2" customFormat="1" ht="16.5" customHeight="1">
      <c r="A78" s="35"/>
      <c r="B78" s="36"/>
      <c r="C78" s="37"/>
      <c r="D78" s="37"/>
      <c r="E78" s="167" t="s">
        <v>1553</v>
      </c>
      <c r="F78" s="37"/>
      <c r="G78" s="37"/>
      <c r="H78" s="37"/>
      <c r="I78" s="37"/>
      <c r="J78" s="37"/>
      <c r="K78" s="37"/>
      <c r="L78" s="142"/>
      <c r="S78" s="35"/>
      <c r="T78" s="35"/>
      <c r="U78" s="35"/>
      <c r="V78" s="35"/>
      <c r="W78" s="35"/>
      <c r="X78" s="35"/>
      <c r="Y78" s="35"/>
      <c r="Z78" s="35"/>
      <c r="AA78" s="35"/>
      <c r="AB78" s="35"/>
      <c r="AC78" s="35"/>
      <c r="AD78" s="35"/>
      <c r="AE78" s="35"/>
    </row>
    <row r="79" s="2" customFormat="1" ht="12" customHeight="1">
      <c r="A79" s="35"/>
      <c r="B79" s="36"/>
      <c r="C79" s="29" t="s">
        <v>150</v>
      </c>
      <c r="D79" s="37"/>
      <c r="E79" s="37"/>
      <c r="F79" s="37"/>
      <c r="G79" s="37"/>
      <c r="H79" s="37"/>
      <c r="I79" s="37"/>
      <c r="J79" s="37"/>
      <c r="K79" s="37"/>
      <c r="L79" s="142"/>
      <c r="S79" s="35"/>
      <c r="T79" s="35"/>
      <c r="U79" s="35"/>
      <c r="V79" s="35"/>
      <c r="W79" s="35"/>
      <c r="X79" s="35"/>
      <c r="Y79" s="35"/>
      <c r="Z79" s="35"/>
      <c r="AA79" s="35"/>
      <c r="AB79" s="35"/>
      <c r="AC79" s="35"/>
      <c r="AD79" s="35"/>
      <c r="AE79" s="35"/>
    </row>
    <row r="80" s="2" customFormat="1" ht="16.5" customHeight="1">
      <c r="A80" s="35"/>
      <c r="B80" s="36"/>
      <c r="C80" s="37"/>
      <c r="D80" s="37"/>
      <c r="E80" s="66" t="str">
        <f>E11</f>
        <v>01.1 - DOK, TK - technologická část</v>
      </c>
      <c r="F80" s="37"/>
      <c r="G80" s="37"/>
      <c r="H80" s="37"/>
      <c r="I80" s="37"/>
      <c r="J80" s="37"/>
      <c r="K80" s="37"/>
      <c r="L80" s="142"/>
      <c r="S80" s="35"/>
      <c r="T80" s="35"/>
      <c r="U80" s="35"/>
      <c r="V80" s="35"/>
      <c r="W80" s="35"/>
      <c r="X80" s="35"/>
      <c r="Y80" s="35"/>
      <c r="Z80" s="35"/>
      <c r="AA80" s="35"/>
      <c r="AB80" s="35"/>
      <c r="AC80" s="35"/>
      <c r="AD80" s="35"/>
      <c r="AE80" s="35"/>
    </row>
    <row r="81" s="2" customFormat="1" ht="6.96" customHeight="1">
      <c r="A81" s="35"/>
      <c r="B81" s="36"/>
      <c r="C81" s="37"/>
      <c r="D81" s="37"/>
      <c r="E81" s="37"/>
      <c r="F81" s="37"/>
      <c r="G81" s="37"/>
      <c r="H81" s="37"/>
      <c r="I81" s="37"/>
      <c r="J81" s="37"/>
      <c r="K81" s="37"/>
      <c r="L81" s="142"/>
      <c r="S81" s="35"/>
      <c r="T81" s="35"/>
      <c r="U81" s="35"/>
      <c r="V81" s="35"/>
      <c r="W81" s="35"/>
      <c r="X81" s="35"/>
      <c r="Y81" s="35"/>
      <c r="Z81" s="35"/>
      <c r="AA81" s="35"/>
      <c r="AB81" s="35"/>
      <c r="AC81" s="35"/>
      <c r="AD81" s="35"/>
      <c r="AE81" s="35"/>
    </row>
    <row r="82" s="2" customFormat="1" ht="12" customHeight="1">
      <c r="A82" s="35"/>
      <c r="B82" s="36"/>
      <c r="C82" s="29" t="s">
        <v>23</v>
      </c>
      <c r="D82" s="37"/>
      <c r="E82" s="37"/>
      <c r="F82" s="24" t="str">
        <f>F14</f>
        <v>Liteň</v>
      </c>
      <c r="G82" s="37"/>
      <c r="H82" s="37"/>
      <c r="I82" s="29" t="s">
        <v>25</v>
      </c>
      <c r="J82" s="69" t="str">
        <f>IF(J14="","",J14)</f>
        <v>28. 5. 2021</v>
      </c>
      <c r="K82" s="37"/>
      <c r="L82" s="142"/>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142"/>
      <c r="S83" s="35"/>
      <c r="T83" s="35"/>
      <c r="U83" s="35"/>
      <c r="V83" s="35"/>
      <c r="W83" s="35"/>
      <c r="X83" s="35"/>
      <c r="Y83" s="35"/>
      <c r="Z83" s="35"/>
      <c r="AA83" s="35"/>
      <c r="AB83" s="35"/>
      <c r="AC83" s="35"/>
      <c r="AD83" s="35"/>
      <c r="AE83" s="35"/>
    </row>
    <row r="84" s="2" customFormat="1" ht="15.15" customHeight="1">
      <c r="A84" s="35"/>
      <c r="B84" s="36"/>
      <c r="C84" s="29" t="s">
        <v>29</v>
      </c>
      <c r="D84" s="37"/>
      <c r="E84" s="37"/>
      <c r="F84" s="24" t="str">
        <f>E17</f>
        <v>Jiří Kejkula</v>
      </c>
      <c r="G84" s="37"/>
      <c r="H84" s="37"/>
      <c r="I84" s="29" t="s">
        <v>35</v>
      </c>
      <c r="J84" s="33" t="str">
        <f>E23</f>
        <v>První SaZ Plzeň a.s.</v>
      </c>
      <c r="K84" s="37"/>
      <c r="L84" s="142"/>
      <c r="S84" s="35"/>
      <c r="T84" s="35"/>
      <c r="U84" s="35"/>
      <c r="V84" s="35"/>
      <c r="W84" s="35"/>
      <c r="X84" s="35"/>
      <c r="Y84" s="35"/>
      <c r="Z84" s="35"/>
      <c r="AA84" s="35"/>
      <c r="AB84" s="35"/>
      <c r="AC84" s="35"/>
      <c r="AD84" s="35"/>
      <c r="AE84" s="35"/>
    </row>
    <row r="85" s="2" customFormat="1" ht="15.15" customHeight="1">
      <c r="A85" s="35"/>
      <c r="B85" s="36"/>
      <c r="C85" s="29" t="s">
        <v>33</v>
      </c>
      <c r="D85" s="37"/>
      <c r="E85" s="37"/>
      <c r="F85" s="24" t="str">
        <f>IF(E20="","",E20)</f>
        <v>Vyplň údaj</v>
      </c>
      <c r="G85" s="37"/>
      <c r="H85" s="37"/>
      <c r="I85" s="29" t="s">
        <v>38</v>
      </c>
      <c r="J85" s="33" t="str">
        <f>E26</f>
        <v xml:space="preserve"> Zdeněk Hron</v>
      </c>
      <c r="K85" s="37"/>
      <c r="L85" s="142"/>
      <c r="S85" s="35"/>
      <c r="T85" s="35"/>
      <c r="U85" s="35"/>
      <c r="V85" s="35"/>
      <c r="W85" s="35"/>
      <c r="X85" s="35"/>
      <c r="Y85" s="35"/>
      <c r="Z85" s="35"/>
      <c r="AA85" s="35"/>
      <c r="AB85" s="35"/>
      <c r="AC85" s="35"/>
      <c r="AD85" s="35"/>
      <c r="AE85" s="35"/>
    </row>
    <row r="86" s="2" customFormat="1" ht="10.32" customHeight="1">
      <c r="A86" s="35"/>
      <c r="B86" s="36"/>
      <c r="C86" s="37"/>
      <c r="D86" s="37"/>
      <c r="E86" s="37"/>
      <c r="F86" s="37"/>
      <c r="G86" s="37"/>
      <c r="H86" s="37"/>
      <c r="I86" s="37"/>
      <c r="J86" s="37"/>
      <c r="K86" s="37"/>
      <c r="L86" s="142"/>
      <c r="S86" s="35"/>
      <c r="T86" s="35"/>
      <c r="U86" s="35"/>
      <c r="V86" s="35"/>
      <c r="W86" s="35"/>
      <c r="X86" s="35"/>
      <c r="Y86" s="35"/>
      <c r="Z86" s="35"/>
      <c r="AA86" s="35"/>
      <c r="AB86" s="35"/>
      <c r="AC86" s="35"/>
      <c r="AD86" s="35"/>
      <c r="AE86" s="35"/>
    </row>
    <row r="87" s="10" customFormat="1" ht="29.28" customHeight="1">
      <c r="A87" s="178"/>
      <c r="B87" s="179"/>
      <c r="C87" s="180" t="s">
        <v>159</v>
      </c>
      <c r="D87" s="181" t="s">
        <v>61</v>
      </c>
      <c r="E87" s="181" t="s">
        <v>57</v>
      </c>
      <c r="F87" s="181" t="s">
        <v>58</v>
      </c>
      <c r="G87" s="181" t="s">
        <v>160</v>
      </c>
      <c r="H87" s="181" t="s">
        <v>161</v>
      </c>
      <c r="I87" s="181" t="s">
        <v>162</v>
      </c>
      <c r="J87" s="182" t="s">
        <v>154</v>
      </c>
      <c r="K87" s="183" t="s">
        <v>163</v>
      </c>
      <c r="L87" s="184"/>
      <c r="M87" s="89" t="s">
        <v>20</v>
      </c>
      <c r="N87" s="90" t="s">
        <v>46</v>
      </c>
      <c r="O87" s="90" t="s">
        <v>164</v>
      </c>
      <c r="P87" s="90" t="s">
        <v>165</v>
      </c>
      <c r="Q87" s="90" t="s">
        <v>166</v>
      </c>
      <c r="R87" s="90" t="s">
        <v>167</v>
      </c>
      <c r="S87" s="90" t="s">
        <v>168</v>
      </c>
      <c r="T87" s="91" t="s">
        <v>169</v>
      </c>
      <c r="U87" s="178"/>
      <c r="V87" s="178"/>
      <c r="W87" s="178"/>
      <c r="X87" s="178"/>
      <c r="Y87" s="178"/>
      <c r="Z87" s="178"/>
      <c r="AA87" s="178"/>
      <c r="AB87" s="178"/>
      <c r="AC87" s="178"/>
      <c r="AD87" s="178"/>
      <c r="AE87" s="178"/>
    </row>
    <row r="88" s="2" customFormat="1" ht="22.8" customHeight="1">
      <c r="A88" s="35"/>
      <c r="B88" s="36"/>
      <c r="C88" s="96" t="s">
        <v>170</v>
      </c>
      <c r="D88" s="37"/>
      <c r="E88" s="37"/>
      <c r="F88" s="37"/>
      <c r="G88" s="37"/>
      <c r="H88" s="37"/>
      <c r="I88" s="37"/>
      <c r="J88" s="185">
        <f>BK88</f>
        <v>0</v>
      </c>
      <c r="K88" s="37"/>
      <c r="L88" s="41"/>
      <c r="M88" s="92"/>
      <c r="N88" s="186"/>
      <c r="O88" s="93"/>
      <c r="P88" s="187">
        <f>P89+P98+P159</f>
        <v>0</v>
      </c>
      <c r="Q88" s="93"/>
      <c r="R88" s="187">
        <f>R89+R98+R159</f>
        <v>0</v>
      </c>
      <c r="S88" s="93"/>
      <c r="T88" s="188">
        <f>T89+T98+T159</f>
        <v>0</v>
      </c>
      <c r="U88" s="35"/>
      <c r="V88" s="35"/>
      <c r="W88" s="35"/>
      <c r="X88" s="35"/>
      <c r="Y88" s="35"/>
      <c r="Z88" s="35"/>
      <c r="AA88" s="35"/>
      <c r="AB88" s="35"/>
      <c r="AC88" s="35"/>
      <c r="AD88" s="35"/>
      <c r="AE88" s="35"/>
      <c r="AT88" s="14" t="s">
        <v>75</v>
      </c>
      <c r="AU88" s="14" t="s">
        <v>155</v>
      </c>
      <c r="BK88" s="189">
        <f>BK89+BK98+BK159</f>
        <v>0</v>
      </c>
    </row>
    <row r="89" s="11" customFormat="1" ht="25.92" customHeight="1">
      <c r="A89" s="11"/>
      <c r="B89" s="190"/>
      <c r="C89" s="191"/>
      <c r="D89" s="192" t="s">
        <v>75</v>
      </c>
      <c r="E89" s="193" t="s">
        <v>126</v>
      </c>
      <c r="F89" s="193" t="s">
        <v>171</v>
      </c>
      <c r="G89" s="191"/>
      <c r="H89" s="191"/>
      <c r="I89" s="194"/>
      <c r="J89" s="195">
        <f>BK89</f>
        <v>0</v>
      </c>
      <c r="K89" s="191"/>
      <c r="L89" s="196"/>
      <c r="M89" s="197"/>
      <c r="N89" s="198"/>
      <c r="O89" s="198"/>
      <c r="P89" s="199">
        <f>SUM(P90:P97)</f>
        <v>0</v>
      </c>
      <c r="Q89" s="198"/>
      <c r="R89" s="199">
        <f>SUM(R90:R97)</f>
        <v>0</v>
      </c>
      <c r="S89" s="198"/>
      <c r="T89" s="200">
        <f>SUM(T90:T97)</f>
        <v>0</v>
      </c>
      <c r="U89" s="11"/>
      <c r="V89" s="11"/>
      <c r="W89" s="11"/>
      <c r="X89" s="11"/>
      <c r="Y89" s="11"/>
      <c r="Z89" s="11"/>
      <c r="AA89" s="11"/>
      <c r="AB89" s="11"/>
      <c r="AC89" s="11"/>
      <c r="AD89" s="11"/>
      <c r="AE89" s="11"/>
      <c r="AR89" s="201" t="s">
        <v>22</v>
      </c>
      <c r="AT89" s="202" t="s">
        <v>75</v>
      </c>
      <c r="AU89" s="202" t="s">
        <v>76</v>
      </c>
      <c r="AY89" s="201" t="s">
        <v>172</v>
      </c>
      <c r="BK89" s="203">
        <f>SUM(BK90:BK97)</f>
        <v>0</v>
      </c>
    </row>
    <row r="90" s="2" customFormat="1" ht="21.75" customHeight="1">
      <c r="A90" s="35"/>
      <c r="B90" s="36"/>
      <c r="C90" s="204" t="s">
        <v>22</v>
      </c>
      <c r="D90" s="204" t="s">
        <v>173</v>
      </c>
      <c r="E90" s="205" t="s">
        <v>174</v>
      </c>
      <c r="F90" s="206" t="s">
        <v>175</v>
      </c>
      <c r="G90" s="207" t="s">
        <v>176</v>
      </c>
      <c r="H90" s="208">
        <v>5800</v>
      </c>
      <c r="I90" s="209"/>
      <c r="J90" s="210">
        <f>ROUND(I90*H90,2)</f>
        <v>0</v>
      </c>
      <c r="K90" s="211"/>
      <c r="L90" s="41"/>
      <c r="M90" s="212" t="s">
        <v>20</v>
      </c>
      <c r="N90" s="213" t="s">
        <v>47</v>
      </c>
      <c r="O90" s="81"/>
      <c r="P90" s="214">
        <f>O90*H90</f>
        <v>0</v>
      </c>
      <c r="Q90" s="214">
        <v>0</v>
      </c>
      <c r="R90" s="214">
        <f>Q90*H90</f>
        <v>0</v>
      </c>
      <c r="S90" s="214">
        <v>0</v>
      </c>
      <c r="T90" s="215">
        <f>S90*H90</f>
        <v>0</v>
      </c>
      <c r="U90" s="35"/>
      <c r="V90" s="35"/>
      <c r="W90" s="35"/>
      <c r="X90" s="35"/>
      <c r="Y90" s="35"/>
      <c r="Z90" s="35"/>
      <c r="AA90" s="35"/>
      <c r="AB90" s="35"/>
      <c r="AC90" s="35"/>
      <c r="AD90" s="35"/>
      <c r="AE90" s="35"/>
      <c r="AR90" s="216" t="s">
        <v>22</v>
      </c>
      <c r="AT90" s="216" t="s">
        <v>173</v>
      </c>
      <c r="AU90" s="216" t="s">
        <v>22</v>
      </c>
      <c r="AY90" s="14" t="s">
        <v>172</v>
      </c>
      <c r="BE90" s="217">
        <f>IF(N90="základní",J90,0)</f>
        <v>0</v>
      </c>
      <c r="BF90" s="217">
        <f>IF(N90="snížená",J90,0)</f>
        <v>0</v>
      </c>
      <c r="BG90" s="217">
        <f>IF(N90="zákl. přenesená",J90,0)</f>
        <v>0</v>
      </c>
      <c r="BH90" s="217">
        <f>IF(N90="sníž. přenesená",J90,0)</f>
        <v>0</v>
      </c>
      <c r="BI90" s="217">
        <f>IF(N90="nulová",J90,0)</f>
        <v>0</v>
      </c>
      <c r="BJ90" s="14" t="s">
        <v>22</v>
      </c>
      <c r="BK90" s="217">
        <f>ROUND(I90*H90,2)</f>
        <v>0</v>
      </c>
      <c r="BL90" s="14" t="s">
        <v>22</v>
      </c>
      <c r="BM90" s="216" t="s">
        <v>1556</v>
      </c>
    </row>
    <row r="91" s="2" customFormat="1" ht="21.75" customHeight="1">
      <c r="A91" s="35"/>
      <c r="B91" s="36"/>
      <c r="C91" s="204" t="s">
        <v>84</v>
      </c>
      <c r="D91" s="204" t="s">
        <v>173</v>
      </c>
      <c r="E91" s="205" t="s">
        <v>178</v>
      </c>
      <c r="F91" s="206" t="s">
        <v>179</v>
      </c>
      <c r="G91" s="207" t="s">
        <v>176</v>
      </c>
      <c r="H91" s="208">
        <v>5800</v>
      </c>
      <c r="I91" s="209"/>
      <c r="J91" s="210">
        <f>ROUND(I91*H91,2)</f>
        <v>0</v>
      </c>
      <c r="K91" s="211"/>
      <c r="L91" s="41"/>
      <c r="M91" s="212" t="s">
        <v>20</v>
      </c>
      <c r="N91" s="213" t="s">
        <v>47</v>
      </c>
      <c r="O91" s="81"/>
      <c r="P91" s="214">
        <f>O91*H91</f>
        <v>0</v>
      </c>
      <c r="Q91" s="214">
        <v>0</v>
      </c>
      <c r="R91" s="214">
        <f>Q91*H91</f>
        <v>0</v>
      </c>
      <c r="S91" s="214">
        <v>0</v>
      </c>
      <c r="T91" s="215">
        <f>S91*H91</f>
        <v>0</v>
      </c>
      <c r="U91" s="35"/>
      <c r="V91" s="35"/>
      <c r="W91" s="35"/>
      <c r="X91" s="35"/>
      <c r="Y91" s="35"/>
      <c r="Z91" s="35"/>
      <c r="AA91" s="35"/>
      <c r="AB91" s="35"/>
      <c r="AC91" s="35"/>
      <c r="AD91" s="35"/>
      <c r="AE91" s="35"/>
      <c r="AR91" s="216" t="s">
        <v>180</v>
      </c>
      <c r="AT91" s="216" t="s">
        <v>173</v>
      </c>
      <c r="AU91" s="216" t="s">
        <v>22</v>
      </c>
      <c r="AY91" s="14" t="s">
        <v>172</v>
      </c>
      <c r="BE91" s="217">
        <f>IF(N91="základní",J91,0)</f>
        <v>0</v>
      </c>
      <c r="BF91" s="217">
        <f>IF(N91="snížená",J91,0)</f>
        <v>0</v>
      </c>
      <c r="BG91" s="217">
        <f>IF(N91="zákl. přenesená",J91,0)</f>
        <v>0</v>
      </c>
      <c r="BH91" s="217">
        <f>IF(N91="sníž. přenesená",J91,0)</f>
        <v>0</v>
      </c>
      <c r="BI91" s="217">
        <f>IF(N91="nulová",J91,0)</f>
        <v>0</v>
      </c>
      <c r="BJ91" s="14" t="s">
        <v>22</v>
      </c>
      <c r="BK91" s="217">
        <f>ROUND(I91*H91,2)</f>
        <v>0</v>
      </c>
      <c r="BL91" s="14" t="s">
        <v>180</v>
      </c>
      <c r="BM91" s="216" t="s">
        <v>1557</v>
      </c>
    </row>
    <row r="92" s="2" customFormat="1" ht="21.75" customHeight="1">
      <c r="A92" s="35"/>
      <c r="B92" s="36"/>
      <c r="C92" s="204" t="s">
        <v>98</v>
      </c>
      <c r="D92" s="204" t="s">
        <v>173</v>
      </c>
      <c r="E92" s="205" t="s">
        <v>182</v>
      </c>
      <c r="F92" s="206" t="s">
        <v>183</v>
      </c>
      <c r="G92" s="207" t="s">
        <v>176</v>
      </c>
      <c r="H92" s="208">
        <v>5800</v>
      </c>
      <c r="I92" s="209"/>
      <c r="J92" s="210">
        <f>ROUND(I92*H92,2)</f>
        <v>0</v>
      </c>
      <c r="K92" s="211"/>
      <c r="L92" s="41"/>
      <c r="M92" s="212" t="s">
        <v>20</v>
      </c>
      <c r="N92" s="213" t="s">
        <v>47</v>
      </c>
      <c r="O92" s="81"/>
      <c r="P92" s="214">
        <f>O92*H92</f>
        <v>0</v>
      </c>
      <c r="Q92" s="214">
        <v>0</v>
      </c>
      <c r="R92" s="214">
        <f>Q92*H92</f>
        <v>0</v>
      </c>
      <c r="S92" s="214">
        <v>0</v>
      </c>
      <c r="T92" s="215">
        <f>S92*H92</f>
        <v>0</v>
      </c>
      <c r="U92" s="35"/>
      <c r="V92" s="35"/>
      <c r="W92" s="35"/>
      <c r="X92" s="35"/>
      <c r="Y92" s="35"/>
      <c r="Z92" s="35"/>
      <c r="AA92" s="35"/>
      <c r="AB92" s="35"/>
      <c r="AC92" s="35"/>
      <c r="AD92" s="35"/>
      <c r="AE92" s="35"/>
      <c r="AR92" s="216" t="s">
        <v>180</v>
      </c>
      <c r="AT92" s="216" t="s">
        <v>173</v>
      </c>
      <c r="AU92" s="216" t="s">
        <v>22</v>
      </c>
      <c r="AY92" s="14" t="s">
        <v>172</v>
      </c>
      <c r="BE92" s="217">
        <f>IF(N92="základní",J92,0)</f>
        <v>0</v>
      </c>
      <c r="BF92" s="217">
        <f>IF(N92="snížená",J92,0)</f>
        <v>0</v>
      </c>
      <c r="BG92" s="217">
        <f>IF(N92="zákl. přenesená",J92,0)</f>
        <v>0</v>
      </c>
      <c r="BH92" s="217">
        <f>IF(N92="sníž. přenesená",J92,0)</f>
        <v>0</v>
      </c>
      <c r="BI92" s="217">
        <f>IF(N92="nulová",J92,0)</f>
        <v>0</v>
      </c>
      <c r="BJ92" s="14" t="s">
        <v>22</v>
      </c>
      <c r="BK92" s="217">
        <f>ROUND(I92*H92,2)</f>
        <v>0</v>
      </c>
      <c r="BL92" s="14" t="s">
        <v>180</v>
      </c>
      <c r="BM92" s="216" t="s">
        <v>1558</v>
      </c>
    </row>
    <row r="93" s="2" customFormat="1" ht="21.75" customHeight="1">
      <c r="A93" s="35"/>
      <c r="B93" s="36"/>
      <c r="C93" s="204" t="s">
        <v>180</v>
      </c>
      <c r="D93" s="204" t="s">
        <v>173</v>
      </c>
      <c r="E93" s="205" t="s">
        <v>185</v>
      </c>
      <c r="F93" s="206" t="s">
        <v>186</v>
      </c>
      <c r="G93" s="207" t="s">
        <v>176</v>
      </c>
      <c r="H93" s="208">
        <v>5800</v>
      </c>
      <c r="I93" s="209"/>
      <c r="J93" s="210">
        <f>ROUND(I93*H93,2)</f>
        <v>0</v>
      </c>
      <c r="K93" s="211"/>
      <c r="L93" s="41"/>
      <c r="M93" s="212" t="s">
        <v>20</v>
      </c>
      <c r="N93" s="213" t="s">
        <v>47</v>
      </c>
      <c r="O93" s="81"/>
      <c r="P93" s="214">
        <f>O93*H93</f>
        <v>0</v>
      </c>
      <c r="Q93" s="214">
        <v>0</v>
      </c>
      <c r="R93" s="214">
        <f>Q93*H93</f>
        <v>0</v>
      </c>
      <c r="S93" s="214">
        <v>0</v>
      </c>
      <c r="T93" s="215">
        <f>S93*H93</f>
        <v>0</v>
      </c>
      <c r="U93" s="35"/>
      <c r="V93" s="35"/>
      <c r="W93" s="35"/>
      <c r="X93" s="35"/>
      <c r="Y93" s="35"/>
      <c r="Z93" s="35"/>
      <c r="AA93" s="35"/>
      <c r="AB93" s="35"/>
      <c r="AC93" s="35"/>
      <c r="AD93" s="35"/>
      <c r="AE93" s="35"/>
      <c r="AR93" s="216" t="s">
        <v>180</v>
      </c>
      <c r="AT93" s="216" t="s">
        <v>173</v>
      </c>
      <c r="AU93" s="216" t="s">
        <v>22</v>
      </c>
      <c r="AY93" s="14" t="s">
        <v>172</v>
      </c>
      <c r="BE93" s="217">
        <f>IF(N93="základní",J93,0)</f>
        <v>0</v>
      </c>
      <c r="BF93" s="217">
        <f>IF(N93="snížená",J93,0)</f>
        <v>0</v>
      </c>
      <c r="BG93" s="217">
        <f>IF(N93="zákl. přenesená",J93,0)</f>
        <v>0</v>
      </c>
      <c r="BH93" s="217">
        <f>IF(N93="sníž. přenesená",J93,0)</f>
        <v>0</v>
      </c>
      <c r="BI93" s="217">
        <f>IF(N93="nulová",J93,0)</f>
        <v>0</v>
      </c>
      <c r="BJ93" s="14" t="s">
        <v>22</v>
      </c>
      <c r="BK93" s="217">
        <f>ROUND(I93*H93,2)</f>
        <v>0</v>
      </c>
      <c r="BL93" s="14" t="s">
        <v>180</v>
      </c>
      <c r="BM93" s="216" t="s">
        <v>1559</v>
      </c>
    </row>
    <row r="94" s="2" customFormat="1" ht="21.75" customHeight="1">
      <c r="A94" s="35"/>
      <c r="B94" s="36"/>
      <c r="C94" s="204" t="s">
        <v>188</v>
      </c>
      <c r="D94" s="204" t="s">
        <v>173</v>
      </c>
      <c r="E94" s="205" t="s">
        <v>189</v>
      </c>
      <c r="F94" s="206" t="s">
        <v>190</v>
      </c>
      <c r="G94" s="207" t="s">
        <v>176</v>
      </c>
      <c r="H94" s="208">
        <v>5800</v>
      </c>
      <c r="I94" s="209"/>
      <c r="J94" s="210">
        <f>ROUND(I94*H94,2)</f>
        <v>0</v>
      </c>
      <c r="K94" s="211"/>
      <c r="L94" s="41"/>
      <c r="M94" s="212" t="s">
        <v>20</v>
      </c>
      <c r="N94" s="213" t="s">
        <v>47</v>
      </c>
      <c r="O94" s="81"/>
      <c r="P94" s="214">
        <f>O94*H94</f>
        <v>0</v>
      </c>
      <c r="Q94" s="214">
        <v>0</v>
      </c>
      <c r="R94" s="214">
        <f>Q94*H94</f>
        <v>0</v>
      </c>
      <c r="S94" s="214">
        <v>0</v>
      </c>
      <c r="T94" s="215">
        <f>S94*H94</f>
        <v>0</v>
      </c>
      <c r="U94" s="35"/>
      <c r="V94" s="35"/>
      <c r="W94" s="35"/>
      <c r="X94" s="35"/>
      <c r="Y94" s="35"/>
      <c r="Z94" s="35"/>
      <c r="AA94" s="35"/>
      <c r="AB94" s="35"/>
      <c r="AC94" s="35"/>
      <c r="AD94" s="35"/>
      <c r="AE94" s="35"/>
      <c r="AR94" s="216" t="s">
        <v>180</v>
      </c>
      <c r="AT94" s="216" t="s">
        <v>173</v>
      </c>
      <c r="AU94" s="216" t="s">
        <v>22</v>
      </c>
      <c r="AY94" s="14" t="s">
        <v>172</v>
      </c>
      <c r="BE94" s="217">
        <f>IF(N94="základní",J94,0)</f>
        <v>0</v>
      </c>
      <c r="BF94" s="217">
        <f>IF(N94="snížená",J94,0)</f>
        <v>0</v>
      </c>
      <c r="BG94" s="217">
        <f>IF(N94="zákl. přenesená",J94,0)</f>
        <v>0</v>
      </c>
      <c r="BH94" s="217">
        <f>IF(N94="sníž. přenesená",J94,0)</f>
        <v>0</v>
      </c>
      <c r="BI94" s="217">
        <f>IF(N94="nulová",J94,0)</f>
        <v>0</v>
      </c>
      <c r="BJ94" s="14" t="s">
        <v>22</v>
      </c>
      <c r="BK94" s="217">
        <f>ROUND(I94*H94,2)</f>
        <v>0</v>
      </c>
      <c r="BL94" s="14" t="s">
        <v>180</v>
      </c>
      <c r="BM94" s="216" t="s">
        <v>1560</v>
      </c>
    </row>
    <row r="95" s="2" customFormat="1" ht="21.75" customHeight="1">
      <c r="A95" s="35"/>
      <c r="B95" s="36"/>
      <c r="C95" s="204" t="s">
        <v>192</v>
      </c>
      <c r="D95" s="204" t="s">
        <v>173</v>
      </c>
      <c r="E95" s="205" t="s">
        <v>193</v>
      </c>
      <c r="F95" s="206" t="s">
        <v>194</v>
      </c>
      <c r="G95" s="207" t="s">
        <v>176</v>
      </c>
      <c r="H95" s="208">
        <v>5800</v>
      </c>
      <c r="I95" s="209"/>
      <c r="J95" s="210">
        <f>ROUND(I95*H95,2)</f>
        <v>0</v>
      </c>
      <c r="K95" s="211"/>
      <c r="L95" s="41"/>
      <c r="M95" s="212" t="s">
        <v>20</v>
      </c>
      <c r="N95" s="213" t="s">
        <v>47</v>
      </c>
      <c r="O95" s="81"/>
      <c r="P95" s="214">
        <f>O95*H95</f>
        <v>0</v>
      </c>
      <c r="Q95" s="214">
        <v>0</v>
      </c>
      <c r="R95" s="214">
        <f>Q95*H95</f>
        <v>0</v>
      </c>
      <c r="S95" s="214">
        <v>0</v>
      </c>
      <c r="T95" s="215">
        <f>S95*H95</f>
        <v>0</v>
      </c>
      <c r="U95" s="35"/>
      <c r="V95" s="35"/>
      <c r="W95" s="35"/>
      <c r="X95" s="35"/>
      <c r="Y95" s="35"/>
      <c r="Z95" s="35"/>
      <c r="AA95" s="35"/>
      <c r="AB95" s="35"/>
      <c r="AC95" s="35"/>
      <c r="AD95" s="35"/>
      <c r="AE95" s="35"/>
      <c r="AR95" s="216" t="s">
        <v>180</v>
      </c>
      <c r="AT95" s="216" t="s">
        <v>173</v>
      </c>
      <c r="AU95" s="216" t="s">
        <v>22</v>
      </c>
      <c r="AY95" s="14" t="s">
        <v>172</v>
      </c>
      <c r="BE95" s="217">
        <f>IF(N95="základní",J95,0)</f>
        <v>0</v>
      </c>
      <c r="BF95" s="217">
        <f>IF(N95="snížená",J95,0)</f>
        <v>0</v>
      </c>
      <c r="BG95" s="217">
        <f>IF(N95="zákl. přenesená",J95,0)</f>
        <v>0</v>
      </c>
      <c r="BH95" s="217">
        <f>IF(N95="sníž. přenesená",J95,0)</f>
        <v>0</v>
      </c>
      <c r="BI95" s="217">
        <f>IF(N95="nulová",J95,0)</f>
        <v>0</v>
      </c>
      <c r="BJ95" s="14" t="s">
        <v>22</v>
      </c>
      <c r="BK95" s="217">
        <f>ROUND(I95*H95,2)</f>
        <v>0</v>
      </c>
      <c r="BL95" s="14" t="s">
        <v>180</v>
      </c>
      <c r="BM95" s="216" t="s">
        <v>1561</v>
      </c>
    </row>
    <row r="96" s="2" customFormat="1" ht="21.75" customHeight="1">
      <c r="A96" s="35"/>
      <c r="B96" s="36"/>
      <c r="C96" s="204" t="s">
        <v>196</v>
      </c>
      <c r="D96" s="204" t="s">
        <v>173</v>
      </c>
      <c r="E96" s="205" t="s">
        <v>197</v>
      </c>
      <c r="F96" s="206" t="s">
        <v>198</v>
      </c>
      <c r="G96" s="207" t="s">
        <v>176</v>
      </c>
      <c r="H96" s="208">
        <v>5800</v>
      </c>
      <c r="I96" s="209"/>
      <c r="J96" s="210">
        <f>ROUND(I96*H96,2)</f>
        <v>0</v>
      </c>
      <c r="K96" s="211"/>
      <c r="L96" s="41"/>
      <c r="M96" s="212" t="s">
        <v>20</v>
      </c>
      <c r="N96" s="213" t="s">
        <v>47</v>
      </c>
      <c r="O96" s="81"/>
      <c r="P96" s="214">
        <f>O96*H96</f>
        <v>0</v>
      </c>
      <c r="Q96" s="214">
        <v>0</v>
      </c>
      <c r="R96" s="214">
        <f>Q96*H96</f>
        <v>0</v>
      </c>
      <c r="S96" s="214">
        <v>0</v>
      </c>
      <c r="T96" s="215">
        <f>S96*H96</f>
        <v>0</v>
      </c>
      <c r="U96" s="35"/>
      <c r="V96" s="35"/>
      <c r="W96" s="35"/>
      <c r="X96" s="35"/>
      <c r="Y96" s="35"/>
      <c r="Z96" s="35"/>
      <c r="AA96" s="35"/>
      <c r="AB96" s="35"/>
      <c r="AC96" s="35"/>
      <c r="AD96" s="35"/>
      <c r="AE96" s="35"/>
      <c r="AR96" s="216" t="s">
        <v>180</v>
      </c>
      <c r="AT96" s="216" t="s">
        <v>173</v>
      </c>
      <c r="AU96" s="216" t="s">
        <v>22</v>
      </c>
      <c r="AY96" s="14" t="s">
        <v>172</v>
      </c>
      <c r="BE96" s="217">
        <f>IF(N96="základní",J96,0)</f>
        <v>0</v>
      </c>
      <c r="BF96" s="217">
        <f>IF(N96="snížená",J96,0)</f>
        <v>0</v>
      </c>
      <c r="BG96" s="217">
        <f>IF(N96="zákl. přenesená",J96,0)</f>
        <v>0</v>
      </c>
      <c r="BH96" s="217">
        <f>IF(N96="sníž. přenesená",J96,0)</f>
        <v>0</v>
      </c>
      <c r="BI96" s="217">
        <f>IF(N96="nulová",J96,0)</f>
        <v>0</v>
      </c>
      <c r="BJ96" s="14" t="s">
        <v>22</v>
      </c>
      <c r="BK96" s="217">
        <f>ROUND(I96*H96,2)</f>
        <v>0</v>
      </c>
      <c r="BL96" s="14" t="s">
        <v>180</v>
      </c>
      <c r="BM96" s="216" t="s">
        <v>1562</v>
      </c>
    </row>
    <row r="97" s="2" customFormat="1" ht="33" customHeight="1">
      <c r="A97" s="35"/>
      <c r="B97" s="36"/>
      <c r="C97" s="218" t="s">
        <v>201</v>
      </c>
      <c r="D97" s="218" t="s">
        <v>202</v>
      </c>
      <c r="E97" s="219" t="s">
        <v>1563</v>
      </c>
      <c r="F97" s="220" t="s">
        <v>1564</v>
      </c>
      <c r="G97" s="221" t="s">
        <v>250</v>
      </c>
      <c r="H97" s="222">
        <v>50</v>
      </c>
      <c r="I97" s="223"/>
      <c r="J97" s="224">
        <f>ROUND(I97*H97,2)</f>
        <v>0</v>
      </c>
      <c r="K97" s="225"/>
      <c r="L97" s="226"/>
      <c r="M97" s="227" t="s">
        <v>20</v>
      </c>
      <c r="N97" s="228" t="s">
        <v>47</v>
      </c>
      <c r="O97" s="81"/>
      <c r="P97" s="214">
        <f>O97*H97</f>
        <v>0</v>
      </c>
      <c r="Q97" s="214">
        <v>0</v>
      </c>
      <c r="R97" s="214">
        <f>Q97*H97</f>
        <v>0</v>
      </c>
      <c r="S97" s="214">
        <v>0</v>
      </c>
      <c r="T97" s="215">
        <f>S97*H97</f>
        <v>0</v>
      </c>
      <c r="U97" s="35"/>
      <c r="V97" s="35"/>
      <c r="W97" s="35"/>
      <c r="X97" s="35"/>
      <c r="Y97" s="35"/>
      <c r="Z97" s="35"/>
      <c r="AA97" s="35"/>
      <c r="AB97" s="35"/>
      <c r="AC97" s="35"/>
      <c r="AD97" s="35"/>
      <c r="AE97" s="35"/>
      <c r="AR97" s="216" t="s">
        <v>205</v>
      </c>
      <c r="AT97" s="216" t="s">
        <v>202</v>
      </c>
      <c r="AU97" s="216" t="s">
        <v>22</v>
      </c>
      <c r="AY97" s="14" t="s">
        <v>172</v>
      </c>
      <c r="BE97" s="217">
        <f>IF(N97="základní",J97,0)</f>
        <v>0</v>
      </c>
      <c r="BF97" s="217">
        <f>IF(N97="snížená",J97,0)</f>
        <v>0</v>
      </c>
      <c r="BG97" s="217">
        <f>IF(N97="zákl. přenesená",J97,0)</f>
        <v>0</v>
      </c>
      <c r="BH97" s="217">
        <f>IF(N97="sníž. přenesená",J97,0)</f>
        <v>0</v>
      </c>
      <c r="BI97" s="217">
        <f>IF(N97="nulová",J97,0)</f>
        <v>0</v>
      </c>
      <c r="BJ97" s="14" t="s">
        <v>22</v>
      </c>
      <c r="BK97" s="217">
        <f>ROUND(I97*H97,2)</f>
        <v>0</v>
      </c>
      <c r="BL97" s="14" t="s">
        <v>206</v>
      </c>
      <c r="BM97" s="216" t="s">
        <v>1565</v>
      </c>
    </row>
    <row r="98" s="11" customFormat="1" ht="25.92" customHeight="1">
      <c r="A98" s="11"/>
      <c r="B98" s="190"/>
      <c r="C98" s="191"/>
      <c r="D98" s="192" t="s">
        <v>75</v>
      </c>
      <c r="E98" s="193" t="s">
        <v>506</v>
      </c>
      <c r="F98" s="193" t="s">
        <v>1566</v>
      </c>
      <c r="G98" s="191"/>
      <c r="H98" s="191"/>
      <c r="I98" s="194"/>
      <c r="J98" s="195">
        <f>BK98</f>
        <v>0</v>
      </c>
      <c r="K98" s="191"/>
      <c r="L98" s="196"/>
      <c r="M98" s="197"/>
      <c r="N98" s="198"/>
      <c r="O98" s="198"/>
      <c r="P98" s="199">
        <f>SUM(P99:P158)</f>
        <v>0</v>
      </c>
      <c r="Q98" s="198"/>
      <c r="R98" s="199">
        <f>SUM(R99:R158)</f>
        <v>0</v>
      </c>
      <c r="S98" s="198"/>
      <c r="T98" s="200">
        <f>SUM(T99:T158)</f>
        <v>0</v>
      </c>
      <c r="U98" s="11"/>
      <c r="V98" s="11"/>
      <c r="W98" s="11"/>
      <c r="X98" s="11"/>
      <c r="Y98" s="11"/>
      <c r="Z98" s="11"/>
      <c r="AA98" s="11"/>
      <c r="AB98" s="11"/>
      <c r="AC98" s="11"/>
      <c r="AD98" s="11"/>
      <c r="AE98" s="11"/>
      <c r="AR98" s="201" t="s">
        <v>22</v>
      </c>
      <c r="AT98" s="202" t="s">
        <v>75</v>
      </c>
      <c r="AU98" s="202" t="s">
        <v>76</v>
      </c>
      <c r="AY98" s="201" t="s">
        <v>172</v>
      </c>
      <c r="BK98" s="203">
        <f>SUM(BK99:BK158)</f>
        <v>0</v>
      </c>
    </row>
    <row r="99" s="2" customFormat="1" ht="21.75" customHeight="1">
      <c r="A99" s="35"/>
      <c r="B99" s="36"/>
      <c r="C99" s="218" t="s">
        <v>208</v>
      </c>
      <c r="D99" s="218" t="s">
        <v>202</v>
      </c>
      <c r="E99" s="219" t="s">
        <v>1567</v>
      </c>
      <c r="F99" s="220" t="s">
        <v>1568</v>
      </c>
      <c r="G99" s="221" t="s">
        <v>176</v>
      </c>
      <c r="H99" s="222">
        <v>15600</v>
      </c>
      <c r="I99" s="223"/>
      <c r="J99" s="224">
        <f>ROUND(I99*H99,2)</f>
        <v>0</v>
      </c>
      <c r="K99" s="225"/>
      <c r="L99" s="226"/>
      <c r="M99" s="227" t="s">
        <v>20</v>
      </c>
      <c r="N99" s="228" t="s">
        <v>47</v>
      </c>
      <c r="O99" s="81"/>
      <c r="P99" s="214">
        <f>O99*H99</f>
        <v>0</v>
      </c>
      <c r="Q99" s="214">
        <v>0</v>
      </c>
      <c r="R99" s="214">
        <f>Q99*H99</f>
        <v>0</v>
      </c>
      <c r="S99" s="214">
        <v>0</v>
      </c>
      <c r="T99" s="215">
        <f>S99*H99</f>
        <v>0</v>
      </c>
      <c r="U99" s="35"/>
      <c r="V99" s="35"/>
      <c r="W99" s="35"/>
      <c r="X99" s="35"/>
      <c r="Y99" s="35"/>
      <c r="Z99" s="35"/>
      <c r="AA99" s="35"/>
      <c r="AB99" s="35"/>
      <c r="AC99" s="35"/>
      <c r="AD99" s="35"/>
      <c r="AE99" s="35"/>
      <c r="AR99" s="216" t="s">
        <v>201</v>
      </c>
      <c r="AT99" s="216" t="s">
        <v>202</v>
      </c>
      <c r="AU99" s="216" t="s">
        <v>22</v>
      </c>
      <c r="AY99" s="14" t="s">
        <v>172</v>
      </c>
      <c r="BE99" s="217">
        <f>IF(N99="základní",J99,0)</f>
        <v>0</v>
      </c>
      <c r="BF99" s="217">
        <f>IF(N99="snížená",J99,0)</f>
        <v>0</v>
      </c>
      <c r="BG99" s="217">
        <f>IF(N99="zákl. přenesená",J99,0)</f>
        <v>0</v>
      </c>
      <c r="BH99" s="217">
        <f>IF(N99="sníž. přenesená",J99,0)</f>
        <v>0</v>
      </c>
      <c r="BI99" s="217">
        <f>IF(N99="nulová",J99,0)</f>
        <v>0</v>
      </c>
      <c r="BJ99" s="14" t="s">
        <v>22</v>
      </c>
      <c r="BK99" s="217">
        <f>ROUND(I99*H99,2)</f>
        <v>0</v>
      </c>
      <c r="BL99" s="14" t="s">
        <v>180</v>
      </c>
      <c r="BM99" s="216" t="s">
        <v>1569</v>
      </c>
    </row>
    <row r="100" s="2" customFormat="1" ht="21.75" customHeight="1">
      <c r="A100" s="35"/>
      <c r="B100" s="36"/>
      <c r="C100" s="204" t="s">
        <v>27</v>
      </c>
      <c r="D100" s="204" t="s">
        <v>173</v>
      </c>
      <c r="E100" s="205" t="s">
        <v>1570</v>
      </c>
      <c r="F100" s="206" t="s">
        <v>1571</v>
      </c>
      <c r="G100" s="207" t="s">
        <v>176</v>
      </c>
      <c r="H100" s="208">
        <v>15600</v>
      </c>
      <c r="I100" s="209"/>
      <c r="J100" s="210">
        <f>ROUND(I100*H100,2)</f>
        <v>0</v>
      </c>
      <c r="K100" s="211"/>
      <c r="L100" s="41"/>
      <c r="M100" s="212" t="s">
        <v>20</v>
      </c>
      <c r="N100" s="213" t="s">
        <v>47</v>
      </c>
      <c r="O100" s="81"/>
      <c r="P100" s="214">
        <f>O100*H100</f>
        <v>0</v>
      </c>
      <c r="Q100" s="214">
        <v>0</v>
      </c>
      <c r="R100" s="214">
        <f>Q100*H100</f>
        <v>0</v>
      </c>
      <c r="S100" s="214">
        <v>0</v>
      </c>
      <c r="T100" s="215">
        <f>S100*H100</f>
        <v>0</v>
      </c>
      <c r="U100" s="35"/>
      <c r="V100" s="35"/>
      <c r="W100" s="35"/>
      <c r="X100" s="35"/>
      <c r="Y100" s="35"/>
      <c r="Z100" s="35"/>
      <c r="AA100" s="35"/>
      <c r="AB100" s="35"/>
      <c r="AC100" s="35"/>
      <c r="AD100" s="35"/>
      <c r="AE100" s="35"/>
      <c r="AR100" s="216" t="s">
        <v>180</v>
      </c>
      <c r="AT100" s="216" t="s">
        <v>173</v>
      </c>
      <c r="AU100" s="216" t="s">
        <v>22</v>
      </c>
      <c r="AY100" s="14" t="s">
        <v>172</v>
      </c>
      <c r="BE100" s="217">
        <f>IF(N100="základní",J100,0)</f>
        <v>0</v>
      </c>
      <c r="BF100" s="217">
        <f>IF(N100="snížená",J100,0)</f>
        <v>0</v>
      </c>
      <c r="BG100" s="217">
        <f>IF(N100="zákl. přenesená",J100,0)</f>
        <v>0</v>
      </c>
      <c r="BH100" s="217">
        <f>IF(N100="sníž. přenesená",J100,0)</f>
        <v>0</v>
      </c>
      <c r="BI100" s="217">
        <f>IF(N100="nulová",J100,0)</f>
        <v>0</v>
      </c>
      <c r="BJ100" s="14" t="s">
        <v>22</v>
      </c>
      <c r="BK100" s="217">
        <f>ROUND(I100*H100,2)</f>
        <v>0</v>
      </c>
      <c r="BL100" s="14" t="s">
        <v>180</v>
      </c>
      <c r="BM100" s="216" t="s">
        <v>1572</v>
      </c>
    </row>
    <row r="101" s="2" customFormat="1" ht="16.5" customHeight="1">
      <c r="A101" s="35"/>
      <c r="B101" s="36"/>
      <c r="C101" s="204" t="s">
        <v>215</v>
      </c>
      <c r="D101" s="204" t="s">
        <v>173</v>
      </c>
      <c r="E101" s="205" t="s">
        <v>1573</v>
      </c>
      <c r="F101" s="206" t="s">
        <v>1574</v>
      </c>
      <c r="G101" s="207" t="s">
        <v>393</v>
      </c>
      <c r="H101" s="208">
        <v>15.6</v>
      </c>
      <c r="I101" s="209"/>
      <c r="J101" s="210">
        <f>ROUND(I101*H101,2)</f>
        <v>0</v>
      </c>
      <c r="K101" s="211"/>
      <c r="L101" s="41"/>
      <c r="M101" s="212" t="s">
        <v>20</v>
      </c>
      <c r="N101" s="213" t="s">
        <v>47</v>
      </c>
      <c r="O101" s="81"/>
      <c r="P101" s="214">
        <f>O101*H101</f>
        <v>0</v>
      </c>
      <c r="Q101" s="214">
        <v>0</v>
      </c>
      <c r="R101" s="214">
        <f>Q101*H101</f>
        <v>0</v>
      </c>
      <c r="S101" s="214">
        <v>0</v>
      </c>
      <c r="T101" s="215">
        <f>S101*H101</f>
        <v>0</v>
      </c>
      <c r="U101" s="35"/>
      <c r="V101" s="35"/>
      <c r="W101" s="35"/>
      <c r="X101" s="35"/>
      <c r="Y101" s="35"/>
      <c r="Z101" s="35"/>
      <c r="AA101" s="35"/>
      <c r="AB101" s="35"/>
      <c r="AC101" s="35"/>
      <c r="AD101" s="35"/>
      <c r="AE101" s="35"/>
      <c r="AR101" s="216" t="s">
        <v>180</v>
      </c>
      <c r="AT101" s="216" t="s">
        <v>173</v>
      </c>
      <c r="AU101" s="216" t="s">
        <v>22</v>
      </c>
      <c r="AY101" s="14" t="s">
        <v>172</v>
      </c>
      <c r="BE101" s="217">
        <f>IF(N101="základní",J101,0)</f>
        <v>0</v>
      </c>
      <c r="BF101" s="217">
        <f>IF(N101="snížená",J101,0)</f>
        <v>0</v>
      </c>
      <c r="BG101" s="217">
        <f>IF(N101="zákl. přenesená",J101,0)</f>
        <v>0</v>
      </c>
      <c r="BH101" s="217">
        <f>IF(N101="sníž. přenesená",J101,0)</f>
        <v>0</v>
      </c>
      <c r="BI101" s="217">
        <f>IF(N101="nulová",J101,0)</f>
        <v>0</v>
      </c>
      <c r="BJ101" s="14" t="s">
        <v>22</v>
      </c>
      <c r="BK101" s="217">
        <f>ROUND(I101*H101,2)</f>
        <v>0</v>
      </c>
      <c r="BL101" s="14" t="s">
        <v>180</v>
      </c>
      <c r="BM101" s="216" t="s">
        <v>1575</v>
      </c>
    </row>
    <row r="102" s="2" customFormat="1" ht="21.75" customHeight="1">
      <c r="A102" s="35"/>
      <c r="B102" s="36"/>
      <c r="C102" s="204" t="s">
        <v>219</v>
      </c>
      <c r="D102" s="204" t="s">
        <v>173</v>
      </c>
      <c r="E102" s="205" t="s">
        <v>1576</v>
      </c>
      <c r="F102" s="206" t="s">
        <v>1577</v>
      </c>
      <c r="G102" s="207" t="s">
        <v>250</v>
      </c>
      <c r="H102" s="208">
        <v>12</v>
      </c>
      <c r="I102" s="209"/>
      <c r="J102" s="210">
        <f>ROUND(I102*H102,2)</f>
        <v>0</v>
      </c>
      <c r="K102" s="211"/>
      <c r="L102" s="41"/>
      <c r="M102" s="212" t="s">
        <v>20</v>
      </c>
      <c r="N102" s="213" t="s">
        <v>47</v>
      </c>
      <c r="O102" s="81"/>
      <c r="P102" s="214">
        <f>O102*H102</f>
        <v>0</v>
      </c>
      <c r="Q102" s="214">
        <v>0</v>
      </c>
      <c r="R102" s="214">
        <f>Q102*H102</f>
        <v>0</v>
      </c>
      <c r="S102" s="214">
        <v>0</v>
      </c>
      <c r="T102" s="215">
        <f>S102*H102</f>
        <v>0</v>
      </c>
      <c r="U102" s="35"/>
      <c r="V102" s="35"/>
      <c r="W102" s="35"/>
      <c r="X102" s="35"/>
      <c r="Y102" s="35"/>
      <c r="Z102" s="35"/>
      <c r="AA102" s="35"/>
      <c r="AB102" s="35"/>
      <c r="AC102" s="35"/>
      <c r="AD102" s="35"/>
      <c r="AE102" s="35"/>
      <c r="AR102" s="216" t="s">
        <v>180</v>
      </c>
      <c r="AT102" s="216" t="s">
        <v>173</v>
      </c>
      <c r="AU102" s="216" t="s">
        <v>22</v>
      </c>
      <c r="AY102" s="14" t="s">
        <v>172</v>
      </c>
      <c r="BE102" s="217">
        <f>IF(N102="základní",J102,0)</f>
        <v>0</v>
      </c>
      <c r="BF102" s="217">
        <f>IF(N102="snížená",J102,0)</f>
        <v>0</v>
      </c>
      <c r="BG102" s="217">
        <f>IF(N102="zákl. přenesená",J102,0)</f>
        <v>0</v>
      </c>
      <c r="BH102" s="217">
        <f>IF(N102="sníž. přenesená",J102,0)</f>
        <v>0</v>
      </c>
      <c r="BI102" s="217">
        <f>IF(N102="nulová",J102,0)</f>
        <v>0</v>
      </c>
      <c r="BJ102" s="14" t="s">
        <v>22</v>
      </c>
      <c r="BK102" s="217">
        <f>ROUND(I102*H102,2)</f>
        <v>0</v>
      </c>
      <c r="BL102" s="14" t="s">
        <v>180</v>
      </c>
      <c r="BM102" s="216" t="s">
        <v>1578</v>
      </c>
    </row>
    <row r="103" s="2" customFormat="1" ht="21.75" customHeight="1">
      <c r="A103" s="35"/>
      <c r="B103" s="36"/>
      <c r="C103" s="204" t="s">
        <v>223</v>
      </c>
      <c r="D103" s="204" t="s">
        <v>173</v>
      </c>
      <c r="E103" s="205" t="s">
        <v>1579</v>
      </c>
      <c r="F103" s="206" t="s">
        <v>1580</v>
      </c>
      <c r="G103" s="207" t="s">
        <v>250</v>
      </c>
      <c r="H103" s="208">
        <v>21</v>
      </c>
      <c r="I103" s="209"/>
      <c r="J103" s="210">
        <f>ROUND(I103*H103,2)</f>
        <v>0</v>
      </c>
      <c r="K103" s="211"/>
      <c r="L103" s="41"/>
      <c r="M103" s="212" t="s">
        <v>20</v>
      </c>
      <c r="N103" s="213" t="s">
        <v>47</v>
      </c>
      <c r="O103" s="81"/>
      <c r="P103" s="214">
        <f>O103*H103</f>
        <v>0</v>
      </c>
      <c r="Q103" s="214">
        <v>0</v>
      </c>
      <c r="R103" s="214">
        <f>Q103*H103</f>
        <v>0</v>
      </c>
      <c r="S103" s="214">
        <v>0</v>
      </c>
      <c r="T103" s="215">
        <f>S103*H103</f>
        <v>0</v>
      </c>
      <c r="U103" s="35"/>
      <c r="V103" s="35"/>
      <c r="W103" s="35"/>
      <c r="X103" s="35"/>
      <c r="Y103" s="35"/>
      <c r="Z103" s="35"/>
      <c r="AA103" s="35"/>
      <c r="AB103" s="35"/>
      <c r="AC103" s="35"/>
      <c r="AD103" s="35"/>
      <c r="AE103" s="35"/>
      <c r="AR103" s="216" t="s">
        <v>180</v>
      </c>
      <c r="AT103" s="216" t="s">
        <v>173</v>
      </c>
      <c r="AU103" s="216" t="s">
        <v>22</v>
      </c>
      <c r="AY103" s="14" t="s">
        <v>172</v>
      </c>
      <c r="BE103" s="217">
        <f>IF(N103="základní",J103,0)</f>
        <v>0</v>
      </c>
      <c r="BF103" s="217">
        <f>IF(N103="snížená",J103,0)</f>
        <v>0</v>
      </c>
      <c r="BG103" s="217">
        <f>IF(N103="zákl. přenesená",J103,0)</f>
        <v>0</v>
      </c>
      <c r="BH103" s="217">
        <f>IF(N103="sníž. přenesená",J103,0)</f>
        <v>0</v>
      </c>
      <c r="BI103" s="217">
        <f>IF(N103="nulová",J103,0)</f>
        <v>0</v>
      </c>
      <c r="BJ103" s="14" t="s">
        <v>22</v>
      </c>
      <c r="BK103" s="217">
        <f>ROUND(I103*H103,2)</f>
        <v>0</v>
      </c>
      <c r="BL103" s="14" t="s">
        <v>180</v>
      </c>
      <c r="BM103" s="216" t="s">
        <v>1581</v>
      </c>
    </row>
    <row r="104" s="2" customFormat="1" ht="33" customHeight="1">
      <c r="A104" s="35"/>
      <c r="B104" s="36"/>
      <c r="C104" s="218" t="s">
        <v>228</v>
      </c>
      <c r="D104" s="218" t="s">
        <v>202</v>
      </c>
      <c r="E104" s="219" t="s">
        <v>1582</v>
      </c>
      <c r="F104" s="220" t="s">
        <v>1583</v>
      </c>
      <c r="G104" s="221" t="s">
        <v>250</v>
      </c>
      <c r="H104" s="222">
        <v>21</v>
      </c>
      <c r="I104" s="223"/>
      <c r="J104" s="224">
        <f>ROUND(I104*H104,2)</f>
        <v>0</v>
      </c>
      <c r="K104" s="225"/>
      <c r="L104" s="226"/>
      <c r="M104" s="227" t="s">
        <v>20</v>
      </c>
      <c r="N104" s="228" t="s">
        <v>47</v>
      </c>
      <c r="O104" s="81"/>
      <c r="P104" s="214">
        <f>O104*H104</f>
        <v>0</v>
      </c>
      <c r="Q104" s="214">
        <v>0</v>
      </c>
      <c r="R104" s="214">
        <f>Q104*H104</f>
        <v>0</v>
      </c>
      <c r="S104" s="214">
        <v>0</v>
      </c>
      <c r="T104" s="215">
        <f>S104*H104</f>
        <v>0</v>
      </c>
      <c r="U104" s="35"/>
      <c r="V104" s="35"/>
      <c r="W104" s="35"/>
      <c r="X104" s="35"/>
      <c r="Y104" s="35"/>
      <c r="Z104" s="35"/>
      <c r="AA104" s="35"/>
      <c r="AB104" s="35"/>
      <c r="AC104" s="35"/>
      <c r="AD104" s="35"/>
      <c r="AE104" s="35"/>
      <c r="AR104" s="216" t="s">
        <v>226</v>
      </c>
      <c r="AT104" s="216" t="s">
        <v>202</v>
      </c>
      <c r="AU104" s="216" t="s">
        <v>22</v>
      </c>
      <c r="AY104" s="14" t="s">
        <v>172</v>
      </c>
      <c r="BE104" s="217">
        <f>IF(N104="základní",J104,0)</f>
        <v>0</v>
      </c>
      <c r="BF104" s="217">
        <f>IF(N104="snížená",J104,0)</f>
        <v>0</v>
      </c>
      <c r="BG104" s="217">
        <f>IF(N104="zákl. přenesená",J104,0)</f>
        <v>0</v>
      </c>
      <c r="BH104" s="217">
        <f>IF(N104="sníž. přenesená",J104,0)</f>
        <v>0</v>
      </c>
      <c r="BI104" s="217">
        <f>IF(N104="nulová",J104,0)</f>
        <v>0</v>
      </c>
      <c r="BJ104" s="14" t="s">
        <v>22</v>
      </c>
      <c r="BK104" s="217">
        <f>ROUND(I104*H104,2)</f>
        <v>0</v>
      </c>
      <c r="BL104" s="14" t="s">
        <v>226</v>
      </c>
      <c r="BM104" s="216" t="s">
        <v>1584</v>
      </c>
    </row>
    <row r="105" s="2" customFormat="1" ht="21.75" customHeight="1">
      <c r="A105" s="35"/>
      <c r="B105" s="36"/>
      <c r="C105" s="204" t="s">
        <v>8</v>
      </c>
      <c r="D105" s="204" t="s">
        <v>173</v>
      </c>
      <c r="E105" s="205" t="s">
        <v>1585</v>
      </c>
      <c r="F105" s="206" t="s">
        <v>1586</v>
      </c>
      <c r="G105" s="207" t="s">
        <v>250</v>
      </c>
      <c r="H105" s="208">
        <v>6</v>
      </c>
      <c r="I105" s="209"/>
      <c r="J105" s="210">
        <f>ROUND(I105*H105,2)</f>
        <v>0</v>
      </c>
      <c r="K105" s="211"/>
      <c r="L105" s="41"/>
      <c r="M105" s="212" t="s">
        <v>20</v>
      </c>
      <c r="N105" s="213" t="s">
        <v>47</v>
      </c>
      <c r="O105" s="81"/>
      <c r="P105" s="214">
        <f>O105*H105</f>
        <v>0</v>
      </c>
      <c r="Q105" s="214">
        <v>0</v>
      </c>
      <c r="R105" s="214">
        <f>Q105*H105</f>
        <v>0</v>
      </c>
      <c r="S105" s="214">
        <v>0</v>
      </c>
      <c r="T105" s="215">
        <f>S105*H105</f>
        <v>0</v>
      </c>
      <c r="U105" s="35"/>
      <c r="V105" s="35"/>
      <c r="W105" s="35"/>
      <c r="X105" s="35"/>
      <c r="Y105" s="35"/>
      <c r="Z105" s="35"/>
      <c r="AA105" s="35"/>
      <c r="AB105" s="35"/>
      <c r="AC105" s="35"/>
      <c r="AD105" s="35"/>
      <c r="AE105" s="35"/>
      <c r="AR105" s="216" t="s">
        <v>206</v>
      </c>
      <c r="AT105" s="216" t="s">
        <v>173</v>
      </c>
      <c r="AU105" s="216" t="s">
        <v>22</v>
      </c>
      <c r="AY105" s="14" t="s">
        <v>172</v>
      </c>
      <c r="BE105" s="217">
        <f>IF(N105="základní",J105,0)</f>
        <v>0</v>
      </c>
      <c r="BF105" s="217">
        <f>IF(N105="snížená",J105,0)</f>
        <v>0</v>
      </c>
      <c r="BG105" s="217">
        <f>IF(N105="zákl. přenesená",J105,0)</f>
        <v>0</v>
      </c>
      <c r="BH105" s="217">
        <f>IF(N105="sníž. přenesená",J105,0)</f>
        <v>0</v>
      </c>
      <c r="BI105" s="217">
        <f>IF(N105="nulová",J105,0)</f>
        <v>0</v>
      </c>
      <c r="BJ105" s="14" t="s">
        <v>22</v>
      </c>
      <c r="BK105" s="217">
        <f>ROUND(I105*H105,2)</f>
        <v>0</v>
      </c>
      <c r="BL105" s="14" t="s">
        <v>206</v>
      </c>
      <c r="BM105" s="216" t="s">
        <v>1587</v>
      </c>
    </row>
    <row r="106" s="2" customFormat="1" ht="21.75" customHeight="1">
      <c r="A106" s="35"/>
      <c r="B106" s="36"/>
      <c r="C106" s="218" t="s">
        <v>235</v>
      </c>
      <c r="D106" s="218" t="s">
        <v>202</v>
      </c>
      <c r="E106" s="219" t="s">
        <v>1588</v>
      </c>
      <c r="F106" s="220" t="s">
        <v>1589</v>
      </c>
      <c r="G106" s="221" t="s">
        <v>250</v>
      </c>
      <c r="H106" s="222">
        <v>25</v>
      </c>
      <c r="I106" s="223"/>
      <c r="J106" s="224">
        <f>ROUND(I106*H106,2)</f>
        <v>0</v>
      </c>
      <c r="K106" s="225"/>
      <c r="L106" s="226"/>
      <c r="M106" s="227" t="s">
        <v>20</v>
      </c>
      <c r="N106" s="228" t="s">
        <v>47</v>
      </c>
      <c r="O106" s="81"/>
      <c r="P106" s="214">
        <f>O106*H106</f>
        <v>0</v>
      </c>
      <c r="Q106" s="214">
        <v>0</v>
      </c>
      <c r="R106" s="214">
        <f>Q106*H106</f>
        <v>0</v>
      </c>
      <c r="S106" s="214">
        <v>0</v>
      </c>
      <c r="T106" s="215">
        <f>S106*H106</f>
        <v>0</v>
      </c>
      <c r="U106" s="35"/>
      <c r="V106" s="35"/>
      <c r="W106" s="35"/>
      <c r="X106" s="35"/>
      <c r="Y106" s="35"/>
      <c r="Z106" s="35"/>
      <c r="AA106" s="35"/>
      <c r="AB106" s="35"/>
      <c r="AC106" s="35"/>
      <c r="AD106" s="35"/>
      <c r="AE106" s="35"/>
      <c r="AR106" s="216" t="s">
        <v>205</v>
      </c>
      <c r="AT106" s="216" t="s">
        <v>202</v>
      </c>
      <c r="AU106" s="216" t="s">
        <v>22</v>
      </c>
      <c r="AY106" s="14" t="s">
        <v>172</v>
      </c>
      <c r="BE106" s="217">
        <f>IF(N106="základní",J106,0)</f>
        <v>0</v>
      </c>
      <c r="BF106" s="217">
        <f>IF(N106="snížená",J106,0)</f>
        <v>0</v>
      </c>
      <c r="BG106" s="217">
        <f>IF(N106="zákl. přenesená",J106,0)</f>
        <v>0</v>
      </c>
      <c r="BH106" s="217">
        <f>IF(N106="sníž. přenesená",J106,0)</f>
        <v>0</v>
      </c>
      <c r="BI106" s="217">
        <f>IF(N106="nulová",J106,0)</f>
        <v>0</v>
      </c>
      <c r="BJ106" s="14" t="s">
        <v>22</v>
      </c>
      <c r="BK106" s="217">
        <f>ROUND(I106*H106,2)</f>
        <v>0</v>
      </c>
      <c r="BL106" s="14" t="s">
        <v>206</v>
      </c>
      <c r="BM106" s="216" t="s">
        <v>1590</v>
      </c>
    </row>
    <row r="107" s="2" customFormat="1" ht="33" customHeight="1">
      <c r="A107" s="35"/>
      <c r="B107" s="36"/>
      <c r="C107" s="204" t="s">
        <v>239</v>
      </c>
      <c r="D107" s="204" t="s">
        <v>173</v>
      </c>
      <c r="E107" s="205" t="s">
        <v>353</v>
      </c>
      <c r="F107" s="206" t="s">
        <v>354</v>
      </c>
      <c r="G107" s="207" t="s">
        <v>250</v>
      </c>
      <c r="H107" s="208">
        <v>25</v>
      </c>
      <c r="I107" s="209"/>
      <c r="J107" s="210">
        <f>ROUND(I107*H107,2)</f>
        <v>0</v>
      </c>
      <c r="K107" s="211"/>
      <c r="L107" s="41"/>
      <c r="M107" s="212" t="s">
        <v>20</v>
      </c>
      <c r="N107" s="213" t="s">
        <v>47</v>
      </c>
      <c r="O107" s="81"/>
      <c r="P107" s="214">
        <f>O107*H107</f>
        <v>0</v>
      </c>
      <c r="Q107" s="214">
        <v>0</v>
      </c>
      <c r="R107" s="214">
        <f>Q107*H107</f>
        <v>0</v>
      </c>
      <c r="S107" s="214">
        <v>0</v>
      </c>
      <c r="T107" s="215">
        <f>S107*H107</f>
        <v>0</v>
      </c>
      <c r="U107" s="35"/>
      <c r="V107" s="35"/>
      <c r="W107" s="35"/>
      <c r="X107" s="35"/>
      <c r="Y107" s="35"/>
      <c r="Z107" s="35"/>
      <c r="AA107" s="35"/>
      <c r="AB107" s="35"/>
      <c r="AC107" s="35"/>
      <c r="AD107" s="35"/>
      <c r="AE107" s="35"/>
      <c r="AR107" s="216" t="s">
        <v>180</v>
      </c>
      <c r="AT107" s="216" t="s">
        <v>173</v>
      </c>
      <c r="AU107" s="216" t="s">
        <v>22</v>
      </c>
      <c r="AY107" s="14" t="s">
        <v>172</v>
      </c>
      <c r="BE107" s="217">
        <f>IF(N107="základní",J107,0)</f>
        <v>0</v>
      </c>
      <c r="BF107" s="217">
        <f>IF(N107="snížená",J107,0)</f>
        <v>0</v>
      </c>
      <c r="BG107" s="217">
        <f>IF(N107="zákl. přenesená",J107,0)</f>
        <v>0</v>
      </c>
      <c r="BH107" s="217">
        <f>IF(N107="sníž. přenesená",J107,0)</f>
        <v>0</v>
      </c>
      <c r="BI107" s="217">
        <f>IF(N107="nulová",J107,0)</f>
        <v>0</v>
      </c>
      <c r="BJ107" s="14" t="s">
        <v>22</v>
      </c>
      <c r="BK107" s="217">
        <f>ROUND(I107*H107,2)</f>
        <v>0</v>
      </c>
      <c r="BL107" s="14" t="s">
        <v>180</v>
      </c>
      <c r="BM107" s="216" t="s">
        <v>1591</v>
      </c>
    </row>
    <row r="108" s="2" customFormat="1" ht="33" customHeight="1">
      <c r="A108" s="35"/>
      <c r="B108" s="36"/>
      <c r="C108" s="218" t="s">
        <v>243</v>
      </c>
      <c r="D108" s="218" t="s">
        <v>202</v>
      </c>
      <c r="E108" s="219" t="s">
        <v>1592</v>
      </c>
      <c r="F108" s="220" t="s">
        <v>1593</v>
      </c>
      <c r="G108" s="221" t="s">
        <v>250</v>
      </c>
      <c r="H108" s="222">
        <v>6</v>
      </c>
      <c r="I108" s="223"/>
      <c r="J108" s="224">
        <f>ROUND(I108*H108,2)</f>
        <v>0</v>
      </c>
      <c r="K108" s="225"/>
      <c r="L108" s="226"/>
      <c r="M108" s="227" t="s">
        <v>20</v>
      </c>
      <c r="N108" s="228" t="s">
        <v>47</v>
      </c>
      <c r="O108" s="81"/>
      <c r="P108" s="214">
        <f>O108*H108</f>
        <v>0</v>
      </c>
      <c r="Q108" s="214">
        <v>0</v>
      </c>
      <c r="R108" s="214">
        <f>Q108*H108</f>
        <v>0</v>
      </c>
      <c r="S108" s="214">
        <v>0</v>
      </c>
      <c r="T108" s="215">
        <f>S108*H108</f>
        <v>0</v>
      </c>
      <c r="U108" s="35"/>
      <c r="V108" s="35"/>
      <c r="W108" s="35"/>
      <c r="X108" s="35"/>
      <c r="Y108" s="35"/>
      <c r="Z108" s="35"/>
      <c r="AA108" s="35"/>
      <c r="AB108" s="35"/>
      <c r="AC108" s="35"/>
      <c r="AD108" s="35"/>
      <c r="AE108" s="35"/>
      <c r="AR108" s="216" t="s">
        <v>226</v>
      </c>
      <c r="AT108" s="216" t="s">
        <v>202</v>
      </c>
      <c r="AU108" s="216" t="s">
        <v>22</v>
      </c>
      <c r="AY108" s="14" t="s">
        <v>172</v>
      </c>
      <c r="BE108" s="217">
        <f>IF(N108="základní",J108,0)</f>
        <v>0</v>
      </c>
      <c r="BF108" s="217">
        <f>IF(N108="snížená",J108,0)</f>
        <v>0</v>
      </c>
      <c r="BG108" s="217">
        <f>IF(N108="zákl. přenesená",J108,0)</f>
        <v>0</v>
      </c>
      <c r="BH108" s="217">
        <f>IF(N108="sníž. přenesená",J108,0)</f>
        <v>0</v>
      </c>
      <c r="BI108" s="217">
        <f>IF(N108="nulová",J108,0)</f>
        <v>0</v>
      </c>
      <c r="BJ108" s="14" t="s">
        <v>22</v>
      </c>
      <c r="BK108" s="217">
        <f>ROUND(I108*H108,2)</f>
        <v>0</v>
      </c>
      <c r="BL108" s="14" t="s">
        <v>226</v>
      </c>
      <c r="BM108" s="216" t="s">
        <v>1594</v>
      </c>
    </row>
    <row r="109" s="2" customFormat="1" ht="33" customHeight="1">
      <c r="A109" s="35"/>
      <c r="B109" s="36"/>
      <c r="C109" s="218" t="s">
        <v>247</v>
      </c>
      <c r="D109" s="218" t="s">
        <v>202</v>
      </c>
      <c r="E109" s="219" t="s">
        <v>1595</v>
      </c>
      <c r="F109" s="220" t="s">
        <v>1596</v>
      </c>
      <c r="G109" s="221" t="s">
        <v>176</v>
      </c>
      <c r="H109" s="222">
        <v>6300</v>
      </c>
      <c r="I109" s="223"/>
      <c r="J109" s="224">
        <f>ROUND(I109*H109,2)</f>
        <v>0</v>
      </c>
      <c r="K109" s="225"/>
      <c r="L109" s="226"/>
      <c r="M109" s="227" t="s">
        <v>20</v>
      </c>
      <c r="N109" s="228" t="s">
        <v>47</v>
      </c>
      <c r="O109" s="81"/>
      <c r="P109" s="214">
        <f>O109*H109</f>
        <v>0</v>
      </c>
      <c r="Q109" s="214">
        <v>0</v>
      </c>
      <c r="R109" s="214">
        <f>Q109*H109</f>
        <v>0</v>
      </c>
      <c r="S109" s="214">
        <v>0</v>
      </c>
      <c r="T109" s="215">
        <f>S109*H109</f>
        <v>0</v>
      </c>
      <c r="U109" s="35"/>
      <c r="V109" s="35"/>
      <c r="W109" s="35"/>
      <c r="X109" s="35"/>
      <c r="Y109" s="35"/>
      <c r="Z109" s="35"/>
      <c r="AA109" s="35"/>
      <c r="AB109" s="35"/>
      <c r="AC109" s="35"/>
      <c r="AD109" s="35"/>
      <c r="AE109" s="35"/>
      <c r="AR109" s="216" t="s">
        <v>205</v>
      </c>
      <c r="AT109" s="216" t="s">
        <v>202</v>
      </c>
      <c r="AU109" s="216" t="s">
        <v>22</v>
      </c>
      <c r="AY109" s="14" t="s">
        <v>172</v>
      </c>
      <c r="BE109" s="217">
        <f>IF(N109="základní",J109,0)</f>
        <v>0</v>
      </c>
      <c r="BF109" s="217">
        <f>IF(N109="snížená",J109,0)</f>
        <v>0</v>
      </c>
      <c r="BG109" s="217">
        <f>IF(N109="zákl. přenesená",J109,0)</f>
        <v>0</v>
      </c>
      <c r="BH109" s="217">
        <f>IF(N109="sníž. přenesená",J109,0)</f>
        <v>0</v>
      </c>
      <c r="BI109" s="217">
        <f>IF(N109="nulová",J109,0)</f>
        <v>0</v>
      </c>
      <c r="BJ109" s="14" t="s">
        <v>22</v>
      </c>
      <c r="BK109" s="217">
        <f>ROUND(I109*H109,2)</f>
        <v>0</v>
      </c>
      <c r="BL109" s="14" t="s">
        <v>206</v>
      </c>
      <c r="BM109" s="216" t="s">
        <v>1597</v>
      </c>
    </row>
    <row r="110" s="2" customFormat="1" ht="16.5" customHeight="1">
      <c r="A110" s="35"/>
      <c r="B110" s="36"/>
      <c r="C110" s="204" t="s">
        <v>252</v>
      </c>
      <c r="D110" s="204" t="s">
        <v>173</v>
      </c>
      <c r="E110" s="205" t="s">
        <v>1598</v>
      </c>
      <c r="F110" s="206" t="s">
        <v>1599</v>
      </c>
      <c r="G110" s="207" t="s">
        <v>176</v>
      </c>
      <c r="H110" s="208">
        <v>6300</v>
      </c>
      <c r="I110" s="209"/>
      <c r="J110" s="210">
        <f>ROUND(I110*H110,2)</f>
        <v>0</v>
      </c>
      <c r="K110" s="211"/>
      <c r="L110" s="41"/>
      <c r="M110" s="212" t="s">
        <v>20</v>
      </c>
      <c r="N110" s="213" t="s">
        <v>47</v>
      </c>
      <c r="O110" s="81"/>
      <c r="P110" s="214">
        <f>O110*H110</f>
        <v>0</v>
      </c>
      <c r="Q110" s="214">
        <v>0</v>
      </c>
      <c r="R110" s="214">
        <f>Q110*H110</f>
        <v>0</v>
      </c>
      <c r="S110" s="214">
        <v>0</v>
      </c>
      <c r="T110" s="215">
        <f>S110*H110</f>
        <v>0</v>
      </c>
      <c r="U110" s="35"/>
      <c r="V110" s="35"/>
      <c r="W110" s="35"/>
      <c r="X110" s="35"/>
      <c r="Y110" s="35"/>
      <c r="Z110" s="35"/>
      <c r="AA110" s="35"/>
      <c r="AB110" s="35"/>
      <c r="AC110" s="35"/>
      <c r="AD110" s="35"/>
      <c r="AE110" s="35"/>
      <c r="AR110" s="216" t="s">
        <v>206</v>
      </c>
      <c r="AT110" s="216" t="s">
        <v>173</v>
      </c>
      <c r="AU110" s="216" t="s">
        <v>22</v>
      </c>
      <c r="AY110" s="14" t="s">
        <v>172</v>
      </c>
      <c r="BE110" s="217">
        <f>IF(N110="základní",J110,0)</f>
        <v>0</v>
      </c>
      <c r="BF110" s="217">
        <f>IF(N110="snížená",J110,0)</f>
        <v>0</v>
      </c>
      <c r="BG110" s="217">
        <f>IF(N110="zákl. přenesená",J110,0)</f>
        <v>0</v>
      </c>
      <c r="BH110" s="217">
        <f>IF(N110="sníž. přenesená",J110,0)</f>
        <v>0</v>
      </c>
      <c r="BI110" s="217">
        <f>IF(N110="nulová",J110,0)</f>
        <v>0</v>
      </c>
      <c r="BJ110" s="14" t="s">
        <v>22</v>
      </c>
      <c r="BK110" s="217">
        <f>ROUND(I110*H110,2)</f>
        <v>0</v>
      </c>
      <c r="BL110" s="14" t="s">
        <v>206</v>
      </c>
      <c r="BM110" s="216" t="s">
        <v>1600</v>
      </c>
    </row>
    <row r="111" s="2" customFormat="1" ht="33" customHeight="1">
      <c r="A111" s="35"/>
      <c r="B111" s="36"/>
      <c r="C111" s="218" t="s">
        <v>7</v>
      </c>
      <c r="D111" s="218" t="s">
        <v>202</v>
      </c>
      <c r="E111" s="219" t="s">
        <v>1601</v>
      </c>
      <c r="F111" s="220" t="s">
        <v>1602</v>
      </c>
      <c r="G111" s="221" t="s">
        <v>250</v>
      </c>
      <c r="H111" s="222">
        <v>2</v>
      </c>
      <c r="I111" s="223"/>
      <c r="J111" s="224">
        <f>ROUND(I111*H111,2)</f>
        <v>0</v>
      </c>
      <c r="K111" s="225"/>
      <c r="L111" s="226"/>
      <c r="M111" s="227" t="s">
        <v>20</v>
      </c>
      <c r="N111" s="228" t="s">
        <v>47</v>
      </c>
      <c r="O111" s="81"/>
      <c r="P111" s="214">
        <f>O111*H111</f>
        <v>0</v>
      </c>
      <c r="Q111" s="214">
        <v>0</v>
      </c>
      <c r="R111" s="214">
        <f>Q111*H111</f>
        <v>0</v>
      </c>
      <c r="S111" s="214">
        <v>0</v>
      </c>
      <c r="T111" s="215">
        <f>S111*H111</f>
        <v>0</v>
      </c>
      <c r="U111" s="35"/>
      <c r="V111" s="35"/>
      <c r="W111" s="35"/>
      <c r="X111" s="35"/>
      <c r="Y111" s="35"/>
      <c r="Z111" s="35"/>
      <c r="AA111" s="35"/>
      <c r="AB111" s="35"/>
      <c r="AC111" s="35"/>
      <c r="AD111" s="35"/>
      <c r="AE111" s="35"/>
      <c r="AR111" s="216" t="s">
        <v>205</v>
      </c>
      <c r="AT111" s="216" t="s">
        <v>202</v>
      </c>
      <c r="AU111" s="216" t="s">
        <v>22</v>
      </c>
      <c r="AY111" s="14" t="s">
        <v>172</v>
      </c>
      <c r="BE111" s="217">
        <f>IF(N111="základní",J111,0)</f>
        <v>0</v>
      </c>
      <c r="BF111" s="217">
        <f>IF(N111="snížená",J111,0)</f>
        <v>0</v>
      </c>
      <c r="BG111" s="217">
        <f>IF(N111="zákl. přenesená",J111,0)</f>
        <v>0</v>
      </c>
      <c r="BH111" s="217">
        <f>IF(N111="sníž. přenesená",J111,0)</f>
        <v>0</v>
      </c>
      <c r="BI111" s="217">
        <f>IF(N111="nulová",J111,0)</f>
        <v>0</v>
      </c>
      <c r="BJ111" s="14" t="s">
        <v>22</v>
      </c>
      <c r="BK111" s="217">
        <f>ROUND(I111*H111,2)</f>
        <v>0</v>
      </c>
      <c r="BL111" s="14" t="s">
        <v>206</v>
      </c>
      <c r="BM111" s="216" t="s">
        <v>1603</v>
      </c>
    </row>
    <row r="112" s="2" customFormat="1" ht="33" customHeight="1">
      <c r="A112" s="35"/>
      <c r="B112" s="36"/>
      <c r="C112" s="204" t="s">
        <v>259</v>
      </c>
      <c r="D112" s="204" t="s">
        <v>173</v>
      </c>
      <c r="E112" s="205" t="s">
        <v>1604</v>
      </c>
      <c r="F112" s="206" t="s">
        <v>1605</v>
      </c>
      <c r="G112" s="207" t="s">
        <v>250</v>
      </c>
      <c r="H112" s="208">
        <v>2</v>
      </c>
      <c r="I112" s="209"/>
      <c r="J112" s="210">
        <f>ROUND(I112*H112,2)</f>
        <v>0</v>
      </c>
      <c r="K112" s="211"/>
      <c r="L112" s="41"/>
      <c r="M112" s="212" t="s">
        <v>20</v>
      </c>
      <c r="N112" s="213" t="s">
        <v>47</v>
      </c>
      <c r="O112" s="81"/>
      <c r="P112" s="214">
        <f>O112*H112</f>
        <v>0</v>
      </c>
      <c r="Q112" s="214">
        <v>0</v>
      </c>
      <c r="R112" s="214">
        <f>Q112*H112</f>
        <v>0</v>
      </c>
      <c r="S112" s="214">
        <v>0</v>
      </c>
      <c r="T112" s="215">
        <f>S112*H112</f>
        <v>0</v>
      </c>
      <c r="U112" s="35"/>
      <c r="V112" s="35"/>
      <c r="W112" s="35"/>
      <c r="X112" s="35"/>
      <c r="Y112" s="35"/>
      <c r="Z112" s="35"/>
      <c r="AA112" s="35"/>
      <c r="AB112" s="35"/>
      <c r="AC112" s="35"/>
      <c r="AD112" s="35"/>
      <c r="AE112" s="35"/>
      <c r="AR112" s="216" t="s">
        <v>589</v>
      </c>
      <c r="AT112" s="216" t="s">
        <v>173</v>
      </c>
      <c r="AU112" s="216" t="s">
        <v>22</v>
      </c>
      <c r="AY112" s="14" t="s">
        <v>172</v>
      </c>
      <c r="BE112" s="217">
        <f>IF(N112="základní",J112,0)</f>
        <v>0</v>
      </c>
      <c r="BF112" s="217">
        <f>IF(N112="snížená",J112,0)</f>
        <v>0</v>
      </c>
      <c r="BG112" s="217">
        <f>IF(N112="zákl. přenesená",J112,0)</f>
        <v>0</v>
      </c>
      <c r="BH112" s="217">
        <f>IF(N112="sníž. přenesená",J112,0)</f>
        <v>0</v>
      </c>
      <c r="BI112" s="217">
        <f>IF(N112="nulová",J112,0)</f>
        <v>0</v>
      </c>
      <c r="BJ112" s="14" t="s">
        <v>22</v>
      </c>
      <c r="BK112" s="217">
        <f>ROUND(I112*H112,2)</f>
        <v>0</v>
      </c>
      <c r="BL112" s="14" t="s">
        <v>589</v>
      </c>
      <c r="BM112" s="216" t="s">
        <v>1606</v>
      </c>
    </row>
    <row r="113" s="2" customFormat="1" ht="21.75" customHeight="1">
      <c r="A113" s="35"/>
      <c r="B113" s="36"/>
      <c r="C113" s="218" t="s">
        <v>263</v>
      </c>
      <c r="D113" s="218" t="s">
        <v>202</v>
      </c>
      <c r="E113" s="219" t="s">
        <v>1607</v>
      </c>
      <c r="F113" s="220" t="s">
        <v>1608</v>
      </c>
      <c r="G113" s="221" t="s">
        <v>250</v>
      </c>
      <c r="H113" s="222">
        <v>4</v>
      </c>
      <c r="I113" s="223"/>
      <c r="J113" s="224">
        <f>ROUND(I113*H113,2)</f>
        <v>0</v>
      </c>
      <c r="K113" s="225"/>
      <c r="L113" s="226"/>
      <c r="M113" s="227" t="s">
        <v>20</v>
      </c>
      <c r="N113" s="228" t="s">
        <v>47</v>
      </c>
      <c r="O113" s="81"/>
      <c r="P113" s="214">
        <f>O113*H113</f>
        <v>0</v>
      </c>
      <c r="Q113" s="214">
        <v>0</v>
      </c>
      <c r="R113" s="214">
        <f>Q113*H113</f>
        <v>0</v>
      </c>
      <c r="S113" s="214">
        <v>0</v>
      </c>
      <c r="T113" s="215">
        <f>S113*H113</f>
        <v>0</v>
      </c>
      <c r="U113" s="35"/>
      <c r="V113" s="35"/>
      <c r="W113" s="35"/>
      <c r="X113" s="35"/>
      <c r="Y113" s="35"/>
      <c r="Z113" s="35"/>
      <c r="AA113" s="35"/>
      <c r="AB113" s="35"/>
      <c r="AC113" s="35"/>
      <c r="AD113" s="35"/>
      <c r="AE113" s="35"/>
      <c r="AR113" s="216" t="s">
        <v>226</v>
      </c>
      <c r="AT113" s="216" t="s">
        <v>202</v>
      </c>
      <c r="AU113" s="216" t="s">
        <v>22</v>
      </c>
      <c r="AY113" s="14" t="s">
        <v>172</v>
      </c>
      <c r="BE113" s="217">
        <f>IF(N113="základní",J113,0)</f>
        <v>0</v>
      </c>
      <c r="BF113" s="217">
        <f>IF(N113="snížená",J113,0)</f>
        <v>0</v>
      </c>
      <c r="BG113" s="217">
        <f>IF(N113="zákl. přenesená",J113,0)</f>
        <v>0</v>
      </c>
      <c r="BH113" s="217">
        <f>IF(N113="sníž. přenesená",J113,0)</f>
        <v>0</v>
      </c>
      <c r="BI113" s="217">
        <f>IF(N113="nulová",J113,0)</f>
        <v>0</v>
      </c>
      <c r="BJ113" s="14" t="s">
        <v>22</v>
      </c>
      <c r="BK113" s="217">
        <f>ROUND(I113*H113,2)</f>
        <v>0</v>
      </c>
      <c r="BL113" s="14" t="s">
        <v>226</v>
      </c>
      <c r="BM113" s="216" t="s">
        <v>1609</v>
      </c>
    </row>
    <row r="114" s="2" customFormat="1" ht="44.25" customHeight="1">
      <c r="A114" s="35"/>
      <c r="B114" s="36"/>
      <c r="C114" s="204" t="s">
        <v>267</v>
      </c>
      <c r="D114" s="204" t="s">
        <v>173</v>
      </c>
      <c r="E114" s="205" t="s">
        <v>1610</v>
      </c>
      <c r="F114" s="206" t="s">
        <v>1611</v>
      </c>
      <c r="G114" s="207" t="s">
        <v>250</v>
      </c>
      <c r="H114" s="208">
        <v>1</v>
      </c>
      <c r="I114" s="209"/>
      <c r="J114" s="210">
        <f>ROUND(I114*H114,2)</f>
        <v>0</v>
      </c>
      <c r="K114" s="211"/>
      <c r="L114" s="41"/>
      <c r="M114" s="212" t="s">
        <v>20</v>
      </c>
      <c r="N114" s="213" t="s">
        <v>47</v>
      </c>
      <c r="O114" s="81"/>
      <c r="P114" s="214">
        <f>O114*H114</f>
        <v>0</v>
      </c>
      <c r="Q114" s="214">
        <v>0</v>
      </c>
      <c r="R114" s="214">
        <f>Q114*H114</f>
        <v>0</v>
      </c>
      <c r="S114" s="214">
        <v>0</v>
      </c>
      <c r="T114" s="215">
        <f>S114*H114</f>
        <v>0</v>
      </c>
      <c r="U114" s="35"/>
      <c r="V114" s="35"/>
      <c r="W114" s="35"/>
      <c r="X114" s="35"/>
      <c r="Y114" s="35"/>
      <c r="Z114" s="35"/>
      <c r="AA114" s="35"/>
      <c r="AB114" s="35"/>
      <c r="AC114" s="35"/>
      <c r="AD114" s="35"/>
      <c r="AE114" s="35"/>
      <c r="AR114" s="216" t="s">
        <v>589</v>
      </c>
      <c r="AT114" s="216" t="s">
        <v>173</v>
      </c>
      <c r="AU114" s="216" t="s">
        <v>22</v>
      </c>
      <c r="AY114" s="14" t="s">
        <v>172</v>
      </c>
      <c r="BE114" s="217">
        <f>IF(N114="základní",J114,0)</f>
        <v>0</v>
      </c>
      <c r="BF114" s="217">
        <f>IF(N114="snížená",J114,0)</f>
        <v>0</v>
      </c>
      <c r="BG114" s="217">
        <f>IF(N114="zákl. přenesená",J114,0)</f>
        <v>0</v>
      </c>
      <c r="BH114" s="217">
        <f>IF(N114="sníž. přenesená",J114,0)</f>
        <v>0</v>
      </c>
      <c r="BI114" s="217">
        <f>IF(N114="nulová",J114,0)</f>
        <v>0</v>
      </c>
      <c r="BJ114" s="14" t="s">
        <v>22</v>
      </c>
      <c r="BK114" s="217">
        <f>ROUND(I114*H114,2)</f>
        <v>0</v>
      </c>
      <c r="BL114" s="14" t="s">
        <v>589</v>
      </c>
      <c r="BM114" s="216" t="s">
        <v>1612</v>
      </c>
    </row>
    <row r="115" s="2" customFormat="1" ht="44.25" customHeight="1">
      <c r="A115" s="35"/>
      <c r="B115" s="36"/>
      <c r="C115" s="204" t="s">
        <v>271</v>
      </c>
      <c r="D115" s="204" t="s">
        <v>173</v>
      </c>
      <c r="E115" s="205" t="s">
        <v>1613</v>
      </c>
      <c r="F115" s="206" t="s">
        <v>1614</v>
      </c>
      <c r="G115" s="207" t="s">
        <v>250</v>
      </c>
      <c r="H115" s="208">
        <v>3</v>
      </c>
      <c r="I115" s="209"/>
      <c r="J115" s="210">
        <f>ROUND(I115*H115,2)</f>
        <v>0</v>
      </c>
      <c r="K115" s="211"/>
      <c r="L115" s="41"/>
      <c r="M115" s="212" t="s">
        <v>20</v>
      </c>
      <c r="N115" s="213" t="s">
        <v>47</v>
      </c>
      <c r="O115" s="81"/>
      <c r="P115" s="214">
        <f>O115*H115</f>
        <v>0</v>
      </c>
      <c r="Q115" s="214">
        <v>0</v>
      </c>
      <c r="R115" s="214">
        <f>Q115*H115</f>
        <v>0</v>
      </c>
      <c r="S115" s="214">
        <v>0</v>
      </c>
      <c r="T115" s="215">
        <f>S115*H115</f>
        <v>0</v>
      </c>
      <c r="U115" s="35"/>
      <c r="V115" s="35"/>
      <c r="W115" s="35"/>
      <c r="X115" s="35"/>
      <c r="Y115" s="35"/>
      <c r="Z115" s="35"/>
      <c r="AA115" s="35"/>
      <c r="AB115" s="35"/>
      <c r="AC115" s="35"/>
      <c r="AD115" s="35"/>
      <c r="AE115" s="35"/>
      <c r="AR115" s="216" t="s">
        <v>589</v>
      </c>
      <c r="AT115" s="216" t="s">
        <v>173</v>
      </c>
      <c r="AU115" s="216" t="s">
        <v>22</v>
      </c>
      <c r="AY115" s="14" t="s">
        <v>172</v>
      </c>
      <c r="BE115" s="217">
        <f>IF(N115="základní",J115,0)</f>
        <v>0</v>
      </c>
      <c r="BF115" s="217">
        <f>IF(N115="snížená",J115,0)</f>
        <v>0</v>
      </c>
      <c r="BG115" s="217">
        <f>IF(N115="zákl. přenesená",J115,0)</f>
        <v>0</v>
      </c>
      <c r="BH115" s="217">
        <f>IF(N115="sníž. přenesená",J115,0)</f>
        <v>0</v>
      </c>
      <c r="BI115" s="217">
        <f>IF(N115="nulová",J115,0)</f>
        <v>0</v>
      </c>
      <c r="BJ115" s="14" t="s">
        <v>22</v>
      </c>
      <c r="BK115" s="217">
        <f>ROUND(I115*H115,2)</f>
        <v>0</v>
      </c>
      <c r="BL115" s="14" t="s">
        <v>589</v>
      </c>
      <c r="BM115" s="216" t="s">
        <v>1615</v>
      </c>
    </row>
    <row r="116" s="2" customFormat="1" ht="16.5" customHeight="1">
      <c r="A116" s="35"/>
      <c r="B116" s="36"/>
      <c r="C116" s="204" t="s">
        <v>275</v>
      </c>
      <c r="D116" s="204" t="s">
        <v>173</v>
      </c>
      <c r="E116" s="205" t="s">
        <v>1616</v>
      </c>
      <c r="F116" s="206" t="s">
        <v>1617</v>
      </c>
      <c r="G116" s="207" t="s">
        <v>250</v>
      </c>
      <c r="H116" s="208">
        <v>4</v>
      </c>
      <c r="I116" s="209"/>
      <c r="J116" s="210">
        <f>ROUND(I116*H116,2)</f>
        <v>0</v>
      </c>
      <c r="K116" s="211"/>
      <c r="L116" s="41"/>
      <c r="M116" s="212" t="s">
        <v>20</v>
      </c>
      <c r="N116" s="213" t="s">
        <v>47</v>
      </c>
      <c r="O116" s="81"/>
      <c r="P116" s="214">
        <f>O116*H116</f>
        <v>0</v>
      </c>
      <c r="Q116" s="214">
        <v>0</v>
      </c>
      <c r="R116" s="214">
        <f>Q116*H116</f>
        <v>0</v>
      </c>
      <c r="S116" s="214">
        <v>0</v>
      </c>
      <c r="T116" s="215">
        <f>S116*H116</f>
        <v>0</v>
      </c>
      <c r="U116" s="35"/>
      <c r="V116" s="35"/>
      <c r="W116" s="35"/>
      <c r="X116" s="35"/>
      <c r="Y116" s="35"/>
      <c r="Z116" s="35"/>
      <c r="AA116" s="35"/>
      <c r="AB116" s="35"/>
      <c r="AC116" s="35"/>
      <c r="AD116" s="35"/>
      <c r="AE116" s="35"/>
      <c r="AR116" s="216" t="s">
        <v>206</v>
      </c>
      <c r="AT116" s="216" t="s">
        <v>173</v>
      </c>
      <c r="AU116" s="216" t="s">
        <v>22</v>
      </c>
      <c r="AY116" s="14" t="s">
        <v>172</v>
      </c>
      <c r="BE116" s="217">
        <f>IF(N116="základní",J116,0)</f>
        <v>0</v>
      </c>
      <c r="BF116" s="217">
        <f>IF(N116="snížená",J116,0)</f>
        <v>0</v>
      </c>
      <c r="BG116" s="217">
        <f>IF(N116="zákl. přenesená",J116,0)</f>
        <v>0</v>
      </c>
      <c r="BH116" s="217">
        <f>IF(N116="sníž. přenesená",J116,0)</f>
        <v>0</v>
      </c>
      <c r="BI116" s="217">
        <f>IF(N116="nulová",J116,0)</f>
        <v>0</v>
      </c>
      <c r="BJ116" s="14" t="s">
        <v>22</v>
      </c>
      <c r="BK116" s="217">
        <f>ROUND(I116*H116,2)</f>
        <v>0</v>
      </c>
      <c r="BL116" s="14" t="s">
        <v>206</v>
      </c>
      <c r="BM116" s="216" t="s">
        <v>1618</v>
      </c>
    </row>
    <row r="117" s="2" customFormat="1" ht="33" customHeight="1">
      <c r="A117" s="35"/>
      <c r="B117" s="36"/>
      <c r="C117" s="218" t="s">
        <v>279</v>
      </c>
      <c r="D117" s="218" t="s">
        <v>202</v>
      </c>
      <c r="E117" s="219" t="s">
        <v>1619</v>
      </c>
      <c r="F117" s="220" t="s">
        <v>1620</v>
      </c>
      <c r="G117" s="221" t="s">
        <v>250</v>
      </c>
      <c r="H117" s="222">
        <v>4</v>
      </c>
      <c r="I117" s="223"/>
      <c r="J117" s="224">
        <f>ROUND(I117*H117,2)</f>
        <v>0</v>
      </c>
      <c r="K117" s="225"/>
      <c r="L117" s="226"/>
      <c r="M117" s="227" t="s">
        <v>20</v>
      </c>
      <c r="N117" s="228" t="s">
        <v>47</v>
      </c>
      <c r="O117" s="81"/>
      <c r="P117" s="214">
        <f>O117*H117</f>
        <v>0</v>
      </c>
      <c r="Q117" s="214">
        <v>0</v>
      </c>
      <c r="R117" s="214">
        <f>Q117*H117</f>
        <v>0</v>
      </c>
      <c r="S117" s="214">
        <v>0</v>
      </c>
      <c r="T117" s="215">
        <f>S117*H117</f>
        <v>0</v>
      </c>
      <c r="U117" s="35"/>
      <c r="V117" s="35"/>
      <c r="W117" s="35"/>
      <c r="X117" s="35"/>
      <c r="Y117" s="35"/>
      <c r="Z117" s="35"/>
      <c r="AA117" s="35"/>
      <c r="AB117" s="35"/>
      <c r="AC117" s="35"/>
      <c r="AD117" s="35"/>
      <c r="AE117" s="35"/>
      <c r="AR117" s="216" t="s">
        <v>205</v>
      </c>
      <c r="AT117" s="216" t="s">
        <v>202</v>
      </c>
      <c r="AU117" s="216" t="s">
        <v>22</v>
      </c>
      <c r="AY117" s="14" t="s">
        <v>172</v>
      </c>
      <c r="BE117" s="217">
        <f>IF(N117="základní",J117,0)</f>
        <v>0</v>
      </c>
      <c r="BF117" s="217">
        <f>IF(N117="snížená",J117,0)</f>
        <v>0</v>
      </c>
      <c r="BG117" s="217">
        <f>IF(N117="zákl. přenesená",J117,0)</f>
        <v>0</v>
      </c>
      <c r="BH117" s="217">
        <f>IF(N117="sníž. přenesená",J117,0)</f>
        <v>0</v>
      </c>
      <c r="BI117" s="217">
        <f>IF(N117="nulová",J117,0)</f>
        <v>0</v>
      </c>
      <c r="BJ117" s="14" t="s">
        <v>22</v>
      </c>
      <c r="BK117" s="217">
        <f>ROUND(I117*H117,2)</f>
        <v>0</v>
      </c>
      <c r="BL117" s="14" t="s">
        <v>206</v>
      </c>
      <c r="BM117" s="216" t="s">
        <v>1621</v>
      </c>
    </row>
    <row r="118" s="2" customFormat="1" ht="16.5" customHeight="1">
      <c r="A118" s="35"/>
      <c r="B118" s="36"/>
      <c r="C118" s="204" t="s">
        <v>283</v>
      </c>
      <c r="D118" s="204" t="s">
        <v>173</v>
      </c>
      <c r="E118" s="205" t="s">
        <v>1622</v>
      </c>
      <c r="F118" s="206" t="s">
        <v>1623</v>
      </c>
      <c r="G118" s="207" t="s">
        <v>250</v>
      </c>
      <c r="H118" s="208">
        <v>4</v>
      </c>
      <c r="I118" s="209"/>
      <c r="J118" s="210">
        <f>ROUND(I118*H118,2)</f>
        <v>0</v>
      </c>
      <c r="K118" s="211"/>
      <c r="L118" s="41"/>
      <c r="M118" s="212" t="s">
        <v>20</v>
      </c>
      <c r="N118" s="213" t="s">
        <v>47</v>
      </c>
      <c r="O118" s="81"/>
      <c r="P118" s="214">
        <f>O118*H118</f>
        <v>0</v>
      </c>
      <c r="Q118" s="214">
        <v>0</v>
      </c>
      <c r="R118" s="214">
        <f>Q118*H118</f>
        <v>0</v>
      </c>
      <c r="S118" s="214">
        <v>0</v>
      </c>
      <c r="T118" s="215">
        <f>S118*H118</f>
        <v>0</v>
      </c>
      <c r="U118" s="35"/>
      <c r="V118" s="35"/>
      <c r="W118" s="35"/>
      <c r="X118" s="35"/>
      <c r="Y118" s="35"/>
      <c r="Z118" s="35"/>
      <c r="AA118" s="35"/>
      <c r="AB118" s="35"/>
      <c r="AC118" s="35"/>
      <c r="AD118" s="35"/>
      <c r="AE118" s="35"/>
      <c r="AR118" s="216" t="s">
        <v>206</v>
      </c>
      <c r="AT118" s="216" t="s">
        <v>173</v>
      </c>
      <c r="AU118" s="216" t="s">
        <v>22</v>
      </c>
      <c r="AY118" s="14" t="s">
        <v>172</v>
      </c>
      <c r="BE118" s="217">
        <f>IF(N118="základní",J118,0)</f>
        <v>0</v>
      </c>
      <c r="BF118" s="217">
        <f>IF(N118="snížená",J118,0)</f>
        <v>0</v>
      </c>
      <c r="BG118" s="217">
        <f>IF(N118="zákl. přenesená",J118,0)</f>
        <v>0</v>
      </c>
      <c r="BH118" s="217">
        <f>IF(N118="sníž. přenesená",J118,0)</f>
        <v>0</v>
      </c>
      <c r="BI118" s="217">
        <f>IF(N118="nulová",J118,0)</f>
        <v>0</v>
      </c>
      <c r="BJ118" s="14" t="s">
        <v>22</v>
      </c>
      <c r="BK118" s="217">
        <f>ROUND(I118*H118,2)</f>
        <v>0</v>
      </c>
      <c r="BL118" s="14" t="s">
        <v>206</v>
      </c>
      <c r="BM118" s="216" t="s">
        <v>1624</v>
      </c>
    </row>
    <row r="119" s="2" customFormat="1" ht="21.75" customHeight="1">
      <c r="A119" s="35"/>
      <c r="B119" s="36"/>
      <c r="C119" s="218" t="s">
        <v>287</v>
      </c>
      <c r="D119" s="218" t="s">
        <v>202</v>
      </c>
      <c r="E119" s="219" t="s">
        <v>1625</v>
      </c>
      <c r="F119" s="220" t="s">
        <v>1626</v>
      </c>
      <c r="G119" s="221" t="s">
        <v>250</v>
      </c>
      <c r="H119" s="222">
        <v>2</v>
      </c>
      <c r="I119" s="223"/>
      <c r="J119" s="224">
        <f>ROUND(I119*H119,2)</f>
        <v>0</v>
      </c>
      <c r="K119" s="225"/>
      <c r="L119" s="226"/>
      <c r="M119" s="227" t="s">
        <v>20</v>
      </c>
      <c r="N119" s="228" t="s">
        <v>47</v>
      </c>
      <c r="O119" s="81"/>
      <c r="P119" s="214">
        <f>O119*H119</f>
        <v>0</v>
      </c>
      <c r="Q119" s="214">
        <v>0</v>
      </c>
      <c r="R119" s="214">
        <f>Q119*H119</f>
        <v>0</v>
      </c>
      <c r="S119" s="214">
        <v>0</v>
      </c>
      <c r="T119" s="215">
        <f>S119*H119</f>
        <v>0</v>
      </c>
      <c r="U119" s="35"/>
      <c r="V119" s="35"/>
      <c r="W119" s="35"/>
      <c r="X119" s="35"/>
      <c r="Y119" s="35"/>
      <c r="Z119" s="35"/>
      <c r="AA119" s="35"/>
      <c r="AB119" s="35"/>
      <c r="AC119" s="35"/>
      <c r="AD119" s="35"/>
      <c r="AE119" s="35"/>
      <c r="AR119" s="216" t="s">
        <v>205</v>
      </c>
      <c r="AT119" s="216" t="s">
        <v>202</v>
      </c>
      <c r="AU119" s="216" t="s">
        <v>22</v>
      </c>
      <c r="AY119" s="14" t="s">
        <v>172</v>
      </c>
      <c r="BE119" s="217">
        <f>IF(N119="základní",J119,0)</f>
        <v>0</v>
      </c>
      <c r="BF119" s="217">
        <f>IF(N119="snížená",J119,0)</f>
        <v>0</v>
      </c>
      <c r="BG119" s="217">
        <f>IF(N119="zákl. přenesená",J119,0)</f>
        <v>0</v>
      </c>
      <c r="BH119" s="217">
        <f>IF(N119="sníž. přenesená",J119,0)</f>
        <v>0</v>
      </c>
      <c r="BI119" s="217">
        <f>IF(N119="nulová",J119,0)</f>
        <v>0</v>
      </c>
      <c r="BJ119" s="14" t="s">
        <v>22</v>
      </c>
      <c r="BK119" s="217">
        <f>ROUND(I119*H119,2)</f>
        <v>0</v>
      </c>
      <c r="BL119" s="14" t="s">
        <v>206</v>
      </c>
      <c r="BM119" s="216" t="s">
        <v>1627</v>
      </c>
    </row>
    <row r="120" s="2" customFormat="1" ht="21.75" customHeight="1">
      <c r="A120" s="35"/>
      <c r="B120" s="36"/>
      <c r="C120" s="218" t="s">
        <v>291</v>
      </c>
      <c r="D120" s="218" t="s">
        <v>202</v>
      </c>
      <c r="E120" s="219" t="s">
        <v>1628</v>
      </c>
      <c r="F120" s="220" t="s">
        <v>1629</v>
      </c>
      <c r="G120" s="221" t="s">
        <v>250</v>
      </c>
      <c r="H120" s="222">
        <v>2</v>
      </c>
      <c r="I120" s="223"/>
      <c r="J120" s="224">
        <f>ROUND(I120*H120,2)</f>
        <v>0</v>
      </c>
      <c r="K120" s="225"/>
      <c r="L120" s="226"/>
      <c r="M120" s="227" t="s">
        <v>20</v>
      </c>
      <c r="N120" s="228" t="s">
        <v>47</v>
      </c>
      <c r="O120" s="81"/>
      <c r="P120" s="214">
        <f>O120*H120</f>
        <v>0</v>
      </c>
      <c r="Q120" s="214">
        <v>0</v>
      </c>
      <c r="R120" s="214">
        <f>Q120*H120</f>
        <v>0</v>
      </c>
      <c r="S120" s="214">
        <v>0</v>
      </c>
      <c r="T120" s="215">
        <f>S120*H120</f>
        <v>0</v>
      </c>
      <c r="U120" s="35"/>
      <c r="V120" s="35"/>
      <c r="W120" s="35"/>
      <c r="X120" s="35"/>
      <c r="Y120" s="35"/>
      <c r="Z120" s="35"/>
      <c r="AA120" s="35"/>
      <c r="AB120" s="35"/>
      <c r="AC120" s="35"/>
      <c r="AD120" s="35"/>
      <c r="AE120" s="35"/>
      <c r="AR120" s="216" t="s">
        <v>205</v>
      </c>
      <c r="AT120" s="216" t="s">
        <v>202</v>
      </c>
      <c r="AU120" s="216" t="s">
        <v>22</v>
      </c>
      <c r="AY120" s="14" t="s">
        <v>172</v>
      </c>
      <c r="BE120" s="217">
        <f>IF(N120="základní",J120,0)</f>
        <v>0</v>
      </c>
      <c r="BF120" s="217">
        <f>IF(N120="snížená",J120,0)</f>
        <v>0</v>
      </c>
      <c r="BG120" s="217">
        <f>IF(N120="zákl. přenesená",J120,0)</f>
        <v>0</v>
      </c>
      <c r="BH120" s="217">
        <f>IF(N120="sníž. přenesená",J120,0)</f>
        <v>0</v>
      </c>
      <c r="BI120" s="217">
        <f>IF(N120="nulová",J120,0)</f>
        <v>0</v>
      </c>
      <c r="BJ120" s="14" t="s">
        <v>22</v>
      </c>
      <c r="BK120" s="217">
        <f>ROUND(I120*H120,2)</f>
        <v>0</v>
      </c>
      <c r="BL120" s="14" t="s">
        <v>206</v>
      </c>
      <c r="BM120" s="216" t="s">
        <v>1630</v>
      </c>
    </row>
    <row r="121" s="2" customFormat="1" ht="16.5" customHeight="1">
      <c r="A121" s="35"/>
      <c r="B121" s="36"/>
      <c r="C121" s="204" t="s">
        <v>295</v>
      </c>
      <c r="D121" s="204" t="s">
        <v>173</v>
      </c>
      <c r="E121" s="205" t="s">
        <v>1631</v>
      </c>
      <c r="F121" s="206" t="s">
        <v>1632</v>
      </c>
      <c r="G121" s="207" t="s">
        <v>250</v>
      </c>
      <c r="H121" s="208">
        <v>4</v>
      </c>
      <c r="I121" s="209"/>
      <c r="J121" s="210">
        <f>ROUND(I121*H121,2)</f>
        <v>0</v>
      </c>
      <c r="K121" s="211"/>
      <c r="L121" s="41"/>
      <c r="M121" s="212" t="s">
        <v>20</v>
      </c>
      <c r="N121" s="213" t="s">
        <v>47</v>
      </c>
      <c r="O121" s="81"/>
      <c r="P121" s="214">
        <f>O121*H121</f>
        <v>0</v>
      </c>
      <c r="Q121" s="214">
        <v>0</v>
      </c>
      <c r="R121" s="214">
        <f>Q121*H121</f>
        <v>0</v>
      </c>
      <c r="S121" s="214">
        <v>0</v>
      </c>
      <c r="T121" s="215">
        <f>S121*H121</f>
        <v>0</v>
      </c>
      <c r="U121" s="35"/>
      <c r="V121" s="35"/>
      <c r="W121" s="35"/>
      <c r="X121" s="35"/>
      <c r="Y121" s="35"/>
      <c r="Z121" s="35"/>
      <c r="AA121" s="35"/>
      <c r="AB121" s="35"/>
      <c r="AC121" s="35"/>
      <c r="AD121" s="35"/>
      <c r="AE121" s="35"/>
      <c r="AR121" s="216" t="s">
        <v>206</v>
      </c>
      <c r="AT121" s="216" t="s">
        <v>173</v>
      </c>
      <c r="AU121" s="216" t="s">
        <v>22</v>
      </c>
      <c r="AY121" s="14" t="s">
        <v>172</v>
      </c>
      <c r="BE121" s="217">
        <f>IF(N121="základní",J121,0)</f>
        <v>0</v>
      </c>
      <c r="BF121" s="217">
        <f>IF(N121="snížená",J121,0)</f>
        <v>0</v>
      </c>
      <c r="BG121" s="217">
        <f>IF(N121="zákl. přenesená",J121,0)</f>
        <v>0</v>
      </c>
      <c r="BH121" s="217">
        <f>IF(N121="sníž. přenesená",J121,0)</f>
        <v>0</v>
      </c>
      <c r="BI121" s="217">
        <f>IF(N121="nulová",J121,0)</f>
        <v>0</v>
      </c>
      <c r="BJ121" s="14" t="s">
        <v>22</v>
      </c>
      <c r="BK121" s="217">
        <f>ROUND(I121*H121,2)</f>
        <v>0</v>
      </c>
      <c r="BL121" s="14" t="s">
        <v>206</v>
      </c>
      <c r="BM121" s="216" t="s">
        <v>1633</v>
      </c>
    </row>
    <row r="122" s="2" customFormat="1" ht="33" customHeight="1">
      <c r="A122" s="35"/>
      <c r="B122" s="36"/>
      <c r="C122" s="218" t="s">
        <v>299</v>
      </c>
      <c r="D122" s="218" t="s">
        <v>202</v>
      </c>
      <c r="E122" s="219" t="s">
        <v>799</v>
      </c>
      <c r="F122" s="220" t="s">
        <v>800</v>
      </c>
      <c r="G122" s="221" t="s">
        <v>176</v>
      </c>
      <c r="H122" s="222">
        <v>60</v>
      </c>
      <c r="I122" s="223"/>
      <c r="J122" s="224">
        <f>ROUND(I122*H122,2)</f>
        <v>0</v>
      </c>
      <c r="K122" s="225"/>
      <c r="L122" s="226"/>
      <c r="M122" s="227" t="s">
        <v>20</v>
      </c>
      <c r="N122" s="228" t="s">
        <v>47</v>
      </c>
      <c r="O122" s="81"/>
      <c r="P122" s="214">
        <f>O122*H122</f>
        <v>0</v>
      </c>
      <c r="Q122" s="214">
        <v>0</v>
      </c>
      <c r="R122" s="214">
        <f>Q122*H122</f>
        <v>0</v>
      </c>
      <c r="S122" s="214">
        <v>0</v>
      </c>
      <c r="T122" s="215">
        <f>S122*H122</f>
        <v>0</v>
      </c>
      <c r="U122" s="35"/>
      <c r="V122" s="35"/>
      <c r="W122" s="35"/>
      <c r="X122" s="35"/>
      <c r="Y122" s="35"/>
      <c r="Z122" s="35"/>
      <c r="AA122" s="35"/>
      <c r="AB122" s="35"/>
      <c r="AC122" s="35"/>
      <c r="AD122" s="35"/>
      <c r="AE122" s="35"/>
      <c r="AR122" s="216" t="s">
        <v>790</v>
      </c>
      <c r="AT122" s="216" t="s">
        <v>202</v>
      </c>
      <c r="AU122" s="216" t="s">
        <v>22</v>
      </c>
      <c r="AY122" s="14" t="s">
        <v>172</v>
      </c>
      <c r="BE122" s="217">
        <f>IF(N122="základní",J122,0)</f>
        <v>0</v>
      </c>
      <c r="BF122" s="217">
        <f>IF(N122="snížená",J122,0)</f>
        <v>0</v>
      </c>
      <c r="BG122" s="217">
        <f>IF(N122="zákl. přenesená",J122,0)</f>
        <v>0</v>
      </c>
      <c r="BH122" s="217">
        <f>IF(N122="sníž. přenesená",J122,0)</f>
        <v>0</v>
      </c>
      <c r="BI122" s="217">
        <f>IF(N122="nulová",J122,0)</f>
        <v>0</v>
      </c>
      <c r="BJ122" s="14" t="s">
        <v>22</v>
      </c>
      <c r="BK122" s="217">
        <f>ROUND(I122*H122,2)</f>
        <v>0</v>
      </c>
      <c r="BL122" s="14" t="s">
        <v>790</v>
      </c>
      <c r="BM122" s="216" t="s">
        <v>1634</v>
      </c>
    </row>
    <row r="123" s="2" customFormat="1" ht="33" customHeight="1">
      <c r="A123" s="35"/>
      <c r="B123" s="36"/>
      <c r="C123" s="218" t="s">
        <v>303</v>
      </c>
      <c r="D123" s="218" t="s">
        <v>202</v>
      </c>
      <c r="E123" s="219" t="s">
        <v>803</v>
      </c>
      <c r="F123" s="220" t="s">
        <v>804</v>
      </c>
      <c r="G123" s="221" t="s">
        <v>176</v>
      </c>
      <c r="H123" s="222">
        <v>60</v>
      </c>
      <c r="I123" s="223"/>
      <c r="J123" s="224">
        <f>ROUND(I123*H123,2)</f>
        <v>0</v>
      </c>
      <c r="K123" s="225"/>
      <c r="L123" s="226"/>
      <c r="M123" s="227" t="s">
        <v>20</v>
      </c>
      <c r="N123" s="228" t="s">
        <v>47</v>
      </c>
      <c r="O123" s="81"/>
      <c r="P123" s="214">
        <f>O123*H123</f>
        <v>0</v>
      </c>
      <c r="Q123" s="214">
        <v>0</v>
      </c>
      <c r="R123" s="214">
        <f>Q123*H123</f>
        <v>0</v>
      </c>
      <c r="S123" s="214">
        <v>0</v>
      </c>
      <c r="T123" s="215">
        <f>S123*H123</f>
        <v>0</v>
      </c>
      <c r="U123" s="35"/>
      <c r="V123" s="35"/>
      <c r="W123" s="35"/>
      <c r="X123" s="35"/>
      <c r="Y123" s="35"/>
      <c r="Z123" s="35"/>
      <c r="AA123" s="35"/>
      <c r="AB123" s="35"/>
      <c r="AC123" s="35"/>
      <c r="AD123" s="35"/>
      <c r="AE123" s="35"/>
      <c r="AR123" s="216" t="s">
        <v>790</v>
      </c>
      <c r="AT123" s="216" t="s">
        <v>202</v>
      </c>
      <c r="AU123" s="216" t="s">
        <v>22</v>
      </c>
      <c r="AY123" s="14" t="s">
        <v>172</v>
      </c>
      <c r="BE123" s="217">
        <f>IF(N123="základní",J123,0)</f>
        <v>0</v>
      </c>
      <c r="BF123" s="217">
        <f>IF(N123="snížená",J123,0)</f>
        <v>0</v>
      </c>
      <c r="BG123" s="217">
        <f>IF(N123="zákl. přenesená",J123,0)</f>
        <v>0</v>
      </c>
      <c r="BH123" s="217">
        <f>IF(N123="sníž. přenesená",J123,0)</f>
        <v>0</v>
      </c>
      <c r="BI123" s="217">
        <f>IF(N123="nulová",J123,0)</f>
        <v>0</v>
      </c>
      <c r="BJ123" s="14" t="s">
        <v>22</v>
      </c>
      <c r="BK123" s="217">
        <f>ROUND(I123*H123,2)</f>
        <v>0</v>
      </c>
      <c r="BL123" s="14" t="s">
        <v>790</v>
      </c>
      <c r="BM123" s="216" t="s">
        <v>1635</v>
      </c>
    </row>
    <row r="124" s="2" customFormat="1" ht="44.25" customHeight="1">
      <c r="A124" s="35"/>
      <c r="B124" s="36"/>
      <c r="C124" s="204" t="s">
        <v>307</v>
      </c>
      <c r="D124" s="204" t="s">
        <v>173</v>
      </c>
      <c r="E124" s="205" t="s">
        <v>807</v>
      </c>
      <c r="F124" s="206" t="s">
        <v>789</v>
      </c>
      <c r="G124" s="207" t="s">
        <v>250</v>
      </c>
      <c r="H124" s="208">
        <v>5</v>
      </c>
      <c r="I124" s="209"/>
      <c r="J124" s="210">
        <f>ROUND(I124*H124,2)</f>
        <v>0</v>
      </c>
      <c r="K124" s="211"/>
      <c r="L124" s="41"/>
      <c r="M124" s="212" t="s">
        <v>20</v>
      </c>
      <c r="N124" s="213" t="s">
        <v>47</v>
      </c>
      <c r="O124" s="81"/>
      <c r="P124" s="214">
        <f>O124*H124</f>
        <v>0</v>
      </c>
      <c r="Q124" s="214">
        <v>0</v>
      </c>
      <c r="R124" s="214">
        <f>Q124*H124</f>
        <v>0</v>
      </c>
      <c r="S124" s="214">
        <v>0</v>
      </c>
      <c r="T124" s="215">
        <f>S124*H124</f>
        <v>0</v>
      </c>
      <c r="U124" s="35"/>
      <c r="V124" s="35"/>
      <c r="W124" s="35"/>
      <c r="X124" s="35"/>
      <c r="Y124" s="35"/>
      <c r="Z124" s="35"/>
      <c r="AA124" s="35"/>
      <c r="AB124" s="35"/>
      <c r="AC124" s="35"/>
      <c r="AD124" s="35"/>
      <c r="AE124" s="35"/>
      <c r="AR124" s="216" t="s">
        <v>790</v>
      </c>
      <c r="AT124" s="216" t="s">
        <v>173</v>
      </c>
      <c r="AU124" s="216" t="s">
        <v>22</v>
      </c>
      <c r="AY124" s="14" t="s">
        <v>172</v>
      </c>
      <c r="BE124" s="217">
        <f>IF(N124="základní",J124,0)</f>
        <v>0</v>
      </c>
      <c r="BF124" s="217">
        <f>IF(N124="snížená",J124,0)</f>
        <v>0</v>
      </c>
      <c r="BG124" s="217">
        <f>IF(N124="zákl. přenesená",J124,0)</f>
        <v>0</v>
      </c>
      <c r="BH124" s="217">
        <f>IF(N124="sníž. přenesená",J124,0)</f>
        <v>0</v>
      </c>
      <c r="BI124" s="217">
        <f>IF(N124="nulová",J124,0)</f>
        <v>0</v>
      </c>
      <c r="BJ124" s="14" t="s">
        <v>22</v>
      </c>
      <c r="BK124" s="217">
        <f>ROUND(I124*H124,2)</f>
        <v>0</v>
      </c>
      <c r="BL124" s="14" t="s">
        <v>790</v>
      </c>
      <c r="BM124" s="216" t="s">
        <v>1636</v>
      </c>
    </row>
    <row r="125" s="2" customFormat="1" ht="33" customHeight="1">
      <c r="A125" s="35"/>
      <c r="B125" s="36"/>
      <c r="C125" s="204" t="s">
        <v>311</v>
      </c>
      <c r="D125" s="204" t="s">
        <v>173</v>
      </c>
      <c r="E125" s="205" t="s">
        <v>825</v>
      </c>
      <c r="F125" s="206" t="s">
        <v>826</v>
      </c>
      <c r="G125" s="207" t="s">
        <v>176</v>
      </c>
      <c r="H125" s="208">
        <v>120</v>
      </c>
      <c r="I125" s="209"/>
      <c r="J125" s="210">
        <f>ROUND(I125*H125,2)</f>
        <v>0</v>
      </c>
      <c r="K125" s="211"/>
      <c r="L125" s="41"/>
      <c r="M125" s="212" t="s">
        <v>20</v>
      </c>
      <c r="N125" s="213" t="s">
        <v>47</v>
      </c>
      <c r="O125" s="81"/>
      <c r="P125" s="214">
        <f>O125*H125</f>
        <v>0</v>
      </c>
      <c r="Q125" s="214">
        <v>0</v>
      </c>
      <c r="R125" s="214">
        <f>Q125*H125</f>
        <v>0</v>
      </c>
      <c r="S125" s="214">
        <v>0</v>
      </c>
      <c r="T125" s="215">
        <f>S125*H125</f>
        <v>0</v>
      </c>
      <c r="U125" s="35"/>
      <c r="V125" s="35"/>
      <c r="W125" s="35"/>
      <c r="X125" s="35"/>
      <c r="Y125" s="35"/>
      <c r="Z125" s="35"/>
      <c r="AA125" s="35"/>
      <c r="AB125" s="35"/>
      <c r="AC125" s="35"/>
      <c r="AD125" s="35"/>
      <c r="AE125" s="35"/>
      <c r="AR125" s="216" t="s">
        <v>790</v>
      </c>
      <c r="AT125" s="216" t="s">
        <v>173</v>
      </c>
      <c r="AU125" s="216" t="s">
        <v>22</v>
      </c>
      <c r="AY125" s="14" t="s">
        <v>172</v>
      </c>
      <c r="BE125" s="217">
        <f>IF(N125="základní",J125,0)</f>
        <v>0</v>
      </c>
      <c r="BF125" s="217">
        <f>IF(N125="snížená",J125,0)</f>
        <v>0</v>
      </c>
      <c r="BG125" s="217">
        <f>IF(N125="zákl. přenesená",J125,0)</f>
        <v>0</v>
      </c>
      <c r="BH125" s="217">
        <f>IF(N125="sníž. přenesená",J125,0)</f>
        <v>0</v>
      </c>
      <c r="BI125" s="217">
        <f>IF(N125="nulová",J125,0)</f>
        <v>0</v>
      </c>
      <c r="BJ125" s="14" t="s">
        <v>22</v>
      </c>
      <c r="BK125" s="217">
        <f>ROUND(I125*H125,2)</f>
        <v>0</v>
      </c>
      <c r="BL125" s="14" t="s">
        <v>790</v>
      </c>
      <c r="BM125" s="216" t="s">
        <v>1637</v>
      </c>
    </row>
    <row r="126" s="2" customFormat="1" ht="78" customHeight="1">
      <c r="A126" s="35"/>
      <c r="B126" s="36"/>
      <c r="C126" s="204" t="s">
        <v>315</v>
      </c>
      <c r="D126" s="204" t="s">
        <v>173</v>
      </c>
      <c r="E126" s="205" t="s">
        <v>829</v>
      </c>
      <c r="F126" s="206" t="s">
        <v>830</v>
      </c>
      <c r="G126" s="207" t="s">
        <v>250</v>
      </c>
      <c r="H126" s="208">
        <v>25</v>
      </c>
      <c r="I126" s="209"/>
      <c r="J126" s="210">
        <f>ROUND(I126*H126,2)</f>
        <v>0</v>
      </c>
      <c r="K126" s="211"/>
      <c r="L126" s="41"/>
      <c r="M126" s="212" t="s">
        <v>20</v>
      </c>
      <c r="N126" s="213" t="s">
        <v>47</v>
      </c>
      <c r="O126" s="81"/>
      <c r="P126" s="214">
        <f>O126*H126</f>
        <v>0</v>
      </c>
      <c r="Q126" s="214">
        <v>0</v>
      </c>
      <c r="R126" s="214">
        <f>Q126*H126</f>
        <v>0</v>
      </c>
      <c r="S126" s="214">
        <v>0</v>
      </c>
      <c r="T126" s="215">
        <f>S126*H126</f>
        <v>0</v>
      </c>
      <c r="U126" s="35"/>
      <c r="V126" s="35"/>
      <c r="W126" s="35"/>
      <c r="X126" s="35"/>
      <c r="Y126" s="35"/>
      <c r="Z126" s="35"/>
      <c r="AA126" s="35"/>
      <c r="AB126" s="35"/>
      <c r="AC126" s="35"/>
      <c r="AD126" s="35"/>
      <c r="AE126" s="35"/>
      <c r="AR126" s="216" t="s">
        <v>790</v>
      </c>
      <c r="AT126" s="216" t="s">
        <v>173</v>
      </c>
      <c r="AU126" s="216" t="s">
        <v>22</v>
      </c>
      <c r="AY126" s="14" t="s">
        <v>172</v>
      </c>
      <c r="BE126" s="217">
        <f>IF(N126="základní",J126,0)</f>
        <v>0</v>
      </c>
      <c r="BF126" s="217">
        <f>IF(N126="snížená",J126,0)</f>
        <v>0</v>
      </c>
      <c r="BG126" s="217">
        <f>IF(N126="zákl. přenesená",J126,0)</f>
        <v>0</v>
      </c>
      <c r="BH126" s="217">
        <f>IF(N126="sníž. přenesená",J126,0)</f>
        <v>0</v>
      </c>
      <c r="BI126" s="217">
        <f>IF(N126="nulová",J126,0)</f>
        <v>0</v>
      </c>
      <c r="BJ126" s="14" t="s">
        <v>22</v>
      </c>
      <c r="BK126" s="217">
        <f>ROUND(I126*H126,2)</f>
        <v>0</v>
      </c>
      <c r="BL126" s="14" t="s">
        <v>790</v>
      </c>
      <c r="BM126" s="216" t="s">
        <v>1638</v>
      </c>
    </row>
    <row r="127" s="2" customFormat="1" ht="78" customHeight="1">
      <c r="A127" s="35"/>
      <c r="B127" s="36"/>
      <c r="C127" s="204" t="s">
        <v>319</v>
      </c>
      <c r="D127" s="204" t="s">
        <v>173</v>
      </c>
      <c r="E127" s="205" t="s">
        <v>833</v>
      </c>
      <c r="F127" s="206" t="s">
        <v>834</v>
      </c>
      <c r="G127" s="207" t="s">
        <v>250</v>
      </c>
      <c r="H127" s="208">
        <v>4</v>
      </c>
      <c r="I127" s="209"/>
      <c r="J127" s="210">
        <f>ROUND(I127*H127,2)</f>
        <v>0</v>
      </c>
      <c r="K127" s="211"/>
      <c r="L127" s="41"/>
      <c r="M127" s="212" t="s">
        <v>20</v>
      </c>
      <c r="N127" s="213" t="s">
        <v>47</v>
      </c>
      <c r="O127" s="81"/>
      <c r="P127" s="214">
        <f>O127*H127</f>
        <v>0</v>
      </c>
      <c r="Q127" s="214">
        <v>0</v>
      </c>
      <c r="R127" s="214">
        <f>Q127*H127</f>
        <v>0</v>
      </c>
      <c r="S127" s="214">
        <v>0</v>
      </c>
      <c r="T127" s="215">
        <f>S127*H127</f>
        <v>0</v>
      </c>
      <c r="U127" s="35"/>
      <c r="V127" s="35"/>
      <c r="W127" s="35"/>
      <c r="X127" s="35"/>
      <c r="Y127" s="35"/>
      <c r="Z127" s="35"/>
      <c r="AA127" s="35"/>
      <c r="AB127" s="35"/>
      <c r="AC127" s="35"/>
      <c r="AD127" s="35"/>
      <c r="AE127" s="35"/>
      <c r="AR127" s="216" t="s">
        <v>790</v>
      </c>
      <c r="AT127" s="216" t="s">
        <v>173</v>
      </c>
      <c r="AU127" s="216" t="s">
        <v>22</v>
      </c>
      <c r="AY127" s="14" t="s">
        <v>172</v>
      </c>
      <c r="BE127" s="217">
        <f>IF(N127="základní",J127,0)</f>
        <v>0</v>
      </c>
      <c r="BF127" s="217">
        <f>IF(N127="snížená",J127,0)</f>
        <v>0</v>
      </c>
      <c r="BG127" s="217">
        <f>IF(N127="zákl. přenesená",J127,0)</f>
        <v>0</v>
      </c>
      <c r="BH127" s="217">
        <f>IF(N127="sníž. přenesená",J127,0)</f>
        <v>0</v>
      </c>
      <c r="BI127" s="217">
        <f>IF(N127="nulová",J127,0)</f>
        <v>0</v>
      </c>
      <c r="BJ127" s="14" t="s">
        <v>22</v>
      </c>
      <c r="BK127" s="217">
        <f>ROUND(I127*H127,2)</f>
        <v>0</v>
      </c>
      <c r="BL127" s="14" t="s">
        <v>790</v>
      </c>
      <c r="BM127" s="216" t="s">
        <v>1639</v>
      </c>
    </row>
    <row r="128" s="2" customFormat="1" ht="44.25" customHeight="1">
      <c r="A128" s="35"/>
      <c r="B128" s="36"/>
      <c r="C128" s="204" t="s">
        <v>323</v>
      </c>
      <c r="D128" s="204" t="s">
        <v>173</v>
      </c>
      <c r="E128" s="205" t="s">
        <v>837</v>
      </c>
      <c r="F128" s="206" t="s">
        <v>838</v>
      </c>
      <c r="G128" s="207" t="s">
        <v>250</v>
      </c>
      <c r="H128" s="208">
        <v>3</v>
      </c>
      <c r="I128" s="209"/>
      <c r="J128" s="210">
        <f>ROUND(I128*H128,2)</f>
        <v>0</v>
      </c>
      <c r="K128" s="211"/>
      <c r="L128" s="41"/>
      <c r="M128" s="212" t="s">
        <v>20</v>
      </c>
      <c r="N128" s="213" t="s">
        <v>47</v>
      </c>
      <c r="O128" s="81"/>
      <c r="P128" s="214">
        <f>O128*H128</f>
        <v>0</v>
      </c>
      <c r="Q128" s="214">
        <v>0</v>
      </c>
      <c r="R128" s="214">
        <f>Q128*H128</f>
        <v>0</v>
      </c>
      <c r="S128" s="214">
        <v>0</v>
      </c>
      <c r="T128" s="215">
        <f>S128*H128</f>
        <v>0</v>
      </c>
      <c r="U128" s="35"/>
      <c r="V128" s="35"/>
      <c r="W128" s="35"/>
      <c r="X128" s="35"/>
      <c r="Y128" s="35"/>
      <c r="Z128" s="35"/>
      <c r="AA128" s="35"/>
      <c r="AB128" s="35"/>
      <c r="AC128" s="35"/>
      <c r="AD128" s="35"/>
      <c r="AE128" s="35"/>
      <c r="AR128" s="216" t="s">
        <v>790</v>
      </c>
      <c r="AT128" s="216" t="s">
        <v>173</v>
      </c>
      <c r="AU128" s="216" t="s">
        <v>22</v>
      </c>
      <c r="AY128" s="14" t="s">
        <v>172</v>
      </c>
      <c r="BE128" s="217">
        <f>IF(N128="základní",J128,0)</f>
        <v>0</v>
      </c>
      <c r="BF128" s="217">
        <f>IF(N128="snížená",J128,0)</f>
        <v>0</v>
      </c>
      <c r="BG128" s="217">
        <f>IF(N128="zákl. přenesená",J128,0)</f>
        <v>0</v>
      </c>
      <c r="BH128" s="217">
        <f>IF(N128="sníž. přenesená",J128,0)</f>
        <v>0</v>
      </c>
      <c r="BI128" s="217">
        <f>IF(N128="nulová",J128,0)</f>
        <v>0</v>
      </c>
      <c r="BJ128" s="14" t="s">
        <v>22</v>
      </c>
      <c r="BK128" s="217">
        <f>ROUND(I128*H128,2)</f>
        <v>0</v>
      </c>
      <c r="BL128" s="14" t="s">
        <v>790</v>
      </c>
      <c r="BM128" s="216" t="s">
        <v>1640</v>
      </c>
    </row>
    <row r="129" s="2" customFormat="1" ht="33" customHeight="1">
      <c r="A129" s="35"/>
      <c r="B129" s="36"/>
      <c r="C129" s="218" t="s">
        <v>327</v>
      </c>
      <c r="D129" s="218" t="s">
        <v>202</v>
      </c>
      <c r="E129" s="219" t="s">
        <v>841</v>
      </c>
      <c r="F129" s="220" t="s">
        <v>842</v>
      </c>
      <c r="G129" s="221" t="s">
        <v>250</v>
      </c>
      <c r="H129" s="222">
        <v>1</v>
      </c>
      <c r="I129" s="223"/>
      <c r="J129" s="224">
        <f>ROUND(I129*H129,2)</f>
        <v>0</v>
      </c>
      <c r="K129" s="225"/>
      <c r="L129" s="226"/>
      <c r="M129" s="227" t="s">
        <v>20</v>
      </c>
      <c r="N129" s="228" t="s">
        <v>47</v>
      </c>
      <c r="O129" s="81"/>
      <c r="P129" s="214">
        <f>O129*H129</f>
        <v>0</v>
      </c>
      <c r="Q129" s="214">
        <v>0</v>
      </c>
      <c r="R129" s="214">
        <f>Q129*H129</f>
        <v>0</v>
      </c>
      <c r="S129" s="214">
        <v>0</v>
      </c>
      <c r="T129" s="215">
        <f>S129*H129</f>
        <v>0</v>
      </c>
      <c r="U129" s="35"/>
      <c r="V129" s="35"/>
      <c r="W129" s="35"/>
      <c r="X129" s="35"/>
      <c r="Y129" s="35"/>
      <c r="Z129" s="35"/>
      <c r="AA129" s="35"/>
      <c r="AB129" s="35"/>
      <c r="AC129" s="35"/>
      <c r="AD129" s="35"/>
      <c r="AE129" s="35"/>
      <c r="AR129" s="216" t="s">
        <v>790</v>
      </c>
      <c r="AT129" s="216" t="s">
        <v>202</v>
      </c>
      <c r="AU129" s="216" t="s">
        <v>22</v>
      </c>
      <c r="AY129" s="14" t="s">
        <v>172</v>
      </c>
      <c r="BE129" s="217">
        <f>IF(N129="základní",J129,0)</f>
        <v>0</v>
      </c>
      <c r="BF129" s="217">
        <f>IF(N129="snížená",J129,0)</f>
        <v>0</v>
      </c>
      <c r="BG129" s="217">
        <f>IF(N129="zákl. přenesená",J129,0)</f>
        <v>0</v>
      </c>
      <c r="BH129" s="217">
        <f>IF(N129="sníž. přenesená",J129,0)</f>
        <v>0</v>
      </c>
      <c r="BI129" s="217">
        <f>IF(N129="nulová",J129,0)</f>
        <v>0</v>
      </c>
      <c r="BJ129" s="14" t="s">
        <v>22</v>
      </c>
      <c r="BK129" s="217">
        <f>ROUND(I129*H129,2)</f>
        <v>0</v>
      </c>
      <c r="BL129" s="14" t="s">
        <v>790</v>
      </c>
      <c r="BM129" s="216" t="s">
        <v>1641</v>
      </c>
    </row>
    <row r="130" s="2" customFormat="1" ht="21.75" customHeight="1">
      <c r="A130" s="35"/>
      <c r="B130" s="36"/>
      <c r="C130" s="204" t="s">
        <v>331</v>
      </c>
      <c r="D130" s="204" t="s">
        <v>173</v>
      </c>
      <c r="E130" s="205" t="s">
        <v>244</v>
      </c>
      <c r="F130" s="206" t="s">
        <v>245</v>
      </c>
      <c r="G130" s="207" t="s">
        <v>176</v>
      </c>
      <c r="H130" s="208">
        <v>50</v>
      </c>
      <c r="I130" s="209"/>
      <c r="J130" s="210">
        <f>ROUND(I130*H130,2)</f>
        <v>0</v>
      </c>
      <c r="K130" s="211"/>
      <c r="L130" s="41"/>
      <c r="M130" s="212" t="s">
        <v>20</v>
      </c>
      <c r="N130" s="213" t="s">
        <v>47</v>
      </c>
      <c r="O130" s="81"/>
      <c r="P130" s="214">
        <f>O130*H130</f>
        <v>0</v>
      </c>
      <c r="Q130" s="214">
        <v>0</v>
      </c>
      <c r="R130" s="214">
        <f>Q130*H130</f>
        <v>0</v>
      </c>
      <c r="S130" s="214">
        <v>0</v>
      </c>
      <c r="T130" s="215">
        <f>S130*H130</f>
        <v>0</v>
      </c>
      <c r="U130" s="35"/>
      <c r="V130" s="35"/>
      <c r="W130" s="35"/>
      <c r="X130" s="35"/>
      <c r="Y130" s="35"/>
      <c r="Z130" s="35"/>
      <c r="AA130" s="35"/>
      <c r="AB130" s="35"/>
      <c r="AC130" s="35"/>
      <c r="AD130" s="35"/>
      <c r="AE130" s="35"/>
      <c r="AR130" s="216" t="s">
        <v>790</v>
      </c>
      <c r="AT130" s="216" t="s">
        <v>173</v>
      </c>
      <c r="AU130" s="216" t="s">
        <v>22</v>
      </c>
      <c r="AY130" s="14" t="s">
        <v>172</v>
      </c>
      <c r="BE130" s="217">
        <f>IF(N130="základní",J130,0)</f>
        <v>0</v>
      </c>
      <c r="BF130" s="217">
        <f>IF(N130="snížená",J130,0)</f>
        <v>0</v>
      </c>
      <c r="BG130" s="217">
        <f>IF(N130="zákl. přenesená",J130,0)</f>
        <v>0</v>
      </c>
      <c r="BH130" s="217">
        <f>IF(N130="sníž. přenesená",J130,0)</f>
        <v>0</v>
      </c>
      <c r="BI130" s="217">
        <f>IF(N130="nulová",J130,0)</f>
        <v>0</v>
      </c>
      <c r="BJ130" s="14" t="s">
        <v>22</v>
      </c>
      <c r="BK130" s="217">
        <f>ROUND(I130*H130,2)</f>
        <v>0</v>
      </c>
      <c r="BL130" s="14" t="s">
        <v>790</v>
      </c>
      <c r="BM130" s="216" t="s">
        <v>1642</v>
      </c>
    </row>
    <row r="131" s="2" customFormat="1" ht="55.5" customHeight="1">
      <c r="A131" s="35"/>
      <c r="B131" s="36"/>
      <c r="C131" s="218" t="s">
        <v>335</v>
      </c>
      <c r="D131" s="218" t="s">
        <v>202</v>
      </c>
      <c r="E131" s="219" t="s">
        <v>846</v>
      </c>
      <c r="F131" s="220" t="s">
        <v>847</v>
      </c>
      <c r="G131" s="221" t="s">
        <v>250</v>
      </c>
      <c r="H131" s="222">
        <v>4</v>
      </c>
      <c r="I131" s="223"/>
      <c r="J131" s="224">
        <f>ROUND(I131*H131,2)</f>
        <v>0</v>
      </c>
      <c r="K131" s="225"/>
      <c r="L131" s="226"/>
      <c r="M131" s="227" t="s">
        <v>20</v>
      </c>
      <c r="N131" s="228" t="s">
        <v>47</v>
      </c>
      <c r="O131" s="81"/>
      <c r="P131" s="214">
        <f>O131*H131</f>
        <v>0</v>
      </c>
      <c r="Q131" s="214">
        <v>0</v>
      </c>
      <c r="R131" s="214">
        <f>Q131*H131</f>
        <v>0</v>
      </c>
      <c r="S131" s="214">
        <v>0</v>
      </c>
      <c r="T131" s="215">
        <f>S131*H131</f>
        <v>0</v>
      </c>
      <c r="U131" s="35"/>
      <c r="V131" s="35"/>
      <c r="W131" s="35"/>
      <c r="X131" s="35"/>
      <c r="Y131" s="35"/>
      <c r="Z131" s="35"/>
      <c r="AA131" s="35"/>
      <c r="AB131" s="35"/>
      <c r="AC131" s="35"/>
      <c r="AD131" s="35"/>
      <c r="AE131" s="35"/>
      <c r="AR131" s="216" t="s">
        <v>790</v>
      </c>
      <c r="AT131" s="216" t="s">
        <v>202</v>
      </c>
      <c r="AU131" s="216" t="s">
        <v>22</v>
      </c>
      <c r="AY131" s="14" t="s">
        <v>172</v>
      </c>
      <c r="BE131" s="217">
        <f>IF(N131="základní",J131,0)</f>
        <v>0</v>
      </c>
      <c r="BF131" s="217">
        <f>IF(N131="snížená",J131,0)</f>
        <v>0</v>
      </c>
      <c r="BG131" s="217">
        <f>IF(N131="zákl. přenesená",J131,0)</f>
        <v>0</v>
      </c>
      <c r="BH131" s="217">
        <f>IF(N131="sníž. přenesená",J131,0)</f>
        <v>0</v>
      </c>
      <c r="BI131" s="217">
        <f>IF(N131="nulová",J131,0)</f>
        <v>0</v>
      </c>
      <c r="BJ131" s="14" t="s">
        <v>22</v>
      </c>
      <c r="BK131" s="217">
        <f>ROUND(I131*H131,2)</f>
        <v>0</v>
      </c>
      <c r="BL131" s="14" t="s">
        <v>790</v>
      </c>
      <c r="BM131" s="216" t="s">
        <v>1643</v>
      </c>
    </row>
    <row r="132" s="2" customFormat="1" ht="44.25" customHeight="1">
      <c r="A132" s="35"/>
      <c r="B132" s="36"/>
      <c r="C132" s="204" t="s">
        <v>339</v>
      </c>
      <c r="D132" s="204" t="s">
        <v>173</v>
      </c>
      <c r="E132" s="205" t="s">
        <v>878</v>
      </c>
      <c r="F132" s="206" t="s">
        <v>879</v>
      </c>
      <c r="G132" s="207" t="s">
        <v>250</v>
      </c>
      <c r="H132" s="208">
        <v>4</v>
      </c>
      <c r="I132" s="209"/>
      <c r="J132" s="210">
        <f>ROUND(I132*H132,2)</f>
        <v>0</v>
      </c>
      <c r="K132" s="211"/>
      <c r="L132" s="41"/>
      <c r="M132" s="212" t="s">
        <v>20</v>
      </c>
      <c r="N132" s="213" t="s">
        <v>47</v>
      </c>
      <c r="O132" s="81"/>
      <c r="P132" s="214">
        <f>O132*H132</f>
        <v>0</v>
      </c>
      <c r="Q132" s="214">
        <v>0</v>
      </c>
      <c r="R132" s="214">
        <f>Q132*H132</f>
        <v>0</v>
      </c>
      <c r="S132" s="214">
        <v>0</v>
      </c>
      <c r="T132" s="215">
        <f>S132*H132</f>
        <v>0</v>
      </c>
      <c r="U132" s="35"/>
      <c r="V132" s="35"/>
      <c r="W132" s="35"/>
      <c r="X132" s="35"/>
      <c r="Y132" s="35"/>
      <c r="Z132" s="35"/>
      <c r="AA132" s="35"/>
      <c r="AB132" s="35"/>
      <c r="AC132" s="35"/>
      <c r="AD132" s="35"/>
      <c r="AE132" s="35"/>
      <c r="AR132" s="216" t="s">
        <v>790</v>
      </c>
      <c r="AT132" s="216" t="s">
        <v>173</v>
      </c>
      <c r="AU132" s="216" t="s">
        <v>22</v>
      </c>
      <c r="AY132" s="14" t="s">
        <v>172</v>
      </c>
      <c r="BE132" s="217">
        <f>IF(N132="základní",J132,0)</f>
        <v>0</v>
      </c>
      <c r="BF132" s="217">
        <f>IF(N132="snížená",J132,0)</f>
        <v>0</v>
      </c>
      <c r="BG132" s="217">
        <f>IF(N132="zákl. přenesená",J132,0)</f>
        <v>0</v>
      </c>
      <c r="BH132" s="217">
        <f>IF(N132="sníž. přenesená",J132,0)</f>
        <v>0</v>
      </c>
      <c r="BI132" s="217">
        <f>IF(N132="nulová",J132,0)</f>
        <v>0</v>
      </c>
      <c r="BJ132" s="14" t="s">
        <v>22</v>
      </c>
      <c r="BK132" s="217">
        <f>ROUND(I132*H132,2)</f>
        <v>0</v>
      </c>
      <c r="BL132" s="14" t="s">
        <v>790</v>
      </c>
      <c r="BM132" s="216" t="s">
        <v>1644</v>
      </c>
    </row>
    <row r="133" s="2" customFormat="1" ht="16.5" customHeight="1">
      <c r="A133" s="35"/>
      <c r="B133" s="36"/>
      <c r="C133" s="204" t="s">
        <v>343</v>
      </c>
      <c r="D133" s="204" t="s">
        <v>173</v>
      </c>
      <c r="E133" s="205" t="s">
        <v>882</v>
      </c>
      <c r="F133" s="206" t="s">
        <v>883</v>
      </c>
      <c r="G133" s="207" t="s">
        <v>250</v>
      </c>
      <c r="H133" s="208">
        <v>4</v>
      </c>
      <c r="I133" s="209"/>
      <c r="J133" s="210">
        <f>ROUND(I133*H133,2)</f>
        <v>0</v>
      </c>
      <c r="K133" s="211"/>
      <c r="L133" s="41"/>
      <c r="M133" s="212" t="s">
        <v>20</v>
      </c>
      <c r="N133" s="213" t="s">
        <v>47</v>
      </c>
      <c r="O133" s="81"/>
      <c r="P133" s="214">
        <f>O133*H133</f>
        <v>0</v>
      </c>
      <c r="Q133" s="214">
        <v>0</v>
      </c>
      <c r="R133" s="214">
        <f>Q133*H133</f>
        <v>0</v>
      </c>
      <c r="S133" s="214">
        <v>0</v>
      </c>
      <c r="T133" s="215">
        <f>S133*H133</f>
        <v>0</v>
      </c>
      <c r="U133" s="35"/>
      <c r="V133" s="35"/>
      <c r="W133" s="35"/>
      <c r="X133" s="35"/>
      <c r="Y133" s="35"/>
      <c r="Z133" s="35"/>
      <c r="AA133" s="35"/>
      <c r="AB133" s="35"/>
      <c r="AC133" s="35"/>
      <c r="AD133" s="35"/>
      <c r="AE133" s="35"/>
      <c r="AR133" s="216" t="s">
        <v>790</v>
      </c>
      <c r="AT133" s="216" t="s">
        <v>173</v>
      </c>
      <c r="AU133" s="216" t="s">
        <v>22</v>
      </c>
      <c r="AY133" s="14" t="s">
        <v>172</v>
      </c>
      <c r="BE133" s="217">
        <f>IF(N133="základní",J133,0)</f>
        <v>0</v>
      </c>
      <c r="BF133" s="217">
        <f>IF(N133="snížená",J133,0)</f>
        <v>0</v>
      </c>
      <c r="BG133" s="217">
        <f>IF(N133="zákl. přenesená",J133,0)</f>
        <v>0</v>
      </c>
      <c r="BH133" s="217">
        <f>IF(N133="sníž. přenesená",J133,0)</f>
        <v>0</v>
      </c>
      <c r="BI133" s="217">
        <f>IF(N133="nulová",J133,0)</f>
        <v>0</v>
      </c>
      <c r="BJ133" s="14" t="s">
        <v>22</v>
      </c>
      <c r="BK133" s="217">
        <f>ROUND(I133*H133,2)</f>
        <v>0</v>
      </c>
      <c r="BL133" s="14" t="s">
        <v>790</v>
      </c>
      <c r="BM133" s="216" t="s">
        <v>1645</v>
      </c>
    </row>
    <row r="134" s="2" customFormat="1" ht="33" customHeight="1">
      <c r="A134" s="35"/>
      <c r="B134" s="36"/>
      <c r="C134" s="204" t="s">
        <v>347</v>
      </c>
      <c r="D134" s="204" t="s">
        <v>173</v>
      </c>
      <c r="E134" s="205" t="s">
        <v>886</v>
      </c>
      <c r="F134" s="206" t="s">
        <v>887</v>
      </c>
      <c r="G134" s="207" t="s">
        <v>250</v>
      </c>
      <c r="H134" s="208">
        <v>2</v>
      </c>
      <c r="I134" s="209"/>
      <c r="J134" s="210">
        <f>ROUND(I134*H134,2)</f>
        <v>0</v>
      </c>
      <c r="K134" s="211"/>
      <c r="L134" s="41"/>
      <c r="M134" s="212" t="s">
        <v>20</v>
      </c>
      <c r="N134" s="213" t="s">
        <v>47</v>
      </c>
      <c r="O134" s="81"/>
      <c r="P134" s="214">
        <f>O134*H134</f>
        <v>0</v>
      </c>
      <c r="Q134" s="214">
        <v>0</v>
      </c>
      <c r="R134" s="214">
        <f>Q134*H134</f>
        <v>0</v>
      </c>
      <c r="S134" s="214">
        <v>0</v>
      </c>
      <c r="T134" s="215">
        <f>S134*H134</f>
        <v>0</v>
      </c>
      <c r="U134" s="35"/>
      <c r="V134" s="35"/>
      <c r="W134" s="35"/>
      <c r="X134" s="35"/>
      <c r="Y134" s="35"/>
      <c r="Z134" s="35"/>
      <c r="AA134" s="35"/>
      <c r="AB134" s="35"/>
      <c r="AC134" s="35"/>
      <c r="AD134" s="35"/>
      <c r="AE134" s="35"/>
      <c r="AR134" s="216" t="s">
        <v>790</v>
      </c>
      <c r="AT134" s="216" t="s">
        <v>173</v>
      </c>
      <c r="AU134" s="216" t="s">
        <v>22</v>
      </c>
      <c r="AY134" s="14" t="s">
        <v>172</v>
      </c>
      <c r="BE134" s="217">
        <f>IF(N134="základní",J134,0)</f>
        <v>0</v>
      </c>
      <c r="BF134" s="217">
        <f>IF(N134="snížená",J134,0)</f>
        <v>0</v>
      </c>
      <c r="BG134" s="217">
        <f>IF(N134="zákl. přenesená",J134,0)</f>
        <v>0</v>
      </c>
      <c r="BH134" s="217">
        <f>IF(N134="sníž. přenesená",J134,0)</f>
        <v>0</v>
      </c>
      <c r="BI134" s="217">
        <f>IF(N134="nulová",J134,0)</f>
        <v>0</v>
      </c>
      <c r="BJ134" s="14" t="s">
        <v>22</v>
      </c>
      <c r="BK134" s="217">
        <f>ROUND(I134*H134,2)</f>
        <v>0</v>
      </c>
      <c r="BL134" s="14" t="s">
        <v>790</v>
      </c>
      <c r="BM134" s="216" t="s">
        <v>1646</v>
      </c>
    </row>
    <row r="135" s="2" customFormat="1" ht="21.75" customHeight="1">
      <c r="A135" s="35"/>
      <c r="B135" s="36"/>
      <c r="C135" s="204" t="s">
        <v>352</v>
      </c>
      <c r="D135" s="204" t="s">
        <v>173</v>
      </c>
      <c r="E135" s="205" t="s">
        <v>1449</v>
      </c>
      <c r="F135" s="206" t="s">
        <v>1450</v>
      </c>
      <c r="G135" s="207" t="s">
        <v>176</v>
      </c>
      <c r="H135" s="208">
        <v>6000</v>
      </c>
      <c r="I135" s="209"/>
      <c r="J135" s="210">
        <f>ROUND(I135*H135,2)</f>
        <v>0</v>
      </c>
      <c r="K135" s="211"/>
      <c r="L135" s="41"/>
      <c r="M135" s="212" t="s">
        <v>20</v>
      </c>
      <c r="N135" s="213" t="s">
        <v>47</v>
      </c>
      <c r="O135" s="81"/>
      <c r="P135" s="214">
        <f>O135*H135</f>
        <v>0</v>
      </c>
      <c r="Q135" s="214">
        <v>0</v>
      </c>
      <c r="R135" s="214">
        <f>Q135*H135</f>
        <v>0</v>
      </c>
      <c r="S135" s="214">
        <v>0</v>
      </c>
      <c r="T135" s="215">
        <f>S135*H135</f>
        <v>0</v>
      </c>
      <c r="U135" s="35"/>
      <c r="V135" s="35"/>
      <c r="W135" s="35"/>
      <c r="X135" s="35"/>
      <c r="Y135" s="35"/>
      <c r="Z135" s="35"/>
      <c r="AA135" s="35"/>
      <c r="AB135" s="35"/>
      <c r="AC135" s="35"/>
      <c r="AD135" s="35"/>
      <c r="AE135" s="35"/>
      <c r="AR135" s="216" t="s">
        <v>790</v>
      </c>
      <c r="AT135" s="216" t="s">
        <v>173</v>
      </c>
      <c r="AU135" s="216" t="s">
        <v>22</v>
      </c>
      <c r="AY135" s="14" t="s">
        <v>172</v>
      </c>
      <c r="BE135" s="217">
        <f>IF(N135="základní",J135,0)</f>
        <v>0</v>
      </c>
      <c r="BF135" s="217">
        <f>IF(N135="snížená",J135,0)</f>
        <v>0</v>
      </c>
      <c r="BG135" s="217">
        <f>IF(N135="zákl. přenesená",J135,0)</f>
        <v>0</v>
      </c>
      <c r="BH135" s="217">
        <f>IF(N135="sníž. přenesená",J135,0)</f>
        <v>0</v>
      </c>
      <c r="BI135" s="217">
        <f>IF(N135="nulová",J135,0)</f>
        <v>0</v>
      </c>
      <c r="BJ135" s="14" t="s">
        <v>22</v>
      </c>
      <c r="BK135" s="217">
        <f>ROUND(I135*H135,2)</f>
        <v>0</v>
      </c>
      <c r="BL135" s="14" t="s">
        <v>790</v>
      </c>
      <c r="BM135" s="216" t="s">
        <v>1647</v>
      </c>
    </row>
    <row r="136" s="2" customFormat="1" ht="33" customHeight="1">
      <c r="A136" s="35"/>
      <c r="B136" s="36"/>
      <c r="C136" s="204" t="s">
        <v>356</v>
      </c>
      <c r="D136" s="204" t="s">
        <v>173</v>
      </c>
      <c r="E136" s="205" t="s">
        <v>1451</v>
      </c>
      <c r="F136" s="206" t="s">
        <v>1452</v>
      </c>
      <c r="G136" s="207" t="s">
        <v>250</v>
      </c>
      <c r="H136" s="208">
        <v>1</v>
      </c>
      <c r="I136" s="209"/>
      <c r="J136" s="210">
        <f>ROUND(I136*H136,2)</f>
        <v>0</v>
      </c>
      <c r="K136" s="211"/>
      <c r="L136" s="41"/>
      <c r="M136" s="212" t="s">
        <v>20</v>
      </c>
      <c r="N136" s="213" t="s">
        <v>47</v>
      </c>
      <c r="O136" s="81"/>
      <c r="P136" s="214">
        <f>O136*H136</f>
        <v>0</v>
      </c>
      <c r="Q136" s="214">
        <v>0</v>
      </c>
      <c r="R136" s="214">
        <f>Q136*H136</f>
        <v>0</v>
      </c>
      <c r="S136" s="214">
        <v>0</v>
      </c>
      <c r="T136" s="215">
        <f>S136*H136</f>
        <v>0</v>
      </c>
      <c r="U136" s="35"/>
      <c r="V136" s="35"/>
      <c r="W136" s="35"/>
      <c r="X136" s="35"/>
      <c r="Y136" s="35"/>
      <c r="Z136" s="35"/>
      <c r="AA136" s="35"/>
      <c r="AB136" s="35"/>
      <c r="AC136" s="35"/>
      <c r="AD136" s="35"/>
      <c r="AE136" s="35"/>
      <c r="AR136" s="216" t="s">
        <v>790</v>
      </c>
      <c r="AT136" s="216" t="s">
        <v>173</v>
      </c>
      <c r="AU136" s="216" t="s">
        <v>22</v>
      </c>
      <c r="AY136" s="14" t="s">
        <v>172</v>
      </c>
      <c r="BE136" s="217">
        <f>IF(N136="základní",J136,0)</f>
        <v>0</v>
      </c>
      <c r="BF136" s="217">
        <f>IF(N136="snížená",J136,0)</f>
        <v>0</v>
      </c>
      <c r="BG136" s="217">
        <f>IF(N136="zákl. přenesená",J136,0)</f>
        <v>0</v>
      </c>
      <c r="BH136" s="217">
        <f>IF(N136="sníž. přenesená",J136,0)</f>
        <v>0</v>
      </c>
      <c r="BI136" s="217">
        <f>IF(N136="nulová",J136,0)</f>
        <v>0</v>
      </c>
      <c r="BJ136" s="14" t="s">
        <v>22</v>
      </c>
      <c r="BK136" s="217">
        <f>ROUND(I136*H136,2)</f>
        <v>0</v>
      </c>
      <c r="BL136" s="14" t="s">
        <v>790</v>
      </c>
      <c r="BM136" s="216" t="s">
        <v>1648</v>
      </c>
    </row>
    <row r="137" s="2" customFormat="1" ht="78" customHeight="1">
      <c r="A137" s="35"/>
      <c r="B137" s="36"/>
      <c r="C137" s="204" t="s">
        <v>360</v>
      </c>
      <c r="D137" s="204" t="s">
        <v>173</v>
      </c>
      <c r="E137" s="205" t="s">
        <v>292</v>
      </c>
      <c r="F137" s="206" t="s">
        <v>810</v>
      </c>
      <c r="G137" s="207" t="s">
        <v>176</v>
      </c>
      <c r="H137" s="208">
        <v>10</v>
      </c>
      <c r="I137" s="209"/>
      <c r="J137" s="210">
        <f>ROUND(I137*H137,2)</f>
        <v>0</v>
      </c>
      <c r="K137" s="211"/>
      <c r="L137" s="41"/>
      <c r="M137" s="212" t="s">
        <v>20</v>
      </c>
      <c r="N137" s="213" t="s">
        <v>47</v>
      </c>
      <c r="O137" s="81"/>
      <c r="P137" s="214">
        <f>O137*H137</f>
        <v>0</v>
      </c>
      <c r="Q137" s="214">
        <v>0</v>
      </c>
      <c r="R137" s="214">
        <f>Q137*H137</f>
        <v>0</v>
      </c>
      <c r="S137" s="214">
        <v>0</v>
      </c>
      <c r="T137" s="215">
        <f>S137*H137</f>
        <v>0</v>
      </c>
      <c r="U137" s="35"/>
      <c r="V137" s="35"/>
      <c r="W137" s="35"/>
      <c r="X137" s="35"/>
      <c r="Y137" s="35"/>
      <c r="Z137" s="35"/>
      <c r="AA137" s="35"/>
      <c r="AB137" s="35"/>
      <c r="AC137" s="35"/>
      <c r="AD137" s="35"/>
      <c r="AE137" s="35"/>
      <c r="AR137" s="216" t="s">
        <v>790</v>
      </c>
      <c r="AT137" s="216" t="s">
        <v>173</v>
      </c>
      <c r="AU137" s="216" t="s">
        <v>22</v>
      </c>
      <c r="AY137" s="14" t="s">
        <v>172</v>
      </c>
      <c r="BE137" s="217">
        <f>IF(N137="základní",J137,0)</f>
        <v>0</v>
      </c>
      <c r="BF137" s="217">
        <f>IF(N137="snížená",J137,0)</f>
        <v>0</v>
      </c>
      <c r="BG137" s="217">
        <f>IF(N137="zákl. přenesená",J137,0)</f>
        <v>0</v>
      </c>
      <c r="BH137" s="217">
        <f>IF(N137="sníž. přenesená",J137,0)</f>
        <v>0</v>
      </c>
      <c r="BI137" s="217">
        <f>IF(N137="nulová",J137,0)</f>
        <v>0</v>
      </c>
      <c r="BJ137" s="14" t="s">
        <v>22</v>
      </c>
      <c r="BK137" s="217">
        <f>ROUND(I137*H137,2)</f>
        <v>0</v>
      </c>
      <c r="BL137" s="14" t="s">
        <v>790</v>
      </c>
      <c r="BM137" s="216" t="s">
        <v>1649</v>
      </c>
    </row>
    <row r="138" s="2" customFormat="1" ht="16.5" customHeight="1">
      <c r="A138" s="35"/>
      <c r="B138" s="36"/>
      <c r="C138" s="218" t="s">
        <v>364</v>
      </c>
      <c r="D138" s="218" t="s">
        <v>202</v>
      </c>
      <c r="E138" s="219" t="s">
        <v>1453</v>
      </c>
      <c r="F138" s="220" t="s">
        <v>1454</v>
      </c>
      <c r="G138" s="221" t="s">
        <v>1381</v>
      </c>
      <c r="H138" s="222">
        <v>10</v>
      </c>
      <c r="I138" s="223"/>
      <c r="J138" s="224">
        <f>ROUND(I138*H138,2)</f>
        <v>0</v>
      </c>
      <c r="K138" s="225"/>
      <c r="L138" s="226"/>
      <c r="M138" s="227" t="s">
        <v>20</v>
      </c>
      <c r="N138" s="228" t="s">
        <v>47</v>
      </c>
      <c r="O138" s="81"/>
      <c r="P138" s="214">
        <f>O138*H138</f>
        <v>0</v>
      </c>
      <c r="Q138" s="214">
        <v>0</v>
      </c>
      <c r="R138" s="214">
        <f>Q138*H138</f>
        <v>0</v>
      </c>
      <c r="S138" s="214">
        <v>0</v>
      </c>
      <c r="T138" s="215">
        <f>S138*H138</f>
        <v>0</v>
      </c>
      <c r="U138" s="35"/>
      <c r="V138" s="35"/>
      <c r="W138" s="35"/>
      <c r="X138" s="35"/>
      <c r="Y138" s="35"/>
      <c r="Z138" s="35"/>
      <c r="AA138" s="35"/>
      <c r="AB138" s="35"/>
      <c r="AC138" s="35"/>
      <c r="AD138" s="35"/>
      <c r="AE138" s="35"/>
      <c r="AR138" s="216" t="s">
        <v>790</v>
      </c>
      <c r="AT138" s="216" t="s">
        <v>202</v>
      </c>
      <c r="AU138" s="216" t="s">
        <v>22</v>
      </c>
      <c r="AY138" s="14" t="s">
        <v>172</v>
      </c>
      <c r="BE138" s="217">
        <f>IF(N138="základní",J138,0)</f>
        <v>0</v>
      </c>
      <c r="BF138" s="217">
        <f>IF(N138="snížená",J138,0)</f>
        <v>0</v>
      </c>
      <c r="BG138" s="217">
        <f>IF(N138="zákl. přenesená",J138,0)</f>
        <v>0</v>
      </c>
      <c r="BH138" s="217">
        <f>IF(N138="sníž. přenesená",J138,0)</f>
        <v>0</v>
      </c>
      <c r="BI138" s="217">
        <f>IF(N138="nulová",J138,0)</f>
        <v>0</v>
      </c>
      <c r="BJ138" s="14" t="s">
        <v>22</v>
      </c>
      <c r="BK138" s="217">
        <f>ROUND(I138*H138,2)</f>
        <v>0</v>
      </c>
      <c r="BL138" s="14" t="s">
        <v>790</v>
      </c>
      <c r="BM138" s="216" t="s">
        <v>1650</v>
      </c>
    </row>
    <row r="139" s="2" customFormat="1" ht="21.75" customHeight="1">
      <c r="A139" s="35"/>
      <c r="B139" s="36"/>
      <c r="C139" s="218" t="s">
        <v>368</v>
      </c>
      <c r="D139" s="218" t="s">
        <v>202</v>
      </c>
      <c r="E139" s="219" t="s">
        <v>1455</v>
      </c>
      <c r="F139" s="220" t="s">
        <v>1456</v>
      </c>
      <c r="G139" s="221" t="s">
        <v>176</v>
      </c>
      <c r="H139" s="222">
        <v>1</v>
      </c>
      <c r="I139" s="223"/>
      <c r="J139" s="224">
        <f>ROUND(I139*H139,2)</f>
        <v>0</v>
      </c>
      <c r="K139" s="225"/>
      <c r="L139" s="226"/>
      <c r="M139" s="227" t="s">
        <v>20</v>
      </c>
      <c r="N139" s="228" t="s">
        <v>47</v>
      </c>
      <c r="O139" s="81"/>
      <c r="P139" s="214">
        <f>O139*H139</f>
        <v>0</v>
      </c>
      <c r="Q139" s="214">
        <v>0</v>
      </c>
      <c r="R139" s="214">
        <f>Q139*H139</f>
        <v>0</v>
      </c>
      <c r="S139" s="214">
        <v>0</v>
      </c>
      <c r="T139" s="215">
        <f>S139*H139</f>
        <v>0</v>
      </c>
      <c r="U139" s="35"/>
      <c r="V139" s="35"/>
      <c r="W139" s="35"/>
      <c r="X139" s="35"/>
      <c r="Y139" s="35"/>
      <c r="Z139" s="35"/>
      <c r="AA139" s="35"/>
      <c r="AB139" s="35"/>
      <c r="AC139" s="35"/>
      <c r="AD139" s="35"/>
      <c r="AE139" s="35"/>
      <c r="AR139" s="216" t="s">
        <v>790</v>
      </c>
      <c r="AT139" s="216" t="s">
        <v>202</v>
      </c>
      <c r="AU139" s="216" t="s">
        <v>22</v>
      </c>
      <c r="AY139" s="14" t="s">
        <v>172</v>
      </c>
      <c r="BE139" s="217">
        <f>IF(N139="základní",J139,0)</f>
        <v>0</v>
      </c>
      <c r="BF139" s="217">
        <f>IF(N139="snížená",J139,0)</f>
        <v>0</v>
      </c>
      <c r="BG139" s="217">
        <f>IF(N139="zákl. přenesená",J139,0)</f>
        <v>0</v>
      </c>
      <c r="BH139" s="217">
        <f>IF(N139="sníž. přenesená",J139,0)</f>
        <v>0</v>
      </c>
      <c r="BI139" s="217">
        <f>IF(N139="nulová",J139,0)</f>
        <v>0</v>
      </c>
      <c r="BJ139" s="14" t="s">
        <v>22</v>
      </c>
      <c r="BK139" s="217">
        <f>ROUND(I139*H139,2)</f>
        <v>0</v>
      </c>
      <c r="BL139" s="14" t="s">
        <v>790</v>
      </c>
      <c r="BM139" s="216" t="s">
        <v>1651</v>
      </c>
    </row>
    <row r="140" s="2" customFormat="1" ht="21.75" customHeight="1">
      <c r="A140" s="35"/>
      <c r="B140" s="36"/>
      <c r="C140" s="204" t="s">
        <v>372</v>
      </c>
      <c r="D140" s="204" t="s">
        <v>173</v>
      </c>
      <c r="E140" s="205" t="s">
        <v>1457</v>
      </c>
      <c r="F140" s="206" t="s">
        <v>1458</v>
      </c>
      <c r="G140" s="207" t="s">
        <v>250</v>
      </c>
      <c r="H140" s="208">
        <v>2</v>
      </c>
      <c r="I140" s="209"/>
      <c r="J140" s="210">
        <f>ROUND(I140*H140,2)</f>
        <v>0</v>
      </c>
      <c r="K140" s="211"/>
      <c r="L140" s="41"/>
      <c r="M140" s="212" t="s">
        <v>20</v>
      </c>
      <c r="N140" s="213" t="s">
        <v>47</v>
      </c>
      <c r="O140" s="81"/>
      <c r="P140" s="214">
        <f>O140*H140</f>
        <v>0</v>
      </c>
      <c r="Q140" s="214">
        <v>0</v>
      </c>
      <c r="R140" s="214">
        <f>Q140*H140</f>
        <v>0</v>
      </c>
      <c r="S140" s="214">
        <v>0</v>
      </c>
      <c r="T140" s="215">
        <f>S140*H140</f>
        <v>0</v>
      </c>
      <c r="U140" s="35"/>
      <c r="V140" s="35"/>
      <c r="W140" s="35"/>
      <c r="X140" s="35"/>
      <c r="Y140" s="35"/>
      <c r="Z140" s="35"/>
      <c r="AA140" s="35"/>
      <c r="AB140" s="35"/>
      <c r="AC140" s="35"/>
      <c r="AD140" s="35"/>
      <c r="AE140" s="35"/>
      <c r="AR140" s="216" t="s">
        <v>790</v>
      </c>
      <c r="AT140" s="216" t="s">
        <v>173</v>
      </c>
      <c r="AU140" s="216" t="s">
        <v>22</v>
      </c>
      <c r="AY140" s="14" t="s">
        <v>172</v>
      </c>
      <c r="BE140" s="217">
        <f>IF(N140="základní",J140,0)</f>
        <v>0</v>
      </c>
      <c r="BF140" s="217">
        <f>IF(N140="snížená",J140,0)</f>
        <v>0</v>
      </c>
      <c r="BG140" s="217">
        <f>IF(N140="zákl. přenesená",J140,0)</f>
        <v>0</v>
      </c>
      <c r="BH140" s="217">
        <f>IF(N140="sníž. přenesená",J140,0)</f>
        <v>0</v>
      </c>
      <c r="BI140" s="217">
        <f>IF(N140="nulová",J140,0)</f>
        <v>0</v>
      </c>
      <c r="BJ140" s="14" t="s">
        <v>22</v>
      </c>
      <c r="BK140" s="217">
        <f>ROUND(I140*H140,2)</f>
        <v>0</v>
      </c>
      <c r="BL140" s="14" t="s">
        <v>790</v>
      </c>
      <c r="BM140" s="216" t="s">
        <v>1652</v>
      </c>
    </row>
    <row r="141" s="2" customFormat="1" ht="21.75" customHeight="1">
      <c r="A141" s="35"/>
      <c r="B141" s="36"/>
      <c r="C141" s="218" t="s">
        <v>376</v>
      </c>
      <c r="D141" s="218" t="s">
        <v>202</v>
      </c>
      <c r="E141" s="219" t="s">
        <v>1459</v>
      </c>
      <c r="F141" s="220" t="s">
        <v>1460</v>
      </c>
      <c r="G141" s="221" t="s">
        <v>250</v>
      </c>
      <c r="H141" s="222">
        <v>2</v>
      </c>
      <c r="I141" s="223"/>
      <c r="J141" s="224">
        <f>ROUND(I141*H141,2)</f>
        <v>0</v>
      </c>
      <c r="K141" s="225"/>
      <c r="L141" s="226"/>
      <c r="M141" s="227" t="s">
        <v>20</v>
      </c>
      <c r="N141" s="228" t="s">
        <v>47</v>
      </c>
      <c r="O141" s="81"/>
      <c r="P141" s="214">
        <f>O141*H141</f>
        <v>0</v>
      </c>
      <c r="Q141" s="214">
        <v>0</v>
      </c>
      <c r="R141" s="214">
        <f>Q141*H141</f>
        <v>0</v>
      </c>
      <c r="S141" s="214">
        <v>0</v>
      </c>
      <c r="T141" s="215">
        <f>S141*H141</f>
        <v>0</v>
      </c>
      <c r="U141" s="35"/>
      <c r="V141" s="35"/>
      <c r="W141" s="35"/>
      <c r="X141" s="35"/>
      <c r="Y141" s="35"/>
      <c r="Z141" s="35"/>
      <c r="AA141" s="35"/>
      <c r="AB141" s="35"/>
      <c r="AC141" s="35"/>
      <c r="AD141" s="35"/>
      <c r="AE141" s="35"/>
      <c r="AR141" s="216" t="s">
        <v>790</v>
      </c>
      <c r="AT141" s="216" t="s">
        <v>202</v>
      </c>
      <c r="AU141" s="216" t="s">
        <v>22</v>
      </c>
      <c r="AY141" s="14" t="s">
        <v>172</v>
      </c>
      <c r="BE141" s="217">
        <f>IF(N141="základní",J141,0)</f>
        <v>0</v>
      </c>
      <c r="BF141" s="217">
        <f>IF(N141="snížená",J141,0)</f>
        <v>0</v>
      </c>
      <c r="BG141" s="217">
        <f>IF(N141="zákl. přenesená",J141,0)</f>
        <v>0</v>
      </c>
      <c r="BH141" s="217">
        <f>IF(N141="sníž. přenesená",J141,0)</f>
        <v>0</v>
      </c>
      <c r="BI141" s="217">
        <f>IF(N141="nulová",J141,0)</f>
        <v>0</v>
      </c>
      <c r="BJ141" s="14" t="s">
        <v>22</v>
      </c>
      <c r="BK141" s="217">
        <f>ROUND(I141*H141,2)</f>
        <v>0</v>
      </c>
      <c r="BL141" s="14" t="s">
        <v>790</v>
      </c>
      <c r="BM141" s="216" t="s">
        <v>1653</v>
      </c>
    </row>
    <row r="142" s="2" customFormat="1" ht="33" customHeight="1">
      <c r="A142" s="35"/>
      <c r="B142" s="36"/>
      <c r="C142" s="204" t="s">
        <v>380</v>
      </c>
      <c r="D142" s="204" t="s">
        <v>173</v>
      </c>
      <c r="E142" s="205" t="s">
        <v>1135</v>
      </c>
      <c r="F142" s="206" t="s">
        <v>1136</v>
      </c>
      <c r="G142" s="207" t="s">
        <v>250</v>
      </c>
      <c r="H142" s="208">
        <v>1</v>
      </c>
      <c r="I142" s="209"/>
      <c r="J142" s="210">
        <f>ROUND(I142*H142,2)</f>
        <v>0</v>
      </c>
      <c r="K142" s="211"/>
      <c r="L142" s="41"/>
      <c r="M142" s="212" t="s">
        <v>20</v>
      </c>
      <c r="N142" s="213" t="s">
        <v>47</v>
      </c>
      <c r="O142" s="81"/>
      <c r="P142" s="214">
        <f>O142*H142</f>
        <v>0</v>
      </c>
      <c r="Q142" s="214">
        <v>0</v>
      </c>
      <c r="R142" s="214">
        <f>Q142*H142</f>
        <v>0</v>
      </c>
      <c r="S142" s="214">
        <v>0</v>
      </c>
      <c r="T142" s="215">
        <f>S142*H142</f>
        <v>0</v>
      </c>
      <c r="U142" s="35"/>
      <c r="V142" s="35"/>
      <c r="W142" s="35"/>
      <c r="X142" s="35"/>
      <c r="Y142" s="35"/>
      <c r="Z142" s="35"/>
      <c r="AA142" s="35"/>
      <c r="AB142" s="35"/>
      <c r="AC142" s="35"/>
      <c r="AD142" s="35"/>
      <c r="AE142" s="35"/>
      <c r="AR142" s="216" t="s">
        <v>790</v>
      </c>
      <c r="AT142" s="216" t="s">
        <v>173</v>
      </c>
      <c r="AU142" s="216" t="s">
        <v>22</v>
      </c>
      <c r="AY142" s="14" t="s">
        <v>172</v>
      </c>
      <c r="BE142" s="217">
        <f>IF(N142="základní",J142,0)</f>
        <v>0</v>
      </c>
      <c r="BF142" s="217">
        <f>IF(N142="snížená",J142,0)</f>
        <v>0</v>
      </c>
      <c r="BG142" s="217">
        <f>IF(N142="zákl. přenesená",J142,0)</f>
        <v>0</v>
      </c>
      <c r="BH142" s="217">
        <f>IF(N142="sníž. přenesená",J142,0)</f>
        <v>0</v>
      </c>
      <c r="BI142" s="217">
        <f>IF(N142="nulová",J142,0)</f>
        <v>0</v>
      </c>
      <c r="BJ142" s="14" t="s">
        <v>22</v>
      </c>
      <c r="BK142" s="217">
        <f>ROUND(I142*H142,2)</f>
        <v>0</v>
      </c>
      <c r="BL142" s="14" t="s">
        <v>790</v>
      </c>
      <c r="BM142" s="216" t="s">
        <v>1654</v>
      </c>
    </row>
    <row r="143" s="2" customFormat="1" ht="55.5" customHeight="1">
      <c r="A143" s="35"/>
      <c r="B143" s="36"/>
      <c r="C143" s="204" t="s">
        <v>385</v>
      </c>
      <c r="D143" s="204" t="s">
        <v>173</v>
      </c>
      <c r="E143" s="205" t="s">
        <v>1475</v>
      </c>
      <c r="F143" s="206" t="s">
        <v>1476</v>
      </c>
      <c r="G143" s="207" t="s">
        <v>250</v>
      </c>
      <c r="H143" s="208">
        <v>2</v>
      </c>
      <c r="I143" s="209"/>
      <c r="J143" s="210">
        <f>ROUND(I143*H143,2)</f>
        <v>0</v>
      </c>
      <c r="K143" s="211"/>
      <c r="L143" s="41"/>
      <c r="M143" s="212" t="s">
        <v>20</v>
      </c>
      <c r="N143" s="213" t="s">
        <v>47</v>
      </c>
      <c r="O143" s="81"/>
      <c r="P143" s="214">
        <f>O143*H143</f>
        <v>0</v>
      </c>
      <c r="Q143" s="214">
        <v>0</v>
      </c>
      <c r="R143" s="214">
        <f>Q143*H143</f>
        <v>0</v>
      </c>
      <c r="S143" s="214">
        <v>0</v>
      </c>
      <c r="T143" s="215">
        <f>S143*H143</f>
        <v>0</v>
      </c>
      <c r="U143" s="35"/>
      <c r="V143" s="35"/>
      <c r="W143" s="35"/>
      <c r="X143" s="35"/>
      <c r="Y143" s="35"/>
      <c r="Z143" s="35"/>
      <c r="AA143" s="35"/>
      <c r="AB143" s="35"/>
      <c r="AC143" s="35"/>
      <c r="AD143" s="35"/>
      <c r="AE143" s="35"/>
      <c r="AR143" s="216" t="s">
        <v>790</v>
      </c>
      <c r="AT143" s="216" t="s">
        <v>173</v>
      </c>
      <c r="AU143" s="216" t="s">
        <v>22</v>
      </c>
      <c r="AY143" s="14" t="s">
        <v>172</v>
      </c>
      <c r="BE143" s="217">
        <f>IF(N143="základní",J143,0)</f>
        <v>0</v>
      </c>
      <c r="BF143" s="217">
        <f>IF(N143="snížená",J143,0)</f>
        <v>0</v>
      </c>
      <c r="BG143" s="217">
        <f>IF(N143="zákl. přenesená",J143,0)</f>
        <v>0</v>
      </c>
      <c r="BH143" s="217">
        <f>IF(N143="sníž. přenesená",J143,0)</f>
        <v>0</v>
      </c>
      <c r="BI143" s="217">
        <f>IF(N143="nulová",J143,0)</f>
        <v>0</v>
      </c>
      <c r="BJ143" s="14" t="s">
        <v>22</v>
      </c>
      <c r="BK143" s="217">
        <f>ROUND(I143*H143,2)</f>
        <v>0</v>
      </c>
      <c r="BL143" s="14" t="s">
        <v>790</v>
      </c>
      <c r="BM143" s="216" t="s">
        <v>1655</v>
      </c>
    </row>
    <row r="144" s="2" customFormat="1">
      <c r="A144" s="35"/>
      <c r="B144" s="36"/>
      <c r="C144" s="37"/>
      <c r="D144" s="237" t="s">
        <v>455</v>
      </c>
      <c r="E144" s="37"/>
      <c r="F144" s="238" t="s">
        <v>1477</v>
      </c>
      <c r="G144" s="37"/>
      <c r="H144" s="37"/>
      <c r="I144" s="239"/>
      <c r="J144" s="37"/>
      <c r="K144" s="37"/>
      <c r="L144" s="41"/>
      <c r="M144" s="240"/>
      <c r="N144" s="241"/>
      <c r="O144" s="81"/>
      <c r="P144" s="81"/>
      <c r="Q144" s="81"/>
      <c r="R144" s="81"/>
      <c r="S144" s="81"/>
      <c r="T144" s="82"/>
      <c r="U144" s="35"/>
      <c r="V144" s="35"/>
      <c r="W144" s="35"/>
      <c r="X144" s="35"/>
      <c r="Y144" s="35"/>
      <c r="Z144" s="35"/>
      <c r="AA144" s="35"/>
      <c r="AB144" s="35"/>
      <c r="AC144" s="35"/>
      <c r="AD144" s="35"/>
      <c r="AE144" s="35"/>
      <c r="AT144" s="14" t="s">
        <v>455</v>
      </c>
      <c r="AU144" s="14" t="s">
        <v>22</v>
      </c>
    </row>
    <row r="145" s="2" customFormat="1" ht="66.75" customHeight="1">
      <c r="A145" s="35"/>
      <c r="B145" s="36"/>
      <c r="C145" s="204" t="s">
        <v>662</v>
      </c>
      <c r="D145" s="204" t="s">
        <v>173</v>
      </c>
      <c r="E145" s="205" t="s">
        <v>1478</v>
      </c>
      <c r="F145" s="206" t="s">
        <v>1479</v>
      </c>
      <c r="G145" s="207" t="s">
        <v>383</v>
      </c>
      <c r="H145" s="208">
        <v>42</v>
      </c>
      <c r="I145" s="209"/>
      <c r="J145" s="210">
        <f>ROUND(I145*H145,2)</f>
        <v>0</v>
      </c>
      <c r="K145" s="211"/>
      <c r="L145" s="41"/>
      <c r="M145" s="212" t="s">
        <v>20</v>
      </c>
      <c r="N145" s="213" t="s">
        <v>47</v>
      </c>
      <c r="O145" s="81"/>
      <c r="P145" s="214">
        <f>O145*H145</f>
        <v>0</v>
      </c>
      <c r="Q145" s="214">
        <v>0</v>
      </c>
      <c r="R145" s="214">
        <f>Q145*H145</f>
        <v>0</v>
      </c>
      <c r="S145" s="214">
        <v>0</v>
      </c>
      <c r="T145" s="215">
        <f>S145*H145</f>
        <v>0</v>
      </c>
      <c r="U145" s="35"/>
      <c r="V145" s="35"/>
      <c r="W145" s="35"/>
      <c r="X145" s="35"/>
      <c r="Y145" s="35"/>
      <c r="Z145" s="35"/>
      <c r="AA145" s="35"/>
      <c r="AB145" s="35"/>
      <c r="AC145" s="35"/>
      <c r="AD145" s="35"/>
      <c r="AE145" s="35"/>
      <c r="AR145" s="216" t="s">
        <v>790</v>
      </c>
      <c r="AT145" s="216" t="s">
        <v>173</v>
      </c>
      <c r="AU145" s="216" t="s">
        <v>22</v>
      </c>
      <c r="AY145" s="14" t="s">
        <v>172</v>
      </c>
      <c r="BE145" s="217">
        <f>IF(N145="základní",J145,0)</f>
        <v>0</v>
      </c>
      <c r="BF145" s="217">
        <f>IF(N145="snížená",J145,0)</f>
        <v>0</v>
      </c>
      <c r="BG145" s="217">
        <f>IF(N145="zákl. přenesená",J145,0)</f>
        <v>0</v>
      </c>
      <c r="BH145" s="217">
        <f>IF(N145="sníž. přenesená",J145,0)</f>
        <v>0</v>
      </c>
      <c r="BI145" s="217">
        <f>IF(N145="nulová",J145,0)</f>
        <v>0</v>
      </c>
      <c r="BJ145" s="14" t="s">
        <v>22</v>
      </c>
      <c r="BK145" s="217">
        <f>ROUND(I145*H145,2)</f>
        <v>0</v>
      </c>
      <c r="BL145" s="14" t="s">
        <v>790</v>
      </c>
      <c r="BM145" s="216" t="s">
        <v>1656</v>
      </c>
    </row>
    <row r="146" s="2" customFormat="1" ht="33" customHeight="1">
      <c r="A146" s="35"/>
      <c r="B146" s="36"/>
      <c r="C146" s="218" t="s">
        <v>666</v>
      </c>
      <c r="D146" s="218" t="s">
        <v>202</v>
      </c>
      <c r="E146" s="219" t="s">
        <v>1657</v>
      </c>
      <c r="F146" s="220" t="s">
        <v>1658</v>
      </c>
      <c r="G146" s="221" t="s">
        <v>176</v>
      </c>
      <c r="H146" s="222">
        <v>4300</v>
      </c>
      <c r="I146" s="223"/>
      <c r="J146" s="224">
        <f>ROUND(I146*H146,2)</f>
        <v>0</v>
      </c>
      <c r="K146" s="225"/>
      <c r="L146" s="226"/>
      <c r="M146" s="227" t="s">
        <v>20</v>
      </c>
      <c r="N146" s="228" t="s">
        <v>47</v>
      </c>
      <c r="O146" s="81"/>
      <c r="P146" s="214">
        <f>O146*H146</f>
        <v>0</v>
      </c>
      <c r="Q146" s="214">
        <v>0</v>
      </c>
      <c r="R146" s="214">
        <f>Q146*H146</f>
        <v>0</v>
      </c>
      <c r="S146" s="214">
        <v>0</v>
      </c>
      <c r="T146" s="215">
        <f>S146*H146</f>
        <v>0</v>
      </c>
      <c r="U146" s="35"/>
      <c r="V146" s="35"/>
      <c r="W146" s="35"/>
      <c r="X146" s="35"/>
      <c r="Y146" s="35"/>
      <c r="Z146" s="35"/>
      <c r="AA146" s="35"/>
      <c r="AB146" s="35"/>
      <c r="AC146" s="35"/>
      <c r="AD146" s="35"/>
      <c r="AE146" s="35"/>
      <c r="AR146" s="216" t="s">
        <v>205</v>
      </c>
      <c r="AT146" s="216" t="s">
        <v>202</v>
      </c>
      <c r="AU146" s="216" t="s">
        <v>22</v>
      </c>
      <c r="AY146" s="14" t="s">
        <v>172</v>
      </c>
      <c r="BE146" s="217">
        <f>IF(N146="základní",J146,0)</f>
        <v>0</v>
      </c>
      <c r="BF146" s="217">
        <f>IF(N146="snížená",J146,0)</f>
        <v>0</v>
      </c>
      <c r="BG146" s="217">
        <f>IF(N146="zákl. přenesená",J146,0)</f>
        <v>0</v>
      </c>
      <c r="BH146" s="217">
        <f>IF(N146="sníž. přenesená",J146,0)</f>
        <v>0</v>
      </c>
      <c r="BI146" s="217">
        <f>IF(N146="nulová",J146,0)</f>
        <v>0</v>
      </c>
      <c r="BJ146" s="14" t="s">
        <v>22</v>
      </c>
      <c r="BK146" s="217">
        <f>ROUND(I146*H146,2)</f>
        <v>0</v>
      </c>
      <c r="BL146" s="14" t="s">
        <v>206</v>
      </c>
      <c r="BM146" s="216" t="s">
        <v>1659</v>
      </c>
    </row>
    <row r="147" s="2" customFormat="1" ht="33" customHeight="1">
      <c r="A147" s="35"/>
      <c r="B147" s="36"/>
      <c r="C147" s="218" t="s">
        <v>670</v>
      </c>
      <c r="D147" s="218" t="s">
        <v>202</v>
      </c>
      <c r="E147" s="219" t="s">
        <v>1660</v>
      </c>
      <c r="F147" s="220" t="s">
        <v>1661</v>
      </c>
      <c r="G147" s="221" t="s">
        <v>176</v>
      </c>
      <c r="H147" s="222">
        <v>1100</v>
      </c>
      <c r="I147" s="223"/>
      <c r="J147" s="224">
        <f>ROUND(I147*H147,2)</f>
        <v>0</v>
      </c>
      <c r="K147" s="225"/>
      <c r="L147" s="226"/>
      <c r="M147" s="227" t="s">
        <v>20</v>
      </c>
      <c r="N147" s="228" t="s">
        <v>47</v>
      </c>
      <c r="O147" s="81"/>
      <c r="P147" s="214">
        <f>O147*H147</f>
        <v>0</v>
      </c>
      <c r="Q147" s="214">
        <v>0</v>
      </c>
      <c r="R147" s="214">
        <f>Q147*H147</f>
        <v>0</v>
      </c>
      <c r="S147" s="214">
        <v>0</v>
      </c>
      <c r="T147" s="215">
        <f>S147*H147</f>
        <v>0</v>
      </c>
      <c r="U147" s="35"/>
      <c r="V147" s="35"/>
      <c r="W147" s="35"/>
      <c r="X147" s="35"/>
      <c r="Y147" s="35"/>
      <c r="Z147" s="35"/>
      <c r="AA147" s="35"/>
      <c r="AB147" s="35"/>
      <c r="AC147" s="35"/>
      <c r="AD147" s="35"/>
      <c r="AE147" s="35"/>
      <c r="AR147" s="216" t="s">
        <v>205</v>
      </c>
      <c r="AT147" s="216" t="s">
        <v>202</v>
      </c>
      <c r="AU147" s="216" t="s">
        <v>22</v>
      </c>
      <c r="AY147" s="14" t="s">
        <v>172</v>
      </c>
      <c r="BE147" s="217">
        <f>IF(N147="základní",J147,0)</f>
        <v>0</v>
      </c>
      <c r="BF147" s="217">
        <f>IF(N147="snížená",J147,0)</f>
        <v>0</v>
      </c>
      <c r="BG147" s="217">
        <f>IF(N147="zákl. přenesená",J147,0)</f>
        <v>0</v>
      </c>
      <c r="BH147" s="217">
        <f>IF(N147="sníž. přenesená",J147,0)</f>
        <v>0</v>
      </c>
      <c r="BI147" s="217">
        <f>IF(N147="nulová",J147,0)</f>
        <v>0</v>
      </c>
      <c r="BJ147" s="14" t="s">
        <v>22</v>
      </c>
      <c r="BK147" s="217">
        <f>ROUND(I147*H147,2)</f>
        <v>0</v>
      </c>
      <c r="BL147" s="14" t="s">
        <v>206</v>
      </c>
      <c r="BM147" s="216" t="s">
        <v>1662</v>
      </c>
    </row>
    <row r="148" s="2" customFormat="1" ht="89.25" customHeight="1">
      <c r="A148" s="35"/>
      <c r="B148" s="36"/>
      <c r="C148" s="204" t="s">
        <v>674</v>
      </c>
      <c r="D148" s="204" t="s">
        <v>173</v>
      </c>
      <c r="E148" s="205" t="s">
        <v>1663</v>
      </c>
      <c r="F148" s="206" t="s">
        <v>1664</v>
      </c>
      <c r="G148" s="207" t="s">
        <v>176</v>
      </c>
      <c r="H148" s="208">
        <v>5400</v>
      </c>
      <c r="I148" s="209"/>
      <c r="J148" s="210">
        <f>ROUND(I148*H148,2)</f>
        <v>0</v>
      </c>
      <c r="K148" s="211"/>
      <c r="L148" s="41"/>
      <c r="M148" s="212" t="s">
        <v>20</v>
      </c>
      <c r="N148" s="213" t="s">
        <v>47</v>
      </c>
      <c r="O148" s="81"/>
      <c r="P148" s="214">
        <f>O148*H148</f>
        <v>0</v>
      </c>
      <c r="Q148" s="214">
        <v>0</v>
      </c>
      <c r="R148" s="214">
        <f>Q148*H148</f>
        <v>0</v>
      </c>
      <c r="S148" s="214">
        <v>0</v>
      </c>
      <c r="T148" s="215">
        <f>S148*H148</f>
        <v>0</v>
      </c>
      <c r="U148" s="35"/>
      <c r="V148" s="35"/>
      <c r="W148" s="35"/>
      <c r="X148" s="35"/>
      <c r="Y148" s="35"/>
      <c r="Z148" s="35"/>
      <c r="AA148" s="35"/>
      <c r="AB148" s="35"/>
      <c r="AC148" s="35"/>
      <c r="AD148" s="35"/>
      <c r="AE148" s="35"/>
      <c r="AR148" s="216" t="s">
        <v>206</v>
      </c>
      <c r="AT148" s="216" t="s">
        <v>173</v>
      </c>
      <c r="AU148" s="216" t="s">
        <v>22</v>
      </c>
      <c r="AY148" s="14" t="s">
        <v>172</v>
      </c>
      <c r="BE148" s="217">
        <f>IF(N148="základní",J148,0)</f>
        <v>0</v>
      </c>
      <c r="BF148" s="217">
        <f>IF(N148="snížená",J148,0)</f>
        <v>0</v>
      </c>
      <c r="BG148" s="217">
        <f>IF(N148="zákl. přenesená",J148,0)</f>
        <v>0</v>
      </c>
      <c r="BH148" s="217">
        <f>IF(N148="sníž. přenesená",J148,0)</f>
        <v>0</v>
      </c>
      <c r="BI148" s="217">
        <f>IF(N148="nulová",J148,0)</f>
        <v>0</v>
      </c>
      <c r="BJ148" s="14" t="s">
        <v>22</v>
      </c>
      <c r="BK148" s="217">
        <f>ROUND(I148*H148,2)</f>
        <v>0</v>
      </c>
      <c r="BL148" s="14" t="s">
        <v>206</v>
      </c>
      <c r="BM148" s="216" t="s">
        <v>1665</v>
      </c>
    </row>
    <row r="149" s="2" customFormat="1" ht="44.25" customHeight="1">
      <c r="A149" s="35"/>
      <c r="B149" s="36"/>
      <c r="C149" s="218" t="s">
        <v>678</v>
      </c>
      <c r="D149" s="218" t="s">
        <v>202</v>
      </c>
      <c r="E149" s="219" t="s">
        <v>1666</v>
      </c>
      <c r="F149" s="220" t="s">
        <v>1667</v>
      </c>
      <c r="G149" s="221" t="s">
        <v>250</v>
      </c>
      <c r="H149" s="222">
        <v>13</v>
      </c>
      <c r="I149" s="223"/>
      <c r="J149" s="224">
        <f>ROUND(I149*H149,2)</f>
        <v>0</v>
      </c>
      <c r="K149" s="225"/>
      <c r="L149" s="226"/>
      <c r="M149" s="227" t="s">
        <v>20</v>
      </c>
      <c r="N149" s="228" t="s">
        <v>47</v>
      </c>
      <c r="O149" s="81"/>
      <c r="P149" s="214">
        <f>O149*H149</f>
        <v>0</v>
      </c>
      <c r="Q149" s="214">
        <v>0</v>
      </c>
      <c r="R149" s="214">
        <f>Q149*H149</f>
        <v>0</v>
      </c>
      <c r="S149" s="214">
        <v>0</v>
      </c>
      <c r="T149" s="215">
        <f>S149*H149</f>
        <v>0</v>
      </c>
      <c r="U149" s="35"/>
      <c r="V149" s="35"/>
      <c r="W149" s="35"/>
      <c r="X149" s="35"/>
      <c r="Y149" s="35"/>
      <c r="Z149" s="35"/>
      <c r="AA149" s="35"/>
      <c r="AB149" s="35"/>
      <c r="AC149" s="35"/>
      <c r="AD149" s="35"/>
      <c r="AE149" s="35"/>
      <c r="AR149" s="216" t="s">
        <v>226</v>
      </c>
      <c r="AT149" s="216" t="s">
        <v>202</v>
      </c>
      <c r="AU149" s="216" t="s">
        <v>22</v>
      </c>
      <c r="AY149" s="14" t="s">
        <v>172</v>
      </c>
      <c r="BE149" s="217">
        <f>IF(N149="základní",J149,0)</f>
        <v>0</v>
      </c>
      <c r="BF149" s="217">
        <f>IF(N149="snížená",J149,0)</f>
        <v>0</v>
      </c>
      <c r="BG149" s="217">
        <f>IF(N149="zákl. přenesená",J149,0)</f>
        <v>0</v>
      </c>
      <c r="BH149" s="217">
        <f>IF(N149="sníž. přenesená",J149,0)</f>
        <v>0</v>
      </c>
      <c r="BI149" s="217">
        <f>IF(N149="nulová",J149,0)</f>
        <v>0</v>
      </c>
      <c r="BJ149" s="14" t="s">
        <v>22</v>
      </c>
      <c r="BK149" s="217">
        <f>ROUND(I149*H149,2)</f>
        <v>0</v>
      </c>
      <c r="BL149" s="14" t="s">
        <v>226</v>
      </c>
      <c r="BM149" s="216" t="s">
        <v>1668</v>
      </c>
    </row>
    <row r="150" s="2" customFormat="1" ht="78" customHeight="1">
      <c r="A150" s="35"/>
      <c r="B150" s="36"/>
      <c r="C150" s="204" t="s">
        <v>682</v>
      </c>
      <c r="D150" s="204" t="s">
        <v>173</v>
      </c>
      <c r="E150" s="205" t="s">
        <v>1669</v>
      </c>
      <c r="F150" s="206" t="s">
        <v>1670</v>
      </c>
      <c r="G150" s="207" t="s">
        <v>250</v>
      </c>
      <c r="H150" s="208">
        <v>3</v>
      </c>
      <c r="I150" s="209"/>
      <c r="J150" s="210">
        <f>ROUND(I150*H150,2)</f>
        <v>0</v>
      </c>
      <c r="K150" s="211"/>
      <c r="L150" s="41"/>
      <c r="M150" s="212" t="s">
        <v>20</v>
      </c>
      <c r="N150" s="213" t="s">
        <v>47</v>
      </c>
      <c r="O150" s="81"/>
      <c r="P150" s="214">
        <f>O150*H150</f>
        <v>0</v>
      </c>
      <c r="Q150" s="214">
        <v>0</v>
      </c>
      <c r="R150" s="214">
        <f>Q150*H150</f>
        <v>0</v>
      </c>
      <c r="S150" s="214">
        <v>0</v>
      </c>
      <c r="T150" s="215">
        <f>S150*H150</f>
        <v>0</v>
      </c>
      <c r="U150" s="35"/>
      <c r="V150" s="35"/>
      <c r="W150" s="35"/>
      <c r="X150" s="35"/>
      <c r="Y150" s="35"/>
      <c r="Z150" s="35"/>
      <c r="AA150" s="35"/>
      <c r="AB150" s="35"/>
      <c r="AC150" s="35"/>
      <c r="AD150" s="35"/>
      <c r="AE150" s="35"/>
      <c r="AR150" s="216" t="s">
        <v>206</v>
      </c>
      <c r="AT150" s="216" t="s">
        <v>173</v>
      </c>
      <c r="AU150" s="216" t="s">
        <v>22</v>
      </c>
      <c r="AY150" s="14" t="s">
        <v>172</v>
      </c>
      <c r="BE150" s="217">
        <f>IF(N150="základní",J150,0)</f>
        <v>0</v>
      </c>
      <c r="BF150" s="217">
        <f>IF(N150="snížená",J150,0)</f>
        <v>0</v>
      </c>
      <c r="BG150" s="217">
        <f>IF(N150="zákl. přenesená",J150,0)</f>
        <v>0</v>
      </c>
      <c r="BH150" s="217">
        <f>IF(N150="sníž. přenesená",J150,0)</f>
        <v>0</v>
      </c>
      <c r="BI150" s="217">
        <f>IF(N150="nulová",J150,0)</f>
        <v>0</v>
      </c>
      <c r="BJ150" s="14" t="s">
        <v>22</v>
      </c>
      <c r="BK150" s="217">
        <f>ROUND(I150*H150,2)</f>
        <v>0</v>
      </c>
      <c r="BL150" s="14" t="s">
        <v>206</v>
      </c>
      <c r="BM150" s="216" t="s">
        <v>1671</v>
      </c>
    </row>
    <row r="151" s="2" customFormat="1" ht="16.5" customHeight="1">
      <c r="A151" s="35"/>
      <c r="B151" s="36"/>
      <c r="C151" s="204" t="s">
        <v>686</v>
      </c>
      <c r="D151" s="204" t="s">
        <v>173</v>
      </c>
      <c r="E151" s="205" t="s">
        <v>1672</v>
      </c>
      <c r="F151" s="206" t="s">
        <v>1673</v>
      </c>
      <c r="G151" s="207" t="s">
        <v>250</v>
      </c>
      <c r="H151" s="208">
        <v>3</v>
      </c>
      <c r="I151" s="209"/>
      <c r="J151" s="210">
        <f>ROUND(I151*H151,2)</f>
        <v>0</v>
      </c>
      <c r="K151" s="211"/>
      <c r="L151" s="41"/>
      <c r="M151" s="212" t="s">
        <v>20</v>
      </c>
      <c r="N151" s="213" t="s">
        <v>47</v>
      </c>
      <c r="O151" s="81"/>
      <c r="P151" s="214">
        <f>O151*H151</f>
        <v>0</v>
      </c>
      <c r="Q151" s="214">
        <v>0</v>
      </c>
      <c r="R151" s="214">
        <f>Q151*H151</f>
        <v>0</v>
      </c>
      <c r="S151" s="214">
        <v>0</v>
      </c>
      <c r="T151" s="215">
        <f>S151*H151</f>
        <v>0</v>
      </c>
      <c r="U151" s="35"/>
      <c r="V151" s="35"/>
      <c r="W151" s="35"/>
      <c r="X151" s="35"/>
      <c r="Y151" s="35"/>
      <c r="Z151" s="35"/>
      <c r="AA151" s="35"/>
      <c r="AB151" s="35"/>
      <c r="AC151" s="35"/>
      <c r="AD151" s="35"/>
      <c r="AE151" s="35"/>
      <c r="AR151" s="216" t="s">
        <v>589</v>
      </c>
      <c r="AT151" s="216" t="s">
        <v>173</v>
      </c>
      <c r="AU151" s="216" t="s">
        <v>22</v>
      </c>
      <c r="AY151" s="14" t="s">
        <v>172</v>
      </c>
      <c r="BE151" s="217">
        <f>IF(N151="základní",J151,0)</f>
        <v>0</v>
      </c>
      <c r="BF151" s="217">
        <f>IF(N151="snížená",J151,0)</f>
        <v>0</v>
      </c>
      <c r="BG151" s="217">
        <f>IF(N151="zákl. přenesená",J151,0)</f>
        <v>0</v>
      </c>
      <c r="BH151" s="217">
        <f>IF(N151="sníž. přenesená",J151,0)</f>
        <v>0</v>
      </c>
      <c r="BI151" s="217">
        <f>IF(N151="nulová",J151,0)</f>
        <v>0</v>
      </c>
      <c r="BJ151" s="14" t="s">
        <v>22</v>
      </c>
      <c r="BK151" s="217">
        <f>ROUND(I151*H151,2)</f>
        <v>0</v>
      </c>
      <c r="BL151" s="14" t="s">
        <v>589</v>
      </c>
      <c r="BM151" s="216" t="s">
        <v>1674</v>
      </c>
    </row>
    <row r="152" s="2" customFormat="1" ht="16.5" customHeight="1">
      <c r="A152" s="35"/>
      <c r="B152" s="36"/>
      <c r="C152" s="204" t="s">
        <v>690</v>
      </c>
      <c r="D152" s="204" t="s">
        <v>173</v>
      </c>
      <c r="E152" s="205" t="s">
        <v>1675</v>
      </c>
      <c r="F152" s="206" t="s">
        <v>1676</v>
      </c>
      <c r="G152" s="207" t="s">
        <v>250</v>
      </c>
      <c r="H152" s="208">
        <v>10</v>
      </c>
      <c r="I152" s="209"/>
      <c r="J152" s="210">
        <f>ROUND(I152*H152,2)</f>
        <v>0</v>
      </c>
      <c r="K152" s="211"/>
      <c r="L152" s="41"/>
      <c r="M152" s="212" t="s">
        <v>20</v>
      </c>
      <c r="N152" s="213" t="s">
        <v>47</v>
      </c>
      <c r="O152" s="81"/>
      <c r="P152" s="214">
        <f>O152*H152</f>
        <v>0</v>
      </c>
      <c r="Q152" s="214">
        <v>0</v>
      </c>
      <c r="R152" s="214">
        <f>Q152*H152</f>
        <v>0</v>
      </c>
      <c r="S152" s="214">
        <v>0</v>
      </c>
      <c r="T152" s="215">
        <f>S152*H152</f>
        <v>0</v>
      </c>
      <c r="U152" s="35"/>
      <c r="V152" s="35"/>
      <c r="W152" s="35"/>
      <c r="X152" s="35"/>
      <c r="Y152" s="35"/>
      <c r="Z152" s="35"/>
      <c r="AA152" s="35"/>
      <c r="AB152" s="35"/>
      <c r="AC152" s="35"/>
      <c r="AD152" s="35"/>
      <c r="AE152" s="35"/>
      <c r="AR152" s="216" t="s">
        <v>589</v>
      </c>
      <c r="AT152" s="216" t="s">
        <v>173</v>
      </c>
      <c r="AU152" s="216" t="s">
        <v>22</v>
      </c>
      <c r="AY152" s="14" t="s">
        <v>172</v>
      </c>
      <c r="BE152" s="217">
        <f>IF(N152="základní",J152,0)</f>
        <v>0</v>
      </c>
      <c r="BF152" s="217">
        <f>IF(N152="snížená",J152,0)</f>
        <v>0</v>
      </c>
      <c r="BG152" s="217">
        <f>IF(N152="zákl. přenesená",J152,0)</f>
        <v>0</v>
      </c>
      <c r="BH152" s="217">
        <f>IF(N152="sníž. přenesená",J152,0)</f>
        <v>0</v>
      </c>
      <c r="BI152" s="217">
        <f>IF(N152="nulová",J152,0)</f>
        <v>0</v>
      </c>
      <c r="BJ152" s="14" t="s">
        <v>22</v>
      </c>
      <c r="BK152" s="217">
        <f>ROUND(I152*H152,2)</f>
        <v>0</v>
      </c>
      <c r="BL152" s="14" t="s">
        <v>589</v>
      </c>
      <c r="BM152" s="216" t="s">
        <v>1677</v>
      </c>
    </row>
    <row r="153" s="2" customFormat="1" ht="33" customHeight="1">
      <c r="A153" s="35"/>
      <c r="B153" s="36"/>
      <c r="C153" s="204" t="s">
        <v>694</v>
      </c>
      <c r="D153" s="204" t="s">
        <v>173</v>
      </c>
      <c r="E153" s="205" t="s">
        <v>253</v>
      </c>
      <c r="F153" s="206" t="s">
        <v>254</v>
      </c>
      <c r="G153" s="207" t="s">
        <v>250</v>
      </c>
      <c r="H153" s="208">
        <v>13</v>
      </c>
      <c r="I153" s="209"/>
      <c r="J153" s="210">
        <f>ROUND(I153*H153,2)</f>
        <v>0</v>
      </c>
      <c r="K153" s="211"/>
      <c r="L153" s="41"/>
      <c r="M153" s="212" t="s">
        <v>20</v>
      </c>
      <c r="N153" s="213" t="s">
        <v>47</v>
      </c>
      <c r="O153" s="81"/>
      <c r="P153" s="214">
        <f>O153*H153</f>
        <v>0</v>
      </c>
      <c r="Q153" s="214">
        <v>0</v>
      </c>
      <c r="R153" s="214">
        <f>Q153*H153</f>
        <v>0</v>
      </c>
      <c r="S153" s="214">
        <v>0</v>
      </c>
      <c r="T153" s="215">
        <f>S153*H153</f>
        <v>0</v>
      </c>
      <c r="U153" s="35"/>
      <c r="V153" s="35"/>
      <c r="W153" s="35"/>
      <c r="X153" s="35"/>
      <c r="Y153" s="35"/>
      <c r="Z153" s="35"/>
      <c r="AA153" s="35"/>
      <c r="AB153" s="35"/>
      <c r="AC153" s="35"/>
      <c r="AD153" s="35"/>
      <c r="AE153" s="35"/>
      <c r="AR153" s="216" t="s">
        <v>589</v>
      </c>
      <c r="AT153" s="216" t="s">
        <v>173</v>
      </c>
      <c r="AU153" s="216" t="s">
        <v>22</v>
      </c>
      <c r="AY153" s="14" t="s">
        <v>172</v>
      </c>
      <c r="BE153" s="217">
        <f>IF(N153="základní",J153,0)</f>
        <v>0</v>
      </c>
      <c r="BF153" s="217">
        <f>IF(N153="snížená",J153,0)</f>
        <v>0</v>
      </c>
      <c r="BG153" s="217">
        <f>IF(N153="zákl. přenesená",J153,0)</f>
        <v>0</v>
      </c>
      <c r="BH153" s="217">
        <f>IF(N153="sníž. přenesená",J153,0)</f>
        <v>0</v>
      </c>
      <c r="BI153" s="217">
        <f>IF(N153="nulová",J153,0)</f>
        <v>0</v>
      </c>
      <c r="BJ153" s="14" t="s">
        <v>22</v>
      </c>
      <c r="BK153" s="217">
        <f>ROUND(I153*H153,2)</f>
        <v>0</v>
      </c>
      <c r="BL153" s="14" t="s">
        <v>589</v>
      </c>
      <c r="BM153" s="216" t="s">
        <v>1678</v>
      </c>
    </row>
    <row r="154" s="2" customFormat="1" ht="44.25" customHeight="1">
      <c r="A154" s="35"/>
      <c r="B154" s="36"/>
      <c r="C154" s="204" t="s">
        <v>698</v>
      </c>
      <c r="D154" s="204" t="s">
        <v>173</v>
      </c>
      <c r="E154" s="205" t="s">
        <v>1679</v>
      </c>
      <c r="F154" s="206" t="s">
        <v>1680</v>
      </c>
      <c r="G154" s="207" t="s">
        <v>250</v>
      </c>
      <c r="H154" s="208">
        <v>1</v>
      </c>
      <c r="I154" s="209"/>
      <c r="J154" s="210">
        <f>ROUND(I154*H154,2)</f>
        <v>0</v>
      </c>
      <c r="K154" s="211"/>
      <c r="L154" s="41"/>
      <c r="M154" s="212" t="s">
        <v>20</v>
      </c>
      <c r="N154" s="213" t="s">
        <v>47</v>
      </c>
      <c r="O154" s="81"/>
      <c r="P154" s="214">
        <f>O154*H154</f>
        <v>0</v>
      </c>
      <c r="Q154" s="214">
        <v>0</v>
      </c>
      <c r="R154" s="214">
        <f>Q154*H154</f>
        <v>0</v>
      </c>
      <c r="S154" s="214">
        <v>0</v>
      </c>
      <c r="T154" s="215">
        <f>S154*H154</f>
        <v>0</v>
      </c>
      <c r="U154" s="35"/>
      <c r="V154" s="35"/>
      <c r="W154" s="35"/>
      <c r="X154" s="35"/>
      <c r="Y154" s="35"/>
      <c r="Z154" s="35"/>
      <c r="AA154" s="35"/>
      <c r="AB154" s="35"/>
      <c r="AC154" s="35"/>
      <c r="AD154" s="35"/>
      <c r="AE154" s="35"/>
      <c r="AR154" s="216" t="s">
        <v>589</v>
      </c>
      <c r="AT154" s="216" t="s">
        <v>173</v>
      </c>
      <c r="AU154" s="216" t="s">
        <v>22</v>
      </c>
      <c r="AY154" s="14" t="s">
        <v>172</v>
      </c>
      <c r="BE154" s="217">
        <f>IF(N154="základní",J154,0)</f>
        <v>0</v>
      </c>
      <c r="BF154" s="217">
        <f>IF(N154="snížená",J154,0)</f>
        <v>0</v>
      </c>
      <c r="BG154" s="217">
        <f>IF(N154="zákl. přenesená",J154,0)</f>
        <v>0</v>
      </c>
      <c r="BH154" s="217">
        <f>IF(N154="sníž. přenesená",J154,0)</f>
        <v>0</v>
      </c>
      <c r="BI154" s="217">
        <f>IF(N154="nulová",J154,0)</f>
        <v>0</v>
      </c>
      <c r="BJ154" s="14" t="s">
        <v>22</v>
      </c>
      <c r="BK154" s="217">
        <f>ROUND(I154*H154,2)</f>
        <v>0</v>
      </c>
      <c r="BL154" s="14" t="s">
        <v>589</v>
      </c>
      <c r="BM154" s="216" t="s">
        <v>1681</v>
      </c>
    </row>
    <row r="155" s="2" customFormat="1" ht="44.25" customHeight="1">
      <c r="A155" s="35"/>
      <c r="B155" s="36"/>
      <c r="C155" s="204" t="s">
        <v>206</v>
      </c>
      <c r="D155" s="204" t="s">
        <v>173</v>
      </c>
      <c r="E155" s="205" t="s">
        <v>1682</v>
      </c>
      <c r="F155" s="206" t="s">
        <v>1683</v>
      </c>
      <c r="G155" s="207" t="s">
        <v>250</v>
      </c>
      <c r="H155" s="208">
        <v>1</v>
      </c>
      <c r="I155" s="209"/>
      <c r="J155" s="210">
        <f>ROUND(I155*H155,2)</f>
        <v>0</v>
      </c>
      <c r="K155" s="211"/>
      <c r="L155" s="41"/>
      <c r="M155" s="212" t="s">
        <v>20</v>
      </c>
      <c r="N155" s="213" t="s">
        <v>47</v>
      </c>
      <c r="O155" s="81"/>
      <c r="P155" s="214">
        <f>O155*H155</f>
        <v>0</v>
      </c>
      <c r="Q155" s="214">
        <v>0</v>
      </c>
      <c r="R155" s="214">
        <f>Q155*H155</f>
        <v>0</v>
      </c>
      <c r="S155" s="214">
        <v>0</v>
      </c>
      <c r="T155" s="215">
        <f>S155*H155</f>
        <v>0</v>
      </c>
      <c r="U155" s="35"/>
      <c r="V155" s="35"/>
      <c r="W155" s="35"/>
      <c r="X155" s="35"/>
      <c r="Y155" s="35"/>
      <c r="Z155" s="35"/>
      <c r="AA155" s="35"/>
      <c r="AB155" s="35"/>
      <c r="AC155" s="35"/>
      <c r="AD155" s="35"/>
      <c r="AE155" s="35"/>
      <c r="AR155" s="216" t="s">
        <v>589</v>
      </c>
      <c r="AT155" s="216" t="s">
        <v>173</v>
      </c>
      <c r="AU155" s="216" t="s">
        <v>22</v>
      </c>
      <c r="AY155" s="14" t="s">
        <v>172</v>
      </c>
      <c r="BE155" s="217">
        <f>IF(N155="základní",J155,0)</f>
        <v>0</v>
      </c>
      <c r="BF155" s="217">
        <f>IF(N155="snížená",J155,0)</f>
        <v>0</v>
      </c>
      <c r="BG155" s="217">
        <f>IF(N155="zákl. přenesená",J155,0)</f>
        <v>0</v>
      </c>
      <c r="BH155" s="217">
        <f>IF(N155="sníž. přenesená",J155,0)</f>
        <v>0</v>
      </c>
      <c r="BI155" s="217">
        <f>IF(N155="nulová",J155,0)</f>
        <v>0</v>
      </c>
      <c r="BJ155" s="14" t="s">
        <v>22</v>
      </c>
      <c r="BK155" s="217">
        <f>ROUND(I155*H155,2)</f>
        <v>0</v>
      </c>
      <c r="BL155" s="14" t="s">
        <v>589</v>
      </c>
      <c r="BM155" s="216" t="s">
        <v>1684</v>
      </c>
    </row>
    <row r="156" s="2" customFormat="1" ht="21.75" customHeight="1">
      <c r="A156" s="35"/>
      <c r="B156" s="36"/>
      <c r="C156" s="204" t="s">
        <v>705</v>
      </c>
      <c r="D156" s="204" t="s">
        <v>173</v>
      </c>
      <c r="E156" s="205" t="s">
        <v>1685</v>
      </c>
      <c r="F156" s="206" t="s">
        <v>1686</v>
      </c>
      <c r="G156" s="207" t="s">
        <v>1687</v>
      </c>
      <c r="H156" s="208">
        <v>72</v>
      </c>
      <c r="I156" s="209"/>
      <c r="J156" s="210">
        <f>ROUND(I156*H156,2)</f>
        <v>0</v>
      </c>
      <c r="K156" s="211"/>
      <c r="L156" s="41"/>
      <c r="M156" s="212" t="s">
        <v>20</v>
      </c>
      <c r="N156" s="213" t="s">
        <v>47</v>
      </c>
      <c r="O156" s="81"/>
      <c r="P156" s="214">
        <f>O156*H156</f>
        <v>0</v>
      </c>
      <c r="Q156" s="214">
        <v>0</v>
      </c>
      <c r="R156" s="214">
        <f>Q156*H156</f>
        <v>0</v>
      </c>
      <c r="S156" s="214">
        <v>0</v>
      </c>
      <c r="T156" s="215">
        <f>S156*H156</f>
        <v>0</v>
      </c>
      <c r="U156" s="35"/>
      <c r="V156" s="35"/>
      <c r="W156" s="35"/>
      <c r="X156" s="35"/>
      <c r="Y156" s="35"/>
      <c r="Z156" s="35"/>
      <c r="AA156" s="35"/>
      <c r="AB156" s="35"/>
      <c r="AC156" s="35"/>
      <c r="AD156" s="35"/>
      <c r="AE156" s="35"/>
      <c r="AR156" s="216" t="s">
        <v>206</v>
      </c>
      <c r="AT156" s="216" t="s">
        <v>173</v>
      </c>
      <c r="AU156" s="216" t="s">
        <v>22</v>
      </c>
      <c r="AY156" s="14" t="s">
        <v>172</v>
      </c>
      <c r="BE156" s="217">
        <f>IF(N156="základní",J156,0)</f>
        <v>0</v>
      </c>
      <c r="BF156" s="217">
        <f>IF(N156="snížená",J156,0)</f>
        <v>0</v>
      </c>
      <c r="BG156" s="217">
        <f>IF(N156="zákl. přenesená",J156,0)</f>
        <v>0</v>
      </c>
      <c r="BH156" s="217">
        <f>IF(N156="sníž. přenesená",J156,0)</f>
        <v>0</v>
      </c>
      <c r="BI156" s="217">
        <f>IF(N156="nulová",J156,0)</f>
        <v>0</v>
      </c>
      <c r="BJ156" s="14" t="s">
        <v>22</v>
      </c>
      <c r="BK156" s="217">
        <f>ROUND(I156*H156,2)</f>
        <v>0</v>
      </c>
      <c r="BL156" s="14" t="s">
        <v>206</v>
      </c>
      <c r="BM156" s="216" t="s">
        <v>1688</v>
      </c>
    </row>
    <row r="157" s="2" customFormat="1" ht="16.5" customHeight="1">
      <c r="A157" s="35"/>
      <c r="B157" s="36"/>
      <c r="C157" s="204" t="s">
        <v>709</v>
      </c>
      <c r="D157" s="204" t="s">
        <v>173</v>
      </c>
      <c r="E157" s="205" t="s">
        <v>1689</v>
      </c>
      <c r="F157" s="206" t="s">
        <v>1690</v>
      </c>
      <c r="G157" s="207" t="s">
        <v>250</v>
      </c>
      <c r="H157" s="208">
        <v>1</v>
      </c>
      <c r="I157" s="209"/>
      <c r="J157" s="210">
        <f>ROUND(I157*H157,2)</f>
        <v>0</v>
      </c>
      <c r="K157" s="211"/>
      <c r="L157" s="41"/>
      <c r="M157" s="212" t="s">
        <v>20</v>
      </c>
      <c r="N157" s="213" t="s">
        <v>47</v>
      </c>
      <c r="O157" s="81"/>
      <c r="P157" s="214">
        <f>O157*H157</f>
        <v>0</v>
      </c>
      <c r="Q157" s="214">
        <v>0</v>
      </c>
      <c r="R157" s="214">
        <f>Q157*H157</f>
        <v>0</v>
      </c>
      <c r="S157" s="214">
        <v>0</v>
      </c>
      <c r="T157" s="215">
        <f>S157*H157</f>
        <v>0</v>
      </c>
      <c r="U157" s="35"/>
      <c r="V157" s="35"/>
      <c r="W157" s="35"/>
      <c r="X157" s="35"/>
      <c r="Y157" s="35"/>
      <c r="Z157" s="35"/>
      <c r="AA157" s="35"/>
      <c r="AB157" s="35"/>
      <c r="AC157" s="35"/>
      <c r="AD157" s="35"/>
      <c r="AE157" s="35"/>
      <c r="AR157" s="216" t="s">
        <v>206</v>
      </c>
      <c r="AT157" s="216" t="s">
        <v>173</v>
      </c>
      <c r="AU157" s="216" t="s">
        <v>22</v>
      </c>
      <c r="AY157" s="14" t="s">
        <v>172</v>
      </c>
      <c r="BE157" s="217">
        <f>IF(N157="základní",J157,0)</f>
        <v>0</v>
      </c>
      <c r="BF157" s="217">
        <f>IF(N157="snížená",J157,0)</f>
        <v>0</v>
      </c>
      <c r="BG157" s="217">
        <f>IF(N157="zákl. přenesená",J157,0)</f>
        <v>0</v>
      </c>
      <c r="BH157" s="217">
        <f>IF(N157="sníž. přenesená",J157,0)</f>
        <v>0</v>
      </c>
      <c r="BI157" s="217">
        <f>IF(N157="nulová",J157,0)</f>
        <v>0</v>
      </c>
      <c r="BJ157" s="14" t="s">
        <v>22</v>
      </c>
      <c r="BK157" s="217">
        <f>ROUND(I157*H157,2)</f>
        <v>0</v>
      </c>
      <c r="BL157" s="14" t="s">
        <v>206</v>
      </c>
      <c r="BM157" s="216" t="s">
        <v>1691</v>
      </c>
    </row>
    <row r="158" s="2" customFormat="1" ht="21.75" customHeight="1">
      <c r="A158" s="35"/>
      <c r="B158" s="36"/>
      <c r="C158" s="204" t="s">
        <v>713</v>
      </c>
      <c r="D158" s="204" t="s">
        <v>173</v>
      </c>
      <c r="E158" s="205" t="s">
        <v>1692</v>
      </c>
      <c r="F158" s="206" t="s">
        <v>1693</v>
      </c>
      <c r="G158" s="207" t="s">
        <v>1694</v>
      </c>
      <c r="H158" s="208">
        <v>1</v>
      </c>
      <c r="I158" s="209"/>
      <c r="J158" s="210">
        <f>ROUND(I158*H158,2)</f>
        <v>0</v>
      </c>
      <c r="K158" s="211"/>
      <c r="L158" s="41"/>
      <c r="M158" s="212" t="s">
        <v>20</v>
      </c>
      <c r="N158" s="213" t="s">
        <v>47</v>
      </c>
      <c r="O158" s="81"/>
      <c r="P158" s="214">
        <f>O158*H158</f>
        <v>0</v>
      </c>
      <c r="Q158" s="214">
        <v>0</v>
      </c>
      <c r="R158" s="214">
        <f>Q158*H158</f>
        <v>0</v>
      </c>
      <c r="S158" s="214">
        <v>0</v>
      </c>
      <c r="T158" s="215">
        <f>S158*H158</f>
        <v>0</v>
      </c>
      <c r="U158" s="35"/>
      <c r="V158" s="35"/>
      <c r="W158" s="35"/>
      <c r="X158" s="35"/>
      <c r="Y158" s="35"/>
      <c r="Z158" s="35"/>
      <c r="AA158" s="35"/>
      <c r="AB158" s="35"/>
      <c r="AC158" s="35"/>
      <c r="AD158" s="35"/>
      <c r="AE158" s="35"/>
      <c r="AR158" s="216" t="s">
        <v>589</v>
      </c>
      <c r="AT158" s="216" t="s">
        <v>173</v>
      </c>
      <c r="AU158" s="216" t="s">
        <v>22</v>
      </c>
      <c r="AY158" s="14" t="s">
        <v>172</v>
      </c>
      <c r="BE158" s="217">
        <f>IF(N158="základní",J158,0)</f>
        <v>0</v>
      </c>
      <c r="BF158" s="217">
        <f>IF(N158="snížená",J158,0)</f>
        <v>0</v>
      </c>
      <c r="BG158" s="217">
        <f>IF(N158="zákl. přenesená",J158,0)</f>
        <v>0</v>
      </c>
      <c r="BH158" s="217">
        <f>IF(N158="sníž. přenesená",J158,0)</f>
        <v>0</v>
      </c>
      <c r="BI158" s="217">
        <f>IF(N158="nulová",J158,0)</f>
        <v>0</v>
      </c>
      <c r="BJ158" s="14" t="s">
        <v>22</v>
      </c>
      <c r="BK158" s="217">
        <f>ROUND(I158*H158,2)</f>
        <v>0</v>
      </c>
      <c r="BL158" s="14" t="s">
        <v>589</v>
      </c>
      <c r="BM158" s="216" t="s">
        <v>1695</v>
      </c>
    </row>
    <row r="159" s="11" customFormat="1" ht="25.92" customHeight="1">
      <c r="A159" s="11"/>
      <c r="B159" s="190"/>
      <c r="C159" s="191"/>
      <c r="D159" s="192" t="s">
        <v>75</v>
      </c>
      <c r="E159" s="193" t="s">
        <v>94</v>
      </c>
      <c r="F159" s="193" t="s">
        <v>1546</v>
      </c>
      <c r="G159" s="191"/>
      <c r="H159" s="191"/>
      <c r="I159" s="194"/>
      <c r="J159" s="195">
        <f>BK159</f>
        <v>0</v>
      </c>
      <c r="K159" s="191"/>
      <c r="L159" s="196"/>
      <c r="M159" s="197"/>
      <c r="N159" s="198"/>
      <c r="O159" s="198"/>
      <c r="P159" s="199">
        <f>P160</f>
        <v>0</v>
      </c>
      <c r="Q159" s="198"/>
      <c r="R159" s="199">
        <f>R160</f>
        <v>0</v>
      </c>
      <c r="S159" s="198"/>
      <c r="T159" s="200">
        <f>T160</f>
        <v>0</v>
      </c>
      <c r="U159" s="11"/>
      <c r="V159" s="11"/>
      <c r="W159" s="11"/>
      <c r="X159" s="11"/>
      <c r="Y159" s="11"/>
      <c r="Z159" s="11"/>
      <c r="AA159" s="11"/>
      <c r="AB159" s="11"/>
      <c r="AC159" s="11"/>
      <c r="AD159" s="11"/>
      <c r="AE159" s="11"/>
      <c r="AR159" s="201" t="s">
        <v>188</v>
      </c>
      <c r="AT159" s="202" t="s">
        <v>75</v>
      </c>
      <c r="AU159" s="202" t="s">
        <v>76</v>
      </c>
      <c r="AY159" s="201" t="s">
        <v>172</v>
      </c>
      <c r="BK159" s="203">
        <f>BK160</f>
        <v>0</v>
      </c>
    </row>
    <row r="160" s="2" customFormat="1" ht="21.75" customHeight="1">
      <c r="A160" s="35"/>
      <c r="B160" s="36"/>
      <c r="C160" s="204" t="s">
        <v>717</v>
      </c>
      <c r="D160" s="204" t="s">
        <v>173</v>
      </c>
      <c r="E160" s="205" t="s">
        <v>1696</v>
      </c>
      <c r="F160" s="206" t="s">
        <v>1697</v>
      </c>
      <c r="G160" s="207" t="s">
        <v>475</v>
      </c>
      <c r="H160" s="242"/>
      <c r="I160" s="209"/>
      <c r="J160" s="210">
        <f>ROUND(I160*H160,2)</f>
        <v>0</v>
      </c>
      <c r="K160" s="211"/>
      <c r="L160" s="41"/>
      <c r="M160" s="229" t="s">
        <v>20</v>
      </c>
      <c r="N160" s="230" t="s">
        <v>47</v>
      </c>
      <c r="O160" s="231"/>
      <c r="P160" s="232">
        <f>O160*H160</f>
        <v>0</v>
      </c>
      <c r="Q160" s="232">
        <v>0</v>
      </c>
      <c r="R160" s="232">
        <f>Q160*H160</f>
        <v>0</v>
      </c>
      <c r="S160" s="232">
        <v>0</v>
      </c>
      <c r="T160" s="233">
        <f>S160*H160</f>
        <v>0</v>
      </c>
      <c r="U160" s="35"/>
      <c r="V160" s="35"/>
      <c r="W160" s="35"/>
      <c r="X160" s="35"/>
      <c r="Y160" s="35"/>
      <c r="Z160" s="35"/>
      <c r="AA160" s="35"/>
      <c r="AB160" s="35"/>
      <c r="AC160" s="35"/>
      <c r="AD160" s="35"/>
      <c r="AE160" s="35"/>
      <c r="AR160" s="216" t="s">
        <v>180</v>
      </c>
      <c r="AT160" s="216" t="s">
        <v>173</v>
      </c>
      <c r="AU160" s="216" t="s">
        <v>22</v>
      </c>
      <c r="AY160" s="14" t="s">
        <v>172</v>
      </c>
      <c r="BE160" s="217">
        <f>IF(N160="základní",J160,0)</f>
        <v>0</v>
      </c>
      <c r="BF160" s="217">
        <f>IF(N160="snížená",J160,0)</f>
        <v>0</v>
      </c>
      <c r="BG160" s="217">
        <f>IF(N160="zákl. přenesená",J160,0)</f>
        <v>0</v>
      </c>
      <c r="BH160" s="217">
        <f>IF(N160="sníž. přenesená",J160,0)</f>
        <v>0</v>
      </c>
      <c r="BI160" s="217">
        <f>IF(N160="nulová",J160,0)</f>
        <v>0</v>
      </c>
      <c r="BJ160" s="14" t="s">
        <v>22</v>
      </c>
      <c r="BK160" s="217">
        <f>ROUND(I160*H160,2)</f>
        <v>0</v>
      </c>
      <c r="BL160" s="14" t="s">
        <v>180</v>
      </c>
      <c r="BM160" s="216" t="s">
        <v>1698</v>
      </c>
    </row>
    <row r="161" s="2" customFormat="1" ht="6.96" customHeight="1">
      <c r="A161" s="35"/>
      <c r="B161" s="56"/>
      <c r="C161" s="57"/>
      <c r="D161" s="57"/>
      <c r="E161" s="57"/>
      <c r="F161" s="57"/>
      <c r="G161" s="57"/>
      <c r="H161" s="57"/>
      <c r="I161" s="57"/>
      <c r="J161" s="57"/>
      <c r="K161" s="57"/>
      <c r="L161" s="41"/>
      <c r="M161" s="35"/>
      <c r="O161" s="35"/>
      <c r="P161" s="35"/>
      <c r="Q161" s="35"/>
      <c r="R161" s="35"/>
      <c r="S161" s="35"/>
      <c r="T161" s="35"/>
      <c r="U161" s="35"/>
      <c r="V161" s="35"/>
      <c r="W161" s="35"/>
      <c r="X161" s="35"/>
      <c r="Y161" s="35"/>
      <c r="Z161" s="35"/>
      <c r="AA161" s="35"/>
      <c r="AB161" s="35"/>
      <c r="AC161" s="35"/>
      <c r="AD161" s="35"/>
      <c r="AE161" s="35"/>
    </row>
  </sheetData>
  <sheetProtection sheet="1" autoFilter="0" formatColumns="0" formatRows="0" objects="1" scenarios="1" spinCount="100000" saltValue="SRKQa15q4JEu9dj98aHwinCLX4W9VCOcB/kd0eTmQC2p7s2e0Dh47WKCZG1fp9u0s40hOJ5g3fYfeI0cTmPL3Q==" hashValue="eYMIjW6tfWQnl2EadnxghOfVirTse0tFt0SFolHyxdQipwSxkCIwlJFKOUHVnYJ8Aj3oOx9ns38KQcfWO5nF/w==" algorithmName="SHA-512" password="CC35"/>
  <autoFilter ref="C87:K160"/>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139</v>
      </c>
    </row>
    <row r="3" hidden="1" s="1" customFormat="1" ht="6.96" customHeight="1">
      <c r="B3" s="136"/>
      <c r="C3" s="137"/>
      <c r="D3" s="137"/>
      <c r="E3" s="137"/>
      <c r="F3" s="137"/>
      <c r="G3" s="137"/>
      <c r="H3" s="137"/>
      <c r="I3" s="137"/>
      <c r="J3" s="137"/>
      <c r="K3" s="137"/>
      <c r="L3" s="17"/>
      <c r="AT3" s="14" t="s">
        <v>84</v>
      </c>
    </row>
    <row r="4" hidden="1" s="1" customFormat="1" ht="24.96" customHeight="1">
      <c r="B4" s="17"/>
      <c r="D4" s="138" t="s">
        <v>147</v>
      </c>
      <c r="L4" s="17"/>
      <c r="M4" s="139" t="s">
        <v>10</v>
      </c>
      <c r="AT4" s="14" t="s">
        <v>4</v>
      </c>
    </row>
    <row r="5" hidden="1" s="1" customFormat="1" ht="6.96" customHeight="1">
      <c r="B5" s="17"/>
      <c r="L5" s="17"/>
    </row>
    <row r="6" hidden="1" s="1" customFormat="1" ht="12" customHeight="1">
      <c r="B6" s="17"/>
      <c r="D6" s="140" t="s">
        <v>17</v>
      </c>
      <c r="L6" s="17"/>
    </row>
    <row r="7" hidden="1" s="1" customFormat="1" ht="16.5" customHeight="1">
      <c r="B7" s="17"/>
      <c r="E7" s="141" t="str">
        <f>'Rekapitulace stavby'!K6</f>
        <v>Oprava SZZ žst. Liteň na trati Zadní Třebáň - Lochovice</v>
      </c>
      <c r="F7" s="140"/>
      <c r="G7" s="140"/>
      <c r="H7" s="140"/>
      <c r="L7" s="17"/>
    </row>
    <row r="8" hidden="1" s="1" customFormat="1" ht="12" customHeight="1">
      <c r="B8" s="17"/>
      <c r="D8" s="140" t="s">
        <v>148</v>
      </c>
      <c r="L8" s="17"/>
    </row>
    <row r="9" hidden="1" s="2" customFormat="1" ht="16.5" customHeight="1">
      <c r="A9" s="35"/>
      <c r="B9" s="41"/>
      <c r="C9" s="35"/>
      <c r="D9" s="35"/>
      <c r="E9" s="141" t="s">
        <v>1553</v>
      </c>
      <c r="F9" s="35"/>
      <c r="G9" s="35"/>
      <c r="H9" s="35"/>
      <c r="I9" s="35"/>
      <c r="J9" s="35"/>
      <c r="K9" s="35"/>
      <c r="L9" s="142"/>
      <c r="S9" s="35"/>
      <c r="T9" s="35"/>
      <c r="U9" s="35"/>
      <c r="V9" s="35"/>
      <c r="W9" s="35"/>
      <c r="X9" s="35"/>
      <c r="Y9" s="35"/>
      <c r="Z9" s="35"/>
      <c r="AA9" s="35"/>
      <c r="AB9" s="35"/>
      <c r="AC9" s="35"/>
      <c r="AD9" s="35"/>
      <c r="AE9" s="35"/>
    </row>
    <row r="10" hidden="1" s="2" customFormat="1" ht="12" customHeight="1">
      <c r="A10" s="35"/>
      <c r="B10" s="41"/>
      <c r="C10" s="35"/>
      <c r="D10" s="140" t="s">
        <v>150</v>
      </c>
      <c r="E10" s="35"/>
      <c r="F10" s="35"/>
      <c r="G10" s="35"/>
      <c r="H10" s="35"/>
      <c r="I10" s="35"/>
      <c r="J10" s="35"/>
      <c r="K10" s="35"/>
      <c r="L10" s="142"/>
      <c r="S10" s="35"/>
      <c r="T10" s="35"/>
      <c r="U10" s="35"/>
      <c r="V10" s="35"/>
      <c r="W10" s="35"/>
      <c r="X10" s="35"/>
      <c r="Y10" s="35"/>
      <c r="Z10" s="35"/>
      <c r="AA10" s="35"/>
      <c r="AB10" s="35"/>
      <c r="AC10" s="35"/>
      <c r="AD10" s="35"/>
      <c r="AE10" s="35"/>
    </row>
    <row r="11" hidden="1" s="2" customFormat="1" ht="16.5" customHeight="1">
      <c r="A11" s="35"/>
      <c r="B11" s="41"/>
      <c r="C11" s="35"/>
      <c r="D11" s="35"/>
      <c r="E11" s="143" t="s">
        <v>1699</v>
      </c>
      <c r="F11" s="35"/>
      <c r="G11" s="35"/>
      <c r="H11" s="35"/>
      <c r="I11" s="35"/>
      <c r="J11" s="35"/>
      <c r="K11" s="35"/>
      <c r="L11" s="142"/>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142"/>
      <c r="S12" s="35"/>
      <c r="T12" s="35"/>
      <c r="U12" s="35"/>
      <c r="V12" s="35"/>
      <c r="W12" s="35"/>
      <c r="X12" s="35"/>
      <c r="Y12" s="35"/>
      <c r="Z12" s="35"/>
      <c r="AA12" s="35"/>
      <c r="AB12" s="35"/>
      <c r="AC12" s="35"/>
      <c r="AD12" s="35"/>
      <c r="AE12" s="35"/>
    </row>
    <row r="13" hidden="1" s="2" customFormat="1" ht="12" customHeight="1">
      <c r="A13" s="35"/>
      <c r="B13" s="41"/>
      <c r="C13" s="35"/>
      <c r="D13" s="140" t="s">
        <v>19</v>
      </c>
      <c r="E13" s="35"/>
      <c r="F13" s="130" t="s">
        <v>20</v>
      </c>
      <c r="G13" s="35"/>
      <c r="H13" s="35"/>
      <c r="I13" s="140" t="s">
        <v>21</v>
      </c>
      <c r="J13" s="130" t="s">
        <v>20</v>
      </c>
      <c r="K13" s="35"/>
      <c r="L13" s="142"/>
      <c r="S13" s="35"/>
      <c r="T13" s="35"/>
      <c r="U13" s="35"/>
      <c r="V13" s="35"/>
      <c r="W13" s="35"/>
      <c r="X13" s="35"/>
      <c r="Y13" s="35"/>
      <c r="Z13" s="35"/>
      <c r="AA13" s="35"/>
      <c r="AB13" s="35"/>
      <c r="AC13" s="35"/>
      <c r="AD13" s="35"/>
      <c r="AE13" s="35"/>
    </row>
    <row r="14" hidden="1" s="2" customFormat="1" ht="12" customHeight="1">
      <c r="A14" s="35"/>
      <c r="B14" s="41"/>
      <c r="C14" s="35"/>
      <c r="D14" s="140" t="s">
        <v>23</v>
      </c>
      <c r="E14" s="35"/>
      <c r="F14" s="130" t="s">
        <v>24</v>
      </c>
      <c r="G14" s="35"/>
      <c r="H14" s="35"/>
      <c r="I14" s="140" t="s">
        <v>25</v>
      </c>
      <c r="J14" s="144" t="str">
        <f>'Rekapitulace stavby'!AN8</f>
        <v>28. 5. 2021</v>
      </c>
      <c r="K14" s="35"/>
      <c r="L14" s="142"/>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142"/>
      <c r="S15" s="35"/>
      <c r="T15" s="35"/>
      <c r="U15" s="35"/>
      <c r="V15" s="35"/>
      <c r="W15" s="35"/>
      <c r="X15" s="35"/>
      <c r="Y15" s="35"/>
      <c r="Z15" s="35"/>
      <c r="AA15" s="35"/>
      <c r="AB15" s="35"/>
      <c r="AC15" s="35"/>
      <c r="AD15" s="35"/>
      <c r="AE15" s="35"/>
    </row>
    <row r="16" hidden="1" s="2" customFormat="1" ht="12" customHeight="1">
      <c r="A16" s="35"/>
      <c r="B16" s="41"/>
      <c r="C16" s="35"/>
      <c r="D16" s="140" t="s">
        <v>29</v>
      </c>
      <c r="E16" s="35"/>
      <c r="F16" s="35"/>
      <c r="G16" s="35"/>
      <c r="H16" s="35"/>
      <c r="I16" s="140" t="s">
        <v>30</v>
      </c>
      <c r="J16" s="130" t="s">
        <v>20</v>
      </c>
      <c r="K16" s="35"/>
      <c r="L16" s="142"/>
      <c r="S16" s="35"/>
      <c r="T16" s="35"/>
      <c r="U16" s="35"/>
      <c r="V16" s="35"/>
      <c r="W16" s="35"/>
      <c r="X16" s="35"/>
      <c r="Y16" s="35"/>
      <c r="Z16" s="35"/>
      <c r="AA16" s="35"/>
      <c r="AB16" s="35"/>
      <c r="AC16" s="35"/>
      <c r="AD16" s="35"/>
      <c r="AE16" s="35"/>
    </row>
    <row r="17" hidden="1" s="2" customFormat="1" ht="18" customHeight="1">
      <c r="A17" s="35"/>
      <c r="B17" s="41"/>
      <c r="C17" s="35"/>
      <c r="D17" s="35"/>
      <c r="E17" s="130" t="s">
        <v>31</v>
      </c>
      <c r="F17" s="35"/>
      <c r="G17" s="35"/>
      <c r="H17" s="35"/>
      <c r="I17" s="140" t="s">
        <v>32</v>
      </c>
      <c r="J17" s="130" t="s">
        <v>20</v>
      </c>
      <c r="K17" s="35"/>
      <c r="L17" s="142"/>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142"/>
      <c r="S18" s="35"/>
      <c r="T18" s="35"/>
      <c r="U18" s="35"/>
      <c r="V18" s="35"/>
      <c r="W18" s="35"/>
      <c r="X18" s="35"/>
      <c r="Y18" s="35"/>
      <c r="Z18" s="35"/>
      <c r="AA18" s="35"/>
      <c r="AB18" s="35"/>
      <c r="AC18" s="35"/>
      <c r="AD18" s="35"/>
      <c r="AE18" s="35"/>
    </row>
    <row r="19" hidden="1" s="2" customFormat="1" ht="12" customHeight="1">
      <c r="A19" s="35"/>
      <c r="B19" s="41"/>
      <c r="C19" s="35"/>
      <c r="D19" s="140" t="s">
        <v>33</v>
      </c>
      <c r="E19" s="35"/>
      <c r="F19" s="35"/>
      <c r="G19" s="35"/>
      <c r="H19" s="35"/>
      <c r="I19" s="140" t="s">
        <v>30</v>
      </c>
      <c r="J19" s="30" t="str">
        <f>'Rekapitulace stavby'!AN13</f>
        <v>Vyplň údaj</v>
      </c>
      <c r="K19" s="35"/>
      <c r="L19" s="142"/>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0" t="s">
        <v>32</v>
      </c>
      <c r="J20" s="30" t="str">
        <f>'Rekapitulace stavby'!AN14</f>
        <v>Vyplň údaj</v>
      </c>
      <c r="K20" s="35"/>
      <c r="L20" s="142"/>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142"/>
      <c r="S21" s="35"/>
      <c r="T21" s="35"/>
      <c r="U21" s="35"/>
      <c r="V21" s="35"/>
      <c r="W21" s="35"/>
      <c r="X21" s="35"/>
      <c r="Y21" s="35"/>
      <c r="Z21" s="35"/>
      <c r="AA21" s="35"/>
      <c r="AB21" s="35"/>
      <c r="AC21" s="35"/>
      <c r="AD21" s="35"/>
      <c r="AE21" s="35"/>
    </row>
    <row r="22" hidden="1" s="2" customFormat="1" ht="12" customHeight="1">
      <c r="A22" s="35"/>
      <c r="B22" s="41"/>
      <c r="C22" s="35"/>
      <c r="D22" s="140" t="s">
        <v>35</v>
      </c>
      <c r="E22" s="35"/>
      <c r="F22" s="35"/>
      <c r="G22" s="35"/>
      <c r="H22" s="35"/>
      <c r="I22" s="140" t="s">
        <v>30</v>
      </c>
      <c r="J22" s="130" t="s">
        <v>20</v>
      </c>
      <c r="K22" s="35"/>
      <c r="L22" s="142"/>
      <c r="S22" s="35"/>
      <c r="T22" s="35"/>
      <c r="U22" s="35"/>
      <c r="V22" s="35"/>
      <c r="W22" s="35"/>
      <c r="X22" s="35"/>
      <c r="Y22" s="35"/>
      <c r="Z22" s="35"/>
      <c r="AA22" s="35"/>
      <c r="AB22" s="35"/>
      <c r="AC22" s="35"/>
      <c r="AD22" s="35"/>
      <c r="AE22" s="35"/>
    </row>
    <row r="23" hidden="1" s="2" customFormat="1" ht="18" customHeight="1">
      <c r="A23" s="35"/>
      <c r="B23" s="41"/>
      <c r="C23" s="35"/>
      <c r="D23" s="35"/>
      <c r="E23" s="130" t="s">
        <v>36</v>
      </c>
      <c r="F23" s="35"/>
      <c r="G23" s="35"/>
      <c r="H23" s="35"/>
      <c r="I23" s="140" t="s">
        <v>32</v>
      </c>
      <c r="J23" s="130" t="s">
        <v>20</v>
      </c>
      <c r="K23" s="35"/>
      <c r="L23" s="142"/>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142"/>
      <c r="S24" s="35"/>
      <c r="T24" s="35"/>
      <c r="U24" s="35"/>
      <c r="V24" s="35"/>
      <c r="W24" s="35"/>
      <c r="X24" s="35"/>
      <c r="Y24" s="35"/>
      <c r="Z24" s="35"/>
      <c r="AA24" s="35"/>
      <c r="AB24" s="35"/>
      <c r="AC24" s="35"/>
      <c r="AD24" s="35"/>
      <c r="AE24" s="35"/>
    </row>
    <row r="25" hidden="1" s="2" customFormat="1" ht="12" customHeight="1">
      <c r="A25" s="35"/>
      <c r="B25" s="41"/>
      <c r="C25" s="35"/>
      <c r="D25" s="140" t="s">
        <v>38</v>
      </c>
      <c r="E25" s="35"/>
      <c r="F25" s="35"/>
      <c r="G25" s="35"/>
      <c r="H25" s="35"/>
      <c r="I25" s="140" t="s">
        <v>30</v>
      </c>
      <c r="J25" s="130" t="s">
        <v>20</v>
      </c>
      <c r="K25" s="35"/>
      <c r="L25" s="142"/>
      <c r="S25" s="35"/>
      <c r="T25" s="35"/>
      <c r="U25" s="35"/>
      <c r="V25" s="35"/>
      <c r="W25" s="35"/>
      <c r="X25" s="35"/>
      <c r="Y25" s="35"/>
      <c r="Z25" s="35"/>
      <c r="AA25" s="35"/>
      <c r="AB25" s="35"/>
      <c r="AC25" s="35"/>
      <c r="AD25" s="35"/>
      <c r="AE25" s="35"/>
    </row>
    <row r="26" hidden="1" s="2" customFormat="1" ht="18" customHeight="1">
      <c r="A26" s="35"/>
      <c r="B26" s="41"/>
      <c r="C26" s="35"/>
      <c r="D26" s="35"/>
      <c r="E26" s="130" t="s">
        <v>39</v>
      </c>
      <c r="F26" s="35"/>
      <c r="G26" s="35"/>
      <c r="H26" s="35"/>
      <c r="I26" s="140" t="s">
        <v>32</v>
      </c>
      <c r="J26" s="130" t="s">
        <v>20</v>
      </c>
      <c r="K26" s="35"/>
      <c r="L26" s="142"/>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142"/>
      <c r="S27" s="35"/>
      <c r="T27" s="35"/>
      <c r="U27" s="35"/>
      <c r="V27" s="35"/>
      <c r="W27" s="35"/>
      <c r="X27" s="35"/>
      <c r="Y27" s="35"/>
      <c r="Z27" s="35"/>
      <c r="AA27" s="35"/>
      <c r="AB27" s="35"/>
      <c r="AC27" s="35"/>
      <c r="AD27" s="35"/>
      <c r="AE27" s="35"/>
    </row>
    <row r="28" hidden="1" s="2" customFormat="1" ht="12" customHeight="1">
      <c r="A28" s="35"/>
      <c r="B28" s="41"/>
      <c r="C28" s="35"/>
      <c r="D28" s="140" t="s">
        <v>40</v>
      </c>
      <c r="E28" s="35"/>
      <c r="F28" s="35"/>
      <c r="G28" s="35"/>
      <c r="H28" s="35"/>
      <c r="I28" s="35"/>
      <c r="J28" s="35"/>
      <c r="K28" s="35"/>
      <c r="L28" s="142"/>
      <c r="S28" s="35"/>
      <c r="T28" s="35"/>
      <c r="U28" s="35"/>
      <c r="V28" s="35"/>
      <c r="W28" s="35"/>
      <c r="X28" s="35"/>
      <c r="Y28" s="35"/>
      <c r="Z28" s="35"/>
      <c r="AA28" s="35"/>
      <c r="AB28" s="35"/>
      <c r="AC28" s="35"/>
      <c r="AD28" s="35"/>
      <c r="AE28" s="35"/>
    </row>
    <row r="29" hidden="1" s="8" customFormat="1" ht="83.25" customHeight="1">
      <c r="A29" s="145"/>
      <c r="B29" s="146"/>
      <c r="C29" s="145"/>
      <c r="D29" s="145"/>
      <c r="E29" s="147" t="s">
        <v>41</v>
      </c>
      <c r="F29" s="147"/>
      <c r="G29" s="147"/>
      <c r="H29" s="147"/>
      <c r="I29" s="145"/>
      <c r="J29" s="145"/>
      <c r="K29" s="145"/>
      <c r="L29" s="148"/>
      <c r="S29" s="145"/>
      <c r="T29" s="145"/>
      <c r="U29" s="145"/>
      <c r="V29" s="145"/>
      <c r="W29" s="145"/>
      <c r="X29" s="145"/>
      <c r="Y29" s="145"/>
      <c r="Z29" s="145"/>
      <c r="AA29" s="145"/>
      <c r="AB29" s="145"/>
      <c r="AC29" s="145"/>
      <c r="AD29" s="145"/>
      <c r="AE29" s="145"/>
    </row>
    <row r="30" hidden="1" s="2" customFormat="1" ht="6.96" customHeight="1">
      <c r="A30" s="35"/>
      <c r="B30" s="41"/>
      <c r="C30" s="35"/>
      <c r="D30" s="35"/>
      <c r="E30" s="35"/>
      <c r="F30" s="35"/>
      <c r="G30" s="35"/>
      <c r="H30" s="35"/>
      <c r="I30" s="35"/>
      <c r="J30" s="35"/>
      <c r="K30" s="35"/>
      <c r="L30" s="142"/>
      <c r="S30" s="35"/>
      <c r="T30" s="35"/>
      <c r="U30" s="35"/>
      <c r="V30" s="35"/>
      <c r="W30" s="35"/>
      <c r="X30" s="35"/>
      <c r="Y30" s="35"/>
      <c r="Z30" s="35"/>
      <c r="AA30" s="35"/>
      <c r="AB30" s="35"/>
      <c r="AC30" s="35"/>
      <c r="AD30" s="35"/>
      <c r="AE30" s="35"/>
    </row>
    <row r="31" hidden="1" s="2" customFormat="1" ht="6.96" customHeight="1">
      <c r="A31" s="35"/>
      <c r="B31" s="41"/>
      <c r="C31" s="35"/>
      <c r="D31" s="149"/>
      <c r="E31" s="149"/>
      <c r="F31" s="149"/>
      <c r="G31" s="149"/>
      <c r="H31" s="149"/>
      <c r="I31" s="149"/>
      <c r="J31" s="149"/>
      <c r="K31" s="149"/>
      <c r="L31" s="142"/>
      <c r="S31" s="35"/>
      <c r="T31" s="35"/>
      <c r="U31" s="35"/>
      <c r="V31" s="35"/>
      <c r="W31" s="35"/>
      <c r="X31" s="35"/>
      <c r="Y31" s="35"/>
      <c r="Z31" s="35"/>
      <c r="AA31" s="35"/>
      <c r="AB31" s="35"/>
      <c r="AC31" s="35"/>
      <c r="AD31" s="35"/>
      <c r="AE31" s="35"/>
    </row>
    <row r="32" hidden="1" s="2" customFormat="1" ht="25.44" customHeight="1">
      <c r="A32" s="35"/>
      <c r="B32" s="41"/>
      <c r="C32" s="35"/>
      <c r="D32" s="150" t="s">
        <v>42</v>
      </c>
      <c r="E32" s="35"/>
      <c r="F32" s="35"/>
      <c r="G32" s="35"/>
      <c r="H32" s="35"/>
      <c r="I32" s="35"/>
      <c r="J32" s="151">
        <f>ROUND(J86, 2)</f>
        <v>0</v>
      </c>
      <c r="K32" s="35"/>
      <c r="L32" s="142"/>
      <c r="S32" s="35"/>
      <c r="T32" s="35"/>
      <c r="U32" s="35"/>
      <c r="V32" s="35"/>
      <c r="W32" s="35"/>
      <c r="X32" s="35"/>
      <c r="Y32" s="35"/>
      <c r="Z32" s="35"/>
      <c r="AA32" s="35"/>
      <c r="AB32" s="35"/>
      <c r="AC32" s="35"/>
      <c r="AD32" s="35"/>
      <c r="AE32" s="35"/>
    </row>
    <row r="33" hidden="1" s="2" customFormat="1" ht="6.96" customHeight="1">
      <c r="A33" s="35"/>
      <c r="B33" s="41"/>
      <c r="C33" s="35"/>
      <c r="D33" s="149"/>
      <c r="E33" s="149"/>
      <c r="F33" s="149"/>
      <c r="G33" s="149"/>
      <c r="H33" s="149"/>
      <c r="I33" s="149"/>
      <c r="J33" s="149"/>
      <c r="K33" s="149"/>
      <c r="L33" s="142"/>
      <c r="S33" s="35"/>
      <c r="T33" s="35"/>
      <c r="U33" s="35"/>
      <c r="V33" s="35"/>
      <c r="W33" s="35"/>
      <c r="X33" s="35"/>
      <c r="Y33" s="35"/>
      <c r="Z33" s="35"/>
      <c r="AA33" s="35"/>
      <c r="AB33" s="35"/>
      <c r="AC33" s="35"/>
      <c r="AD33" s="35"/>
      <c r="AE33" s="35"/>
    </row>
    <row r="34" hidden="1" s="2" customFormat="1" ht="14.4" customHeight="1">
      <c r="A34" s="35"/>
      <c r="B34" s="41"/>
      <c r="C34" s="35"/>
      <c r="D34" s="35"/>
      <c r="E34" s="35"/>
      <c r="F34" s="152" t="s">
        <v>44</v>
      </c>
      <c r="G34" s="35"/>
      <c r="H34" s="35"/>
      <c r="I34" s="152" t="s">
        <v>43</v>
      </c>
      <c r="J34" s="152" t="s">
        <v>45</v>
      </c>
      <c r="K34" s="35"/>
      <c r="L34" s="142"/>
      <c r="S34" s="35"/>
      <c r="T34" s="35"/>
      <c r="U34" s="35"/>
      <c r="V34" s="35"/>
      <c r="W34" s="35"/>
      <c r="X34" s="35"/>
      <c r="Y34" s="35"/>
      <c r="Z34" s="35"/>
      <c r="AA34" s="35"/>
      <c r="AB34" s="35"/>
      <c r="AC34" s="35"/>
      <c r="AD34" s="35"/>
      <c r="AE34" s="35"/>
    </row>
    <row r="35" hidden="1" s="2" customFormat="1" ht="14.4" customHeight="1">
      <c r="A35" s="35"/>
      <c r="B35" s="41"/>
      <c r="C35" s="35"/>
      <c r="D35" s="153" t="s">
        <v>46</v>
      </c>
      <c r="E35" s="140" t="s">
        <v>47</v>
      </c>
      <c r="F35" s="154">
        <f>ROUND((SUM(BE86:BE98)),  2)</f>
        <v>0</v>
      </c>
      <c r="G35" s="35"/>
      <c r="H35" s="35"/>
      <c r="I35" s="155">
        <v>0.20999999999999999</v>
      </c>
      <c r="J35" s="154">
        <f>ROUND(((SUM(BE86:BE98))*I35),  2)</f>
        <v>0</v>
      </c>
      <c r="K35" s="35"/>
      <c r="L35" s="142"/>
      <c r="S35" s="35"/>
      <c r="T35" s="35"/>
      <c r="U35" s="35"/>
      <c r="V35" s="35"/>
      <c r="W35" s="35"/>
      <c r="X35" s="35"/>
      <c r="Y35" s="35"/>
      <c r="Z35" s="35"/>
      <c r="AA35" s="35"/>
      <c r="AB35" s="35"/>
      <c r="AC35" s="35"/>
      <c r="AD35" s="35"/>
      <c r="AE35" s="35"/>
    </row>
    <row r="36" hidden="1" s="2" customFormat="1" ht="14.4" customHeight="1">
      <c r="A36" s="35"/>
      <c r="B36" s="41"/>
      <c r="C36" s="35"/>
      <c r="D36" s="35"/>
      <c r="E36" s="140" t="s">
        <v>48</v>
      </c>
      <c r="F36" s="154">
        <f>ROUND((SUM(BF86:BF98)),  2)</f>
        <v>0</v>
      </c>
      <c r="G36" s="35"/>
      <c r="H36" s="35"/>
      <c r="I36" s="155">
        <v>0.14999999999999999</v>
      </c>
      <c r="J36" s="154">
        <f>ROUND(((SUM(BF86:BF98))*I36),  2)</f>
        <v>0</v>
      </c>
      <c r="K36" s="35"/>
      <c r="L36" s="142"/>
      <c r="S36" s="35"/>
      <c r="T36" s="35"/>
      <c r="U36" s="35"/>
      <c r="V36" s="35"/>
      <c r="W36" s="35"/>
      <c r="X36" s="35"/>
      <c r="Y36" s="35"/>
      <c r="Z36" s="35"/>
      <c r="AA36" s="35"/>
      <c r="AB36" s="35"/>
      <c r="AC36" s="35"/>
      <c r="AD36" s="35"/>
      <c r="AE36" s="35"/>
    </row>
    <row r="37" hidden="1" s="2" customFormat="1" ht="14.4" customHeight="1">
      <c r="A37" s="35"/>
      <c r="B37" s="41"/>
      <c r="C37" s="35"/>
      <c r="D37" s="35"/>
      <c r="E37" s="140" t="s">
        <v>49</v>
      </c>
      <c r="F37" s="154">
        <f>ROUND((SUM(BG86:BG98)),  2)</f>
        <v>0</v>
      </c>
      <c r="G37" s="35"/>
      <c r="H37" s="35"/>
      <c r="I37" s="155">
        <v>0.20999999999999999</v>
      </c>
      <c r="J37" s="154">
        <f>0</f>
        <v>0</v>
      </c>
      <c r="K37" s="35"/>
      <c r="L37" s="142"/>
      <c r="S37" s="35"/>
      <c r="T37" s="35"/>
      <c r="U37" s="35"/>
      <c r="V37" s="35"/>
      <c r="W37" s="35"/>
      <c r="X37" s="35"/>
      <c r="Y37" s="35"/>
      <c r="Z37" s="35"/>
      <c r="AA37" s="35"/>
      <c r="AB37" s="35"/>
      <c r="AC37" s="35"/>
      <c r="AD37" s="35"/>
      <c r="AE37" s="35"/>
    </row>
    <row r="38" hidden="1" s="2" customFormat="1" ht="14.4" customHeight="1">
      <c r="A38" s="35"/>
      <c r="B38" s="41"/>
      <c r="C38" s="35"/>
      <c r="D38" s="35"/>
      <c r="E38" s="140" t="s">
        <v>50</v>
      </c>
      <c r="F38" s="154">
        <f>ROUND((SUM(BH86:BH98)),  2)</f>
        <v>0</v>
      </c>
      <c r="G38" s="35"/>
      <c r="H38" s="35"/>
      <c r="I38" s="155">
        <v>0.14999999999999999</v>
      </c>
      <c r="J38" s="154">
        <f>0</f>
        <v>0</v>
      </c>
      <c r="K38" s="35"/>
      <c r="L38" s="142"/>
      <c r="S38" s="35"/>
      <c r="T38" s="35"/>
      <c r="U38" s="35"/>
      <c r="V38" s="35"/>
      <c r="W38" s="35"/>
      <c r="X38" s="35"/>
      <c r="Y38" s="35"/>
      <c r="Z38" s="35"/>
      <c r="AA38" s="35"/>
      <c r="AB38" s="35"/>
      <c r="AC38" s="35"/>
      <c r="AD38" s="35"/>
      <c r="AE38" s="35"/>
    </row>
    <row r="39" hidden="1" s="2" customFormat="1" ht="14.4" customHeight="1">
      <c r="A39" s="35"/>
      <c r="B39" s="41"/>
      <c r="C39" s="35"/>
      <c r="D39" s="35"/>
      <c r="E39" s="140" t="s">
        <v>51</v>
      </c>
      <c r="F39" s="154">
        <f>ROUND((SUM(BI86:BI98)),  2)</f>
        <v>0</v>
      </c>
      <c r="G39" s="35"/>
      <c r="H39" s="35"/>
      <c r="I39" s="155">
        <v>0</v>
      </c>
      <c r="J39" s="154">
        <f>0</f>
        <v>0</v>
      </c>
      <c r="K39" s="35"/>
      <c r="L39" s="142"/>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142"/>
      <c r="S40" s="35"/>
      <c r="T40" s="35"/>
      <c r="U40" s="35"/>
      <c r="V40" s="35"/>
      <c r="W40" s="35"/>
      <c r="X40" s="35"/>
      <c r="Y40" s="35"/>
      <c r="Z40" s="35"/>
      <c r="AA40" s="35"/>
      <c r="AB40" s="35"/>
      <c r="AC40" s="35"/>
      <c r="AD40" s="35"/>
      <c r="AE40" s="35"/>
    </row>
    <row r="41" hidden="1" s="2" customFormat="1" ht="25.44" customHeight="1">
      <c r="A41" s="35"/>
      <c r="B41" s="41"/>
      <c r="C41" s="156"/>
      <c r="D41" s="157" t="s">
        <v>52</v>
      </c>
      <c r="E41" s="158"/>
      <c r="F41" s="158"/>
      <c r="G41" s="159" t="s">
        <v>53</v>
      </c>
      <c r="H41" s="160" t="s">
        <v>54</v>
      </c>
      <c r="I41" s="158"/>
      <c r="J41" s="161">
        <f>SUM(J32:J39)</f>
        <v>0</v>
      </c>
      <c r="K41" s="162"/>
      <c r="L41" s="142"/>
      <c r="S41" s="35"/>
      <c r="T41" s="35"/>
      <c r="U41" s="35"/>
      <c r="V41" s="35"/>
      <c r="W41" s="35"/>
      <c r="X41" s="35"/>
      <c r="Y41" s="35"/>
      <c r="Z41" s="35"/>
      <c r="AA41" s="35"/>
      <c r="AB41" s="35"/>
      <c r="AC41" s="35"/>
      <c r="AD41" s="35"/>
      <c r="AE41" s="35"/>
    </row>
    <row r="42" hidden="1" s="2" customFormat="1" ht="14.4" customHeight="1">
      <c r="A42" s="35"/>
      <c r="B42" s="163"/>
      <c r="C42" s="164"/>
      <c r="D42" s="164"/>
      <c r="E42" s="164"/>
      <c r="F42" s="164"/>
      <c r="G42" s="164"/>
      <c r="H42" s="164"/>
      <c r="I42" s="164"/>
      <c r="J42" s="164"/>
      <c r="K42" s="164"/>
      <c r="L42" s="142"/>
      <c r="S42" s="35"/>
      <c r="T42" s="35"/>
      <c r="U42" s="35"/>
      <c r="V42" s="35"/>
      <c r="W42" s="35"/>
      <c r="X42" s="35"/>
      <c r="Y42" s="35"/>
      <c r="Z42" s="35"/>
      <c r="AA42" s="35"/>
      <c r="AB42" s="35"/>
      <c r="AC42" s="35"/>
      <c r="AD42" s="35"/>
      <c r="AE42" s="35"/>
    </row>
    <row r="43" hidden="1"/>
    <row r="44" hidden="1"/>
    <row r="45" hidden="1"/>
    <row r="46" s="2" customFormat="1" ht="6.96" customHeight="1">
      <c r="A46" s="35"/>
      <c r="B46" s="165"/>
      <c r="C46" s="166"/>
      <c r="D46" s="166"/>
      <c r="E46" s="166"/>
      <c r="F46" s="166"/>
      <c r="G46" s="166"/>
      <c r="H46" s="166"/>
      <c r="I46" s="166"/>
      <c r="J46" s="166"/>
      <c r="K46" s="166"/>
      <c r="L46" s="142"/>
      <c r="S46" s="35"/>
      <c r="T46" s="35"/>
      <c r="U46" s="35"/>
      <c r="V46" s="35"/>
      <c r="W46" s="35"/>
      <c r="X46" s="35"/>
      <c r="Y46" s="35"/>
      <c r="Z46" s="35"/>
      <c r="AA46" s="35"/>
      <c r="AB46" s="35"/>
      <c r="AC46" s="35"/>
      <c r="AD46" s="35"/>
      <c r="AE46" s="35"/>
    </row>
    <row r="47" s="2" customFormat="1" ht="24.96" customHeight="1">
      <c r="A47" s="35"/>
      <c r="B47" s="36"/>
      <c r="C47" s="20" t="s">
        <v>152</v>
      </c>
      <c r="D47" s="37"/>
      <c r="E47" s="37"/>
      <c r="F47" s="37"/>
      <c r="G47" s="37"/>
      <c r="H47" s="37"/>
      <c r="I47" s="37"/>
      <c r="J47" s="37"/>
      <c r="K47" s="37"/>
      <c r="L47" s="142"/>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2"/>
      <c r="S48" s="35"/>
      <c r="T48" s="35"/>
      <c r="U48" s="35"/>
      <c r="V48" s="35"/>
      <c r="W48" s="35"/>
      <c r="X48" s="35"/>
      <c r="Y48" s="35"/>
      <c r="Z48" s="35"/>
      <c r="AA48" s="35"/>
      <c r="AB48" s="35"/>
      <c r="AC48" s="35"/>
      <c r="AD48" s="35"/>
      <c r="AE48" s="35"/>
    </row>
    <row r="49" s="2" customFormat="1" ht="12" customHeight="1">
      <c r="A49" s="35"/>
      <c r="B49" s="36"/>
      <c r="C49" s="29" t="s">
        <v>17</v>
      </c>
      <c r="D49" s="37"/>
      <c r="E49" s="37"/>
      <c r="F49" s="37"/>
      <c r="G49" s="37"/>
      <c r="H49" s="37"/>
      <c r="I49" s="37"/>
      <c r="J49" s="37"/>
      <c r="K49" s="37"/>
      <c r="L49" s="142"/>
      <c r="S49" s="35"/>
      <c r="T49" s="35"/>
      <c r="U49" s="35"/>
      <c r="V49" s="35"/>
      <c r="W49" s="35"/>
      <c r="X49" s="35"/>
      <c r="Y49" s="35"/>
      <c r="Z49" s="35"/>
      <c r="AA49" s="35"/>
      <c r="AB49" s="35"/>
      <c r="AC49" s="35"/>
      <c r="AD49" s="35"/>
      <c r="AE49" s="35"/>
    </row>
    <row r="50" s="2" customFormat="1" ht="16.5" customHeight="1">
      <c r="A50" s="35"/>
      <c r="B50" s="36"/>
      <c r="C50" s="37"/>
      <c r="D50" s="37"/>
      <c r="E50" s="167" t="str">
        <f>E7</f>
        <v>Oprava SZZ žst. Liteň na trati Zadní Třebáň - Lochovice</v>
      </c>
      <c r="F50" s="29"/>
      <c r="G50" s="29"/>
      <c r="H50" s="29"/>
      <c r="I50" s="37"/>
      <c r="J50" s="37"/>
      <c r="K50" s="37"/>
      <c r="L50" s="142"/>
      <c r="S50" s="35"/>
      <c r="T50" s="35"/>
      <c r="U50" s="35"/>
      <c r="V50" s="35"/>
      <c r="W50" s="35"/>
      <c r="X50" s="35"/>
      <c r="Y50" s="35"/>
      <c r="Z50" s="35"/>
      <c r="AA50" s="35"/>
      <c r="AB50" s="35"/>
      <c r="AC50" s="35"/>
      <c r="AD50" s="35"/>
      <c r="AE50" s="35"/>
    </row>
    <row r="51" s="1" customFormat="1" ht="12" customHeight="1">
      <c r="B51" s="18"/>
      <c r="C51" s="29" t="s">
        <v>148</v>
      </c>
      <c r="D51" s="19"/>
      <c r="E51" s="19"/>
      <c r="F51" s="19"/>
      <c r="G51" s="19"/>
      <c r="H51" s="19"/>
      <c r="I51" s="19"/>
      <c r="J51" s="19"/>
      <c r="K51" s="19"/>
      <c r="L51" s="17"/>
    </row>
    <row r="52" s="2" customFormat="1" ht="16.5" customHeight="1">
      <c r="A52" s="35"/>
      <c r="B52" s="36"/>
      <c r="C52" s="37"/>
      <c r="D52" s="37"/>
      <c r="E52" s="167" t="s">
        <v>1553</v>
      </c>
      <c r="F52" s="37"/>
      <c r="G52" s="37"/>
      <c r="H52" s="37"/>
      <c r="I52" s="37"/>
      <c r="J52" s="37"/>
      <c r="K52" s="37"/>
      <c r="L52" s="142"/>
      <c r="S52" s="35"/>
      <c r="T52" s="35"/>
      <c r="U52" s="35"/>
      <c r="V52" s="35"/>
      <c r="W52" s="35"/>
      <c r="X52" s="35"/>
      <c r="Y52" s="35"/>
      <c r="Z52" s="35"/>
      <c r="AA52" s="35"/>
      <c r="AB52" s="35"/>
      <c r="AC52" s="35"/>
      <c r="AD52" s="35"/>
      <c r="AE52" s="35"/>
    </row>
    <row r="53" s="2" customFormat="1" ht="12" customHeight="1">
      <c r="A53" s="35"/>
      <c r="B53" s="36"/>
      <c r="C53" s="29" t="s">
        <v>150</v>
      </c>
      <c r="D53" s="37"/>
      <c r="E53" s="37"/>
      <c r="F53" s="37"/>
      <c r="G53" s="37"/>
      <c r="H53" s="37"/>
      <c r="I53" s="37"/>
      <c r="J53" s="37"/>
      <c r="K53" s="37"/>
      <c r="L53" s="142"/>
      <c r="S53" s="35"/>
      <c r="T53" s="35"/>
      <c r="U53" s="35"/>
      <c r="V53" s="35"/>
      <c r="W53" s="35"/>
      <c r="X53" s="35"/>
      <c r="Y53" s="35"/>
      <c r="Z53" s="35"/>
      <c r="AA53" s="35"/>
      <c r="AB53" s="35"/>
      <c r="AC53" s="35"/>
      <c r="AD53" s="35"/>
      <c r="AE53" s="35"/>
    </row>
    <row r="54" s="2" customFormat="1" ht="16.5" customHeight="1">
      <c r="A54" s="35"/>
      <c r="B54" s="36"/>
      <c r="C54" s="37"/>
      <c r="D54" s="37"/>
      <c r="E54" s="66" t="str">
        <f>E11</f>
        <v>01.2 - DOK, TK - stavební část</v>
      </c>
      <c r="F54" s="37"/>
      <c r="G54" s="37"/>
      <c r="H54" s="37"/>
      <c r="I54" s="37"/>
      <c r="J54" s="37"/>
      <c r="K54" s="37"/>
      <c r="L54" s="142"/>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2"/>
      <c r="S55" s="35"/>
      <c r="T55" s="35"/>
      <c r="U55" s="35"/>
      <c r="V55" s="35"/>
      <c r="W55" s="35"/>
      <c r="X55" s="35"/>
      <c r="Y55" s="35"/>
      <c r="Z55" s="35"/>
      <c r="AA55" s="35"/>
      <c r="AB55" s="35"/>
      <c r="AC55" s="35"/>
      <c r="AD55" s="35"/>
      <c r="AE55" s="35"/>
    </row>
    <row r="56" s="2" customFormat="1" ht="12" customHeight="1">
      <c r="A56" s="35"/>
      <c r="B56" s="36"/>
      <c r="C56" s="29" t="s">
        <v>23</v>
      </c>
      <c r="D56" s="37"/>
      <c r="E56" s="37"/>
      <c r="F56" s="24" t="str">
        <f>F14</f>
        <v>Liteň</v>
      </c>
      <c r="G56" s="37"/>
      <c r="H56" s="37"/>
      <c r="I56" s="29" t="s">
        <v>25</v>
      </c>
      <c r="J56" s="69" t="str">
        <f>IF(J14="","",J14)</f>
        <v>28. 5. 2021</v>
      </c>
      <c r="K56" s="37"/>
      <c r="L56" s="142"/>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2"/>
      <c r="S57" s="35"/>
      <c r="T57" s="35"/>
      <c r="U57" s="35"/>
      <c r="V57" s="35"/>
      <c r="W57" s="35"/>
      <c r="X57" s="35"/>
      <c r="Y57" s="35"/>
      <c r="Z57" s="35"/>
      <c r="AA57" s="35"/>
      <c r="AB57" s="35"/>
      <c r="AC57" s="35"/>
      <c r="AD57" s="35"/>
      <c r="AE57" s="35"/>
    </row>
    <row r="58" s="2" customFormat="1" ht="15.15" customHeight="1">
      <c r="A58" s="35"/>
      <c r="B58" s="36"/>
      <c r="C58" s="29" t="s">
        <v>29</v>
      </c>
      <c r="D58" s="37"/>
      <c r="E58" s="37"/>
      <c r="F58" s="24" t="str">
        <f>E17</f>
        <v>Jiří Kejkula</v>
      </c>
      <c r="G58" s="37"/>
      <c r="H58" s="37"/>
      <c r="I58" s="29" t="s">
        <v>35</v>
      </c>
      <c r="J58" s="33" t="str">
        <f>E23</f>
        <v>První SaZ Plzeň a.s.</v>
      </c>
      <c r="K58" s="37"/>
      <c r="L58" s="142"/>
      <c r="S58" s="35"/>
      <c r="T58" s="35"/>
      <c r="U58" s="35"/>
      <c r="V58" s="35"/>
      <c r="W58" s="35"/>
      <c r="X58" s="35"/>
      <c r="Y58" s="35"/>
      <c r="Z58" s="35"/>
      <c r="AA58" s="35"/>
      <c r="AB58" s="35"/>
      <c r="AC58" s="35"/>
      <c r="AD58" s="35"/>
      <c r="AE58" s="35"/>
    </row>
    <row r="59" s="2" customFormat="1" ht="15.15" customHeight="1">
      <c r="A59" s="35"/>
      <c r="B59" s="36"/>
      <c r="C59" s="29" t="s">
        <v>33</v>
      </c>
      <c r="D59" s="37"/>
      <c r="E59" s="37"/>
      <c r="F59" s="24" t="str">
        <f>IF(E20="","",E20)</f>
        <v>Vyplň údaj</v>
      </c>
      <c r="G59" s="37"/>
      <c r="H59" s="37"/>
      <c r="I59" s="29" t="s">
        <v>38</v>
      </c>
      <c r="J59" s="33" t="str">
        <f>E26</f>
        <v xml:space="preserve"> Zdeněk Hron</v>
      </c>
      <c r="K59" s="37"/>
      <c r="L59" s="142"/>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2"/>
      <c r="S60" s="35"/>
      <c r="T60" s="35"/>
      <c r="U60" s="35"/>
      <c r="V60" s="35"/>
      <c r="W60" s="35"/>
      <c r="X60" s="35"/>
      <c r="Y60" s="35"/>
      <c r="Z60" s="35"/>
      <c r="AA60" s="35"/>
      <c r="AB60" s="35"/>
      <c r="AC60" s="35"/>
      <c r="AD60" s="35"/>
      <c r="AE60" s="35"/>
    </row>
    <row r="61" s="2" customFormat="1" ht="29.28" customHeight="1">
      <c r="A61" s="35"/>
      <c r="B61" s="36"/>
      <c r="C61" s="168" t="s">
        <v>153</v>
      </c>
      <c r="D61" s="169"/>
      <c r="E61" s="169"/>
      <c r="F61" s="169"/>
      <c r="G61" s="169"/>
      <c r="H61" s="169"/>
      <c r="I61" s="169"/>
      <c r="J61" s="170" t="s">
        <v>154</v>
      </c>
      <c r="K61" s="169"/>
      <c r="L61" s="142"/>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2"/>
      <c r="S62" s="35"/>
      <c r="T62" s="35"/>
      <c r="U62" s="35"/>
      <c r="V62" s="35"/>
      <c r="W62" s="35"/>
      <c r="X62" s="35"/>
      <c r="Y62" s="35"/>
      <c r="Z62" s="35"/>
      <c r="AA62" s="35"/>
      <c r="AB62" s="35"/>
      <c r="AC62" s="35"/>
      <c r="AD62" s="35"/>
      <c r="AE62" s="35"/>
    </row>
    <row r="63" s="2" customFormat="1" ht="22.8" customHeight="1">
      <c r="A63" s="35"/>
      <c r="B63" s="36"/>
      <c r="C63" s="171" t="s">
        <v>74</v>
      </c>
      <c r="D63" s="37"/>
      <c r="E63" s="37"/>
      <c r="F63" s="37"/>
      <c r="G63" s="37"/>
      <c r="H63" s="37"/>
      <c r="I63" s="37"/>
      <c r="J63" s="99">
        <f>J86</f>
        <v>0</v>
      </c>
      <c r="K63" s="37"/>
      <c r="L63" s="142"/>
      <c r="S63" s="35"/>
      <c r="T63" s="35"/>
      <c r="U63" s="35"/>
      <c r="V63" s="35"/>
      <c r="W63" s="35"/>
      <c r="X63" s="35"/>
      <c r="Y63" s="35"/>
      <c r="Z63" s="35"/>
      <c r="AA63" s="35"/>
      <c r="AB63" s="35"/>
      <c r="AC63" s="35"/>
      <c r="AD63" s="35"/>
      <c r="AE63" s="35"/>
      <c r="AU63" s="14" t="s">
        <v>155</v>
      </c>
    </row>
    <row r="64" s="9" customFormat="1" ht="24.96" customHeight="1">
      <c r="A64" s="9"/>
      <c r="B64" s="172"/>
      <c r="C64" s="173"/>
      <c r="D64" s="174" t="s">
        <v>1492</v>
      </c>
      <c r="E64" s="175"/>
      <c r="F64" s="175"/>
      <c r="G64" s="175"/>
      <c r="H64" s="175"/>
      <c r="I64" s="175"/>
      <c r="J64" s="176">
        <f>J87</f>
        <v>0</v>
      </c>
      <c r="K64" s="173"/>
      <c r="L64" s="177"/>
      <c r="S64" s="9"/>
      <c r="T64" s="9"/>
      <c r="U64" s="9"/>
      <c r="V64" s="9"/>
      <c r="W64" s="9"/>
      <c r="X64" s="9"/>
      <c r="Y64" s="9"/>
      <c r="Z64" s="9"/>
      <c r="AA64" s="9"/>
      <c r="AB64" s="9"/>
      <c r="AC64" s="9"/>
      <c r="AD64" s="9"/>
      <c r="AE64" s="9"/>
    </row>
    <row r="65" s="2" customFormat="1" ht="21.84" customHeight="1">
      <c r="A65" s="35"/>
      <c r="B65" s="36"/>
      <c r="C65" s="37"/>
      <c r="D65" s="37"/>
      <c r="E65" s="37"/>
      <c r="F65" s="37"/>
      <c r="G65" s="37"/>
      <c r="H65" s="37"/>
      <c r="I65" s="37"/>
      <c r="J65" s="37"/>
      <c r="K65" s="37"/>
      <c r="L65" s="142"/>
      <c r="S65" s="35"/>
      <c r="T65" s="35"/>
      <c r="U65" s="35"/>
      <c r="V65" s="35"/>
      <c r="W65" s="35"/>
      <c r="X65" s="35"/>
      <c r="Y65" s="35"/>
      <c r="Z65" s="35"/>
      <c r="AA65" s="35"/>
      <c r="AB65" s="35"/>
      <c r="AC65" s="35"/>
      <c r="AD65" s="35"/>
      <c r="AE65" s="35"/>
    </row>
    <row r="66" s="2" customFormat="1" ht="6.96" customHeight="1">
      <c r="A66" s="35"/>
      <c r="B66" s="56"/>
      <c r="C66" s="57"/>
      <c r="D66" s="57"/>
      <c r="E66" s="57"/>
      <c r="F66" s="57"/>
      <c r="G66" s="57"/>
      <c r="H66" s="57"/>
      <c r="I66" s="57"/>
      <c r="J66" s="57"/>
      <c r="K66" s="57"/>
      <c r="L66" s="142"/>
      <c r="S66" s="35"/>
      <c r="T66" s="35"/>
      <c r="U66" s="35"/>
      <c r="V66" s="35"/>
      <c r="W66" s="35"/>
      <c r="X66" s="35"/>
      <c r="Y66" s="35"/>
      <c r="Z66" s="35"/>
      <c r="AA66" s="35"/>
      <c r="AB66" s="35"/>
      <c r="AC66" s="35"/>
      <c r="AD66" s="35"/>
      <c r="AE66" s="35"/>
    </row>
    <row r="70" s="2" customFormat="1" ht="6.96" customHeight="1">
      <c r="A70" s="35"/>
      <c r="B70" s="58"/>
      <c r="C70" s="59"/>
      <c r="D70" s="59"/>
      <c r="E70" s="59"/>
      <c r="F70" s="59"/>
      <c r="G70" s="59"/>
      <c r="H70" s="59"/>
      <c r="I70" s="59"/>
      <c r="J70" s="59"/>
      <c r="K70" s="59"/>
      <c r="L70" s="142"/>
      <c r="S70" s="35"/>
      <c r="T70" s="35"/>
      <c r="U70" s="35"/>
      <c r="V70" s="35"/>
      <c r="W70" s="35"/>
      <c r="X70" s="35"/>
      <c r="Y70" s="35"/>
      <c r="Z70" s="35"/>
      <c r="AA70" s="35"/>
      <c r="AB70" s="35"/>
      <c r="AC70" s="35"/>
      <c r="AD70" s="35"/>
      <c r="AE70" s="35"/>
    </row>
    <row r="71" s="2" customFormat="1" ht="24.96" customHeight="1">
      <c r="A71" s="35"/>
      <c r="B71" s="36"/>
      <c r="C71" s="20" t="s">
        <v>158</v>
      </c>
      <c r="D71" s="37"/>
      <c r="E71" s="37"/>
      <c r="F71" s="37"/>
      <c r="G71" s="37"/>
      <c r="H71" s="37"/>
      <c r="I71" s="37"/>
      <c r="J71" s="37"/>
      <c r="K71" s="37"/>
      <c r="L71" s="142"/>
      <c r="S71" s="35"/>
      <c r="T71" s="35"/>
      <c r="U71" s="35"/>
      <c r="V71" s="35"/>
      <c r="W71" s="35"/>
      <c r="X71" s="35"/>
      <c r="Y71" s="35"/>
      <c r="Z71" s="35"/>
      <c r="AA71" s="35"/>
      <c r="AB71" s="35"/>
      <c r="AC71" s="35"/>
      <c r="AD71" s="35"/>
      <c r="AE71" s="35"/>
    </row>
    <row r="72" s="2" customFormat="1" ht="6.96" customHeight="1">
      <c r="A72" s="35"/>
      <c r="B72" s="36"/>
      <c r="C72" s="37"/>
      <c r="D72" s="37"/>
      <c r="E72" s="37"/>
      <c r="F72" s="37"/>
      <c r="G72" s="37"/>
      <c r="H72" s="37"/>
      <c r="I72" s="37"/>
      <c r="J72" s="37"/>
      <c r="K72" s="37"/>
      <c r="L72" s="142"/>
      <c r="S72" s="35"/>
      <c r="T72" s="35"/>
      <c r="U72" s="35"/>
      <c r="V72" s="35"/>
      <c r="W72" s="35"/>
      <c r="X72" s="35"/>
      <c r="Y72" s="35"/>
      <c r="Z72" s="35"/>
      <c r="AA72" s="35"/>
      <c r="AB72" s="35"/>
      <c r="AC72" s="35"/>
      <c r="AD72" s="35"/>
      <c r="AE72" s="35"/>
    </row>
    <row r="73" s="2" customFormat="1" ht="12" customHeight="1">
      <c r="A73" s="35"/>
      <c r="B73" s="36"/>
      <c r="C73" s="29" t="s">
        <v>17</v>
      </c>
      <c r="D73" s="37"/>
      <c r="E73" s="37"/>
      <c r="F73" s="37"/>
      <c r="G73" s="37"/>
      <c r="H73" s="37"/>
      <c r="I73" s="37"/>
      <c r="J73" s="37"/>
      <c r="K73" s="37"/>
      <c r="L73" s="142"/>
      <c r="S73" s="35"/>
      <c r="T73" s="35"/>
      <c r="U73" s="35"/>
      <c r="V73" s="35"/>
      <c r="W73" s="35"/>
      <c r="X73" s="35"/>
      <c r="Y73" s="35"/>
      <c r="Z73" s="35"/>
      <c r="AA73" s="35"/>
      <c r="AB73" s="35"/>
      <c r="AC73" s="35"/>
      <c r="AD73" s="35"/>
      <c r="AE73" s="35"/>
    </row>
    <row r="74" s="2" customFormat="1" ht="16.5" customHeight="1">
      <c r="A74" s="35"/>
      <c r="B74" s="36"/>
      <c r="C74" s="37"/>
      <c r="D74" s="37"/>
      <c r="E74" s="167" t="str">
        <f>E7</f>
        <v>Oprava SZZ žst. Liteň na trati Zadní Třebáň - Lochovice</v>
      </c>
      <c r="F74" s="29"/>
      <c r="G74" s="29"/>
      <c r="H74" s="29"/>
      <c r="I74" s="37"/>
      <c r="J74" s="37"/>
      <c r="K74" s="37"/>
      <c r="L74" s="142"/>
      <c r="S74" s="35"/>
      <c r="T74" s="35"/>
      <c r="U74" s="35"/>
      <c r="V74" s="35"/>
      <c r="W74" s="35"/>
      <c r="X74" s="35"/>
      <c r="Y74" s="35"/>
      <c r="Z74" s="35"/>
      <c r="AA74" s="35"/>
      <c r="AB74" s="35"/>
      <c r="AC74" s="35"/>
      <c r="AD74" s="35"/>
      <c r="AE74" s="35"/>
    </row>
    <row r="75" s="1" customFormat="1" ht="12" customHeight="1">
      <c r="B75" s="18"/>
      <c r="C75" s="29" t="s">
        <v>148</v>
      </c>
      <c r="D75" s="19"/>
      <c r="E75" s="19"/>
      <c r="F75" s="19"/>
      <c r="G75" s="19"/>
      <c r="H75" s="19"/>
      <c r="I75" s="19"/>
      <c r="J75" s="19"/>
      <c r="K75" s="19"/>
      <c r="L75" s="17"/>
    </row>
    <row r="76" s="2" customFormat="1" ht="16.5" customHeight="1">
      <c r="A76" s="35"/>
      <c r="B76" s="36"/>
      <c r="C76" s="37"/>
      <c r="D76" s="37"/>
      <c r="E76" s="167" t="s">
        <v>1553</v>
      </c>
      <c r="F76" s="37"/>
      <c r="G76" s="37"/>
      <c r="H76" s="37"/>
      <c r="I76" s="37"/>
      <c r="J76" s="37"/>
      <c r="K76" s="37"/>
      <c r="L76" s="142"/>
      <c r="S76" s="35"/>
      <c r="T76" s="35"/>
      <c r="U76" s="35"/>
      <c r="V76" s="35"/>
      <c r="W76" s="35"/>
      <c r="X76" s="35"/>
      <c r="Y76" s="35"/>
      <c r="Z76" s="35"/>
      <c r="AA76" s="35"/>
      <c r="AB76" s="35"/>
      <c r="AC76" s="35"/>
      <c r="AD76" s="35"/>
      <c r="AE76" s="35"/>
    </row>
    <row r="77" s="2" customFormat="1" ht="12" customHeight="1">
      <c r="A77" s="35"/>
      <c r="B77" s="36"/>
      <c r="C77" s="29" t="s">
        <v>150</v>
      </c>
      <c r="D77" s="37"/>
      <c r="E77" s="37"/>
      <c r="F77" s="37"/>
      <c r="G77" s="37"/>
      <c r="H77" s="37"/>
      <c r="I77" s="37"/>
      <c r="J77" s="37"/>
      <c r="K77" s="37"/>
      <c r="L77" s="142"/>
      <c r="S77" s="35"/>
      <c r="T77" s="35"/>
      <c r="U77" s="35"/>
      <c r="V77" s="35"/>
      <c r="W77" s="35"/>
      <c r="X77" s="35"/>
      <c r="Y77" s="35"/>
      <c r="Z77" s="35"/>
      <c r="AA77" s="35"/>
      <c r="AB77" s="35"/>
      <c r="AC77" s="35"/>
      <c r="AD77" s="35"/>
      <c r="AE77" s="35"/>
    </row>
    <row r="78" s="2" customFormat="1" ht="16.5" customHeight="1">
      <c r="A78" s="35"/>
      <c r="B78" s="36"/>
      <c r="C78" s="37"/>
      <c r="D78" s="37"/>
      <c r="E78" s="66" t="str">
        <f>E11</f>
        <v>01.2 - DOK, TK - stavební část</v>
      </c>
      <c r="F78" s="37"/>
      <c r="G78" s="37"/>
      <c r="H78" s="37"/>
      <c r="I78" s="37"/>
      <c r="J78" s="37"/>
      <c r="K78" s="37"/>
      <c r="L78" s="142"/>
      <c r="S78" s="35"/>
      <c r="T78" s="35"/>
      <c r="U78" s="35"/>
      <c r="V78" s="35"/>
      <c r="W78" s="35"/>
      <c r="X78" s="35"/>
      <c r="Y78" s="35"/>
      <c r="Z78" s="35"/>
      <c r="AA78" s="35"/>
      <c r="AB78" s="35"/>
      <c r="AC78" s="35"/>
      <c r="AD78" s="35"/>
      <c r="AE78" s="35"/>
    </row>
    <row r="79" s="2" customFormat="1" ht="6.96" customHeight="1">
      <c r="A79" s="35"/>
      <c r="B79" s="36"/>
      <c r="C79" s="37"/>
      <c r="D79" s="37"/>
      <c r="E79" s="37"/>
      <c r="F79" s="37"/>
      <c r="G79" s="37"/>
      <c r="H79" s="37"/>
      <c r="I79" s="37"/>
      <c r="J79" s="37"/>
      <c r="K79" s="37"/>
      <c r="L79" s="142"/>
      <c r="S79" s="35"/>
      <c r="T79" s="35"/>
      <c r="U79" s="35"/>
      <c r="V79" s="35"/>
      <c r="W79" s="35"/>
      <c r="X79" s="35"/>
      <c r="Y79" s="35"/>
      <c r="Z79" s="35"/>
      <c r="AA79" s="35"/>
      <c r="AB79" s="35"/>
      <c r="AC79" s="35"/>
      <c r="AD79" s="35"/>
      <c r="AE79" s="35"/>
    </row>
    <row r="80" s="2" customFormat="1" ht="12" customHeight="1">
      <c r="A80" s="35"/>
      <c r="B80" s="36"/>
      <c r="C80" s="29" t="s">
        <v>23</v>
      </c>
      <c r="D80" s="37"/>
      <c r="E80" s="37"/>
      <c r="F80" s="24" t="str">
        <f>F14</f>
        <v>Liteň</v>
      </c>
      <c r="G80" s="37"/>
      <c r="H80" s="37"/>
      <c r="I80" s="29" t="s">
        <v>25</v>
      </c>
      <c r="J80" s="69" t="str">
        <f>IF(J14="","",J14)</f>
        <v>28. 5. 2021</v>
      </c>
      <c r="K80" s="37"/>
      <c r="L80" s="142"/>
      <c r="S80" s="35"/>
      <c r="T80" s="35"/>
      <c r="U80" s="35"/>
      <c r="V80" s="35"/>
      <c r="W80" s="35"/>
      <c r="X80" s="35"/>
      <c r="Y80" s="35"/>
      <c r="Z80" s="35"/>
      <c r="AA80" s="35"/>
      <c r="AB80" s="35"/>
      <c r="AC80" s="35"/>
      <c r="AD80" s="35"/>
      <c r="AE80" s="35"/>
    </row>
    <row r="81" s="2" customFormat="1" ht="6.96" customHeight="1">
      <c r="A81" s="35"/>
      <c r="B81" s="36"/>
      <c r="C81" s="37"/>
      <c r="D81" s="37"/>
      <c r="E81" s="37"/>
      <c r="F81" s="37"/>
      <c r="G81" s="37"/>
      <c r="H81" s="37"/>
      <c r="I81" s="37"/>
      <c r="J81" s="37"/>
      <c r="K81" s="37"/>
      <c r="L81" s="142"/>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E17</f>
        <v>Jiří Kejkula</v>
      </c>
      <c r="G82" s="37"/>
      <c r="H82" s="37"/>
      <c r="I82" s="29" t="s">
        <v>35</v>
      </c>
      <c r="J82" s="33" t="str">
        <f>E23</f>
        <v>První SaZ Plzeň a.s.</v>
      </c>
      <c r="K82" s="37"/>
      <c r="L82" s="142"/>
      <c r="S82" s="35"/>
      <c r="T82" s="35"/>
      <c r="U82" s="35"/>
      <c r="V82" s="35"/>
      <c r="W82" s="35"/>
      <c r="X82" s="35"/>
      <c r="Y82" s="35"/>
      <c r="Z82" s="35"/>
      <c r="AA82" s="35"/>
      <c r="AB82" s="35"/>
      <c r="AC82" s="35"/>
      <c r="AD82" s="35"/>
      <c r="AE82" s="35"/>
    </row>
    <row r="83" s="2" customFormat="1" ht="15.15" customHeight="1">
      <c r="A83" s="35"/>
      <c r="B83" s="36"/>
      <c r="C83" s="29" t="s">
        <v>33</v>
      </c>
      <c r="D83" s="37"/>
      <c r="E83" s="37"/>
      <c r="F83" s="24" t="str">
        <f>IF(E20="","",E20)</f>
        <v>Vyplň údaj</v>
      </c>
      <c r="G83" s="37"/>
      <c r="H83" s="37"/>
      <c r="I83" s="29" t="s">
        <v>38</v>
      </c>
      <c r="J83" s="33" t="str">
        <f>E26</f>
        <v xml:space="preserve"> Zdeněk Hron</v>
      </c>
      <c r="K83" s="37"/>
      <c r="L83" s="142"/>
      <c r="S83" s="35"/>
      <c r="T83" s="35"/>
      <c r="U83" s="35"/>
      <c r="V83" s="35"/>
      <c r="W83" s="35"/>
      <c r="X83" s="35"/>
      <c r="Y83" s="35"/>
      <c r="Z83" s="35"/>
      <c r="AA83" s="35"/>
      <c r="AB83" s="35"/>
      <c r="AC83" s="35"/>
      <c r="AD83" s="35"/>
      <c r="AE83" s="35"/>
    </row>
    <row r="84" s="2" customFormat="1" ht="10.32" customHeight="1">
      <c r="A84" s="35"/>
      <c r="B84" s="36"/>
      <c r="C84" s="37"/>
      <c r="D84" s="37"/>
      <c r="E84" s="37"/>
      <c r="F84" s="37"/>
      <c r="G84" s="37"/>
      <c r="H84" s="37"/>
      <c r="I84" s="37"/>
      <c r="J84" s="37"/>
      <c r="K84" s="37"/>
      <c r="L84" s="142"/>
      <c r="S84" s="35"/>
      <c r="T84" s="35"/>
      <c r="U84" s="35"/>
      <c r="V84" s="35"/>
      <c r="W84" s="35"/>
      <c r="X84" s="35"/>
      <c r="Y84" s="35"/>
      <c r="Z84" s="35"/>
      <c r="AA84" s="35"/>
      <c r="AB84" s="35"/>
      <c r="AC84" s="35"/>
      <c r="AD84" s="35"/>
      <c r="AE84" s="35"/>
    </row>
    <row r="85" s="10" customFormat="1" ht="29.28" customHeight="1">
      <c r="A85" s="178"/>
      <c r="B85" s="179"/>
      <c r="C85" s="180" t="s">
        <v>159</v>
      </c>
      <c r="D85" s="181" t="s">
        <v>61</v>
      </c>
      <c r="E85" s="181" t="s">
        <v>57</v>
      </c>
      <c r="F85" s="181" t="s">
        <v>58</v>
      </c>
      <c r="G85" s="181" t="s">
        <v>160</v>
      </c>
      <c r="H85" s="181" t="s">
        <v>161</v>
      </c>
      <c r="I85" s="181" t="s">
        <v>162</v>
      </c>
      <c r="J85" s="182" t="s">
        <v>154</v>
      </c>
      <c r="K85" s="183" t="s">
        <v>163</v>
      </c>
      <c r="L85" s="184"/>
      <c r="M85" s="89" t="s">
        <v>20</v>
      </c>
      <c r="N85" s="90" t="s">
        <v>46</v>
      </c>
      <c r="O85" s="90" t="s">
        <v>164</v>
      </c>
      <c r="P85" s="90" t="s">
        <v>165</v>
      </c>
      <c r="Q85" s="90" t="s">
        <v>166</v>
      </c>
      <c r="R85" s="90" t="s">
        <v>167</v>
      </c>
      <c r="S85" s="90" t="s">
        <v>168</v>
      </c>
      <c r="T85" s="91" t="s">
        <v>169</v>
      </c>
      <c r="U85" s="178"/>
      <c r="V85" s="178"/>
      <c r="W85" s="178"/>
      <c r="X85" s="178"/>
      <c r="Y85" s="178"/>
      <c r="Z85" s="178"/>
      <c r="AA85" s="178"/>
      <c r="AB85" s="178"/>
      <c r="AC85" s="178"/>
      <c r="AD85" s="178"/>
      <c r="AE85" s="178"/>
    </row>
    <row r="86" s="2" customFormat="1" ht="22.8" customHeight="1">
      <c r="A86" s="35"/>
      <c r="B86" s="36"/>
      <c r="C86" s="96" t="s">
        <v>170</v>
      </c>
      <c r="D86" s="37"/>
      <c r="E86" s="37"/>
      <c r="F86" s="37"/>
      <c r="G86" s="37"/>
      <c r="H86" s="37"/>
      <c r="I86" s="37"/>
      <c r="J86" s="185">
        <f>BK86</f>
        <v>0</v>
      </c>
      <c r="K86" s="37"/>
      <c r="L86" s="41"/>
      <c r="M86" s="92"/>
      <c r="N86" s="186"/>
      <c r="O86" s="93"/>
      <c r="P86" s="187">
        <f>P87</f>
        <v>0</v>
      </c>
      <c r="Q86" s="93"/>
      <c r="R86" s="187">
        <f>R87</f>
        <v>1.5309999999999997</v>
      </c>
      <c r="S86" s="93"/>
      <c r="T86" s="188">
        <f>T87</f>
        <v>0</v>
      </c>
      <c r="U86" s="35"/>
      <c r="V86" s="35"/>
      <c r="W86" s="35"/>
      <c r="X86" s="35"/>
      <c r="Y86" s="35"/>
      <c r="Z86" s="35"/>
      <c r="AA86" s="35"/>
      <c r="AB86" s="35"/>
      <c r="AC86" s="35"/>
      <c r="AD86" s="35"/>
      <c r="AE86" s="35"/>
      <c r="AT86" s="14" t="s">
        <v>75</v>
      </c>
      <c r="AU86" s="14" t="s">
        <v>155</v>
      </c>
      <c r="BK86" s="189">
        <f>BK87</f>
        <v>0</v>
      </c>
    </row>
    <row r="87" s="11" customFormat="1" ht="25.92" customHeight="1">
      <c r="A87" s="11"/>
      <c r="B87" s="190"/>
      <c r="C87" s="191"/>
      <c r="D87" s="192" t="s">
        <v>75</v>
      </c>
      <c r="E87" s="193" t="s">
        <v>1497</v>
      </c>
      <c r="F87" s="193" t="s">
        <v>1498</v>
      </c>
      <c r="G87" s="191"/>
      <c r="H87" s="191"/>
      <c r="I87" s="194"/>
      <c r="J87" s="195">
        <f>BK87</f>
        <v>0</v>
      </c>
      <c r="K87" s="191"/>
      <c r="L87" s="196"/>
      <c r="M87" s="197"/>
      <c r="N87" s="198"/>
      <c r="O87" s="198"/>
      <c r="P87" s="199">
        <f>SUM(P88:P98)</f>
        <v>0</v>
      </c>
      <c r="Q87" s="198"/>
      <c r="R87" s="199">
        <f>SUM(R88:R98)</f>
        <v>1.5309999999999997</v>
      </c>
      <c r="S87" s="198"/>
      <c r="T87" s="200">
        <f>SUM(T88:T98)</f>
        <v>0</v>
      </c>
      <c r="U87" s="11"/>
      <c r="V87" s="11"/>
      <c r="W87" s="11"/>
      <c r="X87" s="11"/>
      <c r="Y87" s="11"/>
      <c r="Z87" s="11"/>
      <c r="AA87" s="11"/>
      <c r="AB87" s="11"/>
      <c r="AC87" s="11"/>
      <c r="AD87" s="11"/>
      <c r="AE87" s="11"/>
      <c r="AR87" s="201" t="s">
        <v>98</v>
      </c>
      <c r="AT87" s="202" t="s">
        <v>75</v>
      </c>
      <c r="AU87" s="202" t="s">
        <v>76</v>
      </c>
      <c r="AY87" s="201" t="s">
        <v>172</v>
      </c>
      <c r="BK87" s="203">
        <f>SUM(BK88:BK98)</f>
        <v>0</v>
      </c>
    </row>
    <row r="88" s="2" customFormat="1" ht="21.75" customHeight="1">
      <c r="A88" s="35"/>
      <c r="B88" s="36"/>
      <c r="C88" s="204" t="s">
        <v>22</v>
      </c>
      <c r="D88" s="204" t="s">
        <v>173</v>
      </c>
      <c r="E88" s="205" t="s">
        <v>391</v>
      </c>
      <c r="F88" s="206" t="s">
        <v>392</v>
      </c>
      <c r="G88" s="207" t="s">
        <v>393</v>
      </c>
      <c r="H88" s="208">
        <v>6</v>
      </c>
      <c r="I88" s="209"/>
      <c r="J88" s="210">
        <f>ROUND(I88*H88,2)</f>
        <v>0</v>
      </c>
      <c r="K88" s="211"/>
      <c r="L88" s="41"/>
      <c r="M88" s="212" t="s">
        <v>20</v>
      </c>
      <c r="N88" s="213" t="s">
        <v>47</v>
      </c>
      <c r="O88" s="81"/>
      <c r="P88" s="214">
        <f>O88*H88</f>
        <v>0</v>
      </c>
      <c r="Q88" s="214">
        <v>0.0088000000000000005</v>
      </c>
      <c r="R88" s="214">
        <f>Q88*H88</f>
        <v>0.0528</v>
      </c>
      <c r="S88" s="214">
        <v>0</v>
      </c>
      <c r="T88" s="215">
        <f>S88*H88</f>
        <v>0</v>
      </c>
      <c r="U88" s="35"/>
      <c r="V88" s="35"/>
      <c r="W88" s="35"/>
      <c r="X88" s="35"/>
      <c r="Y88" s="35"/>
      <c r="Z88" s="35"/>
      <c r="AA88" s="35"/>
      <c r="AB88" s="35"/>
      <c r="AC88" s="35"/>
      <c r="AD88" s="35"/>
      <c r="AE88" s="35"/>
      <c r="AR88" s="216" t="s">
        <v>180</v>
      </c>
      <c r="AT88" s="216" t="s">
        <v>173</v>
      </c>
      <c r="AU88" s="216" t="s">
        <v>22</v>
      </c>
      <c r="AY88" s="14" t="s">
        <v>172</v>
      </c>
      <c r="BE88" s="217">
        <f>IF(N88="základní",J88,0)</f>
        <v>0</v>
      </c>
      <c r="BF88" s="217">
        <f>IF(N88="snížená",J88,0)</f>
        <v>0</v>
      </c>
      <c r="BG88" s="217">
        <f>IF(N88="zákl. přenesená",J88,0)</f>
        <v>0</v>
      </c>
      <c r="BH88" s="217">
        <f>IF(N88="sníž. přenesená",J88,0)</f>
        <v>0</v>
      </c>
      <c r="BI88" s="217">
        <f>IF(N88="nulová",J88,0)</f>
        <v>0</v>
      </c>
      <c r="BJ88" s="14" t="s">
        <v>22</v>
      </c>
      <c r="BK88" s="217">
        <f>ROUND(I88*H88,2)</f>
        <v>0</v>
      </c>
      <c r="BL88" s="14" t="s">
        <v>180</v>
      </c>
      <c r="BM88" s="216" t="s">
        <v>1700</v>
      </c>
    </row>
    <row r="89" s="2" customFormat="1" ht="44.25" customHeight="1">
      <c r="A89" s="35"/>
      <c r="B89" s="36"/>
      <c r="C89" s="204" t="s">
        <v>84</v>
      </c>
      <c r="D89" s="204" t="s">
        <v>173</v>
      </c>
      <c r="E89" s="205" t="s">
        <v>412</v>
      </c>
      <c r="F89" s="206" t="s">
        <v>413</v>
      </c>
      <c r="G89" s="207" t="s">
        <v>397</v>
      </c>
      <c r="H89" s="208">
        <v>106</v>
      </c>
      <c r="I89" s="209"/>
      <c r="J89" s="210">
        <f>ROUND(I89*H89,2)</f>
        <v>0</v>
      </c>
      <c r="K89" s="211"/>
      <c r="L89" s="41"/>
      <c r="M89" s="212" t="s">
        <v>20</v>
      </c>
      <c r="N89" s="213" t="s">
        <v>47</v>
      </c>
      <c r="O89" s="81"/>
      <c r="P89" s="214">
        <f>O89*H89</f>
        <v>0</v>
      </c>
      <c r="Q89" s="214">
        <v>0</v>
      </c>
      <c r="R89" s="214">
        <f>Q89*H89</f>
        <v>0</v>
      </c>
      <c r="S89" s="214">
        <v>0</v>
      </c>
      <c r="T89" s="215">
        <f>S89*H89</f>
        <v>0</v>
      </c>
      <c r="U89" s="35"/>
      <c r="V89" s="35"/>
      <c r="W89" s="35"/>
      <c r="X89" s="35"/>
      <c r="Y89" s="35"/>
      <c r="Z89" s="35"/>
      <c r="AA89" s="35"/>
      <c r="AB89" s="35"/>
      <c r="AC89" s="35"/>
      <c r="AD89" s="35"/>
      <c r="AE89" s="35"/>
      <c r="AR89" s="216" t="s">
        <v>180</v>
      </c>
      <c r="AT89" s="216" t="s">
        <v>173</v>
      </c>
      <c r="AU89" s="216" t="s">
        <v>22</v>
      </c>
      <c r="AY89" s="14" t="s">
        <v>172</v>
      </c>
      <c r="BE89" s="217">
        <f>IF(N89="základní",J89,0)</f>
        <v>0</v>
      </c>
      <c r="BF89" s="217">
        <f>IF(N89="snížená",J89,0)</f>
        <v>0</v>
      </c>
      <c r="BG89" s="217">
        <f>IF(N89="zákl. přenesená",J89,0)</f>
        <v>0</v>
      </c>
      <c r="BH89" s="217">
        <f>IF(N89="sníž. přenesená",J89,0)</f>
        <v>0</v>
      </c>
      <c r="BI89" s="217">
        <f>IF(N89="nulová",J89,0)</f>
        <v>0</v>
      </c>
      <c r="BJ89" s="14" t="s">
        <v>22</v>
      </c>
      <c r="BK89" s="217">
        <f>ROUND(I89*H89,2)</f>
        <v>0</v>
      </c>
      <c r="BL89" s="14" t="s">
        <v>180</v>
      </c>
      <c r="BM89" s="216" t="s">
        <v>1701</v>
      </c>
    </row>
    <row r="90" s="2" customFormat="1" ht="33" customHeight="1">
      <c r="A90" s="35"/>
      <c r="B90" s="36"/>
      <c r="C90" s="204" t="s">
        <v>98</v>
      </c>
      <c r="D90" s="204" t="s">
        <v>173</v>
      </c>
      <c r="E90" s="205" t="s">
        <v>415</v>
      </c>
      <c r="F90" s="206" t="s">
        <v>416</v>
      </c>
      <c r="G90" s="207" t="s">
        <v>401</v>
      </c>
      <c r="H90" s="208">
        <v>60</v>
      </c>
      <c r="I90" s="209"/>
      <c r="J90" s="210">
        <f>ROUND(I90*H90,2)</f>
        <v>0</v>
      </c>
      <c r="K90" s="211"/>
      <c r="L90" s="41"/>
      <c r="M90" s="212" t="s">
        <v>20</v>
      </c>
      <c r="N90" s="213" t="s">
        <v>47</v>
      </c>
      <c r="O90" s="81"/>
      <c r="P90" s="214">
        <f>O90*H90</f>
        <v>0</v>
      </c>
      <c r="Q90" s="214">
        <v>0.002</v>
      </c>
      <c r="R90" s="214">
        <f>Q90*H90</f>
        <v>0.12</v>
      </c>
      <c r="S90" s="214">
        <v>0</v>
      </c>
      <c r="T90" s="215">
        <f>S90*H90</f>
        <v>0</v>
      </c>
      <c r="U90" s="35"/>
      <c r="V90" s="35"/>
      <c r="W90" s="35"/>
      <c r="X90" s="35"/>
      <c r="Y90" s="35"/>
      <c r="Z90" s="35"/>
      <c r="AA90" s="35"/>
      <c r="AB90" s="35"/>
      <c r="AC90" s="35"/>
      <c r="AD90" s="35"/>
      <c r="AE90" s="35"/>
      <c r="AR90" s="216" t="s">
        <v>180</v>
      </c>
      <c r="AT90" s="216" t="s">
        <v>173</v>
      </c>
      <c r="AU90" s="216" t="s">
        <v>22</v>
      </c>
      <c r="AY90" s="14" t="s">
        <v>172</v>
      </c>
      <c r="BE90" s="217">
        <f>IF(N90="základní",J90,0)</f>
        <v>0</v>
      </c>
      <c r="BF90" s="217">
        <f>IF(N90="snížená",J90,0)</f>
        <v>0</v>
      </c>
      <c r="BG90" s="217">
        <f>IF(N90="zákl. přenesená",J90,0)</f>
        <v>0</v>
      </c>
      <c r="BH90" s="217">
        <f>IF(N90="sníž. přenesená",J90,0)</f>
        <v>0</v>
      </c>
      <c r="BI90" s="217">
        <f>IF(N90="nulová",J90,0)</f>
        <v>0</v>
      </c>
      <c r="BJ90" s="14" t="s">
        <v>22</v>
      </c>
      <c r="BK90" s="217">
        <f>ROUND(I90*H90,2)</f>
        <v>0</v>
      </c>
      <c r="BL90" s="14" t="s">
        <v>180</v>
      </c>
      <c r="BM90" s="216" t="s">
        <v>1702</v>
      </c>
    </row>
    <row r="91" s="2" customFormat="1" ht="44.25" customHeight="1">
      <c r="A91" s="35"/>
      <c r="B91" s="36"/>
      <c r="C91" s="204" t="s">
        <v>180</v>
      </c>
      <c r="D91" s="204" t="s">
        <v>173</v>
      </c>
      <c r="E91" s="205" t="s">
        <v>418</v>
      </c>
      <c r="F91" s="206" t="s">
        <v>419</v>
      </c>
      <c r="G91" s="207" t="s">
        <v>401</v>
      </c>
      <c r="H91" s="208">
        <v>60</v>
      </c>
      <c r="I91" s="209"/>
      <c r="J91" s="210">
        <f>ROUND(I91*H91,2)</f>
        <v>0</v>
      </c>
      <c r="K91" s="211"/>
      <c r="L91" s="41"/>
      <c r="M91" s="212" t="s">
        <v>20</v>
      </c>
      <c r="N91" s="213" t="s">
        <v>47</v>
      </c>
      <c r="O91" s="81"/>
      <c r="P91" s="214">
        <f>O91*H91</f>
        <v>0</v>
      </c>
      <c r="Q91" s="214">
        <v>0</v>
      </c>
      <c r="R91" s="214">
        <f>Q91*H91</f>
        <v>0</v>
      </c>
      <c r="S91" s="214">
        <v>0</v>
      </c>
      <c r="T91" s="215">
        <f>S91*H91</f>
        <v>0</v>
      </c>
      <c r="U91" s="35"/>
      <c r="V91" s="35"/>
      <c r="W91" s="35"/>
      <c r="X91" s="35"/>
      <c r="Y91" s="35"/>
      <c r="Z91" s="35"/>
      <c r="AA91" s="35"/>
      <c r="AB91" s="35"/>
      <c r="AC91" s="35"/>
      <c r="AD91" s="35"/>
      <c r="AE91" s="35"/>
      <c r="AR91" s="216" t="s">
        <v>180</v>
      </c>
      <c r="AT91" s="216" t="s">
        <v>173</v>
      </c>
      <c r="AU91" s="216" t="s">
        <v>22</v>
      </c>
      <c r="AY91" s="14" t="s">
        <v>172</v>
      </c>
      <c r="BE91" s="217">
        <f>IF(N91="základní",J91,0)</f>
        <v>0</v>
      </c>
      <c r="BF91" s="217">
        <f>IF(N91="snížená",J91,0)</f>
        <v>0</v>
      </c>
      <c r="BG91" s="217">
        <f>IF(N91="zákl. přenesená",J91,0)</f>
        <v>0</v>
      </c>
      <c r="BH91" s="217">
        <f>IF(N91="sníž. přenesená",J91,0)</f>
        <v>0</v>
      </c>
      <c r="BI91" s="217">
        <f>IF(N91="nulová",J91,0)</f>
        <v>0</v>
      </c>
      <c r="BJ91" s="14" t="s">
        <v>22</v>
      </c>
      <c r="BK91" s="217">
        <f>ROUND(I91*H91,2)</f>
        <v>0</v>
      </c>
      <c r="BL91" s="14" t="s">
        <v>180</v>
      </c>
      <c r="BM91" s="216" t="s">
        <v>1703</v>
      </c>
    </row>
    <row r="92" s="2" customFormat="1" ht="21.75" customHeight="1">
      <c r="A92" s="35"/>
      <c r="B92" s="36"/>
      <c r="C92" s="204" t="s">
        <v>188</v>
      </c>
      <c r="D92" s="204" t="s">
        <v>173</v>
      </c>
      <c r="E92" s="205" t="s">
        <v>421</v>
      </c>
      <c r="F92" s="206" t="s">
        <v>422</v>
      </c>
      <c r="G92" s="207" t="s">
        <v>401</v>
      </c>
      <c r="H92" s="208">
        <v>360</v>
      </c>
      <c r="I92" s="209"/>
      <c r="J92" s="210">
        <f>ROUND(I92*H92,2)</f>
        <v>0</v>
      </c>
      <c r="K92" s="211"/>
      <c r="L92" s="41"/>
      <c r="M92" s="212" t="s">
        <v>20</v>
      </c>
      <c r="N92" s="213" t="s">
        <v>47</v>
      </c>
      <c r="O92" s="81"/>
      <c r="P92" s="214">
        <f>O92*H92</f>
        <v>0</v>
      </c>
      <c r="Q92" s="214">
        <v>0</v>
      </c>
      <c r="R92" s="214">
        <f>Q92*H92</f>
        <v>0</v>
      </c>
      <c r="S92" s="214">
        <v>0</v>
      </c>
      <c r="T92" s="215">
        <f>S92*H92</f>
        <v>0</v>
      </c>
      <c r="U92" s="35"/>
      <c r="V92" s="35"/>
      <c r="W92" s="35"/>
      <c r="X92" s="35"/>
      <c r="Y92" s="35"/>
      <c r="Z92" s="35"/>
      <c r="AA92" s="35"/>
      <c r="AB92" s="35"/>
      <c r="AC92" s="35"/>
      <c r="AD92" s="35"/>
      <c r="AE92" s="35"/>
      <c r="AR92" s="216" t="s">
        <v>180</v>
      </c>
      <c r="AT92" s="216" t="s">
        <v>173</v>
      </c>
      <c r="AU92" s="216" t="s">
        <v>22</v>
      </c>
      <c r="AY92" s="14" t="s">
        <v>172</v>
      </c>
      <c r="BE92" s="217">
        <f>IF(N92="základní",J92,0)</f>
        <v>0</v>
      </c>
      <c r="BF92" s="217">
        <f>IF(N92="snížená",J92,0)</f>
        <v>0</v>
      </c>
      <c r="BG92" s="217">
        <f>IF(N92="zákl. přenesená",J92,0)</f>
        <v>0</v>
      </c>
      <c r="BH92" s="217">
        <f>IF(N92="sníž. přenesená",J92,0)</f>
        <v>0</v>
      </c>
      <c r="BI92" s="217">
        <f>IF(N92="nulová",J92,0)</f>
        <v>0</v>
      </c>
      <c r="BJ92" s="14" t="s">
        <v>22</v>
      </c>
      <c r="BK92" s="217">
        <f>ROUND(I92*H92,2)</f>
        <v>0</v>
      </c>
      <c r="BL92" s="14" t="s">
        <v>180</v>
      </c>
      <c r="BM92" s="216" t="s">
        <v>1704</v>
      </c>
    </row>
    <row r="93" s="2" customFormat="1" ht="44.25" customHeight="1">
      <c r="A93" s="35"/>
      <c r="B93" s="36"/>
      <c r="C93" s="204" t="s">
        <v>192</v>
      </c>
      <c r="D93" s="204" t="s">
        <v>173</v>
      </c>
      <c r="E93" s="205" t="s">
        <v>1705</v>
      </c>
      <c r="F93" s="206" t="s">
        <v>1706</v>
      </c>
      <c r="G93" s="207" t="s">
        <v>176</v>
      </c>
      <c r="H93" s="208">
        <v>320</v>
      </c>
      <c r="I93" s="209"/>
      <c r="J93" s="210">
        <f>ROUND(I93*H93,2)</f>
        <v>0</v>
      </c>
      <c r="K93" s="211"/>
      <c r="L93" s="41"/>
      <c r="M93" s="212" t="s">
        <v>20</v>
      </c>
      <c r="N93" s="213" t="s">
        <v>47</v>
      </c>
      <c r="O93" s="81"/>
      <c r="P93" s="214">
        <f>O93*H93</f>
        <v>0</v>
      </c>
      <c r="Q93" s="214">
        <v>0.0032599999999999999</v>
      </c>
      <c r="R93" s="214">
        <f>Q93*H93</f>
        <v>1.0431999999999999</v>
      </c>
      <c r="S93" s="214">
        <v>0</v>
      </c>
      <c r="T93" s="215">
        <f>S93*H93</f>
        <v>0</v>
      </c>
      <c r="U93" s="35"/>
      <c r="V93" s="35"/>
      <c r="W93" s="35"/>
      <c r="X93" s="35"/>
      <c r="Y93" s="35"/>
      <c r="Z93" s="35"/>
      <c r="AA93" s="35"/>
      <c r="AB93" s="35"/>
      <c r="AC93" s="35"/>
      <c r="AD93" s="35"/>
      <c r="AE93" s="35"/>
      <c r="AR93" s="216" t="s">
        <v>206</v>
      </c>
      <c r="AT93" s="216" t="s">
        <v>173</v>
      </c>
      <c r="AU93" s="216" t="s">
        <v>22</v>
      </c>
      <c r="AY93" s="14" t="s">
        <v>172</v>
      </c>
      <c r="BE93" s="217">
        <f>IF(N93="základní",J93,0)</f>
        <v>0</v>
      </c>
      <c r="BF93" s="217">
        <f>IF(N93="snížená",J93,0)</f>
        <v>0</v>
      </c>
      <c r="BG93" s="217">
        <f>IF(N93="zákl. přenesená",J93,0)</f>
        <v>0</v>
      </c>
      <c r="BH93" s="217">
        <f>IF(N93="sníž. přenesená",J93,0)</f>
        <v>0</v>
      </c>
      <c r="BI93" s="217">
        <f>IF(N93="nulová",J93,0)</f>
        <v>0</v>
      </c>
      <c r="BJ93" s="14" t="s">
        <v>22</v>
      </c>
      <c r="BK93" s="217">
        <f>ROUND(I93*H93,2)</f>
        <v>0</v>
      </c>
      <c r="BL93" s="14" t="s">
        <v>206</v>
      </c>
      <c r="BM93" s="216" t="s">
        <v>1707</v>
      </c>
    </row>
    <row r="94" s="2" customFormat="1" ht="55.5" customHeight="1">
      <c r="A94" s="35"/>
      <c r="B94" s="36"/>
      <c r="C94" s="204" t="s">
        <v>196</v>
      </c>
      <c r="D94" s="204" t="s">
        <v>173</v>
      </c>
      <c r="E94" s="205" t="s">
        <v>1708</v>
      </c>
      <c r="F94" s="206" t="s">
        <v>1709</v>
      </c>
      <c r="G94" s="207" t="s">
        <v>397</v>
      </c>
      <c r="H94" s="208">
        <v>151</v>
      </c>
      <c r="I94" s="209"/>
      <c r="J94" s="210">
        <f>ROUND(I94*H94,2)</f>
        <v>0</v>
      </c>
      <c r="K94" s="211"/>
      <c r="L94" s="41"/>
      <c r="M94" s="212" t="s">
        <v>20</v>
      </c>
      <c r="N94" s="213" t="s">
        <v>47</v>
      </c>
      <c r="O94" s="81"/>
      <c r="P94" s="214">
        <f>O94*H94</f>
        <v>0</v>
      </c>
      <c r="Q94" s="214">
        <v>0</v>
      </c>
      <c r="R94" s="214">
        <f>Q94*H94</f>
        <v>0</v>
      </c>
      <c r="S94" s="214">
        <v>0</v>
      </c>
      <c r="T94" s="215">
        <f>S94*H94</f>
        <v>0</v>
      </c>
      <c r="U94" s="35"/>
      <c r="V94" s="35"/>
      <c r="W94" s="35"/>
      <c r="X94" s="35"/>
      <c r="Y94" s="35"/>
      <c r="Z94" s="35"/>
      <c r="AA94" s="35"/>
      <c r="AB94" s="35"/>
      <c r="AC94" s="35"/>
      <c r="AD94" s="35"/>
      <c r="AE94" s="35"/>
      <c r="AR94" s="216" t="s">
        <v>206</v>
      </c>
      <c r="AT94" s="216" t="s">
        <v>173</v>
      </c>
      <c r="AU94" s="216" t="s">
        <v>22</v>
      </c>
      <c r="AY94" s="14" t="s">
        <v>172</v>
      </c>
      <c r="BE94" s="217">
        <f>IF(N94="základní",J94,0)</f>
        <v>0</v>
      </c>
      <c r="BF94" s="217">
        <f>IF(N94="snížená",J94,0)</f>
        <v>0</v>
      </c>
      <c r="BG94" s="217">
        <f>IF(N94="zákl. přenesená",J94,0)</f>
        <v>0</v>
      </c>
      <c r="BH94" s="217">
        <f>IF(N94="sníž. přenesená",J94,0)</f>
        <v>0</v>
      </c>
      <c r="BI94" s="217">
        <f>IF(N94="nulová",J94,0)</f>
        <v>0</v>
      </c>
      <c r="BJ94" s="14" t="s">
        <v>22</v>
      </c>
      <c r="BK94" s="217">
        <f>ROUND(I94*H94,2)</f>
        <v>0</v>
      </c>
      <c r="BL94" s="14" t="s">
        <v>206</v>
      </c>
      <c r="BM94" s="216" t="s">
        <v>1710</v>
      </c>
    </row>
    <row r="95" s="2" customFormat="1" ht="21.75" customHeight="1">
      <c r="A95" s="35"/>
      <c r="B95" s="36"/>
      <c r="C95" s="218" t="s">
        <v>201</v>
      </c>
      <c r="D95" s="218" t="s">
        <v>202</v>
      </c>
      <c r="E95" s="219" t="s">
        <v>439</v>
      </c>
      <c r="F95" s="220" t="s">
        <v>440</v>
      </c>
      <c r="G95" s="221" t="s">
        <v>176</v>
      </c>
      <c r="H95" s="222">
        <v>36</v>
      </c>
      <c r="I95" s="223"/>
      <c r="J95" s="224">
        <f>ROUND(I95*H95,2)</f>
        <v>0</v>
      </c>
      <c r="K95" s="225"/>
      <c r="L95" s="226"/>
      <c r="M95" s="227" t="s">
        <v>20</v>
      </c>
      <c r="N95" s="228" t="s">
        <v>47</v>
      </c>
      <c r="O95" s="81"/>
      <c r="P95" s="214">
        <f>O95*H95</f>
        <v>0</v>
      </c>
      <c r="Q95" s="214">
        <v>0.0087500000000000008</v>
      </c>
      <c r="R95" s="214">
        <f>Q95*H95</f>
        <v>0.31500000000000006</v>
      </c>
      <c r="S95" s="214">
        <v>0</v>
      </c>
      <c r="T95" s="215">
        <f>S95*H95</f>
        <v>0</v>
      </c>
      <c r="U95" s="35"/>
      <c r="V95" s="35"/>
      <c r="W95" s="35"/>
      <c r="X95" s="35"/>
      <c r="Y95" s="35"/>
      <c r="Z95" s="35"/>
      <c r="AA95" s="35"/>
      <c r="AB95" s="35"/>
      <c r="AC95" s="35"/>
      <c r="AD95" s="35"/>
      <c r="AE95" s="35"/>
      <c r="AR95" s="216" t="s">
        <v>201</v>
      </c>
      <c r="AT95" s="216" t="s">
        <v>202</v>
      </c>
      <c r="AU95" s="216" t="s">
        <v>22</v>
      </c>
      <c r="AY95" s="14" t="s">
        <v>172</v>
      </c>
      <c r="BE95" s="217">
        <f>IF(N95="základní",J95,0)</f>
        <v>0</v>
      </c>
      <c r="BF95" s="217">
        <f>IF(N95="snížená",J95,0)</f>
        <v>0</v>
      </c>
      <c r="BG95" s="217">
        <f>IF(N95="zákl. přenesená",J95,0)</f>
        <v>0</v>
      </c>
      <c r="BH95" s="217">
        <f>IF(N95="sníž. přenesená",J95,0)</f>
        <v>0</v>
      </c>
      <c r="BI95" s="217">
        <f>IF(N95="nulová",J95,0)</f>
        <v>0</v>
      </c>
      <c r="BJ95" s="14" t="s">
        <v>22</v>
      </c>
      <c r="BK95" s="217">
        <f>ROUND(I95*H95,2)</f>
        <v>0</v>
      </c>
      <c r="BL95" s="14" t="s">
        <v>180</v>
      </c>
      <c r="BM95" s="216" t="s">
        <v>1711</v>
      </c>
    </row>
    <row r="96" s="2" customFormat="1" ht="21.75" customHeight="1">
      <c r="A96" s="35"/>
      <c r="B96" s="36"/>
      <c r="C96" s="204" t="s">
        <v>208</v>
      </c>
      <c r="D96" s="204" t="s">
        <v>173</v>
      </c>
      <c r="E96" s="205" t="s">
        <v>442</v>
      </c>
      <c r="F96" s="206" t="s">
        <v>443</v>
      </c>
      <c r="G96" s="207" t="s">
        <v>176</v>
      </c>
      <c r="H96" s="208">
        <v>380</v>
      </c>
      <c r="I96" s="209"/>
      <c r="J96" s="210">
        <f>ROUND(I96*H96,2)</f>
        <v>0</v>
      </c>
      <c r="K96" s="211"/>
      <c r="L96" s="41"/>
      <c r="M96" s="212" t="s">
        <v>20</v>
      </c>
      <c r="N96" s="213" t="s">
        <v>47</v>
      </c>
      <c r="O96" s="81"/>
      <c r="P96" s="214">
        <f>O96*H96</f>
        <v>0</v>
      </c>
      <c r="Q96" s="214">
        <v>0</v>
      </c>
      <c r="R96" s="214">
        <f>Q96*H96</f>
        <v>0</v>
      </c>
      <c r="S96" s="214">
        <v>0</v>
      </c>
      <c r="T96" s="215">
        <f>S96*H96</f>
        <v>0</v>
      </c>
      <c r="U96" s="35"/>
      <c r="V96" s="35"/>
      <c r="W96" s="35"/>
      <c r="X96" s="35"/>
      <c r="Y96" s="35"/>
      <c r="Z96" s="35"/>
      <c r="AA96" s="35"/>
      <c r="AB96" s="35"/>
      <c r="AC96" s="35"/>
      <c r="AD96" s="35"/>
      <c r="AE96" s="35"/>
      <c r="AR96" s="216" t="s">
        <v>180</v>
      </c>
      <c r="AT96" s="216" t="s">
        <v>173</v>
      </c>
      <c r="AU96" s="216" t="s">
        <v>22</v>
      </c>
      <c r="AY96" s="14" t="s">
        <v>172</v>
      </c>
      <c r="BE96" s="217">
        <f>IF(N96="základní",J96,0)</f>
        <v>0</v>
      </c>
      <c r="BF96" s="217">
        <f>IF(N96="snížená",J96,0)</f>
        <v>0</v>
      </c>
      <c r="BG96" s="217">
        <f>IF(N96="zákl. přenesená",J96,0)</f>
        <v>0</v>
      </c>
      <c r="BH96" s="217">
        <f>IF(N96="sníž. přenesená",J96,0)</f>
        <v>0</v>
      </c>
      <c r="BI96" s="217">
        <f>IF(N96="nulová",J96,0)</f>
        <v>0</v>
      </c>
      <c r="BJ96" s="14" t="s">
        <v>22</v>
      </c>
      <c r="BK96" s="217">
        <f>ROUND(I96*H96,2)</f>
        <v>0</v>
      </c>
      <c r="BL96" s="14" t="s">
        <v>180</v>
      </c>
      <c r="BM96" s="216" t="s">
        <v>1712</v>
      </c>
    </row>
    <row r="97" s="2" customFormat="1" ht="21.75" customHeight="1">
      <c r="A97" s="35"/>
      <c r="B97" s="36"/>
      <c r="C97" s="204" t="s">
        <v>27</v>
      </c>
      <c r="D97" s="204" t="s">
        <v>173</v>
      </c>
      <c r="E97" s="205" t="s">
        <v>1713</v>
      </c>
      <c r="F97" s="206" t="s">
        <v>1714</v>
      </c>
      <c r="G97" s="207" t="s">
        <v>397</v>
      </c>
      <c r="H97" s="208">
        <v>45</v>
      </c>
      <c r="I97" s="209"/>
      <c r="J97" s="210">
        <f>ROUND(I97*H97,2)</f>
        <v>0</v>
      </c>
      <c r="K97" s="211"/>
      <c r="L97" s="41"/>
      <c r="M97" s="212" t="s">
        <v>20</v>
      </c>
      <c r="N97" s="213" t="s">
        <v>47</v>
      </c>
      <c r="O97" s="81"/>
      <c r="P97" s="214">
        <f>O97*H97</f>
        <v>0</v>
      </c>
      <c r="Q97" s="214">
        <v>0</v>
      </c>
      <c r="R97" s="214">
        <f>Q97*H97</f>
        <v>0</v>
      </c>
      <c r="S97" s="214">
        <v>0</v>
      </c>
      <c r="T97" s="215">
        <f>S97*H97</f>
        <v>0</v>
      </c>
      <c r="U97" s="35"/>
      <c r="V97" s="35"/>
      <c r="W97" s="35"/>
      <c r="X97" s="35"/>
      <c r="Y97" s="35"/>
      <c r="Z97" s="35"/>
      <c r="AA97" s="35"/>
      <c r="AB97" s="35"/>
      <c r="AC97" s="35"/>
      <c r="AD97" s="35"/>
      <c r="AE97" s="35"/>
      <c r="AR97" s="216" t="s">
        <v>180</v>
      </c>
      <c r="AT97" s="216" t="s">
        <v>173</v>
      </c>
      <c r="AU97" s="216" t="s">
        <v>22</v>
      </c>
      <c r="AY97" s="14" t="s">
        <v>172</v>
      </c>
      <c r="BE97" s="217">
        <f>IF(N97="základní",J97,0)</f>
        <v>0</v>
      </c>
      <c r="BF97" s="217">
        <f>IF(N97="snížená",J97,0)</f>
        <v>0</v>
      </c>
      <c r="BG97" s="217">
        <f>IF(N97="zákl. přenesená",J97,0)</f>
        <v>0</v>
      </c>
      <c r="BH97" s="217">
        <f>IF(N97="sníž. přenesená",J97,0)</f>
        <v>0</v>
      </c>
      <c r="BI97" s="217">
        <f>IF(N97="nulová",J97,0)</f>
        <v>0</v>
      </c>
      <c r="BJ97" s="14" t="s">
        <v>22</v>
      </c>
      <c r="BK97" s="217">
        <f>ROUND(I97*H97,2)</f>
        <v>0</v>
      </c>
      <c r="BL97" s="14" t="s">
        <v>180</v>
      </c>
      <c r="BM97" s="216" t="s">
        <v>1715</v>
      </c>
    </row>
    <row r="98" s="2" customFormat="1" ht="44.25" customHeight="1">
      <c r="A98" s="35"/>
      <c r="B98" s="36"/>
      <c r="C98" s="204" t="s">
        <v>215</v>
      </c>
      <c r="D98" s="204" t="s">
        <v>173</v>
      </c>
      <c r="E98" s="205" t="s">
        <v>1507</v>
      </c>
      <c r="F98" s="206" t="s">
        <v>1508</v>
      </c>
      <c r="G98" s="207" t="s">
        <v>397</v>
      </c>
      <c r="H98" s="208">
        <v>45</v>
      </c>
      <c r="I98" s="209"/>
      <c r="J98" s="210">
        <f>ROUND(I98*H98,2)</f>
        <v>0</v>
      </c>
      <c r="K98" s="211"/>
      <c r="L98" s="41"/>
      <c r="M98" s="229" t="s">
        <v>20</v>
      </c>
      <c r="N98" s="230" t="s">
        <v>47</v>
      </c>
      <c r="O98" s="231"/>
      <c r="P98" s="232">
        <f>O98*H98</f>
        <v>0</v>
      </c>
      <c r="Q98" s="232">
        <v>0</v>
      </c>
      <c r="R98" s="232">
        <f>Q98*H98</f>
        <v>0</v>
      </c>
      <c r="S98" s="232">
        <v>0</v>
      </c>
      <c r="T98" s="233">
        <f>S98*H98</f>
        <v>0</v>
      </c>
      <c r="U98" s="35"/>
      <c r="V98" s="35"/>
      <c r="W98" s="35"/>
      <c r="X98" s="35"/>
      <c r="Y98" s="35"/>
      <c r="Z98" s="35"/>
      <c r="AA98" s="35"/>
      <c r="AB98" s="35"/>
      <c r="AC98" s="35"/>
      <c r="AD98" s="35"/>
      <c r="AE98" s="35"/>
      <c r="AR98" s="216" t="s">
        <v>180</v>
      </c>
      <c r="AT98" s="216" t="s">
        <v>173</v>
      </c>
      <c r="AU98" s="216" t="s">
        <v>22</v>
      </c>
      <c r="AY98" s="14" t="s">
        <v>172</v>
      </c>
      <c r="BE98" s="217">
        <f>IF(N98="základní",J98,0)</f>
        <v>0</v>
      </c>
      <c r="BF98" s="217">
        <f>IF(N98="snížená",J98,0)</f>
        <v>0</v>
      </c>
      <c r="BG98" s="217">
        <f>IF(N98="zákl. přenesená",J98,0)</f>
        <v>0</v>
      </c>
      <c r="BH98" s="217">
        <f>IF(N98="sníž. přenesená",J98,0)</f>
        <v>0</v>
      </c>
      <c r="BI98" s="217">
        <f>IF(N98="nulová",J98,0)</f>
        <v>0</v>
      </c>
      <c r="BJ98" s="14" t="s">
        <v>22</v>
      </c>
      <c r="BK98" s="217">
        <f>ROUND(I98*H98,2)</f>
        <v>0</v>
      </c>
      <c r="BL98" s="14" t="s">
        <v>180</v>
      </c>
      <c r="BM98" s="216" t="s">
        <v>1716</v>
      </c>
    </row>
    <row r="99" s="2" customFormat="1" ht="6.96" customHeight="1">
      <c r="A99" s="35"/>
      <c r="B99" s="56"/>
      <c r="C99" s="57"/>
      <c r="D99" s="57"/>
      <c r="E99" s="57"/>
      <c r="F99" s="57"/>
      <c r="G99" s="57"/>
      <c r="H99" s="57"/>
      <c r="I99" s="57"/>
      <c r="J99" s="57"/>
      <c r="K99" s="57"/>
      <c r="L99" s="41"/>
      <c r="M99" s="35"/>
      <c r="O99" s="35"/>
      <c r="P99" s="35"/>
      <c r="Q99" s="35"/>
      <c r="R99" s="35"/>
      <c r="S99" s="35"/>
      <c r="T99" s="35"/>
      <c r="U99" s="35"/>
      <c r="V99" s="35"/>
      <c r="W99" s="35"/>
      <c r="X99" s="35"/>
      <c r="Y99" s="35"/>
      <c r="Z99" s="35"/>
      <c r="AA99" s="35"/>
      <c r="AB99" s="35"/>
      <c r="AC99" s="35"/>
      <c r="AD99" s="35"/>
      <c r="AE99" s="35"/>
    </row>
  </sheetData>
  <sheetProtection sheet="1" autoFilter="0" formatColumns="0" formatRows="0" objects="1" scenarios="1" spinCount="100000" saltValue="YAdmzIkJiLLLIIxRQ8oDDETE66bccMYYCaXT0FyJ/f89m9gj91yLtLmI3UcjJrVuwoJR9kJcnEU8gQvNoxUn9g==" hashValue="Aqh5j3SoskJnDFmyklryZ/iEeMSFuUYIjO/O4W/c3sOuV41rcmrvAu+iQgFrQiZkf8HGLdlm8CziheUe5OPH0A==" algorithmName="SHA-512" password="CC35"/>
  <autoFilter ref="C85:K98"/>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144</v>
      </c>
    </row>
    <row r="3" hidden="1" s="1" customFormat="1" ht="6.96" customHeight="1">
      <c r="B3" s="136"/>
      <c r="C3" s="137"/>
      <c r="D3" s="137"/>
      <c r="E3" s="137"/>
      <c r="F3" s="137"/>
      <c r="G3" s="137"/>
      <c r="H3" s="137"/>
      <c r="I3" s="137"/>
      <c r="J3" s="137"/>
      <c r="K3" s="137"/>
      <c r="L3" s="17"/>
      <c r="AT3" s="14" t="s">
        <v>84</v>
      </c>
    </row>
    <row r="4" hidden="1" s="1" customFormat="1" ht="24.96" customHeight="1">
      <c r="B4" s="17"/>
      <c r="D4" s="138" t="s">
        <v>147</v>
      </c>
      <c r="L4" s="17"/>
      <c r="M4" s="139" t="s">
        <v>10</v>
      </c>
      <c r="AT4" s="14" t="s">
        <v>4</v>
      </c>
    </row>
    <row r="5" hidden="1" s="1" customFormat="1" ht="6.96" customHeight="1">
      <c r="B5" s="17"/>
      <c r="L5" s="17"/>
    </row>
    <row r="6" hidden="1" s="1" customFormat="1" ht="12" customHeight="1">
      <c r="B6" s="17"/>
      <c r="D6" s="140" t="s">
        <v>17</v>
      </c>
      <c r="L6" s="17"/>
    </row>
    <row r="7" hidden="1" s="1" customFormat="1" ht="16.5" customHeight="1">
      <c r="B7" s="17"/>
      <c r="E7" s="141" t="str">
        <f>'Rekapitulace stavby'!K6</f>
        <v>Oprava SZZ žst. Liteň na trati Zadní Třebáň - Lochovice</v>
      </c>
      <c r="F7" s="140"/>
      <c r="G7" s="140"/>
      <c r="H7" s="140"/>
      <c r="L7" s="17"/>
    </row>
    <row r="8" hidden="1" s="1" customFormat="1" ht="12" customHeight="1">
      <c r="B8" s="17"/>
      <c r="D8" s="140" t="s">
        <v>148</v>
      </c>
      <c r="L8" s="17"/>
    </row>
    <row r="9" hidden="1" s="2" customFormat="1" ht="16.5" customHeight="1">
      <c r="A9" s="35"/>
      <c r="B9" s="41"/>
      <c r="C9" s="35"/>
      <c r="D9" s="35"/>
      <c r="E9" s="141" t="s">
        <v>1717</v>
      </c>
      <c r="F9" s="35"/>
      <c r="G9" s="35"/>
      <c r="H9" s="35"/>
      <c r="I9" s="35"/>
      <c r="J9" s="35"/>
      <c r="K9" s="35"/>
      <c r="L9" s="142"/>
      <c r="S9" s="35"/>
      <c r="T9" s="35"/>
      <c r="U9" s="35"/>
      <c r="V9" s="35"/>
      <c r="W9" s="35"/>
      <c r="X9" s="35"/>
      <c r="Y9" s="35"/>
      <c r="Z9" s="35"/>
      <c r="AA9" s="35"/>
      <c r="AB9" s="35"/>
      <c r="AC9" s="35"/>
      <c r="AD9" s="35"/>
      <c r="AE9" s="35"/>
    </row>
    <row r="10" hidden="1" s="2" customFormat="1" ht="12" customHeight="1">
      <c r="A10" s="35"/>
      <c r="B10" s="41"/>
      <c r="C10" s="35"/>
      <c r="D10" s="140" t="s">
        <v>150</v>
      </c>
      <c r="E10" s="35"/>
      <c r="F10" s="35"/>
      <c r="G10" s="35"/>
      <c r="H10" s="35"/>
      <c r="I10" s="35"/>
      <c r="J10" s="35"/>
      <c r="K10" s="35"/>
      <c r="L10" s="142"/>
      <c r="S10" s="35"/>
      <c r="T10" s="35"/>
      <c r="U10" s="35"/>
      <c r="V10" s="35"/>
      <c r="W10" s="35"/>
      <c r="X10" s="35"/>
      <c r="Y10" s="35"/>
      <c r="Z10" s="35"/>
      <c r="AA10" s="35"/>
      <c r="AB10" s="35"/>
      <c r="AC10" s="35"/>
      <c r="AD10" s="35"/>
      <c r="AE10" s="35"/>
    </row>
    <row r="11" hidden="1" s="2" customFormat="1" ht="16.5" customHeight="1">
      <c r="A11" s="35"/>
      <c r="B11" s="41"/>
      <c r="C11" s="35"/>
      <c r="D11" s="35"/>
      <c r="E11" s="143" t="s">
        <v>1718</v>
      </c>
      <c r="F11" s="35"/>
      <c r="G11" s="35"/>
      <c r="H11" s="35"/>
      <c r="I11" s="35"/>
      <c r="J11" s="35"/>
      <c r="K11" s="35"/>
      <c r="L11" s="142"/>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142"/>
      <c r="S12" s="35"/>
      <c r="T12" s="35"/>
      <c r="U12" s="35"/>
      <c r="V12" s="35"/>
      <c r="W12" s="35"/>
      <c r="X12" s="35"/>
      <c r="Y12" s="35"/>
      <c r="Z12" s="35"/>
      <c r="AA12" s="35"/>
      <c r="AB12" s="35"/>
      <c r="AC12" s="35"/>
      <c r="AD12" s="35"/>
      <c r="AE12" s="35"/>
    </row>
    <row r="13" hidden="1" s="2" customFormat="1" ht="12" customHeight="1">
      <c r="A13" s="35"/>
      <c r="B13" s="41"/>
      <c r="C13" s="35"/>
      <c r="D13" s="140" t="s">
        <v>19</v>
      </c>
      <c r="E13" s="35"/>
      <c r="F13" s="130" t="s">
        <v>20</v>
      </c>
      <c r="G13" s="35"/>
      <c r="H13" s="35"/>
      <c r="I13" s="140" t="s">
        <v>21</v>
      </c>
      <c r="J13" s="130" t="s">
        <v>20</v>
      </c>
      <c r="K13" s="35"/>
      <c r="L13" s="142"/>
      <c r="S13" s="35"/>
      <c r="T13" s="35"/>
      <c r="U13" s="35"/>
      <c r="V13" s="35"/>
      <c r="W13" s="35"/>
      <c r="X13" s="35"/>
      <c r="Y13" s="35"/>
      <c r="Z13" s="35"/>
      <c r="AA13" s="35"/>
      <c r="AB13" s="35"/>
      <c r="AC13" s="35"/>
      <c r="AD13" s="35"/>
      <c r="AE13" s="35"/>
    </row>
    <row r="14" hidden="1" s="2" customFormat="1" ht="12" customHeight="1">
      <c r="A14" s="35"/>
      <c r="B14" s="41"/>
      <c r="C14" s="35"/>
      <c r="D14" s="140" t="s">
        <v>23</v>
      </c>
      <c r="E14" s="35"/>
      <c r="F14" s="130" t="s">
        <v>24</v>
      </c>
      <c r="G14" s="35"/>
      <c r="H14" s="35"/>
      <c r="I14" s="140" t="s">
        <v>25</v>
      </c>
      <c r="J14" s="144" t="str">
        <f>'Rekapitulace stavby'!AN8</f>
        <v>28. 5. 2021</v>
      </c>
      <c r="K14" s="35"/>
      <c r="L14" s="142"/>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142"/>
      <c r="S15" s="35"/>
      <c r="T15" s="35"/>
      <c r="U15" s="35"/>
      <c r="V15" s="35"/>
      <c r="W15" s="35"/>
      <c r="X15" s="35"/>
      <c r="Y15" s="35"/>
      <c r="Z15" s="35"/>
      <c r="AA15" s="35"/>
      <c r="AB15" s="35"/>
      <c r="AC15" s="35"/>
      <c r="AD15" s="35"/>
      <c r="AE15" s="35"/>
    </row>
    <row r="16" hidden="1" s="2" customFormat="1" ht="12" customHeight="1">
      <c r="A16" s="35"/>
      <c r="B16" s="41"/>
      <c r="C16" s="35"/>
      <c r="D16" s="140" t="s">
        <v>29</v>
      </c>
      <c r="E16" s="35"/>
      <c r="F16" s="35"/>
      <c r="G16" s="35"/>
      <c r="H16" s="35"/>
      <c r="I16" s="140" t="s">
        <v>30</v>
      </c>
      <c r="J16" s="130" t="s">
        <v>20</v>
      </c>
      <c r="K16" s="35"/>
      <c r="L16" s="142"/>
      <c r="S16" s="35"/>
      <c r="T16" s="35"/>
      <c r="U16" s="35"/>
      <c r="V16" s="35"/>
      <c r="W16" s="35"/>
      <c r="X16" s="35"/>
      <c r="Y16" s="35"/>
      <c r="Z16" s="35"/>
      <c r="AA16" s="35"/>
      <c r="AB16" s="35"/>
      <c r="AC16" s="35"/>
      <c r="AD16" s="35"/>
      <c r="AE16" s="35"/>
    </row>
    <row r="17" hidden="1" s="2" customFormat="1" ht="18" customHeight="1">
      <c r="A17" s="35"/>
      <c r="B17" s="41"/>
      <c r="C17" s="35"/>
      <c r="D17" s="35"/>
      <c r="E17" s="130" t="s">
        <v>31</v>
      </c>
      <c r="F17" s="35"/>
      <c r="G17" s="35"/>
      <c r="H17" s="35"/>
      <c r="I17" s="140" t="s">
        <v>32</v>
      </c>
      <c r="J17" s="130" t="s">
        <v>20</v>
      </c>
      <c r="K17" s="35"/>
      <c r="L17" s="142"/>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142"/>
      <c r="S18" s="35"/>
      <c r="T18" s="35"/>
      <c r="U18" s="35"/>
      <c r="V18" s="35"/>
      <c r="W18" s="35"/>
      <c r="X18" s="35"/>
      <c r="Y18" s="35"/>
      <c r="Z18" s="35"/>
      <c r="AA18" s="35"/>
      <c r="AB18" s="35"/>
      <c r="AC18" s="35"/>
      <c r="AD18" s="35"/>
      <c r="AE18" s="35"/>
    </row>
    <row r="19" hidden="1" s="2" customFormat="1" ht="12" customHeight="1">
      <c r="A19" s="35"/>
      <c r="B19" s="41"/>
      <c r="C19" s="35"/>
      <c r="D19" s="140" t="s">
        <v>33</v>
      </c>
      <c r="E19" s="35"/>
      <c r="F19" s="35"/>
      <c r="G19" s="35"/>
      <c r="H19" s="35"/>
      <c r="I19" s="140" t="s">
        <v>30</v>
      </c>
      <c r="J19" s="30" t="str">
        <f>'Rekapitulace stavby'!AN13</f>
        <v>Vyplň údaj</v>
      </c>
      <c r="K19" s="35"/>
      <c r="L19" s="142"/>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0" t="s">
        <v>32</v>
      </c>
      <c r="J20" s="30" t="str">
        <f>'Rekapitulace stavby'!AN14</f>
        <v>Vyplň údaj</v>
      </c>
      <c r="K20" s="35"/>
      <c r="L20" s="142"/>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142"/>
      <c r="S21" s="35"/>
      <c r="T21" s="35"/>
      <c r="U21" s="35"/>
      <c r="V21" s="35"/>
      <c r="W21" s="35"/>
      <c r="X21" s="35"/>
      <c r="Y21" s="35"/>
      <c r="Z21" s="35"/>
      <c r="AA21" s="35"/>
      <c r="AB21" s="35"/>
      <c r="AC21" s="35"/>
      <c r="AD21" s="35"/>
      <c r="AE21" s="35"/>
    </row>
    <row r="22" hidden="1" s="2" customFormat="1" ht="12" customHeight="1">
      <c r="A22" s="35"/>
      <c r="B22" s="41"/>
      <c r="C22" s="35"/>
      <c r="D22" s="140" t="s">
        <v>35</v>
      </c>
      <c r="E22" s="35"/>
      <c r="F22" s="35"/>
      <c r="G22" s="35"/>
      <c r="H22" s="35"/>
      <c r="I22" s="140" t="s">
        <v>30</v>
      </c>
      <c r="J22" s="130" t="s">
        <v>20</v>
      </c>
      <c r="K22" s="35"/>
      <c r="L22" s="142"/>
      <c r="S22" s="35"/>
      <c r="T22" s="35"/>
      <c r="U22" s="35"/>
      <c r="V22" s="35"/>
      <c r="W22" s="35"/>
      <c r="X22" s="35"/>
      <c r="Y22" s="35"/>
      <c r="Z22" s="35"/>
      <c r="AA22" s="35"/>
      <c r="AB22" s="35"/>
      <c r="AC22" s="35"/>
      <c r="AD22" s="35"/>
      <c r="AE22" s="35"/>
    </row>
    <row r="23" hidden="1" s="2" customFormat="1" ht="18" customHeight="1">
      <c r="A23" s="35"/>
      <c r="B23" s="41"/>
      <c r="C23" s="35"/>
      <c r="D23" s="35"/>
      <c r="E23" s="130" t="s">
        <v>36</v>
      </c>
      <c r="F23" s="35"/>
      <c r="G23" s="35"/>
      <c r="H23" s="35"/>
      <c r="I23" s="140" t="s">
        <v>32</v>
      </c>
      <c r="J23" s="130" t="s">
        <v>20</v>
      </c>
      <c r="K23" s="35"/>
      <c r="L23" s="142"/>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142"/>
      <c r="S24" s="35"/>
      <c r="T24" s="35"/>
      <c r="U24" s="35"/>
      <c r="V24" s="35"/>
      <c r="W24" s="35"/>
      <c r="X24" s="35"/>
      <c r="Y24" s="35"/>
      <c r="Z24" s="35"/>
      <c r="AA24" s="35"/>
      <c r="AB24" s="35"/>
      <c r="AC24" s="35"/>
      <c r="AD24" s="35"/>
      <c r="AE24" s="35"/>
    </row>
    <row r="25" hidden="1" s="2" customFormat="1" ht="12" customHeight="1">
      <c r="A25" s="35"/>
      <c r="B25" s="41"/>
      <c r="C25" s="35"/>
      <c r="D25" s="140" t="s">
        <v>38</v>
      </c>
      <c r="E25" s="35"/>
      <c r="F25" s="35"/>
      <c r="G25" s="35"/>
      <c r="H25" s="35"/>
      <c r="I25" s="140" t="s">
        <v>30</v>
      </c>
      <c r="J25" s="130" t="s">
        <v>20</v>
      </c>
      <c r="K25" s="35"/>
      <c r="L25" s="142"/>
      <c r="S25" s="35"/>
      <c r="T25" s="35"/>
      <c r="U25" s="35"/>
      <c r="V25" s="35"/>
      <c r="W25" s="35"/>
      <c r="X25" s="35"/>
      <c r="Y25" s="35"/>
      <c r="Z25" s="35"/>
      <c r="AA25" s="35"/>
      <c r="AB25" s="35"/>
      <c r="AC25" s="35"/>
      <c r="AD25" s="35"/>
      <c r="AE25" s="35"/>
    </row>
    <row r="26" hidden="1" s="2" customFormat="1" ht="18" customHeight="1">
      <c r="A26" s="35"/>
      <c r="B26" s="41"/>
      <c r="C26" s="35"/>
      <c r="D26" s="35"/>
      <c r="E26" s="130" t="s">
        <v>39</v>
      </c>
      <c r="F26" s="35"/>
      <c r="G26" s="35"/>
      <c r="H26" s="35"/>
      <c r="I26" s="140" t="s">
        <v>32</v>
      </c>
      <c r="J26" s="130" t="s">
        <v>20</v>
      </c>
      <c r="K26" s="35"/>
      <c r="L26" s="142"/>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142"/>
      <c r="S27" s="35"/>
      <c r="T27" s="35"/>
      <c r="U27" s="35"/>
      <c r="V27" s="35"/>
      <c r="W27" s="35"/>
      <c r="X27" s="35"/>
      <c r="Y27" s="35"/>
      <c r="Z27" s="35"/>
      <c r="AA27" s="35"/>
      <c r="AB27" s="35"/>
      <c r="AC27" s="35"/>
      <c r="AD27" s="35"/>
      <c r="AE27" s="35"/>
    </row>
    <row r="28" hidden="1" s="2" customFormat="1" ht="12" customHeight="1">
      <c r="A28" s="35"/>
      <c r="B28" s="41"/>
      <c r="C28" s="35"/>
      <c r="D28" s="140" t="s">
        <v>40</v>
      </c>
      <c r="E28" s="35"/>
      <c r="F28" s="35"/>
      <c r="G28" s="35"/>
      <c r="H28" s="35"/>
      <c r="I28" s="35"/>
      <c r="J28" s="35"/>
      <c r="K28" s="35"/>
      <c r="L28" s="142"/>
      <c r="S28" s="35"/>
      <c r="T28" s="35"/>
      <c r="U28" s="35"/>
      <c r="V28" s="35"/>
      <c r="W28" s="35"/>
      <c r="X28" s="35"/>
      <c r="Y28" s="35"/>
      <c r="Z28" s="35"/>
      <c r="AA28" s="35"/>
      <c r="AB28" s="35"/>
      <c r="AC28" s="35"/>
      <c r="AD28" s="35"/>
      <c r="AE28" s="35"/>
    </row>
    <row r="29" hidden="1" s="8" customFormat="1" ht="83.25" customHeight="1">
      <c r="A29" s="145"/>
      <c r="B29" s="146"/>
      <c r="C29" s="145"/>
      <c r="D29" s="145"/>
      <c r="E29" s="147" t="s">
        <v>41</v>
      </c>
      <c r="F29" s="147"/>
      <c r="G29" s="147"/>
      <c r="H29" s="147"/>
      <c r="I29" s="145"/>
      <c r="J29" s="145"/>
      <c r="K29" s="145"/>
      <c r="L29" s="148"/>
      <c r="S29" s="145"/>
      <c r="T29" s="145"/>
      <c r="U29" s="145"/>
      <c r="V29" s="145"/>
      <c r="W29" s="145"/>
      <c r="X29" s="145"/>
      <c r="Y29" s="145"/>
      <c r="Z29" s="145"/>
      <c r="AA29" s="145"/>
      <c r="AB29" s="145"/>
      <c r="AC29" s="145"/>
      <c r="AD29" s="145"/>
      <c r="AE29" s="145"/>
    </row>
    <row r="30" hidden="1" s="2" customFormat="1" ht="6.96" customHeight="1">
      <c r="A30" s="35"/>
      <c r="B30" s="41"/>
      <c r="C30" s="35"/>
      <c r="D30" s="35"/>
      <c r="E30" s="35"/>
      <c r="F30" s="35"/>
      <c r="G30" s="35"/>
      <c r="H30" s="35"/>
      <c r="I30" s="35"/>
      <c r="J30" s="35"/>
      <c r="K30" s="35"/>
      <c r="L30" s="142"/>
      <c r="S30" s="35"/>
      <c r="T30" s="35"/>
      <c r="U30" s="35"/>
      <c r="V30" s="35"/>
      <c r="W30" s="35"/>
      <c r="X30" s="35"/>
      <c r="Y30" s="35"/>
      <c r="Z30" s="35"/>
      <c r="AA30" s="35"/>
      <c r="AB30" s="35"/>
      <c r="AC30" s="35"/>
      <c r="AD30" s="35"/>
      <c r="AE30" s="35"/>
    </row>
    <row r="31" hidden="1" s="2" customFormat="1" ht="6.96" customHeight="1">
      <c r="A31" s="35"/>
      <c r="B31" s="41"/>
      <c r="C31" s="35"/>
      <c r="D31" s="149"/>
      <c r="E31" s="149"/>
      <c r="F31" s="149"/>
      <c r="G31" s="149"/>
      <c r="H31" s="149"/>
      <c r="I31" s="149"/>
      <c r="J31" s="149"/>
      <c r="K31" s="149"/>
      <c r="L31" s="142"/>
      <c r="S31" s="35"/>
      <c r="T31" s="35"/>
      <c r="U31" s="35"/>
      <c r="V31" s="35"/>
      <c r="W31" s="35"/>
      <c r="X31" s="35"/>
      <c r="Y31" s="35"/>
      <c r="Z31" s="35"/>
      <c r="AA31" s="35"/>
      <c r="AB31" s="35"/>
      <c r="AC31" s="35"/>
      <c r="AD31" s="35"/>
      <c r="AE31" s="35"/>
    </row>
    <row r="32" hidden="1" s="2" customFormat="1" ht="25.44" customHeight="1">
      <c r="A32" s="35"/>
      <c r="B32" s="41"/>
      <c r="C32" s="35"/>
      <c r="D32" s="150" t="s">
        <v>42</v>
      </c>
      <c r="E32" s="35"/>
      <c r="F32" s="35"/>
      <c r="G32" s="35"/>
      <c r="H32" s="35"/>
      <c r="I32" s="35"/>
      <c r="J32" s="151">
        <f>ROUND(J87, 2)</f>
        <v>0</v>
      </c>
      <c r="K32" s="35"/>
      <c r="L32" s="142"/>
      <c r="S32" s="35"/>
      <c r="T32" s="35"/>
      <c r="U32" s="35"/>
      <c r="V32" s="35"/>
      <c r="W32" s="35"/>
      <c r="X32" s="35"/>
      <c r="Y32" s="35"/>
      <c r="Z32" s="35"/>
      <c r="AA32" s="35"/>
      <c r="AB32" s="35"/>
      <c r="AC32" s="35"/>
      <c r="AD32" s="35"/>
      <c r="AE32" s="35"/>
    </row>
    <row r="33" hidden="1" s="2" customFormat="1" ht="6.96" customHeight="1">
      <c r="A33" s="35"/>
      <c r="B33" s="41"/>
      <c r="C33" s="35"/>
      <c r="D33" s="149"/>
      <c r="E33" s="149"/>
      <c r="F33" s="149"/>
      <c r="G33" s="149"/>
      <c r="H33" s="149"/>
      <c r="I33" s="149"/>
      <c r="J33" s="149"/>
      <c r="K33" s="149"/>
      <c r="L33" s="142"/>
      <c r="S33" s="35"/>
      <c r="T33" s="35"/>
      <c r="U33" s="35"/>
      <c r="V33" s="35"/>
      <c r="W33" s="35"/>
      <c r="X33" s="35"/>
      <c r="Y33" s="35"/>
      <c r="Z33" s="35"/>
      <c r="AA33" s="35"/>
      <c r="AB33" s="35"/>
      <c r="AC33" s="35"/>
      <c r="AD33" s="35"/>
      <c r="AE33" s="35"/>
    </row>
    <row r="34" hidden="1" s="2" customFormat="1" ht="14.4" customHeight="1">
      <c r="A34" s="35"/>
      <c r="B34" s="41"/>
      <c r="C34" s="35"/>
      <c r="D34" s="35"/>
      <c r="E34" s="35"/>
      <c r="F34" s="152" t="s">
        <v>44</v>
      </c>
      <c r="G34" s="35"/>
      <c r="H34" s="35"/>
      <c r="I34" s="152" t="s">
        <v>43</v>
      </c>
      <c r="J34" s="152" t="s">
        <v>45</v>
      </c>
      <c r="K34" s="35"/>
      <c r="L34" s="142"/>
      <c r="S34" s="35"/>
      <c r="T34" s="35"/>
      <c r="U34" s="35"/>
      <c r="V34" s="35"/>
      <c r="W34" s="35"/>
      <c r="X34" s="35"/>
      <c r="Y34" s="35"/>
      <c r="Z34" s="35"/>
      <c r="AA34" s="35"/>
      <c r="AB34" s="35"/>
      <c r="AC34" s="35"/>
      <c r="AD34" s="35"/>
      <c r="AE34" s="35"/>
    </row>
    <row r="35" hidden="1" s="2" customFormat="1" ht="14.4" customHeight="1">
      <c r="A35" s="35"/>
      <c r="B35" s="41"/>
      <c r="C35" s="35"/>
      <c r="D35" s="153" t="s">
        <v>46</v>
      </c>
      <c r="E35" s="140" t="s">
        <v>47</v>
      </c>
      <c r="F35" s="154">
        <f>ROUND((SUM(BE87:BE125)),  2)</f>
        <v>0</v>
      </c>
      <c r="G35" s="35"/>
      <c r="H35" s="35"/>
      <c r="I35" s="155">
        <v>0.20999999999999999</v>
      </c>
      <c r="J35" s="154">
        <f>ROUND(((SUM(BE87:BE125))*I35),  2)</f>
        <v>0</v>
      </c>
      <c r="K35" s="35"/>
      <c r="L35" s="142"/>
      <c r="S35" s="35"/>
      <c r="T35" s="35"/>
      <c r="U35" s="35"/>
      <c r="V35" s="35"/>
      <c r="W35" s="35"/>
      <c r="X35" s="35"/>
      <c r="Y35" s="35"/>
      <c r="Z35" s="35"/>
      <c r="AA35" s="35"/>
      <c r="AB35" s="35"/>
      <c r="AC35" s="35"/>
      <c r="AD35" s="35"/>
      <c r="AE35" s="35"/>
    </row>
    <row r="36" hidden="1" s="2" customFormat="1" ht="14.4" customHeight="1">
      <c r="A36" s="35"/>
      <c r="B36" s="41"/>
      <c r="C36" s="35"/>
      <c r="D36" s="35"/>
      <c r="E36" s="140" t="s">
        <v>48</v>
      </c>
      <c r="F36" s="154">
        <f>ROUND((SUM(BF87:BF125)),  2)</f>
        <v>0</v>
      </c>
      <c r="G36" s="35"/>
      <c r="H36" s="35"/>
      <c r="I36" s="155">
        <v>0.14999999999999999</v>
      </c>
      <c r="J36" s="154">
        <f>ROUND(((SUM(BF87:BF125))*I36),  2)</f>
        <v>0</v>
      </c>
      <c r="K36" s="35"/>
      <c r="L36" s="142"/>
      <c r="S36" s="35"/>
      <c r="T36" s="35"/>
      <c r="U36" s="35"/>
      <c r="V36" s="35"/>
      <c r="W36" s="35"/>
      <c r="X36" s="35"/>
      <c r="Y36" s="35"/>
      <c r="Z36" s="35"/>
      <c r="AA36" s="35"/>
      <c r="AB36" s="35"/>
      <c r="AC36" s="35"/>
      <c r="AD36" s="35"/>
      <c r="AE36" s="35"/>
    </row>
    <row r="37" hidden="1" s="2" customFormat="1" ht="14.4" customHeight="1">
      <c r="A37" s="35"/>
      <c r="B37" s="41"/>
      <c r="C37" s="35"/>
      <c r="D37" s="35"/>
      <c r="E37" s="140" t="s">
        <v>49</v>
      </c>
      <c r="F37" s="154">
        <f>ROUND((SUM(BG87:BG125)),  2)</f>
        <v>0</v>
      </c>
      <c r="G37" s="35"/>
      <c r="H37" s="35"/>
      <c r="I37" s="155">
        <v>0.20999999999999999</v>
      </c>
      <c r="J37" s="154">
        <f>0</f>
        <v>0</v>
      </c>
      <c r="K37" s="35"/>
      <c r="L37" s="142"/>
      <c r="S37" s="35"/>
      <c r="T37" s="35"/>
      <c r="U37" s="35"/>
      <c r="V37" s="35"/>
      <c r="W37" s="35"/>
      <c r="X37" s="35"/>
      <c r="Y37" s="35"/>
      <c r="Z37" s="35"/>
      <c r="AA37" s="35"/>
      <c r="AB37" s="35"/>
      <c r="AC37" s="35"/>
      <c r="AD37" s="35"/>
      <c r="AE37" s="35"/>
    </row>
    <row r="38" hidden="1" s="2" customFormat="1" ht="14.4" customHeight="1">
      <c r="A38" s="35"/>
      <c r="B38" s="41"/>
      <c r="C38" s="35"/>
      <c r="D38" s="35"/>
      <c r="E38" s="140" t="s">
        <v>50</v>
      </c>
      <c r="F38" s="154">
        <f>ROUND((SUM(BH87:BH125)),  2)</f>
        <v>0</v>
      </c>
      <c r="G38" s="35"/>
      <c r="H38" s="35"/>
      <c r="I38" s="155">
        <v>0.14999999999999999</v>
      </c>
      <c r="J38" s="154">
        <f>0</f>
        <v>0</v>
      </c>
      <c r="K38" s="35"/>
      <c r="L38" s="142"/>
      <c r="S38" s="35"/>
      <c r="T38" s="35"/>
      <c r="U38" s="35"/>
      <c r="V38" s="35"/>
      <c r="W38" s="35"/>
      <c r="X38" s="35"/>
      <c r="Y38" s="35"/>
      <c r="Z38" s="35"/>
      <c r="AA38" s="35"/>
      <c r="AB38" s="35"/>
      <c r="AC38" s="35"/>
      <c r="AD38" s="35"/>
      <c r="AE38" s="35"/>
    </row>
    <row r="39" hidden="1" s="2" customFormat="1" ht="14.4" customHeight="1">
      <c r="A39" s="35"/>
      <c r="B39" s="41"/>
      <c r="C39" s="35"/>
      <c r="D39" s="35"/>
      <c r="E39" s="140" t="s">
        <v>51</v>
      </c>
      <c r="F39" s="154">
        <f>ROUND((SUM(BI87:BI125)),  2)</f>
        <v>0</v>
      </c>
      <c r="G39" s="35"/>
      <c r="H39" s="35"/>
      <c r="I39" s="155">
        <v>0</v>
      </c>
      <c r="J39" s="154">
        <f>0</f>
        <v>0</v>
      </c>
      <c r="K39" s="35"/>
      <c r="L39" s="142"/>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142"/>
      <c r="S40" s="35"/>
      <c r="T40" s="35"/>
      <c r="U40" s="35"/>
      <c r="V40" s="35"/>
      <c r="W40" s="35"/>
      <c r="X40" s="35"/>
      <c r="Y40" s="35"/>
      <c r="Z40" s="35"/>
      <c r="AA40" s="35"/>
      <c r="AB40" s="35"/>
      <c r="AC40" s="35"/>
      <c r="AD40" s="35"/>
      <c r="AE40" s="35"/>
    </row>
    <row r="41" hidden="1" s="2" customFormat="1" ht="25.44" customHeight="1">
      <c r="A41" s="35"/>
      <c r="B41" s="41"/>
      <c r="C41" s="156"/>
      <c r="D41" s="157" t="s">
        <v>52</v>
      </c>
      <c r="E41" s="158"/>
      <c r="F41" s="158"/>
      <c r="G41" s="159" t="s">
        <v>53</v>
      </c>
      <c r="H41" s="160" t="s">
        <v>54</v>
      </c>
      <c r="I41" s="158"/>
      <c r="J41" s="161">
        <f>SUM(J32:J39)</f>
        <v>0</v>
      </c>
      <c r="K41" s="162"/>
      <c r="L41" s="142"/>
      <c r="S41" s="35"/>
      <c r="T41" s="35"/>
      <c r="U41" s="35"/>
      <c r="V41" s="35"/>
      <c r="W41" s="35"/>
      <c r="X41" s="35"/>
      <c r="Y41" s="35"/>
      <c r="Z41" s="35"/>
      <c r="AA41" s="35"/>
      <c r="AB41" s="35"/>
      <c r="AC41" s="35"/>
      <c r="AD41" s="35"/>
      <c r="AE41" s="35"/>
    </row>
    <row r="42" hidden="1" s="2" customFormat="1" ht="14.4" customHeight="1">
      <c r="A42" s="35"/>
      <c r="B42" s="163"/>
      <c r="C42" s="164"/>
      <c r="D42" s="164"/>
      <c r="E42" s="164"/>
      <c r="F42" s="164"/>
      <c r="G42" s="164"/>
      <c r="H42" s="164"/>
      <c r="I42" s="164"/>
      <c r="J42" s="164"/>
      <c r="K42" s="164"/>
      <c r="L42" s="142"/>
      <c r="S42" s="35"/>
      <c r="T42" s="35"/>
      <c r="U42" s="35"/>
      <c r="V42" s="35"/>
      <c r="W42" s="35"/>
      <c r="X42" s="35"/>
      <c r="Y42" s="35"/>
      <c r="Z42" s="35"/>
      <c r="AA42" s="35"/>
      <c r="AB42" s="35"/>
      <c r="AC42" s="35"/>
      <c r="AD42" s="35"/>
      <c r="AE42" s="35"/>
    </row>
    <row r="43" hidden="1"/>
    <row r="44" hidden="1"/>
    <row r="45" hidden="1"/>
    <row r="46" s="2" customFormat="1" ht="6.96" customHeight="1">
      <c r="A46" s="35"/>
      <c r="B46" s="165"/>
      <c r="C46" s="166"/>
      <c r="D46" s="166"/>
      <c r="E46" s="166"/>
      <c r="F46" s="166"/>
      <c r="G46" s="166"/>
      <c r="H46" s="166"/>
      <c r="I46" s="166"/>
      <c r="J46" s="166"/>
      <c r="K46" s="166"/>
      <c r="L46" s="142"/>
      <c r="S46" s="35"/>
      <c r="T46" s="35"/>
      <c r="U46" s="35"/>
      <c r="V46" s="35"/>
      <c r="W46" s="35"/>
      <c r="X46" s="35"/>
      <c r="Y46" s="35"/>
      <c r="Z46" s="35"/>
      <c r="AA46" s="35"/>
      <c r="AB46" s="35"/>
      <c r="AC46" s="35"/>
      <c r="AD46" s="35"/>
      <c r="AE46" s="35"/>
    </row>
    <row r="47" s="2" customFormat="1" ht="24.96" customHeight="1">
      <c r="A47" s="35"/>
      <c r="B47" s="36"/>
      <c r="C47" s="20" t="s">
        <v>152</v>
      </c>
      <c r="D47" s="37"/>
      <c r="E47" s="37"/>
      <c r="F47" s="37"/>
      <c r="G47" s="37"/>
      <c r="H47" s="37"/>
      <c r="I47" s="37"/>
      <c r="J47" s="37"/>
      <c r="K47" s="37"/>
      <c r="L47" s="142"/>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2"/>
      <c r="S48" s="35"/>
      <c r="T48" s="35"/>
      <c r="U48" s="35"/>
      <c r="V48" s="35"/>
      <c r="W48" s="35"/>
      <c r="X48" s="35"/>
      <c r="Y48" s="35"/>
      <c r="Z48" s="35"/>
      <c r="AA48" s="35"/>
      <c r="AB48" s="35"/>
      <c r="AC48" s="35"/>
      <c r="AD48" s="35"/>
      <c r="AE48" s="35"/>
    </row>
    <row r="49" s="2" customFormat="1" ht="12" customHeight="1">
      <c r="A49" s="35"/>
      <c r="B49" s="36"/>
      <c r="C49" s="29" t="s">
        <v>17</v>
      </c>
      <c r="D49" s="37"/>
      <c r="E49" s="37"/>
      <c r="F49" s="37"/>
      <c r="G49" s="37"/>
      <c r="H49" s="37"/>
      <c r="I49" s="37"/>
      <c r="J49" s="37"/>
      <c r="K49" s="37"/>
      <c r="L49" s="142"/>
      <c r="S49" s="35"/>
      <c r="T49" s="35"/>
      <c r="U49" s="35"/>
      <c r="V49" s="35"/>
      <c r="W49" s="35"/>
      <c r="X49" s="35"/>
      <c r="Y49" s="35"/>
      <c r="Z49" s="35"/>
      <c r="AA49" s="35"/>
      <c r="AB49" s="35"/>
      <c r="AC49" s="35"/>
      <c r="AD49" s="35"/>
      <c r="AE49" s="35"/>
    </row>
    <row r="50" s="2" customFormat="1" ht="16.5" customHeight="1">
      <c r="A50" s="35"/>
      <c r="B50" s="36"/>
      <c r="C50" s="37"/>
      <c r="D50" s="37"/>
      <c r="E50" s="167" t="str">
        <f>E7</f>
        <v>Oprava SZZ žst. Liteň na trati Zadní Třebáň - Lochovice</v>
      </c>
      <c r="F50" s="29"/>
      <c r="G50" s="29"/>
      <c r="H50" s="29"/>
      <c r="I50" s="37"/>
      <c r="J50" s="37"/>
      <c r="K50" s="37"/>
      <c r="L50" s="142"/>
      <c r="S50" s="35"/>
      <c r="T50" s="35"/>
      <c r="U50" s="35"/>
      <c r="V50" s="35"/>
      <c r="W50" s="35"/>
      <c r="X50" s="35"/>
      <c r="Y50" s="35"/>
      <c r="Z50" s="35"/>
      <c r="AA50" s="35"/>
      <c r="AB50" s="35"/>
      <c r="AC50" s="35"/>
      <c r="AD50" s="35"/>
      <c r="AE50" s="35"/>
    </row>
    <row r="51" s="1" customFormat="1" ht="12" customHeight="1">
      <c r="B51" s="18"/>
      <c r="C51" s="29" t="s">
        <v>148</v>
      </c>
      <c r="D51" s="19"/>
      <c r="E51" s="19"/>
      <c r="F51" s="19"/>
      <c r="G51" s="19"/>
      <c r="H51" s="19"/>
      <c r="I51" s="19"/>
      <c r="J51" s="19"/>
      <c r="K51" s="19"/>
      <c r="L51" s="17"/>
    </row>
    <row r="52" s="2" customFormat="1" ht="16.5" customHeight="1">
      <c r="A52" s="35"/>
      <c r="B52" s="36"/>
      <c r="C52" s="37"/>
      <c r="D52" s="37"/>
      <c r="E52" s="167" t="s">
        <v>1717</v>
      </c>
      <c r="F52" s="37"/>
      <c r="G52" s="37"/>
      <c r="H52" s="37"/>
      <c r="I52" s="37"/>
      <c r="J52" s="37"/>
      <c r="K52" s="37"/>
      <c r="L52" s="142"/>
      <c r="S52" s="35"/>
      <c r="T52" s="35"/>
      <c r="U52" s="35"/>
      <c r="V52" s="35"/>
      <c r="W52" s="35"/>
      <c r="X52" s="35"/>
      <c r="Y52" s="35"/>
      <c r="Z52" s="35"/>
      <c r="AA52" s="35"/>
      <c r="AB52" s="35"/>
      <c r="AC52" s="35"/>
      <c r="AD52" s="35"/>
      <c r="AE52" s="35"/>
    </row>
    <row r="53" s="2" customFormat="1" ht="12" customHeight="1">
      <c r="A53" s="35"/>
      <c r="B53" s="36"/>
      <c r="C53" s="29" t="s">
        <v>150</v>
      </c>
      <c r="D53" s="37"/>
      <c r="E53" s="37"/>
      <c r="F53" s="37"/>
      <c r="G53" s="37"/>
      <c r="H53" s="37"/>
      <c r="I53" s="37"/>
      <c r="J53" s="37"/>
      <c r="K53" s="37"/>
      <c r="L53" s="142"/>
      <c r="S53" s="35"/>
      <c r="T53" s="35"/>
      <c r="U53" s="35"/>
      <c r="V53" s="35"/>
      <c r="W53" s="35"/>
      <c r="X53" s="35"/>
      <c r="Y53" s="35"/>
      <c r="Z53" s="35"/>
      <c r="AA53" s="35"/>
      <c r="AB53" s="35"/>
      <c r="AC53" s="35"/>
      <c r="AD53" s="35"/>
      <c r="AE53" s="35"/>
    </row>
    <row r="54" s="2" customFormat="1" ht="16.5" customHeight="1">
      <c r="A54" s="35"/>
      <c r="B54" s="36"/>
      <c r="C54" s="37"/>
      <c r="D54" s="37"/>
      <c r="E54" s="66" t="str">
        <f>E11</f>
        <v>01.1 - Přípojka NN - technologická část</v>
      </c>
      <c r="F54" s="37"/>
      <c r="G54" s="37"/>
      <c r="H54" s="37"/>
      <c r="I54" s="37"/>
      <c r="J54" s="37"/>
      <c r="K54" s="37"/>
      <c r="L54" s="142"/>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2"/>
      <c r="S55" s="35"/>
      <c r="T55" s="35"/>
      <c r="U55" s="35"/>
      <c r="V55" s="35"/>
      <c r="W55" s="35"/>
      <c r="X55" s="35"/>
      <c r="Y55" s="35"/>
      <c r="Z55" s="35"/>
      <c r="AA55" s="35"/>
      <c r="AB55" s="35"/>
      <c r="AC55" s="35"/>
      <c r="AD55" s="35"/>
      <c r="AE55" s="35"/>
    </row>
    <row r="56" s="2" customFormat="1" ht="12" customHeight="1">
      <c r="A56" s="35"/>
      <c r="B56" s="36"/>
      <c r="C56" s="29" t="s">
        <v>23</v>
      </c>
      <c r="D56" s="37"/>
      <c r="E56" s="37"/>
      <c r="F56" s="24" t="str">
        <f>F14</f>
        <v>Liteň</v>
      </c>
      <c r="G56" s="37"/>
      <c r="H56" s="37"/>
      <c r="I56" s="29" t="s">
        <v>25</v>
      </c>
      <c r="J56" s="69" t="str">
        <f>IF(J14="","",J14)</f>
        <v>28. 5. 2021</v>
      </c>
      <c r="K56" s="37"/>
      <c r="L56" s="142"/>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2"/>
      <c r="S57" s="35"/>
      <c r="T57" s="35"/>
      <c r="U57" s="35"/>
      <c r="V57" s="35"/>
      <c r="W57" s="35"/>
      <c r="X57" s="35"/>
      <c r="Y57" s="35"/>
      <c r="Z57" s="35"/>
      <c r="AA57" s="35"/>
      <c r="AB57" s="35"/>
      <c r="AC57" s="35"/>
      <c r="AD57" s="35"/>
      <c r="AE57" s="35"/>
    </row>
    <row r="58" s="2" customFormat="1" ht="15.15" customHeight="1">
      <c r="A58" s="35"/>
      <c r="B58" s="36"/>
      <c r="C58" s="29" t="s">
        <v>29</v>
      </c>
      <c r="D58" s="37"/>
      <c r="E58" s="37"/>
      <c r="F58" s="24" t="str">
        <f>E17</f>
        <v>Jiří Kejkula</v>
      </c>
      <c r="G58" s="37"/>
      <c r="H58" s="37"/>
      <c r="I58" s="29" t="s">
        <v>35</v>
      </c>
      <c r="J58" s="33" t="str">
        <f>E23</f>
        <v>První SaZ Plzeň a.s.</v>
      </c>
      <c r="K58" s="37"/>
      <c r="L58" s="142"/>
      <c r="S58" s="35"/>
      <c r="T58" s="35"/>
      <c r="U58" s="35"/>
      <c r="V58" s="35"/>
      <c r="W58" s="35"/>
      <c r="X58" s="35"/>
      <c r="Y58" s="35"/>
      <c r="Z58" s="35"/>
      <c r="AA58" s="35"/>
      <c r="AB58" s="35"/>
      <c r="AC58" s="35"/>
      <c r="AD58" s="35"/>
      <c r="AE58" s="35"/>
    </row>
    <row r="59" s="2" customFormat="1" ht="15.15" customHeight="1">
      <c r="A59" s="35"/>
      <c r="B59" s="36"/>
      <c r="C59" s="29" t="s">
        <v>33</v>
      </c>
      <c r="D59" s="37"/>
      <c r="E59" s="37"/>
      <c r="F59" s="24" t="str">
        <f>IF(E20="","",E20)</f>
        <v>Vyplň údaj</v>
      </c>
      <c r="G59" s="37"/>
      <c r="H59" s="37"/>
      <c r="I59" s="29" t="s">
        <v>38</v>
      </c>
      <c r="J59" s="33" t="str">
        <f>E26</f>
        <v xml:space="preserve"> Zdeněk Hron</v>
      </c>
      <c r="K59" s="37"/>
      <c r="L59" s="142"/>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2"/>
      <c r="S60" s="35"/>
      <c r="T60" s="35"/>
      <c r="U60" s="35"/>
      <c r="V60" s="35"/>
      <c r="W60" s="35"/>
      <c r="X60" s="35"/>
      <c r="Y60" s="35"/>
      <c r="Z60" s="35"/>
      <c r="AA60" s="35"/>
      <c r="AB60" s="35"/>
      <c r="AC60" s="35"/>
      <c r="AD60" s="35"/>
      <c r="AE60" s="35"/>
    </row>
    <row r="61" s="2" customFormat="1" ht="29.28" customHeight="1">
      <c r="A61" s="35"/>
      <c r="B61" s="36"/>
      <c r="C61" s="168" t="s">
        <v>153</v>
      </c>
      <c r="D61" s="169"/>
      <c r="E61" s="169"/>
      <c r="F61" s="169"/>
      <c r="G61" s="169"/>
      <c r="H61" s="169"/>
      <c r="I61" s="169"/>
      <c r="J61" s="170" t="s">
        <v>154</v>
      </c>
      <c r="K61" s="169"/>
      <c r="L61" s="142"/>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2"/>
      <c r="S62" s="35"/>
      <c r="T62" s="35"/>
      <c r="U62" s="35"/>
      <c r="V62" s="35"/>
      <c r="W62" s="35"/>
      <c r="X62" s="35"/>
      <c r="Y62" s="35"/>
      <c r="Z62" s="35"/>
      <c r="AA62" s="35"/>
      <c r="AB62" s="35"/>
      <c r="AC62" s="35"/>
      <c r="AD62" s="35"/>
      <c r="AE62" s="35"/>
    </row>
    <row r="63" s="2" customFormat="1" ht="22.8" customHeight="1">
      <c r="A63" s="35"/>
      <c r="B63" s="36"/>
      <c r="C63" s="171" t="s">
        <v>74</v>
      </c>
      <c r="D63" s="37"/>
      <c r="E63" s="37"/>
      <c r="F63" s="37"/>
      <c r="G63" s="37"/>
      <c r="H63" s="37"/>
      <c r="I63" s="37"/>
      <c r="J63" s="99">
        <f>J87</f>
        <v>0</v>
      </c>
      <c r="K63" s="37"/>
      <c r="L63" s="142"/>
      <c r="S63" s="35"/>
      <c r="T63" s="35"/>
      <c r="U63" s="35"/>
      <c r="V63" s="35"/>
      <c r="W63" s="35"/>
      <c r="X63" s="35"/>
      <c r="Y63" s="35"/>
      <c r="Z63" s="35"/>
      <c r="AA63" s="35"/>
      <c r="AB63" s="35"/>
      <c r="AC63" s="35"/>
      <c r="AD63" s="35"/>
      <c r="AE63" s="35"/>
      <c r="AU63" s="14" t="s">
        <v>155</v>
      </c>
    </row>
    <row r="64" s="9" customFormat="1" ht="24.96" customHeight="1">
      <c r="A64" s="9"/>
      <c r="B64" s="172"/>
      <c r="C64" s="173"/>
      <c r="D64" s="174" t="s">
        <v>1719</v>
      </c>
      <c r="E64" s="175"/>
      <c r="F64" s="175"/>
      <c r="G64" s="175"/>
      <c r="H64" s="175"/>
      <c r="I64" s="175"/>
      <c r="J64" s="176">
        <f>J88</f>
        <v>0</v>
      </c>
      <c r="K64" s="173"/>
      <c r="L64" s="177"/>
      <c r="S64" s="9"/>
      <c r="T64" s="9"/>
      <c r="U64" s="9"/>
      <c r="V64" s="9"/>
      <c r="W64" s="9"/>
      <c r="X64" s="9"/>
      <c r="Y64" s="9"/>
      <c r="Z64" s="9"/>
      <c r="AA64" s="9"/>
      <c r="AB64" s="9"/>
      <c r="AC64" s="9"/>
      <c r="AD64" s="9"/>
      <c r="AE64" s="9"/>
    </row>
    <row r="65" s="9" customFormat="1" ht="24.96" customHeight="1">
      <c r="A65" s="9"/>
      <c r="B65" s="172"/>
      <c r="C65" s="173"/>
      <c r="D65" s="174" t="s">
        <v>1720</v>
      </c>
      <c r="E65" s="175"/>
      <c r="F65" s="175"/>
      <c r="G65" s="175"/>
      <c r="H65" s="175"/>
      <c r="I65" s="175"/>
      <c r="J65" s="176">
        <f>J120</f>
        <v>0</v>
      </c>
      <c r="K65" s="173"/>
      <c r="L65" s="177"/>
      <c r="S65" s="9"/>
      <c r="T65" s="9"/>
      <c r="U65" s="9"/>
      <c r="V65" s="9"/>
      <c r="W65" s="9"/>
      <c r="X65" s="9"/>
      <c r="Y65" s="9"/>
      <c r="Z65" s="9"/>
      <c r="AA65" s="9"/>
      <c r="AB65" s="9"/>
      <c r="AC65" s="9"/>
      <c r="AD65" s="9"/>
      <c r="AE65" s="9"/>
    </row>
    <row r="66" s="2" customFormat="1" ht="21.84" customHeight="1">
      <c r="A66" s="35"/>
      <c r="B66" s="36"/>
      <c r="C66" s="37"/>
      <c r="D66" s="37"/>
      <c r="E66" s="37"/>
      <c r="F66" s="37"/>
      <c r="G66" s="37"/>
      <c r="H66" s="37"/>
      <c r="I66" s="37"/>
      <c r="J66" s="37"/>
      <c r="K66" s="37"/>
      <c r="L66" s="142"/>
      <c r="S66" s="35"/>
      <c r="T66" s="35"/>
      <c r="U66" s="35"/>
      <c r="V66" s="35"/>
      <c r="W66" s="35"/>
      <c r="X66" s="35"/>
      <c r="Y66" s="35"/>
      <c r="Z66" s="35"/>
      <c r="AA66" s="35"/>
      <c r="AB66" s="35"/>
      <c r="AC66" s="35"/>
      <c r="AD66" s="35"/>
      <c r="AE66" s="35"/>
    </row>
    <row r="67" s="2" customFormat="1" ht="6.96" customHeight="1">
      <c r="A67" s="35"/>
      <c r="B67" s="56"/>
      <c r="C67" s="57"/>
      <c r="D67" s="57"/>
      <c r="E67" s="57"/>
      <c r="F67" s="57"/>
      <c r="G67" s="57"/>
      <c r="H67" s="57"/>
      <c r="I67" s="57"/>
      <c r="J67" s="57"/>
      <c r="K67" s="57"/>
      <c r="L67" s="142"/>
      <c r="S67" s="35"/>
      <c r="T67" s="35"/>
      <c r="U67" s="35"/>
      <c r="V67" s="35"/>
      <c r="W67" s="35"/>
      <c r="X67" s="35"/>
      <c r="Y67" s="35"/>
      <c r="Z67" s="35"/>
      <c r="AA67" s="35"/>
      <c r="AB67" s="35"/>
      <c r="AC67" s="35"/>
      <c r="AD67" s="35"/>
      <c r="AE67" s="35"/>
    </row>
    <row r="71" s="2" customFormat="1" ht="6.96" customHeight="1">
      <c r="A71" s="35"/>
      <c r="B71" s="58"/>
      <c r="C71" s="59"/>
      <c r="D71" s="59"/>
      <c r="E71" s="59"/>
      <c r="F71" s="59"/>
      <c r="G71" s="59"/>
      <c r="H71" s="59"/>
      <c r="I71" s="59"/>
      <c r="J71" s="59"/>
      <c r="K71" s="59"/>
      <c r="L71" s="142"/>
      <c r="S71" s="35"/>
      <c r="T71" s="35"/>
      <c r="U71" s="35"/>
      <c r="V71" s="35"/>
      <c r="W71" s="35"/>
      <c r="X71" s="35"/>
      <c r="Y71" s="35"/>
      <c r="Z71" s="35"/>
      <c r="AA71" s="35"/>
      <c r="AB71" s="35"/>
      <c r="AC71" s="35"/>
      <c r="AD71" s="35"/>
      <c r="AE71" s="35"/>
    </row>
    <row r="72" s="2" customFormat="1" ht="24.96" customHeight="1">
      <c r="A72" s="35"/>
      <c r="B72" s="36"/>
      <c r="C72" s="20" t="s">
        <v>158</v>
      </c>
      <c r="D72" s="37"/>
      <c r="E72" s="37"/>
      <c r="F72" s="37"/>
      <c r="G72" s="37"/>
      <c r="H72" s="37"/>
      <c r="I72" s="37"/>
      <c r="J72" s="37"/>
      <c r="K72" s="37"/>
      <c r="L72" s="142"/>
      <c r="S72" s="35"/>
      <c r="T72" s="35"/>
      <c r="U72" s="35"/>
      <c r="V72" s="35"/>
      <c r="W72" s="35"/>
      <c r="X72" s="35"/>
      <c r="Y72" s="35"/>
      <c r="Z72" s="35"/>
      <c r="AA72" s="35"/>
      <c r="AB72" s="35"/>
      <c r="AC72" s="35"/>
      <c r="AD72" s="35"/>
      <c r="AE72" s="35"/>
    </row>
    <row r="73" s="2" customFormat="1" ht="6.96" customHeight="1">
      <c r="A73" s="35"/>
      <c r="B73" s="36"/>
      <c r="C73" s="37"/>
      <c r="D73" s="37"/>
      <c r="E73" s="37"/>
      <c r="F73" s="37"/>
      <c r="G73" s="37"/>
      <c r="H73" s="37"/>
      <c r="I73" s="37"/>
      <c r="J73" s="37"/>
      <c r="K73" s="37"/>
      <c r="L73" s="142"/>
      <c r="S73" s="35"/>
      <c r="T73" s="35"/>
      <c r="U73" s="35"/>
      <c r="V73" s="35"/>
      <c r="W73" s="35"/>
      <c r="X73" s="35"/>
      <c r="Y73" s="35"/>
      <c r="Z73" s="35"/>
      <c r="AA73" s="35"/>
      <c r="AB73" s="35"/>
      <c r="AC73" s="35"/>
      <c r="AD73" s="35"/>
      <c r="AE73" s="35"/>
    </row>
    <row r="74" s="2" customFormat="1" ht="12" customHeight="1">
      <c r="A74" s="35"/>
      <c r="B74" s="36"/>
      <c r="C74" s="29" t="s">
        <v>17</v>
      </c>
      <c r="D74" s="37"/>
      <c r="E74" s="37"/>
      <c r="F74" s="37"/>
      <c r="G74" s="37"/>
      <c r="H74" s="37"/>
      <c r="I74" s="37"/>
      <c r="J74" s="37"/>
      <c r="K74" s="37"/>
      <c r="L74" s="142"/>
      <c r="S74" s="35"/>
      <c r="T74" s="35"/>
      <c r="U74" s="35"/>
      <c r="V74" s="35"/>
      <c r="W74" s="35"/>
      <c r="X74" s="35"/>
      <c r="Y74" s="35"/>
      <c r="Z74" s="35"/>
      <c r="AA74" s="35"/>
      <c r="AB74" s="35"/>
      <c r="AC74" s="35"/>
      <c r="AD74" s="35"/>
      <c r="AE74" s="35"/>
    </row>
    <row r="75" s="2" customFormat="1" ht="16.5" customHeight="1">
      <c r="A75" s="35"/>
      <c r="B75" s="36"/>
      <c r="C75" s="37"/>
      <c r="D75" s="37"/>
      <c r="E75" s="167" t="str">
        <f>E7</f>
        <v>Oprava SZZ žst. Liteň na trati Zadní Třebáň - Lochovice</v>
      </c>
      <c r="F75" s="29"/>
      <c r="G75" s="29"/>
      <c r="H75" s="29"/>
      <c r="I75" s="37"/>
      <c r="J75" s="37"/>
      <c r="K75" s="37"/>
      <c r="L75" s="142"/>
      <c r="S75" s="35"/>
      <c r="T75" s="35"/>
      <c r="U75" s="35"/>
      <c r="V75" s="35"/>
      <c r="W75" s="35"/>
      <c r="X75" s="35"/>
      <c r="Y75" s="35"/>
      <c r="Z75" s="35"/>
      <c r="AA75" s="35"/>
      <c r="AB75" s="35"/>
      <c r="AC75" s="35"/>
      <c r="AD75" s="35"/>
      <c r="AE75" s="35"/>
    </row>
    <row r="76" s="1" customFormat="1" ht="12" customHeight="1">
      <c r="B76" s="18"/>
      <c r="C76" s="29" t="s">
        <v>148</v>
      </c>
      <c r="D76" s="19"/>
      <c r="E76" s="19"/>
      <c r="F76" s="19"/>
      <c r="G76" s="19"/>
      <c r="H76" s="19"/>
      <c r="I76" s="19"/>
      <c r="J76" s="19"/>
      <c r="K76" s="19"/>
      <c r="L76" s="17"/>
    </row>
    <row r="77" s="2" customFormat="1" ht="16.5" customHeight="1">
      <c r="A77" s="35"/>
      <c r="B77" s="36"/>
      <c r="C77" s="37"/>
      <c r="D77" s="37"/>
      <c r="E77" s="167" t="s">
        <v>1717</v>
      </c>
      <c r="F77" s="37"/>
      <c r="G77" s="37"/>
      <c r="H77" s="37"/>
      <c r="I77" s="37"/>
      <c r="J77" s="37"/>
      <c r="K77" s="37"/>
      <c r="L77" s="142"/>
      <c r="S77" s="35"/>
      <c r="T77" s="35"/>
      <c r="U77" s="35"/>
      <c r="V77" s="35"/>
      <c r="W77" s="35"/>
      <c r="X77" s="35"/>
      <c r="Y77" s="35"/>
      <c r="Z77" s="35"/>
      <c r="AA77" s="35"/>
      <c r="AB77" s="35"/>
      <c r="AC77" s="35"/>
      <c r="AD77" s="35"/>
      <c r="AE77" s="35"/>
    </row>
    <row r="78" s="2" customFormat="1" ht="12" customHeight="1">
      <c r="A78" s="35"/>
      <c r="B78" s="36"/>
      <c r="C78" s="29" t="s">
        <v>150</v>
      </c>
      <c r="D78" s="37"/>
      <c r="E78" s="37"/>
      <c r="F78" s="37"/>
      <c r="G78" s="37"/>
      <c r="H78" s="37"/>
      <c r="I78" s="37"/>
      <c r="J78" s="37"/>
      <c r="K78" s="37"/>
      <c r="L78" s="142"/>
      <c r="S78" s="35"/>
      <c r="T78" s="35"/>
      <c r="U78" s="35"/>
      <c r="V78" s="35"/>
      <c r="W78" s="35"/>
      <c r="X78" s="35"/>
      <c r="Y78" s="35"/>
      <c r="Z78" s="35"/>
      <c r="AA78" s="35"/>
      <c r="AB78" s="35"/>
      <c r="AC78" s="35"/>
      <c r="AD78" s="35"/>
      <c r="AE78" s="35"/>
    </row>
    <row r="79" s="2" customFormat="1" ht="16.5" customHeight="1">
      <c r="A79" s="35"/>
      <c r="B79" s="36"/>
      <c r="C79" s="37"/>
      <c r="D79" s="37"/>
      <c r="E79" s="66" t="str">
        <f>E11</f>
        <v>01.1 - Přípojka NN - technologická část</v>
      </c>
      <c r="F79" s="37"/>
      <c r="G79" s="37"/>
      <c r="H79" s="37"/>
      <c r="I79" s="37"/>
      <c r="J79" s="37"/>
      <c r="K79" s="37"/>
      <c r="L79" s="142"/>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2"/>
      <c r="S80" s="35"/>
      <c r="T80" s="35"/>
      <c r="U80" s="35"/>
      <c r="V80" s="35"/>
      <c r="W80" s="35"/>
      <c r="X80" s="35"/>
      <c r="Y80" s="35"/>
      <c r="Z80" s="35"/>
      <c r="AA80" s="35"/>
      <c r="AB80" s="35"/>
      <c r="AC80" s="35"/>
      <c r="AD80" s="35"/>
      <c r="AE80" s="35"/>
    </row>
    <row r="81" s="2" customFormat="1" ht="12" customHeight="1">
      <c r="A81" s="35"/>
      <c r="B81" s="36"/>
      <c r="C81" s="29" t="s">
        <v>23</v>
      </c>
      <c r="D81" s="37"/>
      <c r="E81" s="37"/>
      <c r="F81" s="24" t="str">
        <f>F14</f>
        <v>Liteň</v>
      </c>
      <c r="G81" s="37"/>
      <c r="H81" s="37"/>
      <c r="I81" s="29" t="s">
        <v>25</v>
      </c>
      <c r="J81" s="69" t="str">
        <f>IF(J14="","",J14)</f>
        <v>28. 5. 2021</v>
      </c>
      <c r="K81" s="37"/>
      <c r="L81" s="142"/>
      <c r="S81" s="35"/>
      <c r="T81" s="35"/>
      <c r="U81" s="35"/>
      <c r="V81" s="35"/>
      <c r="W81" s="35"/>
      <c r="X81" s="35"/>
      <c r="Y81" s="35"/>
      <c r="Z81" s="35"/>
      <c r="AA81" s="35"/>
      <c r="AB81" s="35"/>
      <c r="AC81" s="35"/>
      <c r="AD81" s="35"/>
      <c r="AE81" s="35"/>
    </row>
    <row r="82" s="2" customFormat="1" ht="6.96" customHeight="1">
      <c r="A82" s="35"/>
      <c r="B82" s="36"/>
      <c r="C82" s="37"/>
      <c r="D82" s="37"/>
      <c r="E82" s="37"/>
      <c r="F82" s="37"/>
      <c r="G82" s="37"/>
      <c r="H82" s="37"/>
      <c r="I82" s="37"/>
      <c r="J82" s="37"/>
      <c r="K82" s="37"/>
      <c r="L82" s="142"/>
      <c r="S82" s="35"/>
      <c r="T82" s="35"/>
      <c r="U82" s="35"/>
      <c r="V82" s="35"/>
      <c r="W82" s="35"/>
      <c r="X82" s="35"/>
      <c r="Y82" s="35"/>
      <c r="Z82" s="35"/>
      <c r="AA82" s="35"/>
      <c r="AB82" s="35"/>
      <c r="AC82" s="35"/>
      <c r="AD82" s="35"/>
      <c r="AE82" s="35"/>
    </row>
    <row r="83" s="2" customFormat="1" ht="15.15" customHeight="1">
      <c r="A83" s="35"/>
      <c r="B83" s="36"/>
      <c r="C83" s="29" t="s">
        <v>29</v>
      </c>
      <c r="D83" s="37"/>
      <c r="E83" s="37"/>
      <c r="F83" s="24" t="str">
        <f>E17</f>
        <v>Jiří Kejkula</v>
      </c>
      <c r="G83" s="37"/>
      <c r="H83" s="37"/>
      <c r="I83" s="29" t="s">
        <v>35</v>
      </c>
      <c r="J83" s="33" t="str">
        <f>E23</f>
        <v>První SaZ Plzeň a.s.</v>
      </c>
      <c r="K83" s="37"/>
      <c r="L83" s="142"/>
      <c r="S83" s="35"/>
      <c r="T83" s="35"/>
      <c r="U83" s="35"/>
      <c r="V83" s="35"/>
      <c r="W83" s="35"/>
      <c r="X83" s="35"/>
      <c r="Y83" s="35"/>
      <c r="Z83" s="35"/>
      <c r="AA83" s="35"/>
      <c r="AB83" s="35"/>
      <c r="AC83" s="35"/>
      <c r="AD83" s="35"/>
      <c r="AE83" s="35"/>
    </row>
    <row r="84" s="2" customFormat="1" ht="15.15" customHeight="1">
      <c r="A84" s="35"/>
      <c r="B84" s="36"/>
      <c r="C84" s="29" t="s">
        <v>33</v>
      </c>
      <c r="D84" s="37"/>
      <c r="E84" s="37"/>
      <c r="F84" s="24" t="str">
        <f>IF(E20="","",E20)</f>
        <v>Vyplň údaj</v>
      </c>
      <c r="G84" s="37"/>
      <c r="H84" s="37"/>
      <c r="I84" s="29" t="s">
        <v>38</v>
      </c>
      <c r="J84" s="33" t="str">
        <f>E26</f>
        <v xml:space="preserve"> Zdeněk Hron</v>
      </c>
      <c r="K84" s="37"/>
      <c r="L84" s="142"/>
      <c r="S84" s="35"/>
      <c r="T84" s="35"/>
      <c r="U84" s="35"/>
      <c r="V84" s="35"/>
      <c r="W84" s="35"/>
      <c r="X84" s="35"/>
      <c r="Y84" s="35"/>
      <c r="Z84" s="35"/>
      <c r="AA84" s="35"/>
      <c r="AB84" s="35"/>
      <c r="AC84" s="35"/>
      <c r="AD84" s="35"/>
      <c r="AE84" s="35"/>
    </row>
    <row r="85" s="2" customFormat="1" ht="10.32" customHeight="1">
      <c r="A85" s="35"/>
      <c r="B85" s="36"/>
      <c r="C85" s="37"/>
      <c r="D85" s="37"/>
      <c r="E85" s="37"/>
      <c r="F85" s="37"/>
      <c r="G85" s="37"/>
      <c r="H85" s="37"/>
      <c r="I85" s="37"/>
      <c r="J85" s="37"/>
      <c r="K85" s="37"/>
      <c r="L85" s="142"/>
      <c r="S85" s="35"/>
      <c r="T85" s="35"/>
      <c r="U85" s="35"/>
      <c r="V85" s="35"/>
      <c r="W85" s="35"/>
      <c r="X85" s="35"/>
      <c r="Y85" s="35"/>
      <c r="Z85" s="35"/>
      <c r="AA85" s="35"/>
      <c r="AB85" s="35"/>
      <c r="AC85" s="35"/>
      <c r="AD85" s="35"/>
      <c r="AE85" s="35"/>
    </row>
    <row r="86" s="10" customFormat="1" ht="29.28" customHeight="1">
      <c r="A86" s="178"/>
      <c r="B86" s="179"/>
      <c r="C86" s="180" t="s">
        <v>159</v>
      </c>
      <c r="D86" s="181" t="s">
        <v>61</v>
      </c>
      <c r="E86" s="181" t="s">
        <v>57</v>
      </c>
      <c r="F86" s="181" t="s">
        <v>58</v>
      </c>
      <c r="G86" s="181" t="s">
        <v>160</v>
      </c>
      <c r="H86" s="181" t="s">
        <v>161</v>
      </c>
      <c r="I86" s="181" t="s">
        <v>162</v>
      </c>
      <c r="J86" s="182" t="s">
        <v>154</v>
      </c>
      <c r="K86" s="183" t="s">
        <v>163</v>
      </c>
      <c r="L86" s="184"/>
      <c r="M86" s="89" t="s">
        <v>20</v>
      </c>
      <c r="N86" s="90" t="s">
        <v>46</v>
      </c>
      <c r="O86" s="90" t="s">
        <v>164</v>
      </c>
      <c r="P86" s="90" t="s">
        <v>165</v>
      </c>
      <c r="Q86" s="90" t="s">
        <v>166</v>
      </c>
      <c r="R86" s="90" t="s">
        <v>167</v>
      </c>
      <c r="S86" s="90" t="s">
        <v>168</v>
      </c>
      <c r="T86" s="91" t="s">
        <v>169</v>
      </c>
      <c r="U86" s="178"/>
      <c r="V86" s="178"/>
      <c r="W86" s="178"/>
      <c r="X86" s="178"/>
      <c r="Y86" s="178"/>
      <c r="Z86" s="178"/>
      <c r="AA86" s="178"/>
      <c r="AB86" s="178"/>
      <c r="AC86" s="178"/>
      <c r="AD86" s="178"/>
      <c r="AE86" s="178"/>
    </row>
    <row r="87" s="2" customFormat="1" ht="22.8" customHeight="1">
      <c r="A87" s="35"/>
      <c r="B87" s="36"/>
      <c r="C87" s="96" t="s">
        <v>170</v>
      </c>
      <c r="D87" s="37"/>
      <c r="E87" s="37"/>
      <c r="F87" s="37"/>
      <c r="G87" s="37"/>
      <c r="H87" s="37"/>
      <c r="I87" s="37"/>
      <c r="J87" s="185">
        <f>BK87</f>
        <v>0</v>
      </c>
      <c r="K87" s="37"/>
      <c r="L87" s="41"/>
      <c r="M87" s="92"/>
      <c r="N87" s="186"/>
      <c r="O87" s="93"/>
      <c r="P87" s="187">
        <f>P88+P120</f>
        <v>0</v>
      </c>
      <c r="Q87" s="93"/>
      <c r="R87" s="187">
        <f>R88+R120</f>
        <v>0</v>
      </c>
      <c r="S87" s="93"/>
      <c r="T87" s="188">
        <f>T88+T120</f>
        <v>0</v>
      </c>
      <c r="U87" s="35"/>
      <c r="V87" s="35"/>
      <c r="W87" s="35"/>
      <c r="X87" s="35"/>
      <c r="Y87" s="35"/>
      <c r="Z87" s="35"/>
      <c r="AA87" s="35"/>
      <c r="AB87" s="35"/>
      <c r="AC87" s="35"/>
      <c r="AD87" s="35"/>
      <c r="AE87" s="35"/>
      <c r="AT87" s="14" t="s">
        <v>75</v>
      </c>
      <c r="AU87" s="14" t="s">
        <v>155</v>
      </c>
      <c r="BK87" s="189">
        <f>BK88+BK120</f>
        <v>0</v>
      </c>
    </row>
    <row r="88" s="11" customFormat="1" ht="25.92" customHeight="1">
      <c r="A88" s="11"/>
      <c r="B88" s="190"/>
      <c r="C88" s="191"/>
      <c r="D88" s="192" t="s">
        <v>75</v>
      </c>
      <c r="E88" s="193" t="s">
        <v>1721</v>
      </c>
      <c r="F88" s="193" t="s">
        <v>1722</v>
      </c>
      <c r="G88" s="191"/>
      <c r="H88" s="191"/>
      <c r="I88" s="194"/>
      <c r="J88" s="195">
        <f>BK88</f>
        <v>0</v>
      </c>
      <c r="K88" s="191"/>
      <c r="L88" s="196"/>
      <c r="M88" s="197"/>
      <c r="N88" s="198"/>
      <c r="O88" s="198"/>
      <c r="P88" s="199">
        <f>SUM(P89:P119)</f>
        <v>0</v>
      </c>
      <c r="Q88" s="198"/>
      <c r="R88" s="199">
        <f>SUM(R89:R119)</f>
        <v>0</v>
      </c>
      <c r="S88" s="198"/>
      <c r="T88" s="200">
        <f>SUM(T89:T119)</f>
        <v>0</v>
      </c>
      <c r="U88" s="11"/>
      <c r="V88" s="11"/>
      <c r="W88" s="11"/>
      <c r="X88" s="11"/>
      <c r="Y88" s="11"/>
      <c r="Z88" s="11"/>
      <c r="AA88" s="11"/>
      <c r="AB88" s="11"/>
      <c r="AC88" s="11"/>
      <c r="AD88" s="11"/>
      <c r="AE88" s="11"/>
      <c r="AR88" s="201" t="s">
        <v>84</v>
      </c>
      <c r="AT88" s="202" t="s">
        <v>75</v>
      </c>
      <c r="AU88" s="202" t="s">
        <v>76</v>
      </c>
      <c r="AY88" s="201" t="s">
        <v>172</v>
      </c>
      <c r="BK88" s="203">
        <f>SUM(BK89:BK119)</f>
        <v>0</v>
      </c>
    </row>
    <row r="89" s="2" customFormat="1" ht="33" customHeight="1">
      <c r="A89" s="35"/>
      <c r="B89" s="36"/>
      <c r="C89" s="218" t="s">
        <v>22</v>
      </c>
      <c r="D89" s="218" t="s">
        <v>202</v>
      </c>
      <c r="E89" s="219" t="s">
        <v>1723</v>
      </c>
      <c r="F89" s="220" t="s">
        <v>1724</v>
      </c>
      <c r="G89" s="221" t="s">
        <v>176</v>
      </c>
      <c r="H89" s="222">
        <v>50</v>
      </c>
      <c r="I89" s="223"/>
      <c r="J89" s="224">
        <f>ROUND(I89*H89,2)</f>
        <v>0</v>
      </c>
      <c r="K89" s="225"/>
      <c r="L89" s="226"/>
      <c r="M89" s="227" t="s">
        <v>20</v>
      </c>
      <c r="N89" s="228" t="s">
        <v>47</v>
      </c>
      <c r="O89" s="81"/>
      <c r="P89" s="214">
        <f>O89*H89</f>
        <v>0</v>
      </c>
      <c r="Q89" s="214">
        <v>0</v>
      </c>
      <c r="R89" s="214">
        <f>Q89*H89</f>
        <v>0</v>
      </c>
      <c r="S89" s="214">
        <v>0</v>
      </c>
      <c r="T89" s="215">
        <f>S89*H89</f>
        <v>0</v>
      </c>
      <c r="U89" s="35"/>
      <c r="V89" s="35"/>
      <c r="W89" s="35"/>
      <c r="X89" s="35"/>
      <c r="Y89" s="35"/>
      <c r="Z89" s="35"/>
      <c r="AA89" s="35"/>
      <c r="AB89" s="35"/>
      <c r="AC89" s="35"/>
      <c r="AD89" s="35"/>
      <c r="AE89" s="35"/>
      <c r="AR89" s="216" t="s">
        <v>226</v>
      </c>
      <c r="AT89" s="216" t="s">
        <v>202</v>
      </c>
      <c r="AU89" s="216" t="s">
        <v>22</v>
      </c>
      <c r="AY89" s="14" t="s">
        <v>172</v>
      </c>
      <c r="BE89" s="217">
        <f>IF(N89="základní",J89,0)</f>
        <v>0</v>
      </c>
      <c r="BF89" s="217">
        <f>IF(N89="snížená",J89,0)</f>
        <v>0</v>
      </c>
      <c r="BG89" s="217">
        <f>IF(N89="zákl. přenesená",J89,0)</f>
        <v>0</v>
      </c>
      <c r="BH89" s="217">
        <f>IF(N89="sníž. přenesená",J89,0)</f>
        <v>0</v>
      </c>
      <c r="BI89" s="217">
        <f>IF(N89="nulová",J89,0)</f>
        <v>0</v>
      </c>
      <c r="BJ89" s="14" t="s">
        <v>22</v>
      </c>
      <c r="BK89" s="217">
        <f>ROUND(I89*H89,2)</f>
        <v>0</v>
      </c>
      <c r="BL89" s="14" t="s">
        <v>226</v>
      </c>
      <c r="BM89" s="216" t="s">
        <v>1725</v>
      </c>
    </row>
    <row r="90" s="2" customFormat="1" ht="33" customHeight="1">
      <c r="A90" s="35"/>
      <c r="B90" s="36"/>
      <c r="C90" s="218" t="s">
        <v>84</v>
      </c>
      <c r="D90" s="218" t="s">
        <v>202</v>
      </c>
      <c r="E90" s="219" t="s">
        <v>1726</v>
      </c>
      <c r="F90" s="220" t="s">
        <v>1727</v>
      </c>
      <c r="G90" s="221" t="s">
        <v>202</v>
      </c>
      <c r="H90" s="222">
        <v>60</v>
      </c>
      <c r="I90" s="223"/>
      <c r="J90" s="224">
        <f>ROUND(I90*H90,2)</f>
        <v>0</v>
      </c>
      <c r="K90" s="225"/>
      <c r="L90" s="226"/>
      <c r="M90" s="227" t="s">
        <v>20</v>
      </c>
      <c r="N90" s="228" t="s">
        <v>47</v>
      </c>
      <c r="O90" s="81"/>
      <c r="P90" s="214">
        <f>O90*H90</f>
        <v>0</v>
      </c>
      <c r="Q90" s="214">
        <v>0</v>
      </c>
      <c r="R90" s="214">
        <f>Q90*H90</f>
        <v>0</v>
      </c>
      <c r="S90" s="214">
        <v>0</v>
      </c>
      <c r="T90" s="215">
        <f>S90*H90</f>
        <v>0</v>
      </c>
      <c r="U90" s="35"/>
      <c r="V90" s="35"/>
      <c r="W90" s="35"/>
      <c r="X90" s="35"/>
      <c r="Y90" s="35"/>
      <c r="Z90" s="35"/>
      <c r="AA90" s="35"/>
      <c r="AB90" s="35"/>
      <c r="AC90" s="35"/>
      <c r="AD90" s="35"/>
      <c r="AE90" s="35"/>
      <c r="AR90" s="216" t="s">
        <v>299</v>
      </c>
      <c r="AT90" s="216" t="s">
        <v>202</v>
      </c>
      <c r="AU90" s="216" t="s">
        <v>22</v>
      </c>
      <c r="AY90" s="14" t="s">
        <v>172</v>
      </c>
      <c r="BE90" s="217">
        <f>IF(N90="základní",J90,0)</f>
        <v>0</v>
      </c>
      <c r="BF90" s="217">
        <f>IF(N90="snížená",J90,0)</f>
        <v>0</v>
      </c>
      <c r="BG90" s="217">
        <f>IF(N90="zákl. přenesená",J90,0)</f>
        <v>0</v>
      </c>
      <c r="BH90" s="217">
        <f>IF(N90="sníž. přenesená",J90,0)</f>
        <v>0</v>
      </c>
      <c r="BI90" s="217">
        <f>IF(N90="nulová",J90,0)</f>
        <v>0</v>
      </c>
      <c r="BJ90" s="14" t="s">
        <v>22</v>
      </c>
      <c r="BK90" s="217">
        <f>ROUND(I90*H90,2)</f>
        <v>0</v>
      </c>
      <c r="BL90" s="14" t="s">
        <v>235</v>
      </c>
      <c r="BM90" s="216" t="s">
        <v>1728</v>
      </c>
    </row>
    <row r="91" s="2" customFormat="1" ht="33" customHeight="1">
      <c r="A91" s="35"/>
      <c r="B91" s="36"/>
      <c r="C91" s="218" t="s">
        <v>98</v>
      </c>
      <c r="D91" s="218" t="s">
        <v>202</v>
      </c>
      <c r="E91" s="219" t="s">
        <v>1729</v>
      </c>
      <c r="F91" s="220" t="s">
        <v>1730</v>
      </c>
      <c r="G91" s="221" t="s">
        <v>202</v>
      </c>
      <c r="H91" s="222">
        <v>300</v>
      </c>
      <c r="I91" s="223"/>
      <c r="J91" s="224">
        <f>ROUND(I91*H91,2)</f>
        <v>0</v>
      </c>
      <c r="K91" s="225"/>
      <c r="L91" s="226"/>
      <c r="M91" s="227" t="s">
        <v>20</v>
      </c>
      <c r="N91" s="228" t="s">
        <v>47</v>
      </c>
      <c r="O91" s="81"/>
      <c r="P91" s="214">
        <f>O91*H91</f>
        <v>0</v>
      </c>
      <c r="Q91" s="214">
        <v>0</v>
      </c>
      <c r="R91" s="214">
        <f>Q91*H91</f>
        <v>0</v>
      </c>
      <c r="S91" s="214">
        <v>0</v>
      </c>
      <c r="T91" s="215">
        <f>S91*H91</f>
        <v>0</v>
      </c>
      <c r="U91" s="35"/>
      <c r="V91" s="35"/>
      <c r="W91" s="35"/>
      <c r="X91" s="35"/>
      <c r="Y91" s="35"/>
      <c r="Z91" s="35"/>
      <c r="AA91" s="35"/>
      <c r="AB91" s="35"/>
      <c r="AC91" s="35"/>
      <c r="AD91" s="35"/>
      <c r="AE91" s="35"/>
      <c r="AR91" s="216" t="s">
        <v>299</v>
      </c>
      <c r="AT91" s="216" t="s">
        <v>202</v>
      </c>
      <c r="AU91" s="216" t="s">
        <v>22</v>
      </c>
      <c r="AY91" s="14" t="s">
        <v>172</v>
      </c>
      <c r="BE91" s="217">
        <f>IF(N91="základní",J91,0)</f>
        <v>0</v>
      </c>
      <c r="BF91" s="217">
        <f>IF(N91="snížená",J91,0)</f>
        <v>0</v>
      </c>
      <c r="BG91" s="217">
        <f>IF(N91="zákl. přenesená",J91,0)</f>
        <v>0</v>
      </c>
      <c r="BH91" s="217">
        <f>IF(N91="sníž. přenesená",J91,0)</f>
        <v>0</v>
      </c>
      <c r="BI91" s="217">
        <f>IF(N91="nulová",J91,0)</f>
        <v>0</v>
      </c>
      <c r="BJ91" s="14" t="s">
        <v>22</v>
      </c>
      <c r="BK91" s="217">
        <f>ROUND(I91*H91,2)</f>
        <v>0</v>
      </c>
      <c r="BL91" s="14" t="s">
        <v>235</v>
      </c>
      <c r="BM91" s="216" t="s">
        <v>1731</v>
      </c>
    </row>
    <row r="92" s="2" customFormat="1" ht="33" customHeight="1">
      <c r="A92" s="35"/>
      <c r="B92" s="36"/>
      <c r="C92" s="204" t="s">
        <v>180</v>
      </c>
      <c r="D92" s="204" t="s">
        <v>173</v>
      </c>
      <c r="E92" s="205" t="s">
        <v>578</v>
      </c>
      <c r="F92" s="206" t="s">
        <v>579</v>
      </c>
      <c r="G92" s="207" t="s">
        <v>202</v>
      </c>
      <c r="H92" s="208">
        <v>110</v>
      </c>
      <c r="I92" s="209"/>
      <c r="J92" s="210">
        <f>ROUND(I92*H92,2)</f>
        <v>0</v>
      </c>
      <c r="K92" s="211"/>
      <c r="L92" s="41"/>
      <c r="M92" s="212" t="s">
        <v>20</v>
      </c>
      <c r="N92" s="213" t="s">
        <v>47</v>
      </c>
      <c r="O92" s="81"/>
      <c r="P92" s="214">
        <f>O92*H92</f>
        <v>0</v>
      </c>
      <c r="Q92" s="214">
        <v>0</v>
      </c>
      <c r="R92" s="214">
        <f>Q92*H92</f>
        <v>0</v>
      </c>
      <c r="S92" s="214">
        <v>0</v>
      </c>
      <c r="T92" s="215">
        <f>S92*H92</f>
        <v>0</v>
      </c>
      <c r="U92" s="35"/>
      <c r="V92" s="35"/>
      <c r="W92" s="35"/>
      <c r="X92" s="35"/>
      <c r="Y92" s="35"/>
      <c r="Z92" s="35"/>
      <c r="AA92" s="35"/>
      <c r="AB92" s="35"/>
      <c r="AC92" s="35"/>
      <c r="AD92" s="35"/>
      <c r="AE92" s="35"/>
      <c r="AR92" s="216" t="s">
        <v>235</v>
      </c>
      <c r="AT92" s="216" t="s">
        <v>173</v>
      </c>
      <c r="AU92" s="216" t="s">
        <v>22</v>
      </c>
      <c r="AY92" s="14" t="s">
        <v>172</v>
      </c>
      <c r="BE92" s="217">
        <f>IF(N92="základní",J92,0)</f>
        <v>0</v>
      </c>
      <c r="BF92" s="217">
        <f>IF(N92="snížená",J92,0)</f>
        <v>0</v>
      </c>
      <c r="BG92" s="217">
        <f>IF(N92="zákl. přenesená",J92,0)</f>
        <v>0</v>
      </c>
      <c r="BH92" s="217">
        <f>IF(N92="sníž. přenesená",J92,0)</f>
        <v>0</v>
      </c>
      <c r="BI92" s="217">
        <f>IF(N92="nulová",J92,0)</f>
        <v>0</v>
      </c>
      <c r="BJ92" s="14" t="s">
        <v>22</v>
      </c>
      <c r="BK92" s="217">
        <f>ROUND(I92*H92,2)</f>
        <v>0</v>
      </c>
      <c r="BL92" s="14" t="s">
        <v>235</v>
      </c>
      <c r="BM92" s="216" t="s">
        <v>1732</v>
      </c>
    </row>
    <row r="93" s="2" customFormat="1" ht="33" customHeight="1">
      <c r="A93" s="35"/>
      <c r="B93" s="36"/>
      <c r="C93" s="204" t="s">
        <v>188</v>
      </c>
      <c r="D93" s="204" t="s">
        <v>173</v>
      </c>
      <c r="E93" s="205" t="s">
        <v>1733</v>
      </c>
      <c r="F93" s="206" t="s">
        <v>1734</v>
      </c>
      <c r="G93" s="207" t="s">
        <v>202</v>
      </c>
      <c r="H93" s="208">
        <v>300</v>
      </c>
      <c r="I93" s="209"/>
      <c r="J93" s="210">
        <f>ROUND(I93*H93,2)</f>
        <v>0</v>
      </c>
      <c r="K93" s="211"/>
      <c r="L93" s="41"/>
      <c r="M93" s="212" t="s">
        <v>20</v>
      </c>
      <c r="N93" s="213" t="s">
        <v>47</v>
      </c>
      <c r="O93" s="81"/>
      <c r="P93" s="214">
        <f>O93*H93</f>
        <v>0</v>
      </c>
      <c r="Q93" s="214">
        <v>0</v>
      </c>
      <c r="R93" s="214">
        <f>Q93*H93</f>
        <v>0</v>
      </c>
      <c r="S93" s="214">
        <v>0</v>
      </c>
      <c r="T93" s="215">
        <f>S93*H93</f>
        <v>0</v>
      </c>
      <c r="U93" s="35"/>
      <c r="V93" s="35"/>
      <c r="W93" s="35"/>
      <c r="X93" s="35"/>
      <c r="Y93" s="35"/>
      <c r="Z93" s="35"/>
      <c r="AA93" s="35"/>
      <c r="AB93" s="35"/>
      <c r="AC93" s="35"/>
      <c r="AD93" s="35"/>
      <c r="AE93" s="35"/>
      <c r="AR93" s="216" t="s">
        <v>235</v>
      </c>
      <c r="AT93" s="216" t="s">
        <v>173</v>
      </c>
      <c r="AU93" s="216" t="s">
        <v>22</v>
      </c>
      <c r="AY93" s="14" t="s">
        <v>172</v>
      </c>
      <c r="BE93" s="217">
        <f>IF(N93="základní",J93,0)</f>
        <v>0</v>
      </c>
      <c r="BF93" s="217">
        <f>IF(N93="snížená",J93,0)</f>
        <v>0</v>
      </c>
      <c r="BG93" s="217">
        <f>IF(N93="zákl. přenesená",J93,0)</f>
        <v>0</v>
      </c>
      <c r="BH93" s="217">
        <f>IF(N93="sníž. přenesená",J93,0)</f>
        <v>0</v>
      </c>
      <c r="BI93" s="217">
        <f>IF(N93="nulová",J93,0)</f>
        <v>0</v>
      </c>
      <c r="BJ93" s="14" t="s">
        <v>22</v>
      </c>
      <c r="BK93" s="217">
        <f>ROUND(I93*H93,2)</f>
        <v>0</v>
      </c>
      <c r="BL93" s="14" t="s">
        <v>235</v>
      </c>
      <c r="BM93" s="216" t="s">
        <v>1735</v>
      </c>
    </row>
    <row r="94" s="2" customFormat="1" ht="78" customHeight="1">
      <c r="A94" s="35"/>
      <c r="B94" s="36"/>
      <c r="C94" s="204" t="s">
        <v>192</v>
      </c>
      <c r="D94" s="204" t="s">
        <v>173</v>
      </c>
      <c r="E94" s="205" t="s">
        <v>833</v>
      </c>
      <c r="F94" s="206" t="s">
        <v>834</v>
      </c>
      <c r="G94" s="207" t="s">
        <v>955</v>
      </c>
      <c r="H94" s="208">
        <v>16</v>
      </c>
      <c r="I94" s="209"/>
      <c r="J94" s="210">
        <f>ROUND(I94*H94,2)</f>
        <v>0</v>
      </c>
      <c r="K94" s="211"/>
      <c r="L94" s="41"/>
      <c r="M94" s="212" t="s">
        <v>20</v>
      </c>
      <c r="N94" s="213" t="s">
        <v>47</v>
      </c>
      <c r="O94" s="81"/>
      <c r="P94" s="214">
        <f>O94*H94</f>
        <v>0</v>
      </c>
      <c r="Q94" s="214">
        <v>0</v>
      </c>
      <c r="R94" s="214">
        <f>Q94*H94</f>
        <v>0</v>
      </c>
      <c r="S94" s="214">
        <v>0</v>
      </c>
      <c r="T94" s="215">
        <f>S94*H94</f>
        <v>0</v>
      </c>
      <c r="U94" s="35"/>
      <c r="V94" s="35"/>
      <c r="W94" s="35"/>
      <c r="X94" s="35"/>
      <c r="Y94" s="35"/>
      <c r="Z94" s="35"/>
      <c r="AA94" s="35"/>
      <c r="AB94" s="35"/>
      <c r="AC94" s="35"/>
      <c r="AD94" s="35"/>
      <c r="AE94" s="35"/>
      <c r="AR94" s="216" t="s">
        <v>235</v>
      </c>
      <c r="AT94" s="216" t="s">
        <v>173</v>
      </c>
      <c r="AU94" s="216" t="s">
        <v>22</v>
      </c>
      <c r="AY94" s="14" t="s">
        <v>172</v>
      </c>
      <c r="BE94" s="217">
        <f>IF(N94="základní",J94,0)</f>
        <v>0</v>
      </c>
      <c r="BF94" s="217">
        <f>IF(N94="snížená",J94,0)</f>
        <v>0</v>
      </c>
      <c r="BG94" s="217">
        <f>IF(N94="zákl. přenesená",J94,0)</f>
        <v>0</v>
      </c>
      <c r="BH94" s="217">
        <f>IF(N94="sníž. přenesená",J94,0)</f>
        <v>0</v>
      </c>
      <c r="BI94" s="217">
        <f>IF(N94="nulová",J94,0)</f>
        <v>0</v>
      </c>
      <c r="BJ94" s="14" t="s">
        <v>22</v>
      </c>
      <c r="BK94" s="217">
        <f>ROUND(I94*H94,2)</f>
        <v>0</v>
      </c>
      <c r="BL94" s="14" t="s">
        <v>235</v>
      </c>
      <c r="BM94" s="216" t="s">
        <v>1736</v>
      </c>
    </row>
    <row r="95" s="2" customFormat="1" ht="78" customHeight="1">
      <c r="A95" s="35"/>
      <c r="B95" s="36"/>
      <c r="C95" s="204" t="s">
        <v>196</v>
      </c>
      <c r="D95" s="204" t="s">
        <v>173</v>
      </c>
      <c r="E95" s="205" t="s">
        <v>1737</v>
      </c>
      <c r="F95" s="206" t="s">
        <v>1738</v>
      </c>
      <c r="G95" s="207" t="s">
        <v>955</v>
      </c>
      <c r="H95" s="208">
        <v>8</v>
      </c>
      <c r="I95" s="209"/>
      <c r="J95" s="210">
        <f>ROUND(I95*H95,2)</f>
        <v>0</v>
      </c>
      <c r="K95" s="211"/>
      <c r="L95" s="41"/>
      <c r="M95" s="212" t="s">
        <v>20</v>
      </c>
      <c r="N95" s="213" t="s">
        <v>47</v>
      </c>
      <c r="O95" s="81"/>
      <c r="P95" s="214">
        <f>O95*H95</f>
        <v>0</v>
      </c>
      <c r="Q95" s="214">
        <v>0</v>
      </c>
      <c r="R95" s="214">
        <f>Q95*H95</f>
        <v>0</v>
      </c>
      <c r="S95" s="214">
        <v>0</v>
      </c>
      <c r="T95" s="215">
        <f>S95*H95</f>
        <v>0</v>
      </c>
      <c r="U95" s="35"/>
      <c r="V95" s="35"/>
      <c r="W95" s="35"/>
      <c r="X95" s="35"/>
      <c r="Y95" s="35"/>
      <c r="Z95" s="35"/>
      <c r="AA95" s="35"/>
      <c r="AB95" s="35"/>
      <c r="AC95" s="35"/>
      <c r="AD95" s="35"/>
      <c r="AE95" s="35"/>
      <c r="AR95" s="216" t="s">
        <v>235</v>
      </c>
      <c r="AT95" s="216" t="s">
        <v>173</v>
      </c>
      <c r="AU95" s="216" t="s">
        <v>22</v>
      </c>
      <c r="AY95" s="14" t="s">
        <v>172</v>
      </c>
      <c r="BE95" s="217">
        <f>IF(N95="základní",J95,0)</f>
        <v>0</v>
      </c>
      <c r="BF95" s="217">
        <f>IF(N95="snížená",J95,0)</f>
        <v>0</v>
      </c>
      <c r="BG95" s="217">
        <f>IF(N95="zákl. přenesená",J95,0)</f>
        <v>0</v>
      </c>
      <c r="BH95" s="217">
        <f>IF(N95="sníž. přenesená",J95,0)</f>
        <v>0</v>
      </c>
      <c r="BI95" s="217">
        <f>IF(N95="nulová",J95,0)</f>
        <v>0</v>
      </c>
      <c r="BJ95" s="14" t="s">
        <v>22</v>
      </c>
      <c r="BK95" s="217">
        <f>ROUND(I95*H95,2)</f>
        <v>0</v>
      </c>
      <c r="BL95" s="14" t="s">
        <v>235</v>
      </c>
      <c r="BM95" s="216" t="s">
        <v>1739</v>
      </c>
    </row>
    <row r="96" s="2" customFormat="1" ht="21.75" customHeight="1">
      <c r="A96" s="35"/>
      <c r="B96" s="36"/>
      <c r="C96" s="218" t="s">
        <v>201</v>
      </c>
      <c r="D96" s="218" t="s">
        <v>202</v>
      </c>
      <c r="E96" s="219" t="s">
        <v>1740</v>
      </c>
      <c r="F96" s="220" t="s">
        <v>1741</v>
      </c>
      <c r="G96" s="221" t="s">
        <v>176</v>
      </c>
      <c r="H96" s="222">
        <v>290</v>
      </c>
      <c r="I96" s="223"/>
      <c r="J96" s="224">
        <f>ROUND(I96*H96,2)</f>
        <v>0</v>
      </c>
      <c r="K96" s="225"/>
      <c r="L96" s="226"/>
      <c r="M96" s="227" t="s">
        <v>20</v>
      </c>
      <c r="N96" s="228" t="s">
        <v>47</v>
      </c>
      <c r="O96" s="81"/>
      <c r="P96" s="214">
        <f>O96*H96</f>
        <v>0</v>
      </c>
      <c r="Q96" s="214">
        <v>0</v>
      </c>
      <c r="R96" s="214">
        <f>Q96*H96</f>
        <v>0</v>
      </c>
      <c r="S96" s="214">
        <v>0</v>
      </c>
      <c r="T96" s="215">
        <f>S96*H96</f>
        <v>0</v>
      </c>
      <c r="U96" s="35"/>
      <c r="V96" s="35"/>
      <c r="W96" s="35"/>
      <c r="X96" s="35"/>
      <c r="Y96" s="35"/>
      <c r="Z96" s="35"/>
      <c r="AA96" s="35"/>
      <c r="AB96" s="35"/>
      <c r="AC96" s="35"/>
      <c r="AD96" s="35"/>
      <c r="AE96" s="35"/>
      <c r="AR96" s="216" t="s">
        <v>226</v>
      </c>
      <c r="AT96" s="216" t="s">
        <v>202</v>
      </c>
      <c r="AU96" s="216" t="s">
        <v>22</v>
      </c>
      <c r="AY96" s="14" t="s">
        <v>172</v>
      </c>
      <c r="BE96" s="217">
        <f>IF(N96="základní",J96,0)</f>
        <v>0</v>
      </c>
      <c r="BF96" s="217">
        <f>IF(N96="snížená",J96,0)</f>
        <v>0</v>
      </c>
      <c r="BG96" s="217">
        <f>IF(N96="zákl. přenesená",J96,0)</f>
        <v>0</v>
      </c>
      <c r="BH96" s="217">
        <f>IF(N96="sníž. přenesená",J96,0)</f>
        <v>0</v>
      </c>
      <c r="BI96" s="217">
        <f>IF(N96="nulová",J96,0)</f>
        <v>0</v>
      </c>
      <c r="BJ96" s="14" t="s">
        <v>22</v>
      </c>
      <c r="BK96" s="217">
        <f>ROUND(I96*H96,2)</f>
        <v>0</v>
      </c>
      <c r="BL96" s="14" t="s">
        <v>226</v>
      </c>
      <c r="BM96" s="216" t="s">
        <v>1742</v>
      </c>
    </row>
    <row r="97" s="2" customFormat="1" ht="21.75" customHeight="1">
      <c r="A97" s="35"/>
      <c r="B97" s="36"/>
      <c r="C97" s="218" t="s">
        <v>208</v>
      </c>
      <c r="D97" s="218" t="s">
        <v>202</v>
      </c>
      <c r="E97" s="219" t="s">
        <v>348</v>
      </c>
      <c r="F97" s="220" t="s">
        <v>349</v>
      </c>
      <c r="G97" s="221" t="s">
        <v>1743</v>
      </c>
      <c r="H97" s="222">
        <v>1</v>
      </c>
      <c r="I97" s="223"/>
      <c r="J97" s="224">
        <f>ROUND(I97*H97,2)</f>
        <v>0</v>
      </c>
      <c r="K97" s="225"/>
      <c r="L97" s="226"/>
      <c r="M97" s="227" t="s">
        <v>20</v>
      </c>
      <c r="N97" s="228" t="s">
        <v>47</v>
      </c>
      <c r="O97" s="81"/>
      <c r="P97" s="214">
        <f>O97*H97</f>
        <v>0</v>
      </c>
      <c r="Q97" s="214">
        <v>0</v>
      </c>
      <c r="R97" s="214">
        <f>Q97*H97</f>
        <v>0</v>
      </c>
      <c r="S97" s="214">
        <v>0</v>
      </c>
      <c r="T97" s="215">
        <f>S97*H97</f>
        <v>0</v>
      </c>
      <c r="U97" s="35"/>
      <c r="V97" s="35"/>
      <c r="W97" s="35"/>
      <c r="X97" s="35"/>
      <c r="Y97" s="35"/>
      <c r="Z97" s="35"/>
      <c r="AA97" s="35"/>
      <c r="AB97" s="35"/>
      <c r="AC97" s="35"/>
      <c r="AD97" s="35"/>
      <c r="AE97" s="35"/>
      <c r="AR97" s="216" t="s">
        <v>299</v>
      </c>
      <c r="AT97" s="216" t="s">
        <v>202</v>
      </c>
      <c r="AU97" s="216" t="s">
        <v>22</v>
      </c>
      <c r="AY97" s="14" t="s">
        <v>172</v>
      </c>
      <c r="BE97" s="217">
        <f>IF(N97="základní",J97,0)</f>
        <v>0</v>
      </c>
      <c r="BF97" s="217">
        <f>IF(N97="snížená",J97,0)</f>
        <v>0</v>
      </c>
      <c r="BG97" s="217">
        <f>IF(N97="zákl. přenesená",J97,0)</f>
        <v>0</v>
      </c>
      <c r="BH97" s="217">
        <f>IF(N97="sníž. přenesená",J97,0)</f>
        <v>0</v>
      </c>
      <c r="BI97" s="217">
        <f>IF(N97="nulová",J97,0)</f>
        <v>0</v>
      </c>
      <c r="BJ97" s="14" t="s">
        <v>22</v>
      </c>
      <c r="BK97" s="217">
        <f>ROUND(I97*H97,2)</f>
        <v>0</v>
      </c>
      <c r="BL97" s="14" t="s">
        <v>235</v>
      </c>
      <c r="BM97" s="216" t="s">
        <v>1744</v>
      </c>
    </row>
    <row r="98" s="2" customFormat="1" ht="21.75" customHeight="1">
      <c r="A98" s="35"/>
      <c r="B98" s="36"/>
      <c r="C98" s="218" t="s">
        <v>27</v>
      </c>
      <c r="D98" s="218" t="s">
        <v>202</v>
      </c>
      <c r="E98" s="219" t="s">
        <v>1745</v>
      </c>
      <c r="F98" s="220" t="s">
        <v>1746</v>
      </c>
      <c r="G98" s="221" t="s">
        <v>955</v>
      </c>
      <c r="H98" s="222">
        <v>1</v>
      </c>
      <c r="I98" s="223"/>
      <c r="J98" s="224">
        <f>ROUND(I98*H98,2)</f>
        <v>0</v>
      </c>
      <c r="K98" s="225"/>
      <c r="L98" s="226"/>
      <c r="M98" s="227" t="s">
        <v>20</v>
      </c>
      <c r="N98" s="228" t="s">
        <v>47</v>
      </c>
      <c r="O98" s="81"/>
      <c r="P98" s="214">
        <f>O98*H98</f>
        <v>0</v>
      </c>
      <c r="Q98" s="214">
        <v>0</v>
      </c>
      <c r="R98" s="214">
        <f>Q98*H98</f>
        <v>0</v>
      </c>
      <c r="S98" s="214">
        <v>0</v>
      </c>
      <c r="T98" s="215">
        <f>S98*H98</f>
        <v>0</v>
      </c>
      <c r="U98" s="35"/>
      <c r="V98" s="35"/>
      <c r="W98" s="35"/>
      <c r="X98" s="35"/>
      <c r="Y98" s="35"/>
      <c r="Z98" s="35"/>
      <c r="AA98" s="35"/>
      <c r="AB98" s="35"/>
      <c r="AC98" s="35"/>
      <c r="AD98" s="35"/>
      <c r="AE98" s="35"/>
      <c r="AR98" s="216" t="s">
        <v>299</v>
      </c>
      <c r="AT98" s="216" t="s">
        <v>202</v>
      </c>
      <c r="AU98" s="216" t="s">
        <v>22</v>
      </c>
      <c r="AY98" s="14" t="s">
        <v>172</v>
      </c>
      <c r="BE98" s="217">
        <f>IF(N98="základní",J98,0)</f>
        <v>0</v>
      </c>
      <c r="BF98" s="217">
        <f>IF(N98="snížená",J98,0)</f>
        <v>0</v>
      </c>
      <c r="BG98" s="217">
        <f>IF(N98="zákl. přenesená",J98,0)</f>
        <v>0</v>
      </c>
      <c r="BH98" s="217">
        <f>IF(N98="sníž. přenesená",J98,0)</f>
        <v>0</v>
      </c>
      <c r="BI98" s="217">
        <f>IF(N98="nulová",J98,0)</f>
        <v>0</v>
      </c>
      <c r="BJ98" s="14" t="s">
        <v>22</v>
      </c>
      <c r="BK98" s="217">
        <f>ROUND(I98*H98,2)</f>
        <v>0</v>
      </c>
      <c r="BL98" s="14" t="s">
        <v>235</v>
      </c>
      <c r="BM98" s="216" t="s">
        <v>1747</v>
      </c>
    </row>
    <row r="99" s="2" customFormat="1" ht="78" customHeight="1">
      <c r="A99" s="35"/>
      <c r="B99" s="36"/>
      <c r="C99" s="204" t="s">
        <v>215</v>
      </c>
      <c r="D99" s="204" t="s">
        <v>173</v>
      </c>
      <c r="E99" s="205" t="s">
        <v>292</v>
      </c>
      <c r="F99" s="206" t="s">
        <v>810</v>
      </c>
      <c r="G99" s="207" t="s">
        <v>202</v>
      </c>
      <c r="H99" s="208">
        <v>30</v>
      </c>
      <c r="I99" s="209"/>
      <c r="J99" s="210">
        <f>ROUND(I99*H99,2)</f>
        <v>0</v>
      </c>
      <c r="K99" s="211"/>
      <c r="L99" s="41"/>
      <c r="M99" s="212" t="s">
        <v>20</v>
      </c>
      <c r="N99" s="213" t="s">
        <v>47</v>
      </c>
      <c r="O99" s="81"/>
      <c r="P99" s="214">
        <f>O99*H99</f>
        <v>0</v>
      </c>
      <c r="Q99" s="214">
        <v>0</v>
      </c>
      <c r="R99" s="214">
        <f>Q99*H99</f>
        <v>0</v>
      </c>
      <c r="S99" s="214">
        <v>0</v>
      </c>
      <c r="T99" s="215">
        <f>S99*H99</f>
        <v>0</v>
      </c>
      <c r="U99" s="35"/>
      <c r="V99" s="35"/>
      <c r="W99" s="35"/>
      <c r="X99" s="35"/>
      <c r="Y99" s="35"/>
      <c r="Z99" s="35"/>
      <c r="AA99" s="35"/>
      <c r="AB99" s="35"/>
      <c r="AC99" s="35"/>
      <c r="AD99" s="35"/>
      <c r="AE99" s="35"/>
      <c r="AR99" s="216" t="s">
        <v>235</v>
      </c>
      <c r="AT99" s="216" t="s">
        <v>173</v>
      </c>
      <c r="AU99" s="216" t="s">
        <v>22</v>
      </c>
      <c r="AY99" s="14" t="s">
        <v>172</v>
      </c>
      <c r="BE99" s="217">
        <f>IF(N99="základní",J99,0)</f>
        <v>0</v>
      </c>
      <c r="BF99" s="217">
        <f>IF(N99="snížená",J99,0)</f>
        <v>0</v>
      </c>
      <c r="BG99" s="217">
        <f>IF(N99="zákl. přenesená",J99,0)</f>
        <v>0</v>
      </c>
      <c r="BH99" s="217">
        <f>IF(N99="sníž. přenesená",J99,0)</f>
        <v>0</v>
      </c>
      <c r="BI99" s="217">
        <f>IF(N99="nulová",J99,0)</f>
        <v>0</v>
      </c>
      <c r="BJ99" s="14" t="s">
        <v>22</v>
      </c>
      <c r="BK99" s="217">
        <f>ROUND(I99*H99,2)</f>
        <v>0</v>
      </c>
      <c r="BL99" s="14" t="s">
        <v>235</v>
      </c>
      <c r="BM99" s="216" t="s">
        <v>1748</v>
      </c>
    </row>
    <row r="100" s="2" customFormat="1" ht="66.75" customHeight="1">
      <c r="A100" s="35"/>
      <c r="B100" s="36"/>
      <c r="C100" s="218" t="s">
        <v>219</v>
      </c>
      <c r="D100" s="218" t="s">
        <v>202</v>
      </c>
      <c r="E100" s="219" t="s">
        <v>1749</v>
      </c>
      <c r="F100" s="220" t="s">
        <v>1750</v>
      </c>
      <c r="G100" s="221" t="s">
        <v>955</v>
      </c>
      <c r="H100" s="222">
        <v>1</v>
      </c>
      <c r="I100" s="223"/>
      <c r="J100" s="224">
        <f>ROUND(I100*H100,2)</f>
        <v>0</v>
      </c>
      <c r="K100" s="225"/>
      <c r="L100" s="226"/>
      <c r="M100" s="227" t="s">
        <v>20</v>
      </c>
      <c r="N100" s="228" t="s">
        <v>47</v>
      </c>
      <c r="O100" s="81"/>
      <c r="P100" s="214">
        <f>O100*H100</f>
        <v>0</v>
      </c>
      <c r="Q100" s="214">
        <v>0</v>
      </c>
      <c r="R100" s="214">
        <f>Q100*H100</f>
        <v>0</v>
      </c>
      <c r="S100" s="214">
        <v>0</v>
      </c>
      <c r="T100" s="215">
        <f>S100*H100</f>
        <v>0</v>
      </c>
      <c r="U100" s="35"/>
      <c r="V100" s="35"/>
      <c r="W100" s="35"/>
      <c r="X100" s="35"/>
      <c r="Y100" s="35"/>
      <c r="Z100" s="35"/>
      <c r="AA100" s="35"/>
      <c r="AB100" s="35"/>
      <c r="AC100" s="35"/>
      <c r="AD100" s="35"/>
      <c r="AE100" s="35"/>
      <c r="AR100" s="216" t="s">
        <v>299</v>
      </c>
      <c r="AT100" s="216" t="s">
        <v>202</v>
      </c>
      <c r="AU100" s="216" t="s">
        <v>22</v>
      </c>
      <c r="AY100" s="14" t="s">
        <v>172</v>
      </c>
      <c r="BE100" s="217">
        <f>IF(N100="základní",J100,0)</f>
        <v>0</v>
      </c>
      <c r="BF100" s="217">
        <f>IF(N100="snížená",J100,0)</f>
        <v>0</v>
      </c>
      <c r="BG100" s="217">
        <f>IF(N100="zákl. přenesená",J100,0)</f>
        <v>0</v>
      </c>
      <c r="BH100" s="217">
        <f>IF(N100="sníž. přenesená",J100,0)</f>
        <v>0</v>
      </c>
      <c r="BI100" s="217">
        <f>IF(N100="nulová",J100,0)</f>
        <v>0</v>
      </c>
      <c r="BJ100" s="14" t="s">
        <v>22</v>
      </c>
      <c r="BK100" s="217">
        <f>ROUND(I100*H100,2)</f>
        <v>0</v>
      </c>
      <c r="BL100" s="14" t="s">
        <v>235</v>
      </c>
      <c r="BM100" s="216" t="s">
        <v>1751</v>
      </c>
    </row>
    <row r="101" s="2" customFormat="1" ht="55.5" customHeight="1">
      <c r="A101" s="35"/>
      <c r="B101" s="36"/>
      <c r="C101" s="218" t="s">
        <v>223</v>
      </c>
      <c r="D101" s="218" t="s">
        <v>202</v>
      </c>
      <c r="E101" s="219" t="s">
        <v>1752</v>
      </c>
      <c r="F101" s="220" t="s">
        <v>1753</v>
      </c>
      <c r="G101" s="221" t="s">
        <v>955</v>
      </c>
      <c r="H101" s="222">
        <v>2</v>
      </c>
      <c r="I101" s="223"/>
      <c r="J101" s="224">
        <f>ROUND(I101*H101,2)</f>
        <v>0</v>
      </c>
      <c r="K101" s="225"/>
      <c r="L101" s="226"/>
      <c r="M101" s="227" t="s">
        <v>20</v>
      </c>
      <c r="N101" s="228" t="s">
        <v>47</v>
      </c>
      <c r="O101" s="81"/>
      <c r="P101" s="214">
        <f>O101*H101</f>
        <v>0</v>
      </c>
      <c r="Q101" s="214">
        <v>0</v>
      </c>
      <c r="R101" s="214">
        <f>Q101*H101</f>
        <v>0</v>
      </c>
      <c r="S101" s="214">
        <v>0</v>
      </c>
      <c r="T101" s="215">
        <f>S101*H101</f>
        <v>0</v>
      </c>
      <c r="U101" s="35"/>
      <c r="V101" s="35"/>
      <c r="W101" s="35"/>
      <c r="X101" s="35"/>
      <c r="Y101" s="35"/>
      <c r="Z101" s="35"/>
      <c r="AA101" s="35"/>
      <c r="AB101" s="35"/>
      <c r="AC101" s="35"/>
      <c r="AD101" s="35"/>
      <c r="AE101" s="35"/>
      <c r="AR101" s="216" t="s">
        <v>299</v>
      </c>
      <c r="AT101" s="216" t="s">
        <v>202</v>
      </c>
      <c r="AU101" s="216" t="s">
        <v>22</v>
      </c>
      <c r="AY101" s="14" t="s">
        <v>172</v>
      </c>
      <c r="BE101" s="217">
        <f>IF(N101="základní",J101,0)</f>
        <v>0</v>
      </c>
      <c r="BF101" s="217">
        <f>IF(N101="snížená",J101,0)</f>
        <v>0</v>
      </c>
      <c r="BG101" s="217">
        <f>IF(N101="zákl. přenesená",J101,0)</f>
        <v>0</v>
      </c>
      <c r="BH101" s="217">
        <f>IF(N101="sníž. přenesená",J101,0)</f>
        <v>0</v>
      </c>
      <c r="BI101" s="217">
        <f>IF(N101="nulová",J101,0)</f>
        <v>0</v>
      </c>
      <c r="BJ101" s="14" t="s">
        <v>22</v>
      </c>
      <c r="BK101" s="217">
        <f>ROUND(I101*H101,2)</f>
        <v>0</v>
      </c>
      <c r="BL101" s="14" t="s">
        <v>235</v>
      </c>
      <c r="BM101" s="216" t="s">
        <v>1754</v>
      </c>
    </row>
    <row r="102" s="2" customFormat="1" ht="66.75" customHeight="1">
      <c r="A102" s="35"/>
      <c r="B102" s="36"/>
      <c r="C102" s="204" t="s">
        <v>228</v>
      </c>
      <c r="D102" s="204" t="s">
        <v>173</v>
      </c>
      <c r="E102" s="205" t="s">
        <v>1755</v>
      </c>
      <c r="F102" s="206" t="s">
        <v>1756</v>
      </c>
      <c r="G102" s="207" t="s">
        <v>955</v>
      </c>
      <c r="H102" s="208">
        <v>1</v>
      </c>
      <c r="I102" s="209"/>
      <c r="J102" s="210">
        <f>ROUND(I102*H102,2)</f>
        <v>0</v>
      </c>
      <c r="K102" s="211"/>
      <c r="L102" s="41"/>
      <c r="M102" s="212" t="s">
        <v>20</v>
      </c>
      <c r="N102" s="213" t="s">
        <v>47</v>
      </c>
      <c r="O102" s="81"/>
      <c r="P102" s="214">
        <f>O102*H102</f>
        <v>0</v>
      </c>
      <c r="Q102" s="214">
        <v>0</v>
      </c>
      <c r="R102" s="214">
        <f>Q102*H102</f>
        <v>0</v>
      </c>
      <c r="S102" s="214">
        <v>0</v>
      </c>
      <c r="T102" s="215">
        <f>S102*H102</f>
        <v>0</v>
      </c>
      <c r="U102" s="35"/>
      <c r="V102" s="35"/>
      <c r="W102" s="35"/>
      <c r="X102" s="35"/>
      <c r="Y102" s="35"/>
      <c r="Z102" s="35"/>
      <c r="AA102" s="35"/>
      <c r="AB102" s="35"/>
      <c r="AC102" s="35"/>
      <c r="AD102" s="35"/>
      <c r="AE102" s="35"/>
      <c r="AR102" s="216" t="s">
        <v>235</v>
      </c>
      <c r="AT102" s="216" t="s">
        <v>173</v>
      </c>
      <c r="AU102" s="216" t="s">
        <v>22</v>
      </c>
      <c r="AY102" s="14" t="s">
        <v>172</v>
      </c>
      <c r="BE102" s="217">
        <f>IF(N102="základní",J102,0)</f>
        <v>0</v>
      </c>
      <c r="BF102" s="217">
        <f>IF(N102="snížená",J102,0)</f>
        <v>0</v>
      </c>
      <c r="BG102" s="217">
        <f>IF(N102="zákl. přenesená",J102,0)</f>
        <v>0</v>
      </c>
      <c r="BH102" s="217">
        <f>IF(N102="sníž. přenesená",J102,0)</f>
        <v>0</v>
      </c>
      <c r="BI102" s="217">
        <f>IF(N102="nulová",J102,0)</f>
        <v>0</v>
      </c>
      <c r="BJ102" s="14" t="s">
        <v>22</v>
      </c>
      <c r="BK102" s="217">
        <f>ROUND(I102*H102,2)</f>
        <v>0</v>
      </c>
      <c r="BL102" s="14" t="s">
        <v>235</v>
      </c>
      <c r="BM102" s="216" t="s">
        <v>1757</v>
      </c>
    </row>
    <row r="103" s="2" customFormat="1" ht="66.75" customHeight="1">
      <c r="A103" s="35"/>
      <c r="B103" s="36"/>
      <c r="C103" s="204" t="s">
        <v>8</v>
      </c>
      <c r="D103" s="204" t="s">
        <v>173</v>
      </c>
      <c r="E103" s="205" t="s">
        <v>874</v>
      </c>
      <c r="F103" s="206" t="s">
        <v>875</v>
      </c>
      <c r="G103" s="207" t="s">
        <v>955</v>
      </c>
      <c r="H103" s="208">
        <v>2</v>
      </c>
      <c r="I103" s="209"/>
      <c r="J103" s="210">
        <f>ROUND(I103*H103,2)</f>
        <v>0</v>
      </c>
      <c r="K103" s="211"/>
      <c r="L103" s="41"/>
      <c r="M103" s="212" t="s">
        <v>20</v>
      </c>
      <c r="N103" s="213" t="s">
        <v>47</v>
      </c>
      <c r="O103" s="81"/>
      <c r="P103" s="214">
        <f>O103*H103</f>
        <v>0</v>
      </c>
      <c r="Q103" s="214">
        <v>0</v>
      </c>
      <c r="R103" s="214">
        <f>Q103*H103</f>
        <v>0</v>
      </c>
      <c r="S103" s="214">
        <v>0</v>
      </c>
      <c r="T103" s="215">
        <f>S103*H103</f>
        <v>0</v>
      </c>
      <c r="U103" s="35"/>
      <c r="V103" s="35"/>
      <c r="W103" s="35"/>
      <c r="X103" s="35"/>
      <c r="Y103" s="35"/>
      <c r="Z103" s="35"/>
      <c r="AA103" s="35"/>
      <c r="AB103" s="35"/>
      <c r="AC103" s="35"/>
      <c r="AD103" s="35"/>
      <c r="AE103" s="35"/>
      <c r="AR103" s="216" t="s">
        <v>235</v>
      </c>
      <c r="AT103" s="216" t="s">
        <v>173</v>
      </c>
      <c r="AU103" s="216" t="s">
        <v>22</v>
      </c>
      <c r="AY103" s="14" t="s">
        <v>172</v>
      </c>
      <c r="BE103" s="217">
        <f>IF(N103="základní",J103,0)</f>
        <v>0</v>
      </c>
      <c r="BF103" s="217">
        <f>IF(N103="snížená",J103,0)</f>
        <v>0</v>
      </c>
      <c r="BG103" s="217">
        <f>IF(N103="zákl. přenesená",J103,0)</f>
        <v>0</v>
      </c>
      <c r="BH103" s="217">
        <f>IF(N103="sníž. přenesená",J103,0)</f>
        <v>0</v>
      </c>
      <c r="BI103" s="217">
        <f>IF(N103="nulová",J103,0)</f>
        <v>0</v>
      </c>
      <c r="BJ103" s="14" t="s">
        <v>22</v>
      </c>
      <c r="BK103" s="217">
        <f>ROUND(I103*H103,2)</f>
        <v>0</v>
      </c>
      <c r="BL103" s="14" t="s">
        <v>235</v>
      </c>
      <c r="BM103" s="216" t="s">
        <v>1758</v>
      </c>
    </row>
    <row r="104" s="2" customFormat="1" ht="33" customHeight="1">
      <c r="A104" s="35"/>
      <c r="B104" s="36"/>
      <c r="C104" s="218" t="s">
        <v>235</v>
      </c>
      <c r="D104" s="218" t="s">
        <v>202</v>
      </c>
      <c r="E104" s="219" t="s">
        <v>1759</v>
      </c>
      <c r="F104" s="220" t="s">
        <v>1760</v>
      </c>
      <c r="G104" s="221" t="s">
        <v>955</v>
      </c>
      <c r="H104" s="222">
        <v>2</v>
      </c>
      <c r="I104" s="223"/>
      <c r="J104" s="224">
        <f>ROUND(I104*H104,2)</f>
        <v>0</v>
      </c>
      <c r="K104" s="225"/>
      <c r="L104" s="226"/>
      <c r="M104" s="227" t="s">
        <v>20</v>
      </c>
      <c r="N104" s="228" t="s">
        <v>47</v>
      </c>
      <c r="O104" s="81"/>
      <c r="P104" s="214">
        <f>O104*H104</f>
        <v>0</v>
      </c>
      <c r="Q104" s="214">
        <v>0</v>
      </c>
      <c r="R104" s="214">
        <f>Q104*H104</f>
        <v>0</v>
      </c>
      <c r="S104" s="214">
        <v>0</v>
      </c>
      <c r="T104" s="215">
        <f>S104*H104</f>
        <v>0</v>
      </c>
      <c r="U104" s="35"/>
      <c r="V104" s="35"/>
      <c r="W104" s="35"/>
      <c r="X104" s="35"/>
      <c r="Y104" s="35"/>
      <c r="Z104" s="35"/>
      <c r="AA104" s="35"/>
      <c r="AB104" s="35"/>
      <c r="AC104" s="35"/>
      <c r="AD104" s="35"/>
      <c r="AE104" s="35"/>
      <c r="AR104" s="216" t="s">
        <v>299</v>
      </c>
      <c r="AT104" s="216" t="s">
        <v>202</v>
      </c>
      <c r="AU104" s="216" t="s">
        <v>22</v>
      </c>
      <c r="AY104" s="14" t="s">
        <v>172</v>
      </c>
      <c r="BE104" s="217">
        <f>IF(N104="základní",J104,0)</f>
        <v>0</v>
      </c>
      <c r="BF104" s="217">
        <f>IF(N104="snížená",J104,0)</f>
        <v>0</v>
      </c>
      <c r="BG104" s="217">
        <f>IF(N104="zákl. přenesená",J104,0)</f>
        <v>0</v>
      </c>
      <c r="BH104" s="217">
        <f>IF(N104="sníž. přenesená",J104,0)</f>
        <v>0</v>
      </c>
      <c r="BI104" s="217">
        <f>IF(N104="nulová",J104,0)</f>
        <v>0</v>
      </c>
      <c r="BJ104" s="14" t="s">
        <v>22</v>
      </c>
      <c r="BK104" s="217">
        <f>ROUND(I104*H104,2)</f>
        <v>0</v>
      </c>
      <c r="BL104" s="14" t="s">
        <v>235</v>
      </c>
      <c r="BM104" s="216" t="s">
        <v>1761</v>
      </c>
    </row>
    <row r="105" s="2" customFormat="1" ht="21.75" customHeight="1">
      <c r="A105" s="35"/>
      <c r="B105" s="36"/>
      <c r="C105" s="204" t="s">
        <v>239</v>
      </c>
      <c r="D105" s="204" t="s">
        <v>173</v>
      </c>
      <c r="E105" s="205" t="s">
        <v>1406</v>
      </c>
      <c r="F105" s="206" t="s">
        <v>1407</v>
      </c>
      <c r="G105" s="207" t="s">
        <v>955</v>
      </c>
      <c r="H105" s="208">
        <v>2</v>
      </c>
      <c r="I105" s="209"/>
      <c r="J105" s="210">
        <f>ROUND(I105*H105,2)</f>
        <v>0</v>
      </c>
      <c r="K105" s="211"/>
      <c r="L105" s="41"/>
      <c r="M105" s="212" t="s">
        <v>20</v>
      </c>
      <c r="N105" s="213" t="s">
        <v>47</v>
      </c>
      <c r="O105" s="81"/>
      <c r="P105" s="214">
        <f>O105*H105</f>
        <v>0</v>
      </c>
      <c r="Q105" s="214">
        <v>0</v>
      </c>
      <c r="R105" s="214">
        <f>Q105*H105</f>
        <v>0</v>
      </c>
      <c r="S105" s="214">
        <v>0</v>
      </c>
      <c r="T105" s="215">
        <f>S105*H105</f>
        <v>0</v>
      </c>
      <c r="U105" s="35"/>
      <c r="V105" s="35"/>
      <c r="W105" s="35"/>
      <c r="X105" s="35"/>
      <c r="Y105" s="35"/>
      <c r="Z105" s="35"/>
      <c r="AA105" s="35"/>
      <c r="AB105" s="35"/>
      <c r="AC105" s="35"/>
      <c r="AD105" s="35"/>
      <c r="AE105" s="35"/>
      <c r="AR105" s="216" t="s">
        <v>235</v>
      </c>
      <c r="AT105" s="216" t="s">
        <v>173</v>
      </c>
      <c r="AU105" s="216" t="s">
        <v>22</v>
      </c>
      <c r="AY105" s="14" t="s">
        <v>172</v>
      </c>
      <c r="BE105" s="217">
        <f>IF(N105="základní",J105,0)</f>
        <v>0</v>
      </c>
      <c r="BF105" s="217">
        <f>IF(N105="snížená",J105,0)</f>
        <v>0</v>
      </c>
      <c r="BG105" s="217">
        <f>IF(N105="zákl. přenesená",J105,0)</f>
        <v>0</v>
      </c>
      <c r="BH105" s="217">
        <f>IF(N105="sníž. přenesená",J105,0)</f>
        <v>0</v>
      </c>
      <c r="BI105" s="217">
        <f>IF(N105="nulová",J105,0)</f>
        <v>0</v>
      </c>
      <c r="BJ105" s="14" t="s">
        <v>22</v>
      </c>
      <c r="BK105" s="217">
        <f>ROUND(I105*H105,2)</f>
        <v>0</v>
      </c>
      <c r="BL105" s="14" t="s">
        <v>235</v>
      </c>
      <c r="BM105" s="216" t="s">
        <v>1762</v>
      </c>
    </row>
    <row r="106" s="2" customFormat="1" ht="55.5" customHeight="1">
      <c r="A106" s="35"/>
      <c r="B106" s="36"/>
      <c r="C106" s="218" t="s">
        <v>243</v>
      </c>
      <c r="D106" s="218" t="s">
        <v>202</v>
      </c>
      <c r="E106" s="219" t="s">
        <v>1763</v>
      </c>
      <c r="F106" s="220" t="s">
        <v>1764</v>
      </c>
      <c r="G106" s="221" t="s">
        <v>250</v>
      </c>
      <c r="H106" s="222">
        <v>3</v>
      </c>
      <c r="I106" s="223"/>
      <c r="J106" s="224">
        <f>ROUND(I106*H106,2)</f>
        <v>0</v>
      </c>
      <c r="K106" s="225"/>
      <c r="L106" s="226"/>
      <c r="M106" s="227" t="s">
        <v>20</v>
      </c>
      <c r="N106" s="228" t="s">
        <v>47</v>
      </c>
      <c r="O106" s="81"/>
      <c r="P106" s="214">
        <f>O106*H106</f>
        <v>0</v>
      </c>
      <c r="Q106" s="214">
        <v>0</v>
      </c>
      <c r="R106" s="214">
        <f>Q106*H106</f>
        <v>0</v>
      </c>
      <c r="S106" s="214">
        <v>0</v>
      </c>
      <c r="T106" s="215">
        <f>S106*H106</f>
        <v>0</v>
      </c>
      <c r="U106" s="35"/>
      <c r="V106" s="35"/>
      <c r="W106" s="35"/>
      <c r="X106" s="35"/>
      <c r="Y106" s="35"/>
      <c r="Z106" s="35"/>
      <c r="AA106" s="35"/>
      <c r="AB106" s="35"/>
      <c r="AC106" s="35"/>
      <c r="AD106" s="35"/>
      <c r="AE106" s="35"/>
      <c r="AR106" s="216" t="s">
        <v>226</v>
      </c>
      <c r="AT106" s="216" t="s">
        <v>202</v>
      </c>
      <c r="AU106" s="216" t="s">
        <v>22</v>
      </c>
      <c r="AY106" s="14" t="s">
        <v>172</v>
      </c>
      <c r="BE106" s="217">
        <f>IF(N106="základní",J106,0)</f>
        <v>0</v>
      </c>
      <c r="BF106" s="217">
        <f>IF(N106="snížená",J106,0)</f>
        <v>0</v>
      </c>
      <c r="BG106" s="217">
        <f>IF(N106="zákl. přenesená",J106,0)</f>
        <v>0</v>
      </c>
      <c r="BH106" s="217">
        <f>IF(N106="sníž. přenesená",J106,0)</f>
        <v>0</v>
      </c>
      <c r="BI106" s="217">
        <f>IF(N106="nulová",J106,0)</f>
        <v>0</v>
      </c>
      <c r="BJ106" s="14" t="s">
        <v>22</v>
      </c>
      <c r="BK106" s="217">
        <f>ROUND(I106*H106,2)</f>
        <v>0</v>
      </c>
      <c r="BL106" s="14" t="s">
        <v>226</v>
      </c>
      <c r="BM106" s="216" t="s">
        <v>1765</v>
      </c>
    </row>
    <row r="107" s="2" customFormat="1" ht="44.25" customHeight="1">
      <c r="A107" s="35"/>
      <c r="B107" s="36"/>
      <c r="C107" s="218" t="s">
        <v>247</v>
      </c>
      <c r="D107" s="218" t="s">
        <v>202</v>
      </c>
      <c r="E107" s="219" t="s">
        <v>1766</v>
      </c>
      <c r="F107" s="220" t="s">
        <v>1767</v>
      </c>
      <c r="G107" s="221" t="s">
        <v>250</v>
      </c>
      <c r="H107" s="222">
        <v>2</v>
      </c>
      <c r="I107" s="223"/>
      <c r="J107" s="224">
        <f>ROUND(I107*H107,2)</f>
        <v>0</v>
      </c>
      <c r="K107" s="225"/>
      <c r="L107" s="226"/>
      <c r="M107" s="227" t="s">
        <v>20</v>
      </c>
      <c r="N107" s="228" t="s">
        <v>47</v>
      </c>
      <c r="O107" s="81"/>
      <c r="P107" s="214">
        <f>O107*H107</f>
        <v>0</v>
      </c>
      <c r="Q107" s="214">
        <v>0</v>
      </c>
      <c r="R107" s="214">
        <f>Q107*H107</f>
        <v>0</v>
      </c>
      <c r="S107" s="214">
        <v>0</v>
      </c>
      <c r="T107" s="215">
        <f>S107*H107</f>
        <v>0</v>
      </c>
      <c r="U107" s="35"/>
      <c r="V107" s="35"/>
      <c r="W107" s="35"/>
      <c r="X107" s="35"/>
      <c r="Y107" s="35"/>
      <c r="Z107" s="35"/>
      <c r="AA107" s="35"/>
      <c r="AB107" s="35"/>
      <c r="AC107" s="35"/>
      <c r="AD107" s="35"/>
      <c r="AE107" s="35"/>
      <c r="AR107" s="216" t="s">
        <v>226</v>
      </c>
      <c r="AT107" s="216" t="s">
        <v>202</v>
      </c>
      <c r="AU107" s="216" t="s">
        <v>22</v>
      </c>
      <c r="AY107" s="14" t="s">
        <v>172</v>
      </c>
      <c r="BE107" s="217">
        <f>IF(N107="základní",J107,0)</f>
        <v>0</v>
      </c>
      <c r="BF107" s="217">
        <f>IF(N107="snížená",J107,0)</f>
        <v>0</v>
      </c>
      <c r="BG107" s="217">
        <f>IF(N107="zákl. přenesená",J107,0)</f>
        <v>0</v>
      </c>
      <c r="BH107" s="217">
        <f>IF(N107="sníž. přenesená",J107,0)</f>
        <v>0</v>
      </c>
      <c r="BI107" s="217">
        <f>IF(N107="nulová",J107,0)</f>
        <v>0</v>
      </c>
      <c r="BJ107" s="14" t="s">
        <v>22</v>
      </c>
      <c r="BK107" s="217">
        <f>ROUND(I107*H107,2)</f>
        <v>0</v>
      </c>
      <c r="BL107" s="14" t="s">
        <v>226</v>
      </c>
      <c r="BM107" s="216" t="s">
        <v>1768</v>
      </c>
    </row>
    <row r="108" s="2" customFormat="1" ht="33" customHeight="1">
      <c r="A108" s="35"/>
      <c r="B108" s="36"/>
      <c r="C108" s="218" t="s">
        <v>252</v>
      </c>
      <c r="D108" s="218" t="s">
        <v>202</v>
      </c>
      <c r="E108" s="219" t="s">
        <v>1769</v>
      </c>
      <c r="F108" s="220" t="s">
        <v>1770</v>
      </c>
      <c r="G108" s="221" t="s">
        <v>250</v>
      </c>
      <c r="H108" s="222">
        <v>2</v>
      </c>
      <c r="I108" s="223"/>
      <c r="J108" s="224">
        <f>ROUND(I108*H108,2)</f>
        <v>0</v>
      </c>
      <c r="K108" s="225"/>
      <c r="L108" s="226"/>
      <c r="M108" s="227" t="s">
        <v>20</v>
      </c>
      <c r="N108" s="228" t="s">
        <v>47</v>
      </c>
      <c r="O108" s="81"/>
      <c r="P108" s="214">
        <f>O108*H108</f>
        <v>0</v>
      </c>
      <c r="Q108" s="214">
        <v>0</v>
      </c>
      <c r="R108" s="214">
        <f>Q108*H108</f>
        <v>0</v>
      </c>
      <c r="S108" s="214">
        <v>0</v>
      </c>
      <c r="T108" s="215">
        <f>S108*H108</f>
        <v>0</v>
      </c>
      <c r="U108" s="35"/>
      <c r="V108" s="35"/>
      <c r="W108" s="35"/>
      <c r="X108" s="35"/>
      <c r="Y108" s="35"/>
      <c r="Z108" s="35"/>
      <c r="AA108" s="35"/>
      <c r="AB108" s="35"/>
      <c r="AC108" s="35"/>
      <c r="AD108" s="35"/>
      <c r="AE108" s="35"/>
      <c r="AR108" s="216" t="s">
        <v>226</v>
      </c>
      <c r="AT108" s="216" t="s">
        <v>202</v>
      </c>
      <c r="AU108" s="216" t="s">
        <v>22</v>
      </c>
      <c r="AY108" s="14" t="s">
        <v>172</v>
      </c>
      <c r="BE108" s="217">
        <f>IF(N108="základní",J108,0)</f>
        <v>0</v>
      </c>
      <c r="BF108" s="217">
        <f>IF(N108="snížená",J108,0)</f>
        <v>0</v>
      </c>
      <c r="BG108" s="217">
        <f>IF(N108="zákl. přenesená",J108,0)</f>
        <v>0</v>
      </c>
      <c r="BH108" s="217">
        <f>IF(N108="sníž. přenesená",J108,0)</f>
        <v>0</v>
      </c>
      <c r="BI108" s="217">
        <f>IF(N108="nulová",J108,0)</f>
        <v>0</v>
      </c>
      <c r="BJ108" s="14" t="s">
        <v>22</v>
      </c>
      <c r="BK108" s="217">
        <f>ROUND(I108*H108,2)</f>
        <v>0</v>
      </c>
      <c r="BL108" s="14" t="s">
        <v>226</v>
      </c>
      <c r="BM108" s="216" t="s">
        <v>1771</v>
      </c>
    </row>
    <row r="109" s="2" customFormat="1" ht="33" customHeight="1">
      <c r="A109" s="35"/>
      <c r="B109" s="36"/>
      <c r="C109" s="218" t="s">
        <v>7</v>
      </c>
      <c r="D109" s="218" t="s">
        <v>202</v>
      </c>
      <c r="E109" s="219" t="s">
        <v>1772</v>
      </c>
      <c r="F109" s="220" t="s">
        <v>1773</v>
      </c>
      <c r="G109" s="221" t="s">
        <v>250</v>
      </c>
      <c r="H109" s="222">
        <v>1</v>
      </c>
      <c r="I109" s="223"/>
      <c r="J109" s="224">
        <f>ROUND(I109*H109,2)</f>
        <v>0</v>
      </c>
      <c r="K109" s="225"/>
      <c r="L109" s="226"/>
      <c r="M109" s="227" t="s">
        <v>20</v>
      </c>
      <c r="N109" s="228" t="s">
        <v>47</v>
      </c>
      <c r="O109" s="81"/>
      <c r="P109" s="214">
        <f>O109*H109</f>
        <v>0</v>
      </c>
      <c r="Q109" s="214">
        <v>0</v>
      </c>
      <c r="R109" s="214">
        <f>Q109*H109</f>
        <v>0</v>
      </c>
      <c r="S109" s="214">
        <v>0</v>
      </c>
      <c r="T109" s="215">
        <f>S109*H109</f>
        <v>0</v>
      </c>
      <c r="U109" s="35"/>
      <c r="V109" s="35"/>
      <c r="W109" s="35"/>
      <c r="X109" s="35"/>
      <c r="Y109" s="35"/>
      <c r="Z109" s="35"/>
      <c r="AA109" s="35"/>
      <c r="AB109" s="35"/>
      <c r="AC109" s="35"/>
      <c r="AD109" s="35"/>
      <c r="AE109" s="35"/>
      <c r="AR109" s="216" t="s">
        <v>226</v>
      </c>
      <c r="AT109" s="216" t="s">
        <v>202</v>
      </c>
      <c r="AU109" s="216" t="s">
        <v>22</v>
      </c>
      <c r="AY109" s="14" t="s">
        <v>172</v>
      </c>
      <c r="BE109" s="217">
        <f>IF(N109="základní",J109,0)</f>
        <v>0</v>
      </c>
      <c r="BF109" s="217">
        <f>IF(N109="snížená",J109,0)</f>
        <v>0</v>
      </c>
      <c r="BG109" s="217">
        <f>IF(N109="zákl. přenesená",J109,0)</f>
        <v>0</v>
      </c>
      <c r="BH109" s="217">
        <f>IF(N109="sníž. přenesená",J109,0)</f>
        <v>0</v>
      </c>
      <c r="BI109" s="217">
        <f>IF(N109="nulová",J109,0)</f>
        <v>0</v>
      </c>
      <c r="BJ109" s="14" t="s">
        <v>22</v>
      </c>
      <c r="BK109" s="217">
        <f>ROUND(I109*H109,2)</f>
        <v>0</v>
      </c>
      <c r="BL109" s="14" t="s">
        <v>226</v>
      </c>
      <c r="BM109" s="216" t="s">
        <v>1774</v>
      </c>
    </row>
    <row r="110" s="2" customFormat="1" ht="33" customHeight="1">
      <c r="A110" s="35"/>
      <c r="B110" s="36"/>
      <c r="C110" s="218" t="s">
        <v>259</v>
      </c>
      <c r="D110" s="218" t="s">
        <v>202</v>
      </c>
      <c r="E110" s="219" t="s">
        <v>1775</v>
      </c>
      <c r="F110" s="220" t="s">
        <v>1776</v>
      </c>
      <c r="G110" s="221" t="s">
        <v>250</v>
      </c>
      <c r="H110" s="222">
        <v>2</v>
      </c>
      <c r="I110" s="223"/>
      <c r="J110" s="224">
        <f>ROUND(I110*H110,2)</f>
        <v>0</v>
      </c>
      <c r="K110" s="225"/>
      <c r="L110" s="226"/>
      <c r="M110" s="227" t="s">
        <v>20</v>
      </c>
      <c r="N110" s="228" t="s">
        <v>47</v>
      </c>
      <c r="O110" s="81"/>
      <c r="P110" s="214">
        <f>O110*H110</f>
        <v>0</v>
      </c>
      <c r="Q110" s="214">
        <v>0</v>
      </c>
      <c r="R110" s="214">
        <f>Q110*H110</f>
        <v>0</v>
      </c>
      <c r="S110" s="214">
        <v>0</v>
      </c>
      <c r="T110" s="215">
        <f>S110*H110</f>
        <v>0</v>
      </c>
      <c r="U110" s="35"/>
      <c r="V110" s="35"/>
      <c r="W110" s="35"/>
      <c r="X110" s="35"/>
      <c r="Y110" s="35"/>
      <c r="Z110" s="35"/>
      <c r="AA110" s="35"/>
      <c r="AB110" s="35"/>
      <c r="AC110" s="35"/>
      <c r="AD110" s="35"/>
      <c r="AE110" s="35"/>
      <c r="AR110" s="216" t="s">
        <v>226</v>
      </c>
      <c r="AT110" s="216" t="s">
        <v>202</v>
      </c>
      <c r="AU110" s="216" t="s">
        <v>22</v>
      </c>
      <c r="AY110" s="14" t="s">
        <v>172</v>
      </c>
      <c r="BE110" s="217">
        <f>IF(N110="základní",J110,0)</f>
        <v>0</v>
      </c>
      <c r="BF110" s="217">
        <f>IF(N110="snížená",J110,0)</f>
        <v>0</v>
      </c>
      <c r="BG110" s="217">
        <f>IF(N110="zákl. přenesená",J110,0)</f>
        <v>0</v>
      </c>
      <c r="BH110" s="217">
        <f>IF(N110="sníž. přenesená",J110,0)</f>
        <v>0</v>
      </c>
      <c r="BI110" s="217">
        <f>IF(N110="nulová",J110,0)</f>
        <v>0</v>
      </c>
      <c r="BJ110" s="14" t="s">
        <v>22</v>
      </c>
      <c r="BK110" s="217">
        <f>ROUND(I110*H110,2)</f>
        <v>0</v>
      </c>
      <c r="BL110" s="14" t="s">
        <v>226</v>
      </c>
      <c r="BM110" s="216" t="s">
        <v>1777</v>
      </c>
    </row>
    <row r="111" s="2" customFormat="1" ht="33" customHeight="1">
      <c r="A111" s="35"/>
      <c r="B111" s="36"/>
      <c r="C111" s="218" t="s">
        <v>263</v>
      </c>
      <c r="D111" s="218" t="s">
        <v>202</v>
      </c>
      <c r="E111" s="219" t="s">
        <v>1778</v>
      </c>
      <c r="F111" s="220" t="s">
        <v>1779</v>
      </c>
      <c r="G111" s="221" t="s">
        <v>250</v>
      </c>
      <c r="H111" s="222">
        <v>2</v>
      </c>
      <c r="I111" s="223"/>
      <c r="J111" s="224">
        <f>ROUND(I111*H111,2)</f>
        <v>0</v>
      </c>
      <c r="K111" s="225"/>
      <c r="L111" s="226"/>
      <c r="M111" s="227" t="s">
        <v>20</v>
      </c>
      <c r="N111" s="228" t="s">
        <v>47</v>
      </c>
      <c r="O111" s="81"/>
      <c r="P111" s="214">
        <f>O111*H111</f>
        <v>0</v>
      </c>
      <c r="Q111" s="214">
        <v>0</v>
      </c>
      <c r="R111" s="214">
        <f>Q111*H111</f>
        <v>0</v>
      </c>
      <c r="S111" s="214">
        <v>0</v>
      </c>
      <c r="T111" s="215">
        <f>S111*H111</f>
        <v>0</v>
      </c>
      <c r="U111" s="35"/>
      <c r="V111" s="35"/>
      <c r="W111" s="35"/>
      <c r="X111" s="35"/>
      <c r="Y111" s="35"/>
      <c r="Z111" s="35"/>
      <c r="AA111" s="35"/>
      <c r="AB111" s="35"/>
      <c r="AC111" s="35"/>
      <c r="AD111" s="35"/>
      <c r="AE111" s="35"/>
      <c r="AR111" s="216" t="s">
        <v>226</v>
      </c>
      <c r="AT111" s="216" t="s">
        <v>202</v>
      </c>
      <c r="AU111" s="216" t="s">
        <v>22</v>
      </c>
      <c r="AY111" s="14" t="s">
        <v>172</v>
      </c>
      <c r="BE111" s="217">
        <f>IF(N111="základní",J111,0)</f>
        <v>0</v>
      </c>
      <c r="BF111" s="217">
        <f>IF(N111="snížená",J111,0)</f>
        <v>0</v>
      </c>
      <c r="BG111" s="217">
        <f>IF(N111="zákl. přenesená",J111,0)</f>
        <v>0</v>
      </c>
      <c r="BH111" s="217">
        <f>IF(N111="sníž. přenesená",J111,0)</f>
        <v>0</v>
      </c>
      <c r="BI111" s="217">
        <f>IF(N111="nulová",J111,0)</f>
        <v>0</v>
      </c>
      <c r="BJ111" s="14" t="s">
        <v>22</v>
      </c>
      <c r="BK111" s="217">
        <f>ROUND(I111*H111,2)</f>
        <v>0</v>
      </c>
      <c r="BL111" s="14" t="s">
        <v>226</v>
      </c>
      <c r="BM111" s="216" t="s">
        <v>1780</v>
      </c>
    </row>
    <row r="112" s="2" customFormat="1" ht="44.25" customHeight="1">
      <c r="A112" s="35"/>
      <c r="B112" s="36"/>
      <c r="C112" s="218" t="s">
        <v>267</v>
      </c>
      <c r="D112" s="218" t="s">
        <v>202</v>
      </c>
      <c r="E112" s="219" t="s">
        <v>1781</v>
      </c>
      <c r="F112" s="220" t="s">
        <v>1782</v>
      </c>
      <c r="G112" s="221" t="s">
        <v>250</v>
      </c>
      <c r="H112" s="222">
        <v>2</v>
      </c>
      <c r="I112" s="223"/>
      <c r="J112" s="224">
        <f>ROUND(I112*H112,2)</f>
        <v>0</v>
      </c>
      <c r="K112" s="225"/>
      <c r="L112" s="226"/>
      <c r="M112" s="227" t="s">
        <v>20</v>
      </c>
      <c r="N112" s="228" t="s">
        <v>47</v>
      </c>
      <c r="O112" s="81"/>
      <c r="P112" s="214">
        <f>O112*H112</f>
        <v>0</v>
      </c>
      <c r="Q112" s="214">
        <v>0</v>
      </c>
      <c r="R112" s="214">
        <f>Q112*H112</f>
        <v>0</v>
      </c>
      <c r="S112" s="214">
        <v>0</v>
      </c>
      <c r="T112" s="215">
        <f>S112*H112</f>
        <v>0</v>
      </c>
      <c r="U112" s="35"/>
      <c r="V112" s="35"/>
      <c r="W112" s="35"/>
      <c r="X112" s="35"/>
      <c r="Y112" s="35"/>
      <c r="Z112" s="35"/>
      <c r="AA112" s="35"/>
      <c r="AB112" s="35"/>
      <c r="AC112" s="35"/>
      <c r="AD112" s="35"/>
      <c r="AE112" s="35"/>
      <c r="AR112" s="216" t="s">
        <v>226</v>
      </c>
      <c r="AT112" s="216" t="s">
        <v>202</v>
      </c>
      <c r="AU112" s="216" t="s">
        <v>22</v>
      </c>
      <c r="AY112" s="14" t="s">
        <v>172</v>
      </c>
      <c r="BE112" s="217">
        <f>IF(N112="základní",J112,0)</f>
        <v>0</v>
      </c>
      <c r="BF112" s="217">
        <f>IF(N112="snížená",J112,0)</f>
        <v>0</v>
      </c>
      <c r="BG112" s="217">
        <f>IF(N112="zákl. přenesená",J112,0)</f>
        <v>0</v>
      </c>
      <c r="BH112" s="217">
        <f>IF(N112="sníž. přenesená",J112,0)</f>
        <v>0</v>
      </c>
      <c r="BI112" s="217">
        <f>IF(N112="nulová",J112,0)</f>
        <v>0</v>
      </c>
      <c r="BJ112" s="14" t="s">
        <v>22</v>
      </c>
      <c r="BK112" s="217">
        <f>ROUND(I112*H112,2)</f>
        <v>0</v>
      </c>
      <c r="BL112" s="14" t="s">
        <v>226</v>
      </c>
      <c r="BM112" s="216" t="s">
        <v>1783</v>
      </c>
    </row>
    <row r="113" s="2" customFormat="1" ht="44.25" customHeight="1">
      <c r="A113" s="35"/>
      <c r="B113" s="36"/>
      <c r="C113" s="218" t="s">
        <v>271</v>
      </c>
      <c r="D113" s="218" t="s">
        <v>202</v>
      </c>
      <c r="E113" s="219" t="s">
        <v>1784</v>
      </c>
      <c r="F113" s="220" t="s">
        <v>1785</v>
      </c>
      <c r="G113" s="221" t="s">
        <v>250</v>
      </c>
      <c r="H113" s="222">
        <v>1</v>
      </c>
      <c r="I113" s="223"/>
      <c r="J113" s="224">
        <f>ROUND(I113*H113,2)</f>
        <v>0</v>
      </c>
      <c r="K113" s="225"/>
      <c r="L113" s="226"/>
      <c r="M113" s="227" t="s">
        <v>20</v>
      </c>
      <c r="N113" s="228" t="s">
        <v>47</v>
      </c>
      <c r="O113" s="81"/>
      <c r="P113" s="214">
        <f>O113*H113</f>
        <v>0</v>
      </c>
      <c r="Q113" s="214">
        <v>0</v>
      </c>
      <c r="R113" s="214">
        <f>Q113*H113</f>
        <v>0</v>
      </c>
      <c r="S113" s="214">
        <v>0</v>
      </c>
      <c r="T113" s="215">
        <f>S113*H113</f>
        <v>0</v>
      </c>
      <c r="U113" s="35"/>
      <c r="V113" s="35"/>
      <c r="W113" s="35"/>
      <c r="X113" s="35"/>
      <c r="Y113" s="35"/>
      <c r="Z113" s="35"/>
      <c r="AA113" s="35"/>
      <c r="AB113" s="35"/>
      <c r="AC113" s="35"/>
      <c r="AD113" s="35"/>
      <c r="AE113" s="35"/>
      <c r="AR113" s="216" t="s">
        <v>226</v>
      </c>
      <c r="AT113" s="216" t="s">
        <v>202</v>
      </c>
      <c r="AU113" s="216" t="s">
        <v>22</v>
      </c>
      <c r="AY113" s="14" t="s">
        <v>172</v>
      </c>
      <c r="BE113" s="217">
        <f>IF(N113="základní",J113,0)</f>
        <v>0</v>
      </c>
      <c r="BF113" s="217">
        <f>IF(N113="snížená",J113,0)</f>
        <v>0</v>
      </c>
      <c r="BG113" s="217">
        <f>IF(N113="zákl. přenesená",J113,0)</f>
        <v>0</v>
      </c>
      <c r="BH113" s="217">
        <f>IF(N113="sníž. přenesená",J113,0)</f>
        <v>0</v>
      </c>
      <c r="BI113" s="217">
        <f>IF(N113="nulová",J113,0)</f>
        <v>0</v>
      </c>
      <c r="BJ113" s="14" t="s">
        <v>22</v>
      </c>
      <c r="BK113" s="217">
        <f>ROUND(I113*H113,2)</f>
        <v>0</v>
      </c>
      <c r="BL113" s="14" t="s">
        <v>226</v>
      </c>
      <c r="BM113" s="216" t="s">
        <v>1786</v>
      </c>
    </row>
    <row r="114" s="2" customFormat="1" ht="33" customHeight="1">
      <c r="A114" s="35"/>
      <c r="B114" s="36"/>
      <c r="C114" s="218" t="s">
        <v>275</v>
      </c>
      <c r="D114" s="218" t="s">
        <v>202</v>
      </c>
      <c r="E114" s="219" t="s">
        <v>1787</v>
      </c>
      <c r="F114" s="220" t="s">
        <v>1788</v>
      </c>
      <c r="G114" s="221" t="s">
        <v>250</v>
      </c>
      <c r="H114" s="222">
        <v>2</v>
      </c>
      <c r="I114" s="223"/>
      <c r="J114" s="224">
        <f>ROUND(I114*H114,2)</f>
        <v>0</v>
      </c>
      <c r="K114" s="225"/>
      <c r="L114" s="226"/>
      <c r="M114" s="227" t="s">
        <v>20</v>
      </c>
      <c r="N114" s="228" t="s">
        <v>47</v>
      </c>
      <c r="O114" s="81"/>
      <c r="P114" s="214">
        <f>O114*H114</f>
        <v>0</v>
      </c>
      <c r="Q114" s="214">
        <v>0</v>
      </c>
      <c r="R114" s="214">
        <f>Q114*H114</f>
        <v>0</v>
      </c>
      <c r="S114" s="214">
        <v>0</v>
      </c>
      <c r="T114" s="215">
        <f>S114*H114</f>
        <v>0</v>
      </c>
      <c r="U114" s="35"/>
      <c r="V114" s="35"/>
      <c r="W114" s="35"/>
      <c r="X114" s="35"/>
      <c r="Y114" s="35"/>
      <c r="Z114" s="35"/>
      <c r="AA114" s="35"/>
      <c r="AB114" s="35"/>
      <c r="AC114" s="35"/>
      <c r="AD114" s="35"/>
      <c r="AE114" s="35"/>
      <c r="AR114" s="216" t="s">
        <v>226</v>
      </c>
      <c r="AT114" s="216" t="s">
        <v>202</v>
      </c>
      <c r="AU114" s="216" t="s">
        <v>22</v>
      </c>
      <c r="AY114" s="14" t="s">
        <v>172</v>
      </c>
      <c r="BE114" s="217">
        <f>IF(N114="základní",J114,0)</f>
        <v>0</v>
      </c>
      <c r="BF114" s="217">
        <f>IF(N114="snížená",J114,0)</f>
        <v>0</v>
      </c>
      <c r="BG114" s="217">
        <f>IF(N114="zákl. přenesená",J114,0)</f>
        <v>0</v>
      </c>
      <c r="BH114" s="217">
        <f>IF(N114="sníž. přenesená",J114,0)</f>
        <v>0</v>
      </c>
      <c r="BI114" s="217">
        <f>IF(N114="nulová",J114,0)</f>
        <v>0</v>
      </c>
      <c r="BJ114" s="14" t="s">
        <v>22</v>
      </c>
      <c r="BK114" s="217">
        <f>ROUND(I114*H114,2)</f>
        <v>0</v>
      </c>
      <c r="BL114" s="14" t="s">
        <v>226</v>
      </c>
      <c r="BM114" s="216" t="s">
        <v>1789</v>
      </c>
    </row>
    <row r="115" s="2" customFormat="1" ht="21.75" customHeight="1">
      <c r="A115" s="35"/>
      <c r="B115" s="36"/>
      <c r="C115" s="204" t="s">
        <v>279</v>
      </c>
      <c r="D115" s="204" t="s">
        <v>173</v>
      </c>
      <c r="E115" s="205" t="s">
        <v>1790</v>
      </c>
      <c r="F115" s="206" t="s">
        <v>1791</v>
      </c>
      <c r="G115" s="207" t="s">
        <v>250</v>
      </c>
      <c r="H115" s="208">
        <v>5</v>
      </c>
      <c r="I115" s="209"/>
      <c r="J115" s="210">
        <f>ROUND(I115*H115,2)</f>
        <v>0</v>
      </c>
      <c r="K115" s="211"/>
      <c r="L115" s="41"/>
      <c r="M115" s="212" t="s">
        <v>20</v>
      </c>
      <c r="N115" s="213" t="s">
        <v>47</v>
      </c>
      <c r="O115" s="81"/>
      <c r="P115" s="214">
        <f>O115*H115</f>
        <v>0</v>
      </c>
      <c r="Q115" s="214">
        <v>0</v>
      </c>
      <c r="R115" s="214">
        <f>Q115*H115</f>
        <v>0</v>
      </c>
      <c r="S115" s="214">
        <v>0</v>
      </c>
      <c r="T115" s="215">
        <f>S115*H115</f>
        <v>0</v>
      </c>
      <c r="U115" s="35"/>
      <c r="V115" s="35"/>
      <c r="W115" s="35"/>
      <c r="X115" s="35"/>
      <c r="Y115" s="35"/>
      <c r="Z115" s="35"/>
      <c r="AA115" s="35"/>
      <c r="AB115" s="35"/>
      <c r="AC115" s="35"/>
      <c r="AD115" s="35"/>
      <c r="AE115" s="35"/>
      <c r="AR115" s="216" t="s">
        <v>589</v>
      </c>
      <c r="AT115" s="216" t="s">
        <v>173</v>
      </c>
      <c r="AU115" s="216" t="s">
        <v>22</v>
      </c>
      <c r="AY115" s="14" t="s">
        <v>172</v>
      </c>
      <c r="BE115" s="217">
        <f>IF(N115="základní",J115,0)</f>
        <v>0</v>
      </c>
      <c r="BF115" s="217">
        <f>IF(N115="snížená",J115,0)</f>
        <v>0</v>
      </c>
      <c r="BG115" s="217">
        <f>IF(N115="zákl. přenesená",J115,0)</f>
        <v>0</v>
      </c>
      <c r="BH115" s="217">
        <f>IF(N115="sníž. přenesená",J115,0)</f>
        <v>0</v>
      </c>
      <c r="BI115" s="217">
        <f>IF(N115="nulová",J115,0)</f>
        <v>0</v>
      </c>
      <c r="BJ115" s="14" t="s">
        <v>22</v>
      </c>
      <c r="BK115" s="217">
        <f>ROUND(I115*H115,2)</f>
        <v>0</v>
      </c>
      <c r="BL115" s="14" t="s">
        <v>589</v>
      </c>
      <c r="BM115" s="216" t="s">
        <v>1792</v>
      </c>
    </row>
    <row r="116" s="2" customFormat="1" ht="21.75" customHeight="1">
      <c r="A116" s="35"/>
      <c r="B116" s="36"/>
      <c r="C116" s="204" t="s">
        <v>283</v>
      </c>
      <c r="D116" s="204" t="s">
        <v>173</v>
      </c>
      <c r="E116" s="205" t="s">
        <v>1793</v>
      </c>
      <c r="F116" s="206" t="s">
        <v>1794</v>
      </c>
      <c r="G116" s="207" t="s">
        <v>955</v>
      </c>
      <c r="H116" s="208">
        <v>2</v>
      </c>
      <c r="I116" s="209"/>
      <c r="J116" s="210">
        <f>ROUND(I116*H116,2)</f>
        <v>0</v>
      </c>
      <c r="K116" s="211"/>
      <c r="L116" s="41"/>
      <c r="M116" s="212" t="s">
        <v>20</v>
      </c>
      <c r="N116" s="213" t="s">
        <v>47</v>
      </c>
      <c r="O116" s="81"/>
      <c r="P116" s="214">
        <f>O116*H116</f>
        <v>0</v>
      </c>
      <c r="Q116" s="214">
        <v>0</v>
      </c>
      <c r="R116" s="214">
        <f>Q116*H116</f>
        <v>0</v>
      </c>
      <c r="S116" s="214">
        <v>0</v>
      </c>
      <c r="T116" s="215">
        <f>S116*H116</f>
        <v>0</v>
      </c>
      <c r="U116" s="35"/>
      <c r="V116" s="35"/>
      <c r="W116" s="35"/>
      <c r="X116" s="35"/>
      <c r="Y116" s="35"/>
      <c r="Z116" s="35"/>
      <c r="AA116" s="35"/>
      <c r="AB116" s="35"/>
      <c r="AC116" s="35"/>
      <c r="AD116" s="35"/>
      <c r="AE116" s="35"/>
      <c r="AR116" s="216" t="s">
        <v>235</v>
      </c>
      <c r="AT116" s="216" t="s">
        <v>173</v>
      </c>
      <c r="AU116" s="216" t="s">
        <v>22</v>
      </c>
      <c r="AY116" s="14" t="s">
        <v>172</v>
      </c>
      <c r="BE116" s="217">
        <f>IF(N116="základní",J116,0)</f>
        <v>0</v>
      </c>
      <c r="BF116" s="217">
        <f>IF(N116="snížená",J116,0)</f>
        <v>0</v>
      </c>
      <c r="BG116" s="217">
        <f>IF(N116="zákl. přenesená",J116,0)</f>
        <v>0</v>
      </c>
      <c r="BH116" s="217">
        <f>IF(N116="sníž. přenesená",J116,0)</f>
        <v>0</v>
      </c>
      <c r="BI116" s="217">
        <f>IF(N116="nulová",J116,0)</f>
        <v>0</v>
      </c>
      <c r="BJ116" s="14" t="s">
        <v>22</v>
      </c>
      <c r="BK116" s="217">
        <f>ROUND(I116*H116,2)</f>
        <v>0</v>
      </c>
      <c r="BL116" s="14" t="s">
        <v>235</v>
      </c>
      <c r="BM116" s="216" t="s">
        <v>1795</v>
      </c>
    </row>
    <row r="117" s="2" customFormat="1" ht="21.75" customHeight="1">
      <c r="A117" s="35"/>
      <c r="B117" s="36"/>
      <c r="C117" s="204" t="s">
        <v>287</v>
      </c>
      <c r="D117" s="204" t="s">
        <v>173</v>
      </c>
      <c r="E117" s="205" t="s">
        <v>1796</v>
      </c>
      <c r="F117" s="206" t="s">
        <v>1797</v>
      </c>
      <c r="G117" s="207" t="s">
        <v>955</v>
      </c>
      <c r="H117" s="208">
        <v>2</v>
      </c>
      <c r="I117" s="209"/>
      <c r="J117" s="210">
        <f>ROUND(I117*H117,2)</f>
        <v>0</v>
      </c>
      <c r="K117" s="211"/>
      <c r="L117" s="41"/>
      <c r="M117" s="212" t="s">
        <v>20</v>
      </c>
      <c r="N117" s="213" t="s">
        <v>47</v>
      </c>
      <c r="O117" s="81"/>
      <c r="P117" s="214">
        <f>O117*H117</f>
        <v>0</v>
      </c>
      <c r="Q117" s="214">
        <v>0</v>
      </c>
      <c r="R117" s="214">
        <f>Q117*H117</f>
        <v>0</v>
      </c>
      <c r="S117" s="214">
        <v>0</v>
      </c>
      <c r="T117" s="215">
        <f>S117*H117</f>
        <v>0</v>
      </c>
      <c r="U117" s="35"/>
      <c r="V117" s="35"/>
      <c r="W117" s="35"/>
      <c r="X117" s="35"/>
      <c r="Y117" s="35"/>
      <c r="Z117" s="35"/>
      <c r="AA117" s="35"/>
      <c r="AB117" s="35"/>
      <c r="AC117" s="35"/>
      <c r="AD117" s="35"/>
      <c r="AE117" s="35"/>
      <c r="AR117" s="216" t="s">
        <v>235</v>
      </c>
      <c r="AT117" s="216" t="s">
        <v>173</v>
      </c>
      <c r="AU117" s="216" t="s">
        <v>22</v>
      </c>
      <c r="AY117" s="14" t="s">
        <v>172</v>
      </c>
      <c r="BE117" s="217">
        <f>IF(N117="základní",J117,0)</f>
        <v>0</v>
      </c>
      <c r="BF117" s="217">
        <f>IF(N117="snížená",J117,0)</f>
        <v>0</v>
      </c>
      <c r="BG117" s="217">
        <f>IF(N117="zákl. přenesená",J117,0)</f>
        <v>0</v>
      </c>
      <c r="BH117" s="217">
        <f>IF(N117="sníž. přenesená",J117,0)</f>
        <v>0</v>
      </c>
      <c r="BI117" s="217">
        <f>IF(N117="nulová",J117,0)</f>
        <v>0</v>
      </c>
      <c r="BJ117" s="14" t="s">
        <v>22</v>
      </c>
      <c r="BK117" s="217">
        <f>ROUND(I117*H117,2)</f>
        <v>0</v>
      </c>
      <c r="BL117" s="14" t="s">
        <v>235</v>
      </c>
      <c r="BM117" s="216" t="s">
        <v>1798</v>
      </c>
    </row>
    <row r="118" s="2" customFormat="1" ht="21.75" customHeight="1">
      <c r="A118" s="35"/>
      <c r="B118" s="36"/>
      <c r="C118" s="204" t="s">
        <v>291</v>
      </c>
      <c r="D118" s="204" t="s">
        <v>173</v>
      </c>
      <c r="E118" s="205" t="s">
        <v>1799</v>
      </c>
      <c r="F118" s="206" t="s">
        <v>1800</v>
      </c>
      <c r="G118" s="207" t="s">
        <v>955</v>
      </c>
      <c r="H118" s="208">
        <v>5</v>
      </c>
      <c r="I118" s="209"/>
      <c r="J118" s="210">
        <f>ROUND(I118*H118,2)</f>
        <v>0</v>
      </c>
      <c r="K118" s="211"/>
      <c r="L118" s="41"/>
      <c r="M118" s="212" t="s">
        <v>20</v>
      </c>
      <c r="N118" s="213" t="s">
        <v>47</v>
      </c>
      <c r="O118" s="81"/>
      <c r="P118" s="214">
        <f>O118*H118</f>
        <v>0</v>
      </c>
      <c r="Q118" s="214">
        <v>0</v>
      </c>
      <c r="R118" s="214">
        <f>Q118*H118</f>
        <v>0</v>
      </c>
      <c r="S118" s="214">
        <v>0</v>
      </c>
      <c r="T118" s="215">
        <f>S118*H118</f>
        <v>0</v>
      </c>
      <c r="U118" s="35"/>
      <c r="V118" s="35"/>
      <c r="W118" s="35"/>
      <c r="X118" s="35"/>
      <c r="Y118" s="35"/>
      <c r="Z118" s="35"/>
      <c r="AA118" s="35"/>
      <c r="AB118" s="35"/>
      <c r="AC118" s="35"/>
      <c r="AD118" s="35"/>
      <c r="AE118" s="35"/>
      <c r="AR118" s="216" t="s">
        <v>235</v>
      </c>
      <c r="AT118" s="216" t="s">
        <v>173</v>
      </c>
      <c r="AU118" s="216" t="s">
        <v>22</v>
      </c>
      <c r="AY118" s="14" t="s">
        <v>172</v>
      </c>
      <c r="BE118" s="217">
        <f>IF(N118="základní",J118,0)</f>
        <v>0</v>
      </c>
      <c r="BF118" s="217">
        <f>IF(N118="snížená",J118,0)</f>
        <v>0</v>
      </c>
      <c r="BG118" s="217">
        <f>IF(N118="zákl. přenesená",J118,0)</f>
        <v>0</v>
      </c>
      <c r="BH118" s="217">
        <f>IF(N118="sníž. přenesená",J118,0)</f>
        <v>0</v>
      </c>
      <c r="BI118" s="217">
        <f>IF(N118="nulová",J118,0)</f>
        <v>0</v>
      </c>
      <c r="BJ118" s="14" t="s">
        <v>22</v>
      </c>
      <c r="BK118" s="217">
        <f>ROUND(I118*H118,2)</f>
        <v>0</v>
      </c>
      <c r="BL118" s="14" t="s">
        <v>235</v>
      </c>
      <c r="BM118" s="216" t="s">
        <v>1801</v>
      </c>
    </row>
    <row r="119" s="2" customFormat="1" ht="21.75" customHeight="1">
      <c r="A119" s="35"/>
      <c r="B119" s="36"/>
      <c r="C119" s="204" t="s">
        <v>295</v>
      </c>
      <c r="D119" s="204" t="s">
        <v>173</v>
      </c>
      <c r="E119" s="205" t="s">
        <v>1802</v>
      </c>
      <c r="F119" s="206" t="s">
        <v>1803</v>
      </c>
      <c r="G119" s="207" t="s">
        <v>955</v>
      </c>
      <c r="H119" s="208">
        <v>70</v>
      </c>
      <c r="I119" s="209"/>
      <c r="J119" s="210">
        <f>ROUND(I119*H119,2)</f>
        <v>0</v>
      </c>
      <c r="K119" s="211"/>
      <c r="L119" s="41"/>
      <c r="M119" s="212" t="s">
        <v>20</v>
      </c>
      <c r="N119" s="213" t="s">
        <v>47</v>
      </c>
      <c r="O119" s="81"/>
      <c r="P119" s="214">
        <f>O119*H119</f>
        <v>0</v>
      </c>
      <c r="Q119" s="214">
        <v>0</v>
      </c>
      <c r="R119" s="214">
        <f>Q119*H119</f>
        <v>0</v>
      </c>
      <c r="S119" s="214">
        <v>0</v>
      </c>
      <c r="T119" s="215">
        <f>S119*H119</f>
        <v>0</v>
      </c>
      <c r="U119" s="35"/>
      <c r="V119" s="35"/>
      <c r="W119" s="35"/>
      <c r="X119" s="35"/>
      <c r="Y119" s="35"/>
      <c r="Z119" s="35"/>
      <c r="AA119" s="35"/>
      <c r="AB119" s="35"/>
      <c r="AC119" s="35"/>
      <c r="AD119" s="35"/>
      <c r="AE119" s="35"/>
      <c r="AR119" s="216" t="s">
        <v>235</v>
      </c>
      <c r="AT119" s="216" t="s">
        <v>173</v>
      </c>
      <c r="AU119" s="216" t="s">
        <v>22</v>
      </c>
      <c r="AY119" s="14" t="s">
        <v>172</v>
      </c>
      <c r="BE119" s="217">
        <f>IF(N119="základní",J119,0)</f>
        <v>0</v>
      </c>
      <c r="BF119" s="217">
        <f>IF(N119="snížená",J119,0)</f>
        <v>0</v>
      </c>
      <c r="BG119" s="217">
        <f>IF(N119="zákl. přenesená",J119,0)</f>
        <v>0</v>
      </c>
      <c r="BH119" s="217">
        <f>IF(N119="sníž. přenesená",J119,0)</f>
        <v>0</v>
      </c>
      <c r="BI119" s="217">
        <f>IF(N119="nulová",J119,0)</f>
        <v>0</v>
      </c>
      <c r="BJ119" s="14" t="s">
        <v>22</v>
      </c>
      <c r="BK119" s="217">
        <f>ROUND(I119*H119,2)</f>
        <v>0</v>
      </c>
      <c r="BL119" s="14" t="s">
        <v>235</v>
      </c>
      <c r="BM119" s="216" t="s">
        <v>1804</v>
      </c>
    </row>
    <row r="120" s="11" customFormat="1" ht="25.92" customHeight="1">
      <c r="A120" s="11"/>
      <c r="B120" s="190"/>
      <c r="C120" s="191"/>
      <c r="D120" s="192" t="s">
        <v>75</v>
      </c>
      <c r="E120" s="193" t="s">
        <v>1805</v>
      </c>
      <c r="F120" s="193" t="s">
        <v>1806</v>
      </c>
      <c r="G120" s="191"/>
      <c r="H120" s="191"/>
      <c r="I120" s="194"/>
      <c r="J120" s="195">
        <f>BK120</f>
        <v>0</v>
      </c>
      <c r="K120" s="191"/>
      <c r="L120" s="196"/>
      <c r="M120" s="197"/>
      <c r="N120" s="198"/>
      <c r="O120" s="198"/>
      <c r="P120" s="199">
        <f>SUM(P121:P125)</f>
        <v>0</v>
      </c>
      <c r="Q120" s="198"/>
      <c r="R120" s="199">
        <f>SUM(R121:R125)</f>
        <v>0</v>
      </c>
      <c r="S120" s="198"/>
      <c r="T120" s="200">
        <f>SUM(T121:T125)</f>
        <v>0</v>
      </c>
      <c r="U120" s="11"/>
      <c r="V120" s="11"/>
      <c r="W120" s="11"/>
      <c r="X120" s="11"/>
      <c r="Y120" s="11"/>
      <c r="Z120" s="11"/>
      <c r="AA120" s="11"/>
      <c r="AB120" s="11"/>
      <c r="AC120" s="11"/>
      <c r="AD120" s="11"/>
      <c r="AE120" s="11"/>
      <c r="AR120" s="201" t="s">
        <v>84</v>
      </c>
      <c r="AT120" s="202" t="s">
        <v>75</v>
      </c>
      <c r="AU120" s="202" t="s">
        <v>76</v>
      </c>
      <c r="AY120" s="201" t="s">
        <v>172</v>
      </c>
      <c r="BK120" s="203">
        <f>SUM(BK121:BK125)</f>
        <v>0</v>
      </c>
    </row>
    <row r="121" s="2" customFormat="1" ht="100.5" customHeight="1">
      <c r="A121" s="35"/>
      <c r="B121" s="36"/>
      <c r="C121" s="204" t="s">
        <v>299</v>
      </c>
      <c r="D121" s="204" t="s">
        <v>173</v>
      </c>
      <c r="E121" s="205" t="s">
        <v>1339</v>
      </c>
      <c r="F121" s="206" t="s">
        <v>1208</v>
      </c>
      <c r="G121" s="207" t="s">
        <v>955</v>
      </c>
      <c r="H121" s="208">
        <v>1</v>
      </c>
      <c r="I121" s="209"/>
      <c r="J121" s="210">
        <f>ROUND(I121*H121,2)</f>
        <v>0</v>
      </c>
      <c r="K121" s="211"/>
      <c r="L121" s="41"/>
      <c r="M121" s="212" t="s">
        <v>20</v>
      </c>
      <c r="N121" s="213" t="s">
        <v>47</v>
      </c>
      <c r="O121" s="81"/>
      <c r="P121" s="214">
        <f>O121*H121</f>
        <v>0</v>
      </c>
      <c r="Q121" s="214">
        <v>0</v>
      </c>
      <c r="R121" s="214">
        <f>Q121*H121</f>
        <v>0</v>
      </c>
      <c r="S121" s="214">
        <v>0</v>
      </c>
      <c r="T121" s="215">
        <f>S121*H121</f>
        <v>0</v>
      </c>
      <c r="U121" s="35"/>
      <c r="V121" s="35"/>
      <c r="W121" s="35"/>
      <c r="X121" s="35"/>
      <c r="Y121" s="35"/>
      <c r="Z121" s="35"/>
      <c r="AA121" s="35"/>
      <c r="AB121" s="35"/>
      <c r="AC121" s="35"/>
      <c r="AD121" s="35"/>
      <c r="AE121" s="35"/>
      <c r="AR121" s="216" t="s">
        <v>235</v>
      </c>
      <c r="AT121" s="216" t="s">
        <v>173</v>
      </c>
      <c r="AU121" s="216" t="s">
        <v>22</v>
      </c>
      <c r="AY121" s="14" t="s">
        <v>172</v>
      </c>
      <c r="BE121" s="217">
        <f>IF(N121="základní",J121,0)</f>
        <v>0</v>
      </c>
      <c r="BF121" s="217">
        <f>IF(N121="snížená",J121,0)</f>
        <v>0</v>
      </c>
      <c r="BG121" s="217">
        <f>IF(N121="zákl. přenesená",J121,0)</f>
        <v>0</v>
      </c>
      <c r="BH121" s="217">
        <f>IF(N121="sníž. přenesená",J121,0)</f>
        <v>0</v>
      </c>
      <c r="BI121" s="217">
        <f>IF(N121="nulová",J121,0)</f>
        <v>0</v>
      </c>
      <c r="BJ121" s="14" t="s">
        <v>22</v>
      </c>
      <c r="BK121" s="217">
        <f>ROUND(I121*H121,2)</f>
        <v>0</v>
      </c>
      <c r="BL121" s="14" t="s">
        <v>235</v>
      </c>
      <c r="BM121" s="216" t="s">
        <v>1807</v>
      </c>
    </row>
    <row r="122" s="2" customFormat="1" ht="111.75" customHeight="1">
      <c r="A122" s="35"/>
      <c r="B122" s="36"/>
      <c r="C122" s="204" t="s">
        <v>303</v>
      </c>
      <c r="D122" s="204" t="s">
        <v>173</v>
      </c>
      <c r="E122" s="205" t="s">
        <v>1484</v>
      </c>
      <c r="F122" s="206" t="s">
        <v>1485</v>
      </c>
      <c r="G122" s="207" t="s">
        <v>250</v>
      </c>
      <c r="H122" s="208">
        <v>1</v>
      </c>
      <c r="I122" s="209"/>
      <c r="J122" s="210">
        <f>ROUND(I122*H122,2)</f>
        <v>0</v>
      </c>
      <c r="K122" s="211"/>
      <c r="L122" s="41"/>
      <c r="M122" s="212" t="s">
        <v>20</v>
      </c>
      <c r="N122" s="213" t="s">
        <v>47</v>
      </c>
      <c r="O122" s="81"/>
      <c r="P122" s="214">
        <f>O122*H122</f>
        <v>0</v>
      </c>
      <c r="Q122" s="214">
        <v>0</v>
      </c>
      <c r="R122" s="214">
        <f>Q122*H122</f>
        <v>0</v>
      </c>
      <c r="S122" s="214">
        <v>0</v>
      </c>
      <c r="T122" s="215">
        <f>S122*H122</f>
        <v>0</v>
      </c>
      <c r="U122" s="35"/>
      <c r="V122" s="35"/>
      <c r="W122" s="35"/>
      <c r="X122" s="35"/>
      <c r="Y122" s="35"/>
      <c r="Z122" s="35"/>
      <c r="AA122" s="35"/>
      <c r="AB122" s="35"/>
      <c r="AC122" s="35"/>
      <c r="AD122" s="35"/>
      <c r="AE122" s="35"/>
      <c r="AR122" s="216" t="s">
        <v>589</v>
      </c>
      <c r="AT122" s="216" t="s">
        <v>173</v>
      </c>
      <c r="AU122" s="216" t="s">
        <v>22</v>
      </c>
      <c r="AY122" s="14" t="s">
        <v>172</v>
      </c>
      <c r="BE122" s="217">
        <f>IF(N122="základní",J122,0)</f>
        <v>0</v>
      </c>
      <c r="BF122" s="217">
        <f>IF(N122="snížená",J122,0)</f>
        <v>0</v>
      </c>
      <c r="BG122" s="217">
        <f>IF(N122="zákl. přenesená",J122,0)</f>
        <v>0</v>
      </c>
      <c r="BH122" s="217">
        <f>IF(N122="sníž. přenesená",J122,0)</f>
        <v>0</v>
      </c>
      <c r="BI122" s="217">
        <f>IF(N122="nulová",J122,0)</f>
        <v>0</v>
      </c>
      <c r="BJ122" s="14" t="s">
        <v>22</v>
      </c>
      <c r="BK122" s="217">
        <f>ROUND(I122*H122,2)</f>
        <v>0</v>
      </c>
      <c r="BL122" s="14" t="s">
        <v>589</v>
      </c>
      <c r="BM122" s="216" t="s">
        <v>1808</v>
      </c>
    </row>
    <row r="123" s="2" customFormat="1" ht="44.25" customHeight="1">
      <c r="A123" s="35"/>
      <c r="B123" s="36"/>
      <c r="C123" s="204" t="s">
        <v>307</v>
      </c>
      <c r="D123" s="204" t="s">
        <v>173</v>
      </c>
      <c r="E123" s="205" t="s">
        <v>1488</v>
      </c>
      <c r="F123" s="206" t="s">
        <v>1489</v>
      </c>
      <c r="G123" s="207" t="s">
        <v>955</v>
      </c>
      <c r="H123" s="208">
        <v>1</v>
      </c>
      <c r="I123" s="209"/>
      <c r="J123" s="210">
        <f>ROUND(I123*H123,2)</f>
        <v>0</v>
      </c>
      <c r="K123" s="211"/>
      <c r="L123" s="41"/>
      <c r="M123" s="212" t="s">
        <v>20</v>
      </c>
      <c r="N123" s="213" t="s">
        <v>47</v>
      </c>
      <c r="O123" s="81"/>
      <c r="P123" s="214">
        <f>O123*H123</f>
        <v>0</v>
      </c>
      <c r="Q123" s="214">
        <v>0</v>
      </c>
      <c r="R123" s="214">
        <f>Q123*H123</f>
        <v>0</v>
      </c>
      <c r="S123" s="214">
        <v>0</v>
      </c>
      <c r="T123" s="215">
        <f>S123*H123</f>
        <v>0</v>
      </c>
      <c r="U123" s="35"/>
      <c r="V123" s="35"/>
      <c r="W123" s="35"/>
      <c r="X123" s="35"/>
      <c r="Y123" s="35"/>
      <c r="Z123" s="35"/>
      <c r="AA123" s="35"/>
      <c r="AB123" s="35"/>
      <c r="AC123" s="35"/>
      <c r="AD123" s="35"/>
      <c r="AE123" s="35"/>
      <c r="AR123" s="216" t="s">
        <v>235</v>
      </c>
      <c r="AT123" s="216" t="s">
        <v>173</v>
      </c>
      <c r="AU123" s="216" t="s">
        <v>22</v>
      </c>
      <c r="AY123" s="14" t="s">
        <v>172</v>
      </c>
      <c r="BE123" s="217">
        <f>IF(N123="základní",J123,0)</f>
        <v>0</v>
      </c>
      <c r="BF123" s="217">
        <f>IF(N123="snížená",J123,0)</f>
        <v>0</v>
      </c>
      <c r="BG123" s="217">
        <f>IF(N123="zákl. přenesená",J123,0)</f>
        <v>0</v>
      </c>
      <c r="BH123" s="217">
        <f>IF(N123="sníž. přenesená",J123,0)</f>
        <v>0</v>
      </c>
      <c r="BI123" s="217">
        <f>IF(N123="nulová",J123,0)</f>
        <v>0</v>
      </c>
      <c r="BJ123" s="14" t="s">
        <v>22</v>
      </c>
      <c r="BK123" s="217">
        <f>ROUND(I123*H123,2)</f>
        <v>0</v>
      </c>
      <c r="BL123" s="14" t="s">
        <v>235</v>
      </c>
      <c r="BM123" s="216" t="s">
        <v>1809</v>
      </c>
    </row>
    <row r="124" s="2" customFormat="1" ht="44.25" customHeight="1">
      <c r="A124" s="35"/>
      <c r="B124" s="36"/>
      <c r="C124" s="204" t="s">
        <v>311</v>
      </c>
      <c r="D124" s="204" t="s">
        <v>173</v>
      </c>
      <c r="E124" s="205" t="s">
        <v>381</v>
      </c>
      <c r="F124" s="206" t="s">
        <v>382</v>
      </c>
      <c r="G124" s="207" t="s">
        <v>383</v>
      </c>
      <c r="H124" s="208">
        <v>60</v>
      </c>
      <c r="I124" s="209"/>
      <c r="J124" s="210">
        <f>ROUND(I124*H124,2)</f>
        <v>0</v>
      </c>
      <c r="K124" s="211"/>
      <c r="L124" s="41"/>
      <c r="M124" s="212" t="s">
        <v>20</v>
      </c>
      <c r="N124" s="213" t="s">
        <v>47</v>
      </c>
      <c r="O124" s="81"/>
      <c r="P124" s="214">
        <f>O124*H124</f>
        <v>0</v>
      </c>
      <c r="Q124" s="214">
        <v>0</v>
      </c>
      <c r="R124" s="214">
        <f>Q124*H124</f>
        <v>0</v>
      </c>
      <c r="S124" s="214">
        <v>0</v>
      </c>
      <c r="T124" s="215">
        <f>S124*H124</f>
        <v>0</v>
      </c>
      <c r="U124" s="35"/>
      <c r="V124" s="35"/>
      <c r="W124" s="35"/>
      <c r="X124" s="35"/>
      <c r="Y124" s="35"/>
      <c r="Z124" s="35"/>
      <c r="AA124" s="35"/>
      <c r="AB124" s="35"/>
      <c r="AC124" s="35"/>
      <c r="AD124" s="35"/>
      <c r="AE124" s="35"/>
      <c r="AR124" s="216" t="s">
        <v>589</v>
      </c>
      <c r="AT124" s="216" t="s">
        <v>173</v>
      </c>
      <c r="AU124" s="216" t="s">
        <v>22</v>
      </c>
      <c r="AY124" s="14" t="s">
        <v>172</v>
      </c>
      <c r="BE124" s="217">
        <f>IF(N124="základní",J124,0)</f>
        <v>0</v>
      </c>
      <c r="BF124" s="217">
        <f>IF(N124="snížená",J124,0)</f>
        <v>0</v>
      </c>
      <c r="BG124" s="217">
        <f>IF(N124="zákl. přenesená",J124,0)</f>
        <v>0</v>
      </c>
      <c r="BH124" s="217">
        <f>IF(N124="sníž. přenesená",J124,0)</f>
        <v>0</v>
      </c>
      <c r="BI124" s="217">
        <f>IF(N124="nulová",J124,0)</f>
        <v>0</v>
      </c>
      <c r="BJ124" s="14" t="s">
        <v>22</v>
      </c>
      <c r="BK124" s="217">
        <f>ROUND(I124*H124,2)</f>
        <v>0</v>
      </c>
      <c r="BL124" s="14" t="s">
        <v>589</v>
      </c>
      <c r="BM124" s="216" t="s">
        <v>1810</v>
      </c>
    </row>
    <row r="125" s="2" customFormat="1" ht="66.75" customHeight="1">
      <c r="A125" s="35"/>
      <c r="B125" s="36"/>
      <c r="C125" s="204" t="s">
        <v>315</v>
      </c>
      <c r="D125" s="204" t="s">
        <v>173</v>
      </c>
      <c r="E125" s="205" t="s">
        <v>1478</v>
      </c>
      <c r="F125" s="206" t="s">
        <v>1479</v>
      </c>
      <c r="G125" s="207" t="s">
        <v>383</v>
      </c>
      <c r="H125" s="208">
        <v>12</v>
      </c>
      <c r="I125" s="209"/>
      <c r="J125" s="210">
        <f>ROUND(I125*H125,2)</f>
        <v>0</v>
      </c>
      <c r="K125" s="211"/>
      <c r="L125" s="41"/>
      <c r="M125" s="229" t="s">
        <v>20</v>
      </c>
      <c r="N125" s="230" t="s">
        <v>47</v>
      </c>
      <c r="O125" s="231"/>
      <c r="P125" s="232">
        <f>O125*H125</f>
        <v>0</v>
      </c>
      <c r="Q125" s="232">
        <v>0</v>
      </c>
      <c r="R125" s="232">
        <f>Q125*H125</f>
        <v>0</v>
      </c>
      <c r="S125" s="232">
        <v>0</v>
      </c>
      <c r="T125" s="233">
        <f>S125*H125</f>
        <v>0</v>
      </c>
      <c r="U125" s="35"/>
      <c r="V125" s="35"/>
      <c r="W125" s="35"/>
      <c r="X125" s="35"/>
      <c r="Y125" s="35"/>
      <c r="Z125" s="35"/>
      <c r="AA125" s="35"/>
      <c r="AB125" s="35"/>
      <c r="AC125" s="35"/>
      <c r="AD125" s="35"/>
      <c r="AE125" s="35"/>
      <c r="AR125" s="216" t="s">
        <v>589</v>
      </c>
      <c r="AT125" s="216" t="s">
        <v>173</v>
      </c>
      <c r="AU125" s="216" t="s">
        <v>22</v>
      </c>
      <c r="AY125" s="14" t="s">
        <v>172</v>
      </c>
      <c r="BE125" s="217">
        <f>IF(N125="základní",J125,0)</f>
        <v>0</v>
      </c>
      <c r="BF125" s="217">
        <f>IF(N125="snížená",J125,0)</f>
        <v>0</v>
      </c>
      <c r="BG125" s="217">
        <f>IF(N125="zákl. přenesená",J125,0)</f>
        <v>0</v>
      </c>
      <c r="BH125" s="217">
        <f>IF(N125="sníž. přenesená",J125,0)</f>
        <v>0</v>
      </c>
      <c r="BI125" s="217">
        <f>IF(N125="nulová",J125,0)</f>
        <v>0</v>
      </c>
      <c r="BJ125" s="14" t="s">
        <v>22</v>
      </c>
      <c r="BK125" s="217">
        <f>ROUND(I125*H125,2)</f>
        <v>0</v>
      </c>
      <c r="BL125" s="14" t="s">
        <v>589</v>
      </c>
      <c r="BM125" s="216" t="s">
        <v>1811</v>
      </c>
    </row>
    <row r="126" s="2" customFormat="1" ht="6.96" customHeight="1">
      <c r="A126" s="35"/>
      <c r="B126" s="56"/>
      <c r="C126" s="57"/>
      <c r="D126" s="57"/>
      <c r="E126" s="57"/>
      <c r="F126" s="57"/>
      <c r="G126" s="57"/>
      <c r="H126" s="57"/>
      <c r="I126" s="57"/>
      <c r="J126" s="57"/>
      <c r="K126" s="57"/>
      <c r="L126" s="41"/>
      <c r="M126" s="35"/>
      <c r="O126" s="35"/>
      <c r="P126" s="35"/>
      <c r="Q126" s="35"/>
      <c r="R126" s="35"/>
      <c r="S126" s="35"/>
      <c r="T126" s="35"/>
      <c r="U126" s="35"/>
      <c r="V126" s="35"/>
      <c r="W126" s="35"/>
      <c r="X126" s="35"/>
      <c r="Y126" s="35"/>
      <c r="Z126" s="35"/>
      <c r="AA126" s="35"/>
      <c r="AB126" s="35"/>
      <c r="AC126" s="35"/>
      <c r="AD126" s="35"/>
      <c r="AE126" s="35"/>
    </row>
  </sheetData>
  <sheetProtection sheet="1" autoFilter="0" formatColumns="0" formatRows="0" objects="1" scenarios="1" spinCount="100000" saltValue="d55R1ERBIovjhRCpd52hYgm7Ri2+9LQloyrfnX4/YGmtKe/6VknPKP4Zfc/0lbgHetjgbxb78spCsfagQ3JfnA==" hashValue="ZfCQDIEtjaqb9O++8FE6qCm3VXl22C7CI/JupUZ9kKea1CmCJ/P8gigfhW3Ikw89Gu9ZMUXIgZiQDOmBT3iU1g==" algorithmName="SHA-512" password="CC35"/>
  <autoFilter ref="C86:K125"/>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146</v>
      </c>
    </row>
    <row r="3" hidden="1" s="1" customFormat="1" ht="6.96" customHeight="1">
      <c r="B3" s="136"/>
      <c r="C3" s="137"/>
      <c r="D3" s="137"/>
      <c r="E3" s="137"/>
      <c r="F3" s="137"/>
      <c r="G3" s="137"/>
      <c r="H3" s="137"/>
      <c r="I3" s="137"/>
      <c r="J3" s="137"/>
      <c r="K3" s="137"/>
      <c r="L3" s="17"/>
      <c r="AT3" s="14" t="s">
        <v>84</v>
      </c>
    </row>
    <row r="4" hidden="1" s="1" customFormat="1" ht="24.96" customHeight="1">
      <c r="B4" s="17"/>
      <c r="D4" s="138" t="s">
        <v>147</v>
      </c>
      <c r="L4" s="17"/>
      <c r="M4" s="139" t="s">
        <v>10</v>
      </c>
      <c r="AT4" s="14" t="s">
        <v>4</v>
      </c>
    </row>
    <row r="5" hidden="1" s="1" customFormat="1" ht="6.96" customHeight="1">
      <c r="B5" s="17"/>
      <c r="L5" s="17"/>
    </row>
    <row r="6" hidden="1" s="1" customFormat="1" ht="12" customHeight="1">
      <c r="B6" s="17"/>
      <c r="D6" s="140" t="s">
        <v>17</v>
      </c>
      <c r="L6" s="17"/>
    </row>
    <row r="7" hidden="1" s="1" customFormat="1" ht="16.5" customHeight="1">
      <c r="B7" s="17"/>
      <c r="E7" s="141" t="str">
        <f>'Rekapitulace stavby'!K6</f>
        <v>Oprava SZZ žst. Liteň na trati Zadní Třebáň - Lochovice</v>
      </c>
      <c r="F7" s="140"/>
      <c r="G7" s="140"/>
      <c r="H7" s="140"/>
      <c r="L7" s="17"/>
    </row>
    <row r="8" hidden="1" s="1" customFormat="1" ht="12" customHeight="1">
      <c r="B8" s="17"/>
      <c r="D8" s="140" t="s">
        <v>148</v>
      </c>
      <c r="L8" s="17"/>
    </row>
    <row r="9" hidden="1" s="2" customFormat="1" ht="16.5" customHeight="1">
      <c r="A9" s="35"/>
      <c r="B9" s="41"/>
      <c r="C9" s="35"/>
      <c r="D9" s="35"/>
      <c r="E9" s="141" t="s">
        <v>1717</v>
      </c>
      <c r="F9" s="35"/>
      <c r="G9" s="35"/>
      <c r="H9" s="35"/>
      <c r="I9" s="35"/>
      <c r="J9" s="35"/>
      <c r="K9" s="35"/>
      <c r="L9" s="142"/>
      <c r="S9" s="35"/>
      <c r="T9" s="35"/>
      <c r="U9" s="35"/>
      <c r="V9" s="35"/>
      <c r="W9" s="35"/>
      <c r="X9" s="35"/>
      <c r="Y9" s="35"/>
      <c r="Z9" s="35"/>
      <c r="AA9" s="35"/>
      <c r="AB9" s="35"/>
      <c r="AC9" s="35"/>
      <c r="AD9" s="35"/>
      <c r="AE9" s="35"/>
    </row>
    <row r="10" hidden="1" s="2" customFormat="1" ht="12" customHeight="1">
      <c r="A10" s="35"/>
      <c r="B10" s="41"/>
      <c r="C10" s="35"/>
      <c r="D10" s="140" t="s">
        <v>150</v>
      </c>
      <c r="E10" s="35"/>
      <c r="F10" s="35"/>
      <c r="G10" s="35"/>
      <c r="H10" s="35"/>
      <c r="I10" s="35"/>
      <c r="J10" s="35"/>
      <c r="K10" s="35"/>
      <c r="L10" s="142"/>
      <c r="S10" s="35"/>
      <c r="T10" s="35"/>
      <c r="U10" s="35"/>
      <c r="V10" s="35"/>
      <c r="W10" s="35"/>
      <c r="X10" s="35"/>
      <c r="Y10" s="35"/>
      <c r="Z10" s="35"/>
      <c r="AA10" s="35"/>
      <c r="AB10" s="35"/>
      <c r="AC10" s="35"/>
      <c r="AD10" s="35"/>
      <c r="AE10" s="35"/>
    </row>
    <row r="11" hidden="1" s="2" customFormat="1" ht="16.5" customHeight="1">
      <c r="A11" s="35"/>
      <c r="B11" s="41"/>
      <c r="C11" s="35"/>
      <c r="D11" s="35"/>
      <c r="E11" s="143" t="s">
        <v>1812</v>
      </c>
      <c r="F11" s="35"/>
      <c r="G11" s="35"/>
      <c r="H11" s="35"/>
      <c r="I11" s="35"/>
      <c r="J11" s="35"/>
      <c r="K11" s="35"/>
      <c r="L11" s="142"/>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142"/>
      <c r="S12" s="35"/>
      <c r="T12" s="35"/>
      <c r="U12" s="35"/>
      <c r="V12" s="35"/>
      <c r="W12" s="35"/>
      <c r="X12" s="35"/>
      <c r="Y12" s="35"/>
      <c r="Z12" s="35"/>
      <c r="AA12" s="35"/>
      <c r="AB12" s="35"/>
      <c r="AC12" s="35"/>
      <c r="AD12" s="35"/>
      <c r="AE12" s="35"/>
    </row>
    <row r="13" hidden="1" s="2" customFormat="1" ht="12" customHeight="1">
      <c r="A13" s="35"/>
      <c r="B13" s="41"/>
      <c r="C13" s="35"/>
      <c r="D13" s="140" t="s">
        <v>19</v>
      </c>
      <c r="E13" s="35"/>
      <c r="F13" s="130" t="s">
        <v>20</v>
      </c>
      <c r="G13" s="35"/>
      <c r="H13" s="35"/>
      <c r="I13" s="140" t="s">
        <v>21</v>
      </c>
      <c r="J13" s="130" t="s">
        <v>20</v>
      </c>
      <c r="K13" s="35"/>
      <c r="L13" s="142"/>
      <c r="S13" s="35"/>
      <c r="T13" s="35"/>
      <c r="U13" s="35"/>
      <c r="V13" s="35"/>
      <c r="W13" s="35"/>
      <c r="X13" s="35"/>
      <c r="Y13" s="35"/>
      <c r="Z13" s="35"/>
      <c r="AA13" s="35"/>
      <c r="AB13" s="35"/>
      <c r="AC13" s="35"/>
      <c r="AD13" s="35"/>
      <c r="AE13" s="35"/>
    </row>
    <row r="14" hidden="1" s="2" customFormat="1" ht="12" customHeight="1">
      <c r="A14" s="35"/>
      <c r="B14" s="41"/>
      <c r="C14" s="35"/>
      <c r="D14" s="140" t="s">
        <v>23</v>
      </c>
      <c r="E14" s="35"/>
      <c r="F14" s="130" t="s">
        <v>24</v>
      </c>
      <c r="G14" s="35"/>
      <c r="H14" s="35"/>
      <c r="I14" s="140" t="s">
        <v>25</v>
      </c>
      <c r="J14" s="144" t="str">
        <f>'Rekapitulace stavby'!AN8</f>
        <v>28. 5. 2021</v>
      </c>
      <c r="K14" s="35"/>
      <c r="L14" s="142"/>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142"/>
      <c r="S15" s="35"/>
      <c r="T15" s="35"/>
      <c r="U15" s="35"/>
      <c r="V15" s="35"/>
      <c r="W15" s="35"/>
      <c r="X15" s="35"/>
      <c r="Y15" s="35"/>
      <c r="Z15" s="35"/>
      <c r="AA15" s="35"/>
      <c r="AB15" s="35"/>
      <c r="AC15" s="35"/>
      <c r="AD15" s="35"/>
      <c r="AE15" s="35"/>
    </row>
    <row r="16" hidden="1" s="2" customFormat="1" ht="12" customHeight="1">
      <c r="A16" s="35"/>
      <c r="B16" s="41"/>
      <c r="C16" s="35"/>
      <c r="D16" s="140" t="s">
        <v>29</v>
      </c>
      <c r="E16" s="35"/>
      <c r="F16" s="35"/>
      <c r="G16" s="35"/>
      <c r="H16" s="35"/>
      <c r="I16" s="140" t="s">
        <v>30</v>
      </c>
      <c r="J16" s="130" t="s">
        <v>20</v>
      </c>
      <c r="K16" s="35"/>
      <c r="L16" s="142"/>
      <c r="S16" s="35"/>
      <c r="T16" s="35"/>
      <c r="U16" s="35"/>
      <c r="V16" s="35"/>
      <c r="W16" s="35"/>
      <c r="X16" s="35"/>
      <c r="Y16" s="35"/>
      <c r="Z16" s="35"/>
      <c r="AA16" s="35"/>
      <c r="AB16" s="35"/>
      <c r="AC16" s="35"/>
      <c r="AD16" s="35"/>
      <c r="AE16" s="35"/>
    </row>
    <row r="17" hidden="1" s="2" customFormat="1" ht="18" customHeight="1">
      <c r="A17" s="35"/>
      <c r="B17" s="41"/>
      <c r="C17" s="35"/>
      <c r="D17" s="35"/>
      <c r="E17" s="130" t="s">
        <v>31</v>
      </c>
      <c r="F17" s="35"/>
      <c r="G17" s="35"/>
      <c r="H17" s="35"/>
      <c r="I17" s="140" t="s">
        <v>32</v>
      </c>
      <c r="J17" s="130" t="s">
        <v>20</v>
      </c>
      <c r="K17" s="35"/>
      <c r="L17" s="142"/>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142"/>
      <c r="S18" s="35"/>
      <c r="T18" s="35"/>
      <c r="U18" s="35"/>
      <c r="V18" s="35"/>
      <c r="W18" s="35"/>
      <c r="X18" s="35"/>
      <c r="Y18" s="35"/>
      <c r="Z18" s="35"/>
      <c r="AA18" s="35"/>
      <c r="AB18" s="35"/>
      <c r="AC18" s="35"/>
      <c r="AD18" s="35"/>
      <c r="AE18" s="35"/>
    </row>
    <row r="19" hidden="1" s="2" customFormat="1" ht="12" customHeight="1">
      <c r="A19" s="35"/>
      <c r="B19" s="41"/>
      <c r="C19" s="35"/>
      <c r="D19" s="140" t="s">
        <v>33</v>
      </c>
      <c r="E19" s="35"/>
      <c r="F19" s="35"/>
      <c r="G19" s="35"/>
      <c r="H19" s="35"/>
      <c r="I19" s="140" t="s">
        <v>30</v>
      </c>
      <c r="J19" s="30" t="str">
        <f>'Rekapitulace stavby'!AN13</f>
        <v>Vyplň údaj</v>
      </c>
      <c r="K19" s="35"/>
      <c r="L19" s="142"/>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0" t="s">
        <v>32</v>
      </c>
      <c r="J20" s="30" t="str">
        <f>'Rekapitulace stavby'!AN14</f>
        <v>Vyplň údaj</v>
      </c>
      <c r="K20" s="35"/>
      <c r="L20" s="142"/>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142"/>
      <c r="S21" s="35"/>
      <c r="T21" s="35"/>
      <c r="U21" s="35"/>
      <c r="V21" s="35"/>
      <c r="W21" s="35"/>
      <c r="X21" s="35"/>
      <c r="Y21" s="35"/>
      <c r="Z21" s="35"/>
      <c r="AA21" s="35"/>
      <c r="AB21" s="35"/>
      <c r="AC21" s="35"/>
      <c r="AD21" s="35"/>
      <c r="AE21" s="35"/>
    </row>
    <row r="22" hidden="1" s="2" customFormat="1" ht="12" customHeight="1">
      <c r="A22" s="35"/>
      <c r="B22" s="41"/>
      <c r="C22" s="35"/>
      <c r="D22" s="140" t="s">
        <v>35</v>
      </c>
      <c r="E22" s="35"/>
      <c r="F22" s="35"/>
      <c r="G22" s="35"/>
      <c r="H22" s="35"/>
      <c r="I22" s="140" t="s">
        <v>30</v>
      </c>
      <c r="J22" s="130" t="s">
        <v>20</v>
      </c>
      <c r="K22" s="35"/>
      <c r="L22" s="142"/>
      <c r="S22" s="35"/>
      <c r="T22" s="35"/>
      <c r="U22" s="35"/>
      <c r="V22" s="35"/>
      <c r="W22" s="35"/>
      <c r="X22" s="35"/>
      <c r="Y22" s="35"/>
      <c r="Z22" s="35"/>
      <c r="AA22" s="35"/>
      <c r="AB22" s="35"/>
      <c r="AC22" s="35"/>
      <c r="AD22" s="35"/>
      <c r="AE22" s="35"/>
    </row>
    <row r="23" hidden="1" s="2" customFormat="1" ht="18" customHeight="1">
      <c r="A23" s="35"/>
      <c r="B23" s="41"/>
      <c r="C23" s="35"/>
      <c r="D23" s="35"/>
      <c r="E23" s="130" t="s">
        <v>36</v>
      </c>
      <c r="F23" s="35"/>
      <c r="G23" s="35"/>
      <c r="H23" s="35"/>
      <c r="I23" s="140" t="s">
        <v>32</v>
      </c>
      <c r="J23" s="130" t="s">
        <v>20</v>
      </c>
      <c r="K23" s="35"/>
      <c r="L23" s="142"/>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142"/>
      <c r="S24" s="35"/>
      <c r="T24" s="35"/>
      <c r="U24" s="35"/>
      <c r="V24" s="35"/>
      <c r="W24" s="35"/>
      <c r="X24" s="35"/>
      <c r="Y24" s="35"/>
      <c r="Z24" s="35"/>
      <c r="AA24" s="35"/>
      <c r="AB24" s="35"/>
      <c r="AC24" s="35"/>
      <c r="AD24" s="35"/>
      <c r="AE24" s="35"/>
    </row>
    <row r="25" hidden="1" s="2" customFormat="1" ht="12" customHeight="1">
      <c r="A25" s="35"/>
      <c r="B25" s="41"/>
      <c r="C25" s="35"/>
      <c r="D25" s="140" t="s">
        <v>38</v>
      </c>
      <c r="E25" s="35"/>
      <c r="F25" s="35"/>
      <c r="G25" s="35"/>
      <c r="H25" s="35"/>
      <c r="I25" s="140" t="s">
        <v>30</v>
      </c>
      <c r="J25" s="130" t="s">
        <v>20</v>
      </c>
      <c r="K25" s="35"/>
      <c r="L25" s="142"/>
      <c r="S25" s="35"/>
      <c r="T25" s="35"/>
      <c r="U25" s="35"/>
      <c r="V25" s="35"/>
      <c r="W25" s="35"/>
      <c r="X25" s="35"/>
      <c r="Y25" s="35"/>
      <c r="Z25" s="35"/>
      <c r="AA25" s="35"/>
      <c r="AB25" s="35"/>
      <c r="AC25" s="35"/>
      <c r="AD25" s="35"/>
      <c r="AE25" s="35"/>
    </row>
    <row r="26" hidden="1" s="2" customFormat="1" ht="18" customHeight="1">
      <c r="A26" s="35"/>
      <c r="B26" s="41"/>
      <c r="C26" s="35"/>
      <c r="D26" s="35"/>
      <c r="E26" s="130" t="s">
        <v>39</v>
      </c>
      <c r="F26" s="35"/>
      <c r="G26" s="35"/>
      <c r="H26" s="35"/>
      <c r="I26" s="140" t="s">
        <v>32</v>
      </c>
      <c r="J26" s="130" t="s">
        <v>20</v>
      </c>
      <c r="K26" s="35"/>
      <c r="L26" s="142"/>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142"/>
      <c r="S27" s="35"/>
      <c r="T27" s="35"/>
      <c r="U27" s="35"/>
      <c r="V27" s="35"/>
      <c r="W27" s="35"/>
      <c r="X27" s="35"/>
      <c r="Y27" s="35"/>
      <c r="Z27" s="35"/>
      <c r="AA27" s="35"/>
      <c r="AB27" s="35"/>
      <c r="AC27" s="35"/>
      <c r="AD27" s="35"/>
      <c r="AE27" s="35"/>
    </row>
    <row r="28" hidden="1" s="2" customFormat="1" ht="12" customHeight="1">
      <c r="A28" s="35"/>
      <c r="B28" s="41"/>
      <c r="C28" s="35"/>
      <c r="D28" s="140" t="s">
        <v>40</v>
      </c>
      <c r="E28" s="35"/>
      <c r="F28" s="35"/>
      <c r="G28" s="35"/>
      <c r="H28" s="35"/>
      <c r="I28" s="35"/>
      <c r="J28" s="35"/>
      <c r="K28" s="35"/>
      <c r="L28" s="142"/>
      <c r="S28" s="35"/>
      <c r="T28" s="35"/>
      <c r="U28" s="35"/>
      <c r="V28" s="35"/>
      <c r="W28" s="35"/>
      <c r="X28" s="35"/>
      <c r="Y28" s="35"/>
      <c r="Z28" s="35"/>
      <c r="AA28" s="35"/>
      <c r="AB28" s="35"/>
      <c r="AC28" s="35"/>
      <c r="AD28" s="35"/>
      <c r="AE28" s="35"/>
    </row>
    <row r="29" hidden="1" s="8" customFormat="1" ht="83.25" customHeight="1">
      <c r="A29" s="145"/>
      <c r="B29" s="146"/>
      <c r="C29" s="145"/>
      <c r="D29" s="145"/>
      <c r="E29" s="147" t="s">
        <v>41</v>
      </c>
      <c r="F29" s="147"/>
      <c r="G29" s="147"/>
      <c r="H29" s="147"/>
      <c r="I29" s="145"/>
      <c r="J29" s="145"/>
      <c r="K29" s="145"/>
      <c r="L29" s="148"/>
      <c r="S29" s="145"/>
      <c r="T29" s="145"/>
      <c r="U29" s="145"/>
      <c r="V29" s="145"/>
      <c r="W29" s="145"/>
      <c r="X29" s="145"/>
      <c r="Y29" s="145"/>
      <c r="Z29" s="145"/>
      <c r="AA29" s="145"/>
      <c r="AB29" s="145"/>
      <c r="AC29" s="145"/>
      <c r="AD29" s="145"/>
      <c r="AE29" s="145"/>
    </row>
    <row r="30" hidden="1" s="2" customFormat="1" ht="6.96" customHeight="1">
      <c r="A30" s="35"/>
      <c r="B30" s="41"/>
      <c r="C30" s="35"/>
      <c r="D30" s="35"/>
      <c r="E30" s="35"/>
      <c r="F30" s="35"/>
      <c r="G30" s="35"/>
      <c r="H30" s="35"/>
      <c r="I30" s="35"/>
      <c r="J30" s="35"/>
      <c r="K30" s="35"/>
      <c r="L30" s="142"/>
      <c r="S30" s="35"/>
      <c r="T30" s="35"/>
      <c r="U30" s="35"/>
      <c r="V30" s="35"/>
      <c r="W30" s="35"/>
      <c r="X30" s="35"/>
      <c r="Y30" s="35"/>
      <c r="Z30" s="35"/>
      <c r="AA30" s="35"/>
      <c r="AB30" s="35"/>
      <c r="AC30" s="35"/>
      <c r="AD30" s="35"/>
      <c r="AE30" s="35"/>
    </row>
    <row r="31" hidden="1" s="2" customFormat="1" ht="6.96" customHeight="1">
      <c r="A31" s="35"/>
      <c r="B31" s="41"/>
      <c r="C31" s="35"/>
      <c r="D31" s="149"/>
      <c r="E31" s="149"/>
      <c r="F31" s="149"/>
      <c r="G31" s="149"/>
      <c r="H31" s="149"/>
      <c r="I31" s="149"/>
      <c r="J31" s="149"/>
      <c r="K31" s="149"/>
      <c r="L31" s="142"/>
      <c r="S31" s="35"/>
      <c r="T31" s="35"/>
      <c r="U31" s="35"/>
      <c r="V31" s="35"/>
      <c r="W31" s="35"/>
      <c r="X31" s="35"/>
      <c r="Y31" s="35"/>
      <c r="Z31" s="35"/>
      <c r="AA31" s="35"/>
      <c r="AB31" s="35"/>
      <c r="AC31" s="35"/>
      <c r="AD31" s="35"/>
      <c r="AE31" s="35"/>
    </row>
    <row r="32" hidden="1" s="2" customFormat="1" ht="25.44" customHeight="1">
      <c r="A32" s="35"/>
      <c r="B32" s="41"/>
      <c r="C32" s="35"/>
      <c r="D32" s="150" t="s">
        <v>42</v>
      </c>
      <c r="E32" s="35"/>
      <c r="F32" s="35"/>
      <c r="G32" s="35"/>
      <c r="H32" s="35"/>
      <c r="I32" s="35"/>
      <c r="J32" s="151">
        <f>ROUND(J86, 2)</f>
        <v>0</v>
      </c>
      <c r="K32" s="35"/>
      <c r="L32" s="142"/>
      <c r="S32" s="35"/>
      <c r="T32" s="35"/>
      <c r="U32" s="35"/>
      <c r="V32" s="35"/>
      <c r="W32" s="35"/>
      <c r="X32" s="35"/>
      <c r="Y32" s="35"/>
      <c r="Z32" s="35"/>
      <c r="AA32" s="35"/>
      <c r="AB32" s="35"/>
      <c r="AC32" s="35"/>
      <c r="AD32" s="35"/>
      <c r="AE32" s="35"/>
    </row>
    <row r="33" hidden="1" s="2" customFormat="1" ht="6.96" customHeight="1">
      <c r="A33" s="35"/>
      <c r="B33" s="41"/>
      <c r="C33" s="35"/>
      <c r="D33" s="149"/>
      <c r="E33" s="149"/>
      <c r="F33" s="149"/>
      <c r="G33" s="149"/>
      <c r="H33" s="149"/>
      <c r="I33" s="149"/>
      <c r="J33" s="149"/>
      <c r="K33" s="149"/>
      <c r="L33" s="142"/>
      <c r="S33" s="35"/>
      <c r="T33" s="35"/>
      <c r="U33" s="35"/>
      <c r="V33" s="35"/>
      <c r="W33" s="35"/>
      <c r="X33" s="35"/>
      <c r="Y33" s="35"/>
      <c r="Z33" s="35"/>
      <c r="AA33" s="35"/>
      <c r="AB33" s="35"/>
      <c r="AC33" s="35"/>
      <c r="AD33" s="35"/>
      <c r="AE33" s="35"/>
    </row>
    <row r="34" hidden="1" s="2" customFormat="1" ht="14.4" customHeight="1">
      <c r="A34" s="35"/>
      <c r="B34" s="41"/>
      <c r="C34" s="35"/>
      <c r="D34" s="35"/>
      <c r="E34" s="35"/>
      <c r="F34" s="152" t="s">
        <v>44</v>
      </c>
      <c r="G34" s="35"/>
      <c r="H34" s="35"/>
      <c r="I34" s="152" t="s">
        <v>43</v>
      </c>
      <c r="J34" s="152" t="s">
        <v>45</v>
      </c>
      <c r="K34" s="35"/>
      <c r="L34" s="142"/>
      <c r="S34" s="35"/>
      <c r="T34" s="35"/>
      <c r="U34" s="35"/>
      <c r="V34" s="35"/>
      <c r="W34" s="35"/>
      <c r="X34" s="35"/>
      <c r="Y34" s="35"/>
      <c r="Z34" s="35"/>
      <c r="AA34" s="35"/>
      <c r="AB34" s="35"/>
      <c r="AC34" s="35"/>
      <c r="AD34" s="35"/>
      <c r="AE34" s="35"/>
    </row>
    <row r="35" hidden="1" s="2" customFormat="1" ht="14.4" customHeight="1">
      <c r="A35" s="35"/>
      <c r="B35" s="41"/>
      <c r="C35" s="35"/>
      <c r="D35" s="153" t="s">
        <v>46</v>
      </c>
      <c r="E35" s="140" t="s">
        <v>47</v>
      </c>
      <c r="F35" s="154">
        <f>ROUND((SUM(BE86:BE96)),  2)</f>
        <v>0</v>
      </c>
      <c r="G35" s="35"/>
      <c r="H35" s="35"/>
      <c r="I35" s="155">
        <v>0.20999999999999999</v>
      </c>
      <c r="J35" s="154">
        <f>ROUND(((SUM(BE86:BE96))*I35),  2)</f>
        <v>0</v>
      </c>
      <c r="K35" s="35"/>
      <c r="L35" s="142"/>
      <c r="S35" s="35"/>
      <c r="T35" s="35"/>
      <c r="U35" s="35"/>
      <c r="V35" s="35"/>
      <c r="W35" s="35"/>
      <c r="X35" s="35"/>
      <c r="Y35" s="35"/>
      <c r="Z35" s="35"/>
      <c r="AA35" s="35"/>
      <c r="AB35" s="35"/>
      <c r="AC35" s="35"/>
      <c r="AD35" s="35"/>
      <c r="AE35" s="35"/>
    </row>
    <row r="36" hidden="1" s="2" customFormat="1" ht="14.4" customHeight="1">
      <c r="A36" s="35"/>
      <c r="B36" s="41"/>
      <c r="C36" s="35"/>
      <c r="D36" s="35"/>
      <c r="E36" s="140" t="s">
        <v>48</v>
      </c>
      <c r="F36" s="154">
        <f>ROUND((SUM(BF86:BF96)),  2)</f>
        <v>0</v>
      </c>
      <c r="G36" s="35"/>
      <c r="H36" s="35"/>
      <c r="I36" s="155">
        <v>0.14999999999999999</v>
      </c>
      <c r="J36" s="154">
        <f>ROUND(((SUM(BF86:BF96))*I36),  2)</f>
        <v>0</v>
      </c>
      <c r="K36" s="35"/>
      <c r="L36" s="142"/>
      <c r="S36" s="35"/>
      <c r="T36" s="35"/>
      <c r="U36" s="35"/>
      <c r="V36" s="35"/>
      <c r="W36" s="35"/>
      <c r="X36" s="35"/>
      <c r="Y36" s="35"/>
      <c r="Z36" s="35"/>
      <c r="AA36" s="35"/>
      <c r="AB36" s="35"/>
      <c r="AC36" s="35"/>
      <c r="AD36" s="35"/>
      <c r="AE36" s="35"/>
    </row>
    <row r="37" hidden="1" s="2" customFormat="1" ht="14.4" customHeight="1">
      <c r="A37" s="35"/>
      <c r="B37" s="41"/>
      <c r="C37" s="35"/>
      <c r="D37" s="35"/>
      <c r="E37" s="140" t="s">
        <v>49</v>
      </c>
      <c r="F37" s="154">
        <f>ROUND((SUM(BG86:BG96)),  2)</f>
        <v>0</v>
      </c>
      <c r="G37" s="35"/>
      <c r="H37" s="35"/>
      <c r="I37" s="155">
        <v>0.20999999999999999</v>
      </c>
      <c r="J37" s="154">
        <f>0</f>
        <v>0</v>
      </c>
      <c r="K37" s="35"/>
      <c r="L37" s="142"/>
      <c r="S37" s="35"/>
      <c r="T37" s="35"/>
      <c r="U37" s="35"/>
      <c r="V37" s="35"/>
      <c r="W37" s="35"/>
      <c r="X37" s="35"/>
      <c r="Y37" s="35"/>
      <c r="Z37" s="35"/>
      <c r="AA37" s="35"/>
      <c r="AB37" s="35"/>
      <c r="AC37" s="35"/>
      <c r="AD37" s="35"/>
      <c r="AE37" s="35"/>
    </row>
    <row r="38" hidden="1" s="2" customFormat="1" ht="14.4" customHeight="1">
      <c r="A38" s="35"/>
      <c r="B38" s="41"/>
      <c r="C38" s="35"/>
      <c r="D38" s="35"/>
      <c r="E38" s="140" t="s">
        <v>50</v>
      </c>
      <c r="F38" s="154">
        <f>ROUND((SUM(BH86:BH96)),  2)</f>
        <v>0</v>
      </c>
      <c r="G38" s="35"/>
      <c r="H38" s="35"/>
      <c r="I38" s="155">
        <v>0.14999999999999999</v>
      </c>
      <c r="J38" s="154">
        <f>0</f>
        <v>0</v>
      </c>
      <c r="K38" s="35"/>
      <c r="L38" s="142"/>
      <c r="S38" s="35"/>
      <c r="T38" s="35"/>
      <c r="U38" s="35"/>
      <c r="V38" s="35"/>
      <c r="W38" s="35"/>
      <c r="X38" s="35"/>
      <c r="Y38" s="35"/>
      <c r="Z38" s="35"/>
      <c r="AA38" s="35"/>
      <c r="AB38" s="35"/>
      <c r="AC38" s="35"/>
      <c r="AD38" s="35"/>
      <c r="AE38" s="35"/>
    </row>
    <row r="39" hidden="1" s="2" customFormat="1" ht="14.4" customHeight="1">
      <c r="A39" s="35"/>
      <c r="B39" s="41"/>
      <c r="C39" s="35"/>
      <c r="D39" s="35"/>
      <c r="E39" s="140" t="s">
        <v>51</v>
      </c>
      <c r="F39" s="154">
        <f>ROUND((SUM(BI86:BI96)),  2)</f>
        <v>0</v>
      </c>
      <c r="G39" s="35"/>
      <c r="H39" s="35"/>
      <c r="I39" s="155">
        <v>0</v>
      </c>
      <c r="J39" s="154">
        <f>0</f>
        <v>0</v>
      </c>
      <c r="K39" s="35"/>
      <c r="L39" s="142"/>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142"/>
      <c r="S40" s="35"/>
      <c r="T40" s="35"/>
      <c r="U40" s="35"/>
      <c r="V40" s="35"/>
      <c r="W40" s="35"/>
      <c r="X40" s="35"/>
      <c r="Y40" s="35"/>
      <c r="Z40" s="35"/>
      <c r="AA40" s="35"/>
      <c r="AB40" s="35"/>
      <c r="AC40" s="35"/>
      <c r="AD40" s="35"/>
      <c r="AE40" s="35"/>
    </row>
    <row r="41" hidden="1" s="2" customFormat="1" ht="25.44" customHeight="1">
      <c r="A41" s="35"/>
      <c r="B41" s="41"/>
      <c r="C41" s="156"/>
      <c r="D41" s="157" t="s">
        <v>52</v>
      </c>
      <c r="E41" s="158"/>
      <c r="F41" s="158"/>
      <c r="G41" s="159" t="s">
        <v>53</v>
      </c>
      <c r="H41" s="160" t="s">
        <v>54</v>
      </c>
      <c r="I41" s="158"/>
      <c r="J41" s="161">
        <f>SUM(J32:J39)</f>
        <v>0</v>
      </c>
      <c r="K41" s="162"/>
      <c r="L41" s="142"/>
      <c r="S41" s="35"/>
      <c r="T41" s="35"/>
      <c r="U41" s="35"/>
      <c r="V41" s="35"/>
      <c r="W41" s="35"/>
      <c r="X41" s="35"/>
      <c r="Y41" s="35"/>
      <c r="Z41" s="35"/>
      <c r="AA41" s="35"/>
      <c r="AB41" s="35"/>
      <c r="AC41" s="35"/>
      <c r="AD41" s="35"/>
      <c r="AE41" s="35"/>
    </row>
    <row r="42" hidden="1" s="2" customFormat="1" ht="14.4" customHeight="1">
      <c r="A42" s="35"/>
      <c r="B42" s="163"/>
      <c r="C42" s="164"/>
      <c r="D42" s="164"/>
      <c r="E42" s="164"/>
      <c r="F42" s="164"/>
      <c r="G42" s="164"/>
      <c r="H42" s="164"/>
      <c r="I42" s="164"/>
      <c r="J42" s="164"/>
      <c r="K42" s="164"/>
      <c r="L42" s="142"/>
      <c r="S42" s="35"/>
      <c r="T42" s="35"/>
      <c r="U42" s="35"/>
      <c r="V42" s="35"/>
      <c r="W42" s="35"/>
      <c r="X42" s="35"/>
      <c r="Y42" s="35"/>
      <c r="Z42" s="35"/>
      <c r="AA42" s="35"/>
      <c r="AB42" s="35"/>
      <c r="AC42" s="35"/>
      <c r="AD42" s="35"/>
      <c r="AE42" s="35"/>
    </row>
    <row r="43" hidden="1"/>
    <row r="44" hidden="1"/>
    <row r="45" hidden="1"/>
    <row r="46" s="2" customFormat="1" ht="6.96" customHeight="1">
      <c r="A46" s="35"/>
      <c r="B46" s="165"/>
      <c r="C46" s="166"/>
      <c r="D46" s="166"/>
      <c r="E46" s="166"/>
      <c r="F46" s="166"/>
      <c r="G46" s="166"/>
      <c r="H46" s="166"/>
      <c r="I46" s="166"/>
      <c r="J46" s="166"/>
      <c r="K46" s="166"/>
      <c r="L46" s="142"/>
      <c r="S46" s="35"/>
      <c r="T46" s="35"/>
      <c r="U46" s="35"/>
      <c r="V46" s="35"/>
      <c r="W46" s="35"/>
      <c r="X46" s="35"/>
      <c r="Y46" s="35"/>
      <c r="Z46" s="35"/>
      <c r="AA46" s="35"/>
      <c r="AB46" s="35"/>
      <c r="AC46" s="35"/>
      <c r="AD46" s="35"/>
      <c r="AE46" s="35"/>
    </row>
    <row r="47" s="2" customFormat="1" ht="24.96" customHeight="1">
      <c r="A47" s="35"/>
      <c r="B47" s="36"/>
      <c r="C47" s="20" t="s">
        <v>152</v>
      </c>
      <c r="D47" s="37"/>
      <c r="E47" s="37"/>
      <c r="F47" s="37"/>
      <c r="G47" s="37"/>
      <c r="H47" s="37"/>
      <c r="I47" s="37"/>
      <c r="J47" s="37"/>
      <c r="K47" s="37"/>
      <c r="L47" s="142"/>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2"/>
      <c r="S48" s="35"/>
      <c r="T48" s="35"/>
      <c r="U48" s="35"/>
      <c r="V48" s="35"/>
      <c r="W48" s="35"/>
      <c r="X48" s="35"/>
      <c r="Y48" s="35"/>
      <c r="Z48" s="35"/>
      <c r="AA48" s="35"/>
      <c r="AB48" s="35"/>
      <c r="AC48" s="35"/>
      <c r="AD48" s="35"/>
      <c r="AE48" s="35"/>
    </row>
    <row r="49" s="2" customFormat="1" ht="12" customHeight="1">
      <c r="A49" s="35"/>
      <c r="B49" s="36"/>
      <c r="C49" s="29" t="s">
        <v>17</v>
      </c>
      <c r="D49" s="37"/>
      <c r="E49" s="37"/>
      <c r="F49" s="37"/>
      <c r="G49" s="37"/>
      <c r="H49" s="37"/>
      <c r="I49" s="37"/>
      <c r="J49" s="37"/>
      <c r="K49" s="37"/>
      <c r="L49" s="142"/>
      <c r="S49" s="35"/>
      <c r="T49" s="35"/>
      <c r="U49" s="35"/>
      <c r="V49" s="35"/>
      <c r="W49" s="35"/>
      <c r="X49" s="35"/>
      <c r="Y49" s="35"/>
      <c r="Z49" s="35"/>
      <c r="AA49" s="35"/>
      <c r="AB49" s="35"/>
      <c r="AC49" s="35"/>
      <c r="AD49" s="35"/>
      <c r="AE49" s="35"/>
    </row>
    <row r="50" s="2" customFormat="1" ht="16.5" customHeight="1">
      <c r="A50" s="35"/>
      <c r="B50" s="36"/>
      <c r="C50" s="37"/>
      <c r="D50" s="37"/>
      <c r="E50" s="167" t="str">
        <f>E7</f>
        <v>Oprava SZZ žst. Liteň na trati Zadní Třebáň - Lochovice</v>
      </c>
      <c r="F50" s="29"/>
      <c r="G50" s="29"/>
      <c r="H50" s="29"/>
      <c r="I50" s="37"/>
      <c r="J50" s="37"/>
      <c r="K50" s="37"/>
      <c r="L50" s="142"/>
      <c r="S50" s="35"/>
      <c r="T50" s="35"/>
      <c r="U50" s="35"/>
      <c r="V50" s="35"/>
      <c r="W50" s="35"/>
      <c r="X50" s="35"/>
      <c r="Y50" s="35"/>
      <c r="Z50" s="35"/>
      <c r="AA50" s="35"/>
      <c r="AB50" s="35"/>
      <c r="AC50" s="35"/>
      <c r="AD50" s="35"/>
      <c r="AE50" s="35"/>
    </row>
    <row r="51" s="1" customFormat="1" ht="12" customHeight="1">
      <c r="B51" s="18"/>
      <c r="C51" s="29" t="s">
        <v>148</v>
      </c>
      <c r="D51" s="19"/>
      <c r="E51" s="19"/>
      <c r="F51" s="19"/>
      <c r="G51" s="19"/>
      <c r="H51" s="19"/>
      <c r="I51" s="19"/>
      <c r="J51" s="19"/>
      <c r="K51" s="19"/>
      <c r="L51" s="17"/>
    </row>
    <row r="52" s="2" customFormat="1" ht="16.5" customHeight="1">
      <c r="A52" s="35"/>
      <c r="B52" s="36"/>
      <c r="C52" s="37"/>
      <c r="D52" s="37"/>
      <c r="E52" s="167" t="s">
        <v>1717</v>
      </c>
      <c r="F52" s="37"/>
      <c r="G52" s="37"/>
      <c r="H52" s="37"/>
      <c r="I52" s="37"/>
      <c r="J52" s="37"/>
      <c r="K52" s="37"/>
      <c r="L52" s="142"/>
      <c r="S52" s="35"/>
      <c r="T52" s="35"/>
      <c r="U52" s="35"/>
      <c r="V52" s="35"/>
      <c r="W52" s="35"/>
      <c r="X52" s="35"/>
      <c r="Y52" s="35"/>
      <c r="Z52" s="35"/>
      <c r="AA52" s="35"/>
      <c r="AB52" s="35"/>
      <c r="AC52" s="35"/>
      <c r="AD52" s="35"/>
      <c r="AE52" s="35"/>
    </row>
    <row r="53" s="2" customFormat="1" ht="12" customHeight="1">
      <c r="A53" s="35"/>
      <c r="B53" s="36"/>
      <c r="C53" s="29" t="s">
        <v>150</v>
      </c>
      <c r="D53" s="37"/>
      <c r="E53" s="37"/>
      <c r="F53" s="37"/>
      <c r="G53" s="37"/>
      <c r="H53" s="37"/>
      <c r="I53" s="37"/>
      <c r="J53" s="37"/>
      <c r="K53" s="37"/>
      <c r="L53" s="142"/>
      <c r="S53" s="35"/>
      <c r="T53" s="35"/>
      <c r="U53" s="35"/>
      <c r="V53" s="35"/>
      <c r="W53" s="35"/>
      <c r="X53" s="35"/>
      <c r="Y53" s="35"/>
      <c r="Z53" s="35"/>
      <c r="AA53" s="35"/>
      <c r="AB53" s="35"/>
      <c r="AC53" s="35"/>
      <c r="AD53" s="35"/>
      <c r="AE53" s="35"/>
    </row>
    <row r="54" s="2" customFormat="1" ht="16.5" customHeight="1">
      <c r="A54" s="35"/>
      <c r="B54" s="36"/>
      <c r="C54" s="37"/>
      <c r="D54" s="37"/>
      <c r="E54" s="66" t="str">
        <f>E11</f>
        <v>01.2 - Přípojka NN - stavební část</v>
      </c>
      <c r="F54" s="37"/>
      <c r="G54" s="37"/>
      <c r="H54" s="37"/>
      <c r="I54" s="37"/>
      <c r="J54" s="37"/>
      <c r="K54" s="37"/>
      <c r="L54" s="142"/>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2"/>
      <c r="S55" s="35"/>
      <c r="T55" s="35"/>
      <c r="U55" s="35"/>
      <c r="V55" s="35"/>
      <c r="W55" s="35"/>
      <c r="X55" s="35"/>
      <c r="Y55" s="35"/>
      <c r="Z55" s="35"/>
      <c r="AA55" s="35"/>
      <c r="AB55" s="35"/>
      <c r="AC55" s="35"/>
      <c r="AD55" s="35"/>
      <c r="AE55" s="35"/>
    </row>
    <row r="56" s="2" customFormat="1" ht="12" customHeight="1">
      <c r="A56" s="35"/>
      <c r="B56" s="36"/>
      <c r="C56" s="29" t="s">
        <v>23</v>
      </c>
      <c r="D56" s="37"/>
      <c r="E56" s="37"/>
      <c r="F56" s="24" t="str">
        <f>F14</f>
        <v>Liteň</v>
      </c>
      <c r="G56" s="37"/>
      <c r="H56" s="37"/>
      <c r="I56" s="29" t="s">
        <v>25</v>
      </c>
      <c r="J56" s="69" t="str">
        <f>IF(J14="","",J14)</f>
        <v>28. 5. 2021</v>
      </c>
      <c r="K56" s="37"/>
      <c r="L56" s="142"/>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2"/>
      <c r="S57" s="35"/>
      <c r="T57" s="35"/>
      <c r="U57" s="35"/>
      <c r="V57" s="35"/>
      <c r="W57" s="35"/>
      <c r="X57" s="35"/>
      <c r="Y57" s="35"/>
      <c r="Z57" s="35"/>
      <c r="AA57" s="35"/>
      <c r="AB57" s="35"/>
      <c r="AC57" s="35"/>
      <c r="AD57" s="35"/>
      <c r="AE57" s="35"/>
    </row>
    <row r="58" s="2" customFormat="1" ht="15.15" customHeight="1">
      <c r="A58" s="35"/>
      <c r="B58" s="36"/>
      <c r="C58" s="29" t="s">
        <v>29</v>
      </c>
      <c r="D58" s="37"/>
      <c r="E58" s="37"/>
      <c r="F58" s="24" t="str">
        <f>E17</f>
        <v>Jiří Kejkula</v>
      </c>
      <c r="G58" s="37"/>
      <c r="H58" s="37"/>
      <c r="I58" s="29" t="s">
        <v>35</v>
      </c>
      <c r="J58" s="33" t="str">
        <f>E23</f>
        <v>První SaZ Plzeň a.s.</v>
      </c>
      <c r="K58" s="37"/>
      <c r="L58" s="142"/>
      <c r="S58" s="35"/>
      <c r="T58" s="35"/>
      <c r="U58" s="35"/>
      <c r="V58" s="35"/>
      <c r="W58" s="35"/>
      <c r="X58" s="35"/>
      <c r="Y58" s="35"/>
      <c r="Z58" s="35"/>
      <c r="AA58" s="35"/>
      <c r="AB58" s="35"/>
      <c r="AC58" s="35"/>
      <c r="AD58" s="35"/>
      <c r="AE58" s="35"/>
    </row>
    <row r="59" s="2" customFormat="1" ht="15.15" customHeight="1">
      <c r="A59" s="35"/>
      <c r="B59" s="36"/>
      <c r="C59" s="29" t="s">
        <v>33</v>
      </c>
      <c r="D59" s="37"/>
      <c r="E59" s="37"/>
      <c r="F59" s="24" t="str">
        <f>IF(E20="","",E20)</f>
        <v>Vyplň údaj</v>
      </c>
      <c r="G59" s="37"/>
      <c r="H59" s="37"/>
      <c r="I59" s="29" t="s">
        <v>38</v>
      </c>
      <c r="J59" s="33" t="str">
        <f>E26</f>
        <v xml:space="preserve"> Zdeněk Hron</v>
      </c>
      <c r="K59" s="37"/>
      <c r="L59" s="142"/>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2"/>
      <c r="S60" s="35"/>
      <c r="T60" s="35"/>
      <c r="U60" s="35"/>
      <c r="V60" s="35"/>
      <c r="W60" s="35"/>
      <c r="X60" s="35"/>
      <c r="Y60" s="35"/>
      <c r="Z60" s="35"/>
      <c r="AA60" s="35"/>
      <c r="AB60" s="35"/>
      <c r="AC60" s="35"/>
      <c r="AD60" s="35"/>
      <c r="AE60" s="35"/>
    </row>
    <row r="61" s="2" customFormat="1" ht="29.28" customHeight="1">
      <c r="A61" s="35"/>
      <c r="B61" s="36"/>
      <c r="C61" s="168" t="s">
        <v>153</v>
      </c>
      <c r="D61" s="169"/>
      <c r="E61" s="169"/>
      <c r="F61" s="169"/>
      <c r="G61" s="169"/>
      <c r="H61" s="169"/>
      <c r="I61" s="169"/>
      <c r="J61" s="170" t="s">
        <v>154</v>
      </c>
      <c r="K61" s="169"/>
      <c r="L61" s="142"/>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2"/>
      <c r="S62" s="35"/>
      <c r="T62" s="35"/>
      <c r="U62" s="35"/>
      <c r="V62" s="35"/>
      <c r="W62" s="35"/>
      <c r="X62" s="35"/>
      <c r="Y62" s="35"/>
      <c r="Z62" s="35"/>
      <c r="AA62" s="35"/>
      <c r="AB62" s="35"/>
      <c r="AC62" s="35"/>
      <c r="AD62" s="35"/>
      <c r="AE62" s="35"/>
    </row>
    <row r="63" s="2" customFormat="1" ht="22.8" customHeight="1">
      <c r="A63" s="35"/>
      <c r="B63" s="36"/>
      <c r="C63" s="171" t="s">
        <v>74</v>
      </c>
      <c r="D63" s="37"/>
      <c r="E63" s="37"/>
      <c r="F63" s="37"/>
      <c r="G63" s="37"/>
      <c r="H63" s="37"/>
      <c r="I63" s="37"/>
      <c r="J63" s="99">
        <f>J86</f>
        <v>0</v>
      </c>
      <c r="K63" s="37"/>
      <c r="L63" s="142"/>
      <c r="S63" s="35"/>
      <c r="T63" s="35"/>
      <c r="U63" s="35"/>
      <c r="V63" s="35"/>
      <c r="W63" s="35"/>
      <c r="X63" s="35"/>
      <c r="Y63" s="35"/>
      <c r="Z63" s="35"/>
      <c r="AA63" s="35"/>
      <c r="AB63" s="35"/>
      <c r="AC63" s="35"/>
      <c r="AD63" s="35"/>
      <c r="AE63" s="35"/>
      <c r="AU63" s="14" t="s">
        <v>155</v>
      </c>
    </row>
    <row r="64" s="9" customFormat="1" ht="24.96" customHeight="1">
      <c r="A64" s="9"/>
      <c r="B64" s="172"/>
      <c r="C64" s="173"/>
      <c r="D64" s="174" t="s">
        <v>1813</v>
      </c>
      <c r="E64" s="175"/>
      <c r="F64" s="175"/>
      <c r="G64" s="175"/>
      <c r="H64" s="175"/>
      <c r="I64" s="175"/>
      <c r="J64" s="176">
        <f>J87</f>
        <v>0</v>
      </c>
      <c r="K64" s="173"/>
      <c r="L64" s="177"/>
      <c r="S64" s="9"/>
      <c r="T64" s="9"/>
      <c r="U64" s="9"/>
      <c r="V64" s="9"/>
      <c r="W64" s="9"/>
      <c r="X64" s="9"/>
      <c r="Y64" s="9"/>
      <c r="Z64" s="9"/>
      <c r="AA64" s="9"/>
      <c r="AB64" s="9"/>
      <c r="AC64" s="9"/>
      <c r="AD64" s="9"/>
      <c r="AE64" s="9"/>
    </row>
    <row r="65" s="2" customFormat="1" ht="21.84" customHeight="1">
      <c r="A65" s="35"/>
      <c r="B65" s="36"/>
      <c r="C65" s="37"/>
      <c r="D65" s="37"/>
      <c r="E65" s="37"/>
      <c r="F65" s="37"/>
      <c r="G65" s="37"/>
      <c r="H65" s="37"/>
      <c r="I65" s="37"/>
      <c r="J65" s="37"/>
      <c r="K65" s="37"/>
      <c r="L65" s="142"/>
      <c r="S65" s="35"/>
      <c r="T65" s="35"/>
      <c r="U65" s="35"/>
      <c r="V65" s="35"/>
      <c r="W65" s="35"/>
      <c r="X65" s="35"/>
      <c r="Y65" s="35"/>
      <c r="Z65" s="35"/>
      <c r="AA65" s="35"/>
      <c r="AB65" s="35"/>
      <c r="AC65" s="35"/>
      <c r="AD65" s="35"/>
      <c r="AE65" s="35"/>
    </row>
    <row r="66" s="2" customFormat="1" ht="6.96" customHeight="1">
      <c r="A66" s="35"/>
      <c r="B66" s="56"/>
      <c r="C66" s="57"/>
      <c r="D66" s="57"/>
      <c r="E66" s="57"/>
      <c r="F66" s="57"/>
      <c r="G66" s="57"/>
      <c r="H66" s="57"/>
      <c r="I66" s="57"/>
      <c r="J66" s="57"/>
      <c r="K66" s="57"/>
      <c r="L66" s="142"/>
      <c r="S66" s="35"/>
      <c r="T66" s="35"/>
      <c r="U66" s="35"/>
      <c r="V66" s="35"/>
      <c r="W66" s="35"/>
      <c r="X66" s="35"/>
      <c r="Y66" s="35"/>
      <c r="Z66" s="35"/>
      <c r="AA66" s="35"/>
      <c r="AB66" s="35"/>
      <c r="AC66" s="35"/>
      <c r="AD66" s="35"/>
      <c r="AE66" s="35"/>
    </row>
    <row r="70" s="2" customFormat="1" ht="6.96" customHeight="1">
      <c r="A70" s="35"/>
      <c r="B70" s="58"/>
      <c r="C70" s="59"/>
      <c r="D70" s="59"/>
      <c r="E70" s="59"/>
      <c r="F70" s="59"/>
      <c r="G70" s="59"/>
      <c r="H70" s="59"/>
      <c r="I70" s="59"/>
      <c r="J70" s="59"/>
      <c r="K70" s="59"/>
      <c r="L70" s="142"/>
      <c r="S70" s="35"/>
      <c r="T70" s="35"/>
      <c r="U70" s="35"/>
      <c r="V70" s="35"/>
      <c r="W70" s="35"/>
      <c r="X70" s="35"/>
      <c r="Y70" s="35"/>
      <c r="Z70" s="35"/>
      <c r="AA70" s="35"/>
      <c r="AB70" s="35"/>
      <c r="AC70" s="35"/>
      <c r="AD70" s="35"/>
      <c r="AE70" s="35"/>
    </row>
    <row r="71" s="2" customFormat="1" ht="24.96" customHeight="1">
      <c r="A71" s="35"/>
      <c r="B71" s="36"/>
      <c r="C71" s="20" t="s">
        <v>158</v>
      </c>
      <c r="D71" s="37"/>
      <c r="E71" s="37"/>
      <c r="F71" s="37"/>
      <c r="G71" s="37"/>
      <c r="H71" s="37"/>
      <c r="I71" s="37"/>
      <c r="J71" s="37"/>
      <c r="K71" s="37"/>
      <c r="L71" s="142"/>
      <c r="S71" s="35"/>
      <c r="T71" s="35"/>
      <c r="U71" s="35"/>
      <c r="V71" s="35"/>
      <c r="W71" s="35"/>
      <c r="X71" s="35"/>
      <c r="Y71" s="35"/>
      <c r="Z71" s="35"/>
      <c r="AA71" s="35"/>
      <c r="AB71" s="35"/>
      <c r="AC71" s="35"/>
      <c r="AD71" s="35"/>
      <c r="AE71" s="35"/>
    </row>
    <row r="72" s="2" customFormat="1" ht="6.96" customHeight="1">
      <c r="A72" s="35"/>
      <c r="B72" s="36"/>
      <c r="C72" s="37"/>
      <c r="D72" s="37"/>
      <c r="E72" s="37"/>
      <c r="F72" s="37"/>
      <c r="G72" s="37"/>
      <c r="H72" s="37"/>
      <c r="I72" s="37"/>
      <c r="J72" s="37"/>
      <c r="K72" s="37"/>
      <c r="L72" s="142"/>
      <c r="S72" s="35"/>
      <c r="T72" s="35"/>
      <c r="U72" s="35"/>
      <c r="V72" s="35"/>
      <c r="W72" s="35"/>
      <c r="X72" s="35"/>
      <c r="Y72" s="35"/>
      <c r="Z72" s="35"/>
      <c r="AA72" s="35"/>
      <c r="AB72" s="35"/>
      <c r="AC72" s="35"/>
      <c r="AD72" s="35"/>
      <c r="AE72" s="35"/>
    </row>
    <row r="73" s="2" customFormat="1" ht="12" customHeight="1">
      <c r="A73" s="35"/>
      <c r="B73" s="36"/>
      <c r="C73" s="29" t="s">
        <v>17</v>
      </c>
      <c r="D73" s="37"/>
      <c r="E73" s="37"/>
      <c r="F73" s="37"/>
      <c r="G73" s="37"/>
      <c r="H73" s="37"/>
      <c r="I73" s="37"/>
      <c r="J73" s="37"/>
      <c r="K73" s="37"/>
      <c r="L73" s="142"/>
      <c r="S73" s="35"/>
      <c r="T73" s="35"/>
      <c r="U73" s="35"/>
      <c r="V73" s="35"/>
      <c r="W73" s="35"/>
      <c r="X73" s="35"/>
      <c r="Y73" s="35"/>
      <c r="Z73" s="35"/>
      <c r="AA73" s="35"/>
      <c r="AB73" s="35"/>
      <c r="AC73" s="35"/>
      <c r="AD73" s="35"/>
      <c r="AE73" s="35"/>
    </row>
    <row r="74" s="2" customFormat="1" ht="16.5" customHeight="1">
      <c r="A74" s="35"/>
      <c r="B74" s="36"/>
      <c r="C74" s="37"/>
      <c r="D74" s="37"/>
      <c r="E74" s="167" t="str">
        <f>E7</f>
        <v>Oprava SZZ žst. Liteň na trati Zadní Třebáň - Lochovice</v>
      </c>
      <c r="F74" s="29"/>
      <c r="G74" s="29"/>
      <c r="H74" s="29"/>
      <c r="I74" s="37"/>
      <c r="J74" s="37"/>
      <c r="K74" s="37"/>
      <c r="L74" s="142"/>
      <c r="S74" s="35"/>
      <c r="T74" s="35"/>
      <c r="U74" s="35"/>
      <c r="V74" s="35"/>
      <c r="W74" s="35"/>
      <c r="X74" s="35"/>
      <c r="Y74" s="35"/>
      <c r="Z74" s="35"/>
      <c r="AA74" s="35"/>
      <c r="AB74" s="35"/>
      <c r="AC74" s="35"/>
      <c r="AD74" s="35"/>
      <c r="AE74" s="35"/>
    </row>
    <row r="75" s="1" customFormat="1" ht="12" customHeight="1">
      <c r="B75" s="18"/>
      <c r="C75" s="29" t="s">
        <v>148</v>
      </c>
      <c r="D75" s="19"/>
      <c r="E75" s="19"/>
      <c r="F75" s="19"/>
      <c r="G75" s="19"/>
      <c r="H75" s="19"/>
      <c r="I75" s="19"/>
      <c r="J75" s="19"/>
      <c r="K75" s="19"/>
      <c r="L75" s="17"/>
    </row>
    <row r="76" s="2" customFormat="1" ht="16.5" customHeight="1">
      <c r="A76" s="35"/>
      <c r="B76" s="36"/>
      <c r="C76" s="37"/>
      <c r="D76" s="37"/>
      <c r="E76" s="167" t="s">
        <v>1717</v>
      </c>
      <c r="F76" s="37"/>
      <c r="G76" s="37"/>
      <c r="H76" s="37"/>
      <c r="I76" s="37"/>
      <c r="J76" s="37"/>
      <c r="K76" s="37"/>
      <c r="L76" s="142"/>
      <c r="S76" s="35"/>
      <c r="T76" s="35"/>
      <c r="U76" s="35"/>
      <c r="V76" s="35"/>
      <c r="W76" s="35"/>
      <c r="X76" s="35"/>
      <c r="Y76" s="35"/>
      <c r="Z76" s="35"/>
      <c r="AA76" s="35"/>
      <c r="AB76" s="35"/>
      <c r="AC76" s="35"/>
      <c r="AD76" s="35"/>
      <c r="AE76" s="35"/>
    </row>
    <row r="77" s="2" customFormat="1" ht="12" customHeight="1">
      <c r="A77" s="35"/>
      <c r="B77" s="36"/>
      <c r="C77" s="29" t="s">
        <v>150</v>
      </c>
      <c r="D77" s="37"/>
      <c r="E77" s="37"/>
      <c r="F77" s="37"/>
      <c r="G77" s="37"/>
      <c r="H77" s="37"/>
      <c r="I77" s="37"/>
      <c r="J77" s="37"/>
      <c r="K77" s="37"/>
      <c r="L77" s="142"/>
      <c r="S77" s="35"/>
      <c r="T77" s="35"/>
      <c r="U77" s="35"/>
      <c r="V77" s="35"/>
      <c r="W77" s="35"/>
      <c r="X77" s="35"/>
      <c r="Y77" s="35"/>
      <c r="Z77" s="35"/>
      <c r="AA77" s="35"/>
      <c r="AB77" s="35"/>
      <c r="AC77" s="35"/>
      <c r="AD77" s="35"/>
      <c r="AE77" s="35"/>
    </row>
    <row r="78" s="2" customFormat="1" ht="16.5" customHeight="1">
      <c r="A78" s="35"/>
      <c r="B78" s="36"/>
      <c r="C78" s="37"/>
      <c r="D78" s="37"/>
      <c r="E78" s="66" t="str">
        <f>E11</f>
        <v>01.2 - Přípojka NN - stavební část</v>
      </c>
      <c r="F78" s="37"/>
      <c r="G78" s="37"/>
      <c r="H78" s="37"/>
      <c r="I78" s="37"/>
      <c r="J78" s="37"/>
      <c r="K78" s="37"/>
      <c r="L78" s="142"/>
      <c r="S78" s="35"/>
      <c r="T78" s="35"/>
      <c r="U78" s="35"/>
      <c r="V78" s="35"/>
      <c r="W78" s="35"/>
      <c r="X78" s="35"/>
      <c r="Y78" s="35"/>
      <c r="Z78" s="35"/>
      <c r="AA78" s="35"/>
      <c r="AB78" s="35"/>
      <c r="AC78" s="35"/>
      <c r="AD78" s="35"/>
      <c r="AE78" s="35"/>
    </row>
    <row r="79" s="2" customFormat="1" ht="6.96" customHeight="1">
      <c r="A79" s="35"/>
      <c r="B79" s="36"/>
      <c r="C79" s="37"/>
      <c r="D79" s="37"/>
      <c r="E79" s="37"/>
      <c r="F79" s="37"/>
      <c r="G79" s="37"/>
      <c r="H79" s="37"/>
      <c r="I79" s="37"/>
      <c r="J79" s="37"/>
      <c r="K79" s="37"/>
      <c r="L79" s="142"/>
      <c r="S79" s="35"/>
      <c r="T79" s="35"/>
      <c r="U79" s="35"/>
      <c r="V79" s="35"/>
      <c r="W79" s="35"/>
      <c r="X79" s="35"/>
      <c r="Y79" s="35"/>
      <c r="Z79" s="35"/>
      <c r="AA79" s="35"/>
      <c r="AB79" s="35"/>
      <c r="AC79" s="35"/>
      <c r="AD79" s="35"/>
      <c r="AE79" s="35"/>
    </row>
    <row r="80" s="2" customFormat="1" ht="12" customHeight="1">
      <c r="A80" s="35"/>
      <c r="B80" s="36"/>
      <c r="C80" s="29" t="s">
        <v>23</v>
      </c>
      <c r="D80" s="37"/>
      <c r="E80" s="37"/>
      <c r="F80" s="24" t="str">
        <f>F14</f>
        <v>Liteň</v>
      </c>
      <c r="G80" s="37"/>
      <c r="H80" s="37"/>
      <c r="I80" s="29" t="s">
        <v>25</v>
      </c>
      <c r="J80" s="69" t="str">
        <f>IF(J14="","",J14)</f>
        <v>28. 5. 2021</v>
      </c>
      <c r="K80" s="37"/>
      <c r="L80" s="142"/>
      <c r="S80" s="35"/>
      <c r="T80" s="35"/>
      <c r="U80" s="35"/>
      <c r="V80" s="35"/>
      <c r="W80" s="35"/>
      <c r="X80" s="35"/>
      <c r="Y80" s="35"/>
      <c r="Z80" s="35"/>
      <c r="AA80" s="35"/>
      <c r="AB80" s="35"/>
      <c r="AC80" s="35"/>
      <c r="AD80" s="35"/>
      <c r="AE80" s="35"/>
    </row>
    <row r="81" s="2" customFormat="1" ht="6.96" customHeight="1">
      <c r="A81" s="35"/>
      <c r="B81" s="36"/>
      <c r="C81" s="37"/>
      <c r="D81" s="37"/>
      <c r="E81" s="37"/>
      <c r="F81" s="37"/>
      <c r="G81" s="37"/>
      <c r="H81" s="37"/>
      <c r="I81" s="37"/>
      <c r="J81" s="37"/>
      <c r="K81" s="37"/>
      <c r="L81" s="142"/>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E17</f>
        <v>Jiří Kejkula</v>
      </c>
      <c r="G82" s="37"/>
      <c r="H82" s="37"/>
      <c r="I82" s="29" t="s">
        <v>35</v>
      </c>
      <c r="J82" s="33" t="str">
        <f>E23</f>
        <v>První SaZ Plzeň a.s.</v>
      </c>
      <c r="K82" s="37"/>
      <c r="L82" s="142"/>
      <c r="S82" s="35"/>
      <c r="T82" s="35"/>
      <c r="U82" s="35"/>
      <c r="V82" s="35"/>
      <c r="W82" s="35"/>
      <c r="X82" s="35"/>
      <c r="Y82" s="35"/>
      <c r="Z82" s="35"/>
      <c r="AA82" s="35"/>
      <c r="AB82" s="35"/>
      <c r="AC82" s="35"/>
      <c r="AD82" s="35"/>
      <c r="AE82" s="35"/>
    </row>
    <row r="83" s="2" customFormat="1" ht="15.15" customHeight="1">
      <c r="A83" s="35"/>
      <c r="B83" s="36"/>
      <c r="C83" s="29" t="s">
        <v>33</v>
      </c>
      <c r="D83" s="37"/>
      <c r="E83" s="37"/>
      <c r="F83" s="24" t="str">
        <f>IF(E20="","",E20)</f>
        <v>Vyplň údaj</v>
      </c>
      <c r="G83" s="37"/>
      <c r="H83" s="37"/>
      <c r="I83" s="29" t="s">
        <v>38</v>
      </c>
      <c r="J83" s="33" t="str">
        <f>E26</f>
        <v xml:space="preserve"> Zdeněk Hron</v>
      </c>
      <c r="K83" s="37"/>
      <c r="L83" s="142"/>
      <c r="S83" s="35"/>
      <c r="T83" s="35"/>
      <c r="U83" s="35"/>
      <c r="V83" s="35"/>
      <c r="W83" s="35"/>
      <c r="X83" s="35"/>
      <c r="Y83" s="35"/>
      <c r="Z83" s="35"/>
      <c r="AA83" s="35"/>
      <c r="AB83" s="35"/>
      <c r="AC83" s="35"/>
      <c r="AD83" s="35"/>
      <c r="AE83" s="35"/>
    </row>
    <row r="84" s="2" customFormat="1" ht="10.32" customHeight="1">
      <c r="A84" s="35"/>
      <c r="B84" s="36"/>
      <c r="C84" s="37"/>
      <c r="D84" s="37"/>
      <c r="E84" s="37"/>
      <c r="F84" s="37"/>
      <c r="G84" s="37"/>
      <c r="H84" s="37"/>
      <c r="I84" s="37"/>
      <c r="J84" s="37"/>
      <c r="K84" s="37"/>
      <c r="L84" s="142"/>
      <c r="S84" s="35"/>
      <c r="T84" s="35"/>
      <c r="U84" s="35"/>
      <c r="V84" s="35"/>
      <c r="W84" s="35"/>
      <c r="X84" s="35"/>
      <c r="Y84" s="35"/>
      <c r="Z84" s="35"/>
      <c r="AA84" s="35"/>
      <c r="AB84" s="35"/>
      <c r="AC84" s="35"/>
      <c r="AD84" s="35"/>
      <c r="AE84" s="35"/>
    </row>
    <row r="85" s="10" customFormat="1" ht="29.28" customHeight="1">
      <c r="A85" s="178"/>
      <c r="B85" s="179"/>
      <c r="C85" s="180" t="s">
        <v>159</v>
      </c>
      <c r="D85" s="181" t="s">
        <v>61</v>
      </c>
      <c r="E85" s="181" t="s">
        <v>57</v>
      </c>
      <c r="F85" s="181" t="s">
        <v>58</v>
      </c>
      <c r="G85" s="181" t="s">
        <v>160</v>
      </c>
      <c r="H85" s="181" t="s">
        <v>161</v>
      </c>
      <c r="I85" s="181" t="s">
        <v>162</v>
      </c>
      <c r="J85" s="182" t="s">
        <v>154</v>
      </c>
      <c r="K85" s="183" t="s">
        <v>163</v>
      </c>
      <c r="L85" s="184"/>
      <c r="M85" s="89" t="s">
        <v>20</v>
      </c>
      <c r="N85" s="90" t="s">
        <v>46</v>
      </c>
      <c r="O85" s="90" t="s">
        <v>164</v>
      </c>
      <c r="P85" s="90" t="s">
        <v>165</v>
      </c>
      <c r="Q85" s="90" t="s">
        <v>166</v>
      </c>
      <c r="R85" s="90" t="s">
        <v>167</v>
      </c>
      <c r="S85" s="90" t="s">
        <v>168</v>
      </c>
      <c r="T85" s="91" t="s">
        <v>169</v>
      </c>
      <c r="U85" s="178"/>
      <c r="V85" s="178"/>
      <c r="W85" s="178"/>
      <c r="X85" s="178"/>
      <c r="Y85" s="178"/>
      <c r="Z85" s="178"/>
      <c r="AA85" s="178"/>
      <c r="AB85" s="178"/>
      <c r="AC85" s="178"/>
      <c r="AD85" s="178"/>
      <c r="AE85" s="178"/>
    </row>
    <row r="86" s="2" customFormat="1" ht="22.8" customHeight="1">
      <c r="A86" s="35"/>
      <c r="B86" s="36"/>
      <c r="C86" s="96" t="s">
        <v>170</v>
      </c>
      <c r="D86" s="37"/>
      <c r="E86" s="37"/>
      <c r="F86" s="37"/>
      <c r="G86" s="37"/>
      <c r="H86" s="37"/>
      <c r="I86" s="37"/>
      <c r="J86" s="185">
        <f>BK86</f>
        <v>0</v>
      </c>
      <c r="K86" s="37"/>
      <c r="L86" s="41"/>
      <c r="M86" s="92"/>
      <c r="N86" s="186"/>
      <c r="O86" s="93"/>
      <c r="P86" s="187">
        <f>P87</f>
        <v>0</v>
      </c>
      <c r="Q86" s="93"/>
      <c r="R86" s="187">
        <f>R87</f>
        <v>0.13742800000000002</v>
      </c>
      <c r="S86" s="93"/>
      <c r="T86" s="188">
        <f>T87</f>
        <v>0</v>
      </c>
      <c r="U86" s="35"/>
      <c r="V86" s="35"/>
      <c r="W86" s="35"/>
      <c r="X86" s="35"/>
      <c r="Y86" s="35"/>
      <c r="Z86" s="35"/>
      <c r="AA86" s="35"/>
      <c r="AB86" s="35"/>
      <c r="AC86" s="35"/>
      <c r="AD86" s="35"/>
      <c r="AE86" s="35"/>
      <c r="AT86" s="14" t="s">
        <v>75</v>
      </c>
      <c r="AU86" s="14" t="s">
        <v>155</v>
      </c>
      <c r="BK86" s="189">
        <f>BK87</f>
        <v>0</v>
      </c>
    </row>
    <row r="87" s="11" customFormat="1" ht="25.92" customHeight="1">
      <c r="A87" s="11"/>
      <c r="B87" s="190"/>
      <c r="C87" s="191"/>
      <c r="D87" s="192" t="s">
        <v>75</v>
      </c>
      <c r="E87" s="193" t="s">
        <v>22</v>
      </c>
      <c r="F87" s="193" t="s">
        <v>171</v>
      </c>
      <c r="G87" s="191"/>
      <c r="H87" s="191"/>
      <c r="I87" s="194"/>
      <c r="J87" s="195">
        <f>BK87</f>
        <v>0</v>
      </c>
      <c r="K87" s="191"/>
      <c r="L87" s="196"/>
      <c r="M87" s="197"/>
      <c r="N87" s="198"/>
      <c r="O87" s="198"/>
      <c r="P87" s="199">
        <f>SUM(P88:P96)</f>
        <v>0</v>
      </c>
      <c r="Q87" s="198"/>
      <c r="R87" s="199">
        <f>SUM(R88:R96)</f>
        <v>0.13742800000000002</v>
      </c>
      <c r="S87" s="198"/>
      <c r="T87" s="200">
        <f>SUM(T88:T96)</f>
        <v>0</v>
      </c>
      <c r="U87" s="11"/>
      <c r="V87" s="11"/>
      <c r="W87" s="11"/>
      <c r="X87" s="11"/>
      <c r="Y87" s="11"/>
      <c r="Z87" s="11"/>
      <c r="AA87" s="11"/>
      <c r="AB87" s="11"/>
      <c r="AC87" s="11"/>
      <c r="AD87" s="11"/>
      <c r="AE87" s="11"/>
      <c r="AR87" s="201" t="s">
        <v>22</v>
      </c>
      <c r="AT87" s="202" t="s">
        <v>75</v>
      </c>
      <c r="AU87" s="202" t="s">
        <v>76</v>
      </c>
      <c r="AY87" s="201" t="s">
        <v>172</v>
      </c>
      <c r="BK87" s="203">
        <f>SUM(BK88:BK96)</f>
        <v>0</v>
      </c>
    </row>
    <row r="88" s="2" customFormat="1" ht="21.75" customHeight="1">
      <c r="A88" s="35"/>
      <c r="B88" s="36"/>
      <c r="C88" s="204" t="s">
        <v>22</v>
      </c>
      <c r="D88" s="204" t="s">
        <v>173</v>
      </c>
      <c r="E88" s="205" t="s">
        <v>391</v>
      </c>
      <c r="F88" s="206" t="s">
        <v>392</v>
      </c>
      <c r="G88" s="207" t="s">
        <v>393</v>
      </c>
      <c r="H88" s="208">
        <v>0.31</v>
      </c>
      <c r="I88" s="209"/>
      <c r="J88" s="210">
        <f>ROUND(I88*H88,2)</f>
        <v>0</v>
      </c>
      <c r="K88" s="211"/>
      <c r="L88" s="41"/>
      <c r="M88" s="212" t="s">
        <v>20</v>
      </c>
      <c r="N88" s="213" t="s">
        <v>47</v>
      </c>
      <c r="O88" s="81"/>
      <c r="P88" s="214">
        <f>O88*H88</f>
        <v>0</v>
      </c>
      <c r="Q88" s="214">
        <v>0.0088000000000000005</v>
      </c>
      <c r="R88" s="214">
        <f>Q88*H88</f>
        <v>0.002728</v>
      </c>
      <c r="S88" s="214">
        <v>0</v>
      </c>
      <c r="T88" s="215">
        <f>S88*H88</f>
        <v>0</v>
      </c>
      <c r="U88" s="35"/>
      <c r="V88" s="35"/>
      <c r="W88" s="35"/>
      <c r="X88" s="35"/>
      <c r="Y88" s="35"/>
      <c r="Z88" s="35"/>
      <c r="AA88" s="35"/>
      <c r="AB88" s="35"/>
      <c r="AC88" s="35"/>
      <c r="AD88" s="35"/>
      <c r="AE88" s="35"/>
      <c r="AR88" s="216" t="s">
        <v>180</v>
      </c>
      <c r="AT88" s="216" t="s">
        <v>173</v>
      </c>
      <c r="AU88" s="216" t="s">
        <v>22</v>
      </c>
      <c r="AY88" s="14" t="s">
        <v>172</v>
      </c>
      <c r="BE88" s="217">
        <f>IF(N88="základní",J88,0)</f>
        <v>0</v>
      </c>
      <c r="BF88" s="217">
        <f>IF(N88="snížená",J88,0)</f>
        <v>0</v>
      </c>
      <c r="BG88" s="217">
        <f>IF(N88="zákl. přenesená",J88,0)</f>
        <v>0</v>
      </c>
      <c r="BH88" s="217">
        <f>IF(N88="sníž. přenesená",J88,0)</f>
        <v>0</v>
      </c>
      <c r="BI88" s="217">
        <f>IF(N88="nulová",J88,0)</f>
        <v>0</v>
      </c>
      <c r="BJ88" s="14" t="s">
        <v>22</v>
      </c>
      <c r="BK88" s="217">
        <f>ROUND(I88*H88,2)</f>
        <v>0</v>
      </c>
      <c r="BL88" s="14" t="s">
        <v>180</v>
      </c>
      <c r="BM88" s="216" t="s">
        <v>1814</v>
      </c>
    </row>
    <row r="89" s="2" customFormat="1" ht="21.75" customHeight="1">
      <c r="A89" s="35"/>
      <c r="B89" s="36"/>
      <c r="C89" s="204" t="s">
        <v>84</v>
      </c>
      <c r="D89" s="204" t="s">
        <v>173</v>
      </c>
      <c r="E89" s="205" t="s">
        <v>1713</v>
      </c>
      <c r="F89" s="206" t="s">
        <v>1714</v>
      </c>
      <c r="G89" s="207" t="s">
        <v>397</v>
      </c>
      <c r="H89" s="208">
        <v>12</v>
      </c>
      <c r="I89" s="209"/>
      <c r="J89" s="210">
        <f>ROUND(I89*H89,2)</f>
        <v>0</v>
      </c>
      <c r="K89" s="211"/>
      <c r="L89" s="41"/>
      <c r="M89" s="212" t="s">
        <v>20</v>
      </c>
      <c r="N89" s="213" t="s">
        <v>47</v>
      </c>
      <c r="O89" s="81"/>
      <c r="P89" s="214">
        <f>O89*H89</f>
        <v>0</v>
      </c>
      <c r="Q89" s="214">
        <v>0</v>
      </c>
      <c r="R89" s="214">
        <f>Q89*H89</f>
        <v>0</v>
      </c>
      <c r="S89" s="214">
        <v>0</v>
      </c>
      <c r="T89" s="215">
        <f>S89*H89</f>
        <v>0</v>
      </c>
      <c r="U89" s="35"/>
      <c r="V89" s="35"/>
      <c r="W89" s="35"/>
      <c r="X89" s="35"/>
      <c r="Y89" s="35"/>
      <c r="Z89" s="35"/>
      <c r="AA89" s="35"/>
      <c r="AB89" s="35"/>
      <c r="AC89" s="35"/>
      <c r="AD89" s="35"/>
      <c r="AE89" s="35"/>
      <c r="AR89" s="216" t="s">
        <v>180</v>
      </c>
      <c r="AT89" s="216" t="s">
        <v>173</v>
      </c>
      <c r="AU89" s="216" t="s">
        <v>22</v>
      </c>
      <c r="AY89" s="14" t="s">
        <v>172</v>
      </c>
      <c r="BE89" s="217">
        <f>IF(N89="základní",J89,0)</f>
        <v>0</v>
      </c>
      <c r="BF89" s="217">
        <f>IF(N89="snížená",J89,0)</f>
        <v>0</v>
      </c>
      <c r="BG89" s="217">
        <f>IF(N89="zákl. přenesená",J89,0)</f>
        <v>0</v>
      </c>
      <c r="BH89" s="217">
        <f>IF(N89="sníž. přenesená",J89,0)</f>
        <v>0</v>
      </c>
      <c r="BI89" s="217">
        <f>IF(N89="nulová",J89,0)</f>
        <v>0</v>
      </c>
      <c r="BJ89" s="14" t="s">
        <v>22</v>
      </c>
      <c r="BK89" s="217">
        <f>ROUND(I89*H89,2)</f>
        <v>0</v>
      </c>
      <c r="BL89" s="14" t="s">
        <v>180</v>
      </c>
      <c r="BM89" s="216" t="s">
        <v>1815</v>
      </c>
    </row>
    <row r="90" s="2" customFormat="1" ht="44.25" customHeight="1">
      <c r="A90" s="35"/>
      <c r="B90" s="36"/>
      <c r="C90" s="204" t="s">
        <v>98</v>
      </c>
      <c r="D90" s="204" t="s">
        <v>173</v>
      </c>
      <c r="E90" s="205" t="s">
        <v>412</v>
      </c>
      <c r="F90" s="206" t="s">
        <v>413</v>
      </c>
      <c r="G90" s="207" t="s">
        <v>397</v>
      </c>
      <c r="H90" s="208">
        <v>120</v>
      </c>
      <c r="I90" s="209"/>
      <c r="J90" s="210">
        <f>ROUND(I90*H90,2)</f>
        <v>0</v>
      </c>
      <c r="K90" s="211"/>
      <c r="L90" s="41"/>
      <c r="M90" s="212" t="s">
        <v>20</v>
      </c>
      <c r="N90" s="213" t="s">
        <v>47</v>
      </c>
      <c r="O90" s="81"/>
      <c r="P90" s="214">
        <f>O90*H90</f>
        <v>0</v>
      </c>
      <c r="Q90" s="214">
        <v>0</v>
      </c>
      <c r="R90" s="214">
        <f>Q90*H90</f>
        <v>0</v>
      </c>
      <c r="S90" s="214">
        <v>0</v>
      </c>
      <c r="T90" s="215">
        <f>S90*H90</f>
        <v>0</v>
      </c>
      <c r="U90" s="35"/>
      <c r="V90" s="35"/>
      <c r="W90" s="35"/>
      <c r="X90" s="35"/>
      <c r="Y90" s="35"/>
      <c r="Z90" s="35"/>
      <c r="AA90" s="35"/>
      <c r="AB90" s="35"/>
      <c r="AC90" s="35"/>
      <c r="AD90" s="35"/>
      <c r="AE90" s="35"/>
      <c r="AR90" s="216" t="s">
        <v>180</v>
      </c>
      <c r="AT90" s="216" t="s">
        <v>173</v>
      </c>
      <c r="AU90" s="216" t="s">
        <v>22</v>
      </c>
      <c r="AY90" s="14" t="s">
        <v>172</v>
      </c>
      <c r="BE90" s="217">
        <f>IF(N90="základní",J90,0)</f>
        <v>0</v>
      </c>
      <c r="BF90" s="217">
        <f>IF(N90="snížená",J90,0)</f>
        <v>0</v>
      </c>
      <c r="BG90" s="217">
        <f>IF(N90="zákl. přenesená",J90,0)</f>
        <v>0</v>
      </c>
      <c r="BH90" s="217">
        <f>IF(N90="sníž. přenesená",J90,0)</f>
        <v>0</v>
      </c>
      <c r="BI90" s="217">
        <f>IF(N90="nulová",J90,0)</f>
        <v>0</v>
      </c>
      <c r="BJ90" s="14" t="s">
        <v>22</v>
      </c>
      <c r="BK90" s="217">
        <f>ROUND(I90*H90,2)</f>
        <v>0</v>
      </c>
      <c r="BL90" s="14" t="s">
        <v>180</v>
      </c>
      <c r="BM90" s="216" t="s">
        <v>1816</v>
      </c>
    </row>
    <row r="91" s="2" customFormat="1" ht="33" customHeight="1">
      <c r="A91" s="35"/>
      <c r="B91" s="36"/>
      <c r="C91" s="204" t="s">
        <v>180</v>
      </c>
      <c r="D91" s="204" t="s">
        <v>173</v>
      </c>
      <c r="E91" s="205" t="s">
        <v>436</v>
      </c>
      <c r="F91" s="206" t="s">
        <v>437</v>
      </c>
      <c r="G91" s="207" t="s">
        <v>397</v>
      </c>
      <c r="H91" s="208">
        <v>120</v>
      </c>
      <c r="I91" s="209"/>
      <c r="J91" s="210">
        <f>ROUND(I91*H91,2)</f>
        <v>0</v>
      </c>
      <c r="K91" s="211"/>
      <c r="L91" s="41"/>
      <c r="M91" s="212" t="s">
        <v>20</v>
      </c>
      <c r="N91" s="213" t="s">
        <v>47</v>
      </c>
      <c r="O91" s="81"/>
      <c r="P91" s="214">
        <f>O91*H91</f>
        <v>0</v>
      </c>
      <c r="Q91" s="214">
        <v>0</v>
      </c>
      <c r="R91" s="214">
        <f>Q91*H91</f>
        <v>0</v>
      </c>
      <c r="S91" s="214">
        <v>0</v>
      </c>
      <c r="T91" s="215">
        <f>S91*H91</f>
        <v>0</v>
      </c>
      <c r="U91" s="35"/>
      <c r="V91" s="35"/>
      <c r="W91" s="35"/>
      <c r="X91" s="35"/>
      <c r="Y91" s="35"/>
      <c r="Z91" s="35"/>
      <c r="AA91" s="35"/>
      <c r="AB91" s="35"/>
      <c r="AC91" s="35"/>
      <c r="AD91" s="35"/>
      <c r="AE91" s="35"/>
      <c r="AR91" s="216" t="s">
        <v>180</v>
      </c>
      <c r="AT91" s="216" t="s">
        <v>173</v>
      </c>
      <c r="AU91" s="216" t="s">
        <v>22</v>
      </c>
      <c r="AY91" s="14" t="s">
        <v>172</v>
      </c>
      <c r="BE91" s="217">
        <f>IF(N91="základní",J91,0)</f>
        <v>0</v>
      </c>
      <c r="BF91" s="217">
        <f>IF(N91="snížená",J91,0)</f>
        <v>0</v>
      </c>
      <c r="BG91" s="217">
        <f>IF(N91="zákl. přenesená",J91,0)</f>
        <v>0</v>
      </c>
      <c r="BH91" s="217">
        <f>IF(N91="sníž. přenesená",J91,0)</f>
        <v>0</v>
      </c>
      <c r="BI91" s="217">
        <f>IF(N91="nulová",J91,0)</f>
        <v>0</v>
      </c>
      <c r="BJ91" s="14" t="s">
        <v>22</v>
      </c>
      <c r="BK91" s="217">
        <f>ROUND(I91*H91,2)</f>
        <v>0</v>
      </c>
      <c r="BL91" s="14" t="s">
        <v>180</v>
      </c>
      <c r="BM91" s="216" t="s">
        <v>1817</v>
      </c>
    </row>
    <row r="92" s="2" customFormat="1" ht="44.25" customHeight="1">
      <c r="A92" s="35"/>
      <c r="B92" s="36"/>
      <c r="C92" s="204" t="s">
        <v>188</v>
      </c>
      <c r="D92" s="204" t="s">
        <v>173</v>
      </c>
      <c r="E92" s="205" t="s">
        <v>433</v>
      </c>
      <c r="F92" s="206" t="s">
        <v>434</v>
      </c>
      <c r="G92" s="207" t="s">
        <v>176</v>
      </c>
      <c r="H92" s="208">
        <v>30</v>
      </c>
      <c r="I92" s="209"/>
      <c r="J92" s="210">
        <f>ROUND(I92*H92,2)</f>
        <v>0</v>
      </c>
      <c r="K92" s="211"/>
      <c r="L92" s="41"/>
      <c r="M92" s="212" t="s">
        <v>20</v>
      </c>
      <c r="N92" s="213" t="s">
        <v>47</v>
      </c>
      <c r="O92" s="81"/>
      <c r="P92" s="214">
        <f>O92*H92</f>
        <v>0</v>
      </c>
      <c r="Q92" s="214">
        <v>0</v>
      </c>
      <c r="R92" s="214">
        <f>Q92*H92</f>
        <v>0</v>
      </c>
      <c r="S92" s="214">
        <v>0</v>
      </c>
      <c r="T92" s="215">
        <f>S92*H92</f>
        <v>0</v>
      </c>
      <c r="U92" s="35"/>
      <c r="V92" s="35"/>
      <c r="W92" s="35"/>
      <c r="X92" s="35"/>
      <c r="Y92" s="35"/>
      <c r="Z92" s="35"/>
      <c r="AA92" s="35"/>
      <c r="AB92" s="35"/>
      <c r="AC92" s="35"/>
      <c r="AD92" s="35"/>
      <c r="AE92" s="35"/>
      <c r="AR92" s="216" t="s">
        <v>180</v>
      </c>
      <c r="AT92" s="216" t="s">
        <v>173</v>
      </c>
      <c r="AU92" s="216" t="s">
        <v>22</v>
      </c>
      <c r="AY92" s="14" t="s">
        <v>172</v>
      </c>
      <c r="BE92" s="217">
        <f>IF(N92="základní",J92,0)</f>
        <v>0</v>
      </c>
      <c r="BF92" s="217">
        <f>IF(N92="snížená",J92,0)</f>
        <v>0</v>
      </c>
      <c r="BG92" s="217">
        <f>IF(N92="zákl. přenesená",J92,0)</f>
        <v>0</v>
      </c>
      <c r="BH92" s="217">
        <f>IF(N92="sníž. přenesená",J92,0)</f>
        <v>0</v>
      </c>
      <c r="BI92" s="217">
        <f>IF(N92="nulová",J92,0)</f>
        <v>0</v>
      </c>
      <c r="BJ92" s="14" t="s">
        <v>22</v>
      </c>
      <c r="BK92" s="217">
        <f>ROUND(I92*H92,2)</f>
        <v>0</v>
      </c>
      <c r="BL92" s="14" t="s">
        <v>180</v>
      </c>
      <c r="BM92" s="216" t="s">
        <v>1818</v>
      </c>
    </row>
    <row r="93" s="2" customFormat="1" ht="33" customHeight="1">
      <c r="A93" s="35"/>
      <c r="B93" s="36"/>
      <c r="C93" s="204" t="s">
        <v>192</v>
      </c>
      <c r="D93" s="204" t="s">
        <v>173</v>
      </c>
      <c r="E93" s="205" t="s">
        <v>424</v>
      </c>
      <c r="F93" s="206" t="s">
        <v>425</v>
      </c>
      <c r="G93" s="207" t="s">
        <v>401</v>
      </c>
      <c r="H93" s="208">
        <v>100</v>
      </c>
      <c r="I93" s="209"/>
      <c r="J93" s="210">
        <f>ROUND(I93*H93,2)</f>
        <v>0</v>
      </c>
      <c r="K93" s="211"/>
      <c r="L93" s="41"/>
      <c r="M93" s="212" t="s">
        <v>20</v>
      </c>
      <c r="N93" s="213" t="s">
        <v>47</v>
      </c>
      <c r="O93" s="81"/>
      <c r="P93" s="214">
        <f>O93*H93</f>
        <v>0</v>
      </c>
      <c r="Q93" s="214">
        <v>0</v>
      </c>
      <c r="R93" s="214">
        <f>Q93*H93</f>
        <v>0</v>
      </c>
      <c r="S93" s="214">
        <v>0</v>
      </c>
      <c r="T93" s="215">
        <f>S93*H93</f>
        <v>0</v>
      </c>
      <c r="U93" s="35"/>
      <c r="V93" s="35"/>
      <c r="W93" s="35"/>
      <c r="X93" s="35"/>
      <c r="Y93" s="35"/>
      <c r="Z93" s="35"/>
      <c r="AA93" s="35"/>
      <c r="AB93" s="35"/>
      <c r="AC93" s="35"/>
      <c r="AD93" s="35"/>
      <c r="AE93" s="35"/>
      <c r="AR93" s="216" t="s">
        <v>180</v>
      </c>
      <c r="AT93" s="216" t="s">
        <v>173</v>
      </c>
      <c r="AU93" s="216" t="s">
        <v>22</v>
      </c>
      <c r="AY93" s="14" t="s">
        <v>172</v>
      </c>
      <c r="BE93" s="217">
        <f>IF(N93="základní",J93,0)</f>
        <v>0</v>
      </c>
      <c r="BF93" s="217">
        <f>IF(N93="snížená",J93,0)</f>
        <v>0</v>
      </c>
      <c r="BG93" s="217">
        <f>IF(N93="zákl. přenesená",J93,0)</f>
        <v>0</v>
      </c>
      <c r="BH93" s="217">
        <f>IF(N93="sníž. přenesená",J93,0)</f>
        <v>0</v>
      </c>
      <c r="BI93" s="217">
        <f>IF(N93="nulová",J93,0)</f>
        <v>0</v>
      </c>
      <c r="BJ93" s="14" t="s">
        <v>22</v>
      </c>
      <c r="BK93" s="217">
        <f>ROUND(I93*H93,2)</f>
        <v>0</v>
      </c>
      <c r="BL93" s="14" t="s">
        <v>180</v>
      </c>
      <c r="BM93" s="216" t="s">
        <v>1819</v>
      </c>
    </row>
    <row r="94" s="2" customFormat="1" ht="21.75" customHeight="1">
      <c r="A94" s="35"/>
      <c r="B94" s="36"/>
      <c r="C94" s="218" t="s">
        <v>196</v>
      </c>
      <c r="D94" s="218" t="s">
        <v>202</v>
      </c>
      <c r="E94" s="219" t="s">
        <v>1820</v>
      </c>
      <c r="F94" s="220" t="s">
        <v>1821</v>
      </c>
      <c r="G94" s="221" t="s">
        <v>202</v>
      </c>
      <c r="H94" s="222">
        <v>30</v>
      </c>
      <c r="I94" s="223"/>
      <c r="J94" s="224">
        <f>ROUND(I94*H94,2)</f>
        <v>0</v>
      </c>
      <c r="K94" s="225"/>
      <c r="L94" s="226"/>
      <c r="M94" s="227" t="s">
        <v>20</v>
      </c>
      <c r="N94" s="228" t="s">
        <v>47</v>
      </c>
      <c r="O94" s="81"/>
      <c r="P94" s="214">
        <f>O94*H94</f>
        <v>0</v>
      </c>
      <c r="Q94" s="214">
        <v>0.0044900000000000001</v>
      </c>
      <c r="R94" s="214">
        <f>Q94*H94</f>
        <v>0.13470000000000001</v>
      </c>
      <c r="S94" s="214">
        <v>0</v>
      </c>
      <c r="T94" s="215">
        <f>S94*H94</f>
        <v>0</v>
      </c>
      <c r="U94" s="35"/>
      <c r="V94" s="35"/>
      <c r="W94" s="35"/>
      <c r="X94" s="35"/>
      <c r="Y94" s="35"/>
      <c r="Z94" s="35"/>
      <c r="AA94" s="35"/>
      <c r="AB94" s="35"/>
      <c r="AC94" s="35"/>
      <c r="AD94" s="35"/>
      <c r="AE94" s="35"/>
      <c r="AR94" s="216" t="s">
        <v>201</v>
      </c>
      <c r="AT94" s="216" t="s">
        <v>202</v>
      </c>
      <c r="AU94" s="216" t="s">
        <v>22</v>
      </c>
      <c r="AY94" s="14" t="s">
        <v>172</v>
      </c>
      <c r="BE94" s="217">
        <f>IF(N94="základní",J94,0)</f>
        <v>0</v>
      </c>
      <c r="BF94" s="217">
        <f>IF(N94="snížená",J94,0)</f>
        <v>0</v>
      </c>
      <c r="BG94" s="217">
        <f>IF(N94="zákl. přenesená",J94,0)</f>
        <v>0</v>
      </c>
      <c r="BH94" s="217">
        <f>IF(N94="sníž. přenesená",J94,0)</f>
        <v>0</v>
      </c>
      <c r="BI94" s="217">
        <f>IF(N94="nulová",J94,0)</f>
        <v>0</v>
      </c>
      <c r="BJ94" s="14" t="s">
        <v>22</v>
      </c>
      <c r="BK94" s="217">
        <f>ROUND(I94*H94,2)</f>
        <v>0</v>
      </c>
      <c r="BL94" s="14" t="s">
        <v>180</v>
      </c>
      <c r="BM94" s="216" t="s">
        <v>1822</v>
      </c>
    </row>
    <row r="95" s="2" customFormat="1" ht="44.25" customHeight="1">
      <c r="A95" s="35"/>
      <c r="B95" s="36"/>
      <c r="C95" s="204" t="s">
        <v>201</v>
      </c>
      <c r="D95" s="204" t="s">
        <v>173</v>
      </c>
      <c r="E95" s="205" t="s">
        <v>1507</v>
      </c>
      <c r="F95" s="206" t="s">
        <v>1508</v>
      </c>
      <c r="G95" s="207" t="s">
        <v>1823</v>
      </c>
      <c r="H95" s="208">
        <v>12</v>
      </c>
      <c r="I95" s="209"/>
      <c r="J95" s="210">
        <f>ROUND(I95*H95,2)</f>
        <v>0</v>
      </c>
      <c r="K95" s="211"/>
      <c r="L95" s="41"/>
      <c r="M95" s="212" t="s">
        <v>20</v>
      </c>
      <c r="N95" s="213" t="s">
        <v>47</v>
      </c>
      <c r="O95" s="81"/>
      <c r="P95" s="214">
        <f>O95*H95</f>
        <v>0</v>
      </c>
      <c r="Q95" s="214">
        <v>0</v>
      </c>
      <c r="R95" s="214">
        <f>Q95*H95</f>
        <v>0</v>
      </c>
      <c r="S95" s="214">
        <v>0</v>
      </c>
      <c r="T95" s="215">
        <f>S95*H95</f>
        <v>0</v>
      </c>
      <c r="U95" s="35"/>
      <c r="V95" s="35"/>
      <c r="W95" s="35"/>
      <c r="X95" s="35"/>
      <c r="Y95" s="35"/>
      <c r="Z95" s="35"/>
      <c r="AA95" s="35"/>
      <c r="AB95" s="35"/>
      <c r="AC95" s="35"/>
      <c r="AD95" s="35"/>
      <c r="AE95" s="35"/>
      <c r="AR95" s="216" t="s">
        <v>180</v>
      </c>
      <c r="AT95" s="216" t="s">
        <v>173</v>
      </c>
      <c r="AU95" s="216" t="s">
        <v>22</v>
      </c>
      <c r="AY95" s="14" t="s">
        <v>172</v>
      </c>
      <c r="BE95" s="217">
        <f>IF(N95="základní",J95,0)</f>
        <v>0</v>
      </c>
      <c r="BF95" s="217">
        <f>IF(N95="snížená",J95,0)</f>
        <v>0</v>
      </c>
      <c r="BG95" s="217">
        <f>IF(N95="zákl. přenesená",J95,0)</f>
        <v>0</v>
      </c>
      <c r="BH95" s="217">
        <f>IF(N95="sníž. přenesená",J95,0)</f>
        <v>0</v>
      </c>
      <c r="BI95" s="217">
        <f>IF(N95="nulová",J95,0)</f>
        <v>0</v>
      </c>
      <c r="BJ95" s="14" t="s">
        <v>22</v>
      </c>
      <c r="BK95" s="217">
        <f>ROUND(I95*H95,2)</f>
        <v>0</v>
      </c>
      <c r="BL95" s="14" t="s">
        <v>180</v>
      </c>
      <c r="BM95" s="216" t="s">
        <v>1824</v>
      </c>
    </row>
    <row r="96" s="2" customFormat="1" ht="33" customHeight="1">
      <c r="A96" s="35"/>
      <c r="B96" s="36"/>
      <c r="C96" s="204" t="s">
        <v>208</v>
      </c>
      <c r="D96" s="204" t="s">
        <v>173</v>
      </c>
      <c r="E96" s="205" t="s">
        <v>1825</v>
      </c>
      <c r="F96" s="206" t="s">
        <v>1826</v>
      </c>
      <c r="G96" s="207" t="s">
        <v>202</v>
      </c>
      <c r="H96" s="208">
        <v>30</v>
      </c>
      <c r="I96" s="209"/>
      <c r="J96" s="210">
        <f>ROUND(I96*H96,2)</f>
        <v>0</v>
      </c>
      <c r="K96" s="211"/>
      <c r="L96" s="41"/>
      <c r="M96" s="229" t="s">
        <v>20</v>
      </c>
      <c r="N96" s="230" t="s">
        <v>47</v>
      </c>
      <c r="O96" s="231"/>
      <c r="P96" s="232">
        <f>O96*H96</f>
        <v>0</v>
      </c>
      <c r="Q96" s="232">
        <v>0</v>
      </c>
      <c r="R96" s="232">
        <f>Q96*H96</f>
        <v>0</v>
      </c>
      <c r="S96" s="232">
        <v>0</v>
      </c>
      <c r="T96" s="233">
        <f>S96*H96</f>
        <v>0</v>
      </c>
      <c r="U96" s="35"/>
      <c r="V96" s="35"/>
      <c r="W96" s="35"/>
      <c r="X96" s="35"/>
      <c r="Y96" s="35"/>
      <c r="Z96" s="35"/>
      <c r="AA96" s="35"/>
      <c r="AB96" s="35"/>
      <c r="AC96" s="35"/>
      <c r="AD96" s="35"/>
      <c r="AE96" s="35"/>
      <c r="AR96" s="216" t="s">
        <v>180</v>
      </c>
      <c r="AT96" s="216" t="s">
        <v>173</v>
      </c>
      <c r="AU96" s="216" t="s">
        <v>22</v>
      </c>
      <c r="AY96" s="14" t="s">
        <v>172</v>
      </c>
      <c r="BE96" s="217">
        <f>IF(N96="základní",J96,0)</f>
        <v>0</v>
      </c>
      <c r="BF96" s="217">
        <f>IF(N96="snížená",J96,0)</f>
        <v>0</v>
      </c>
      <c r="BG96" s="217">
        <f>IF(N96="zákl. přenesená",J96,0)</f>
        <v>0</v>
      </c>
      <c r="BH96" s="217">
        <f>IF(N96="sníž. přenesená",J96,0)</f>
        <v>0</v>
      </c>
      <c r="BI96" s="217">
        <f>IF(N96="nulová",J96,0)</f>
        <v>0</v>
      </c>
      <c r="BJ96" s="14" t="s">
        <v>22</v>
      </c>
      <c r="BK96" s="217">
        <f>ROUND(I96*H96,2)</f>
        <v>0</v>
      </c>
      <c r="BL96" s="14" t="s">
        <v>180</v>
      </c>
      <c r="BM96" s="216" t="s">
        <v>1827</v>
      </c>
    </row>
    <row r="97" s="2" customFormat="1" ht="6.96" customHeight="1">
      <c r="A97" s="35"/>
      <c r="B97" s="56"/>
      <c r="C97" s="57"/>
      <c r="D97" s="57"/>
      <c r="E97" s="57"/>
      <c r="F97" s="57"/>
      <c r="G97" s="57"/>
      <c r="H97" s="57"/>
      <c r="I97" s="57"/>
      <c r="J97" s="57"/>
      <c r="K97" s="57"/>
      <c r="L97" s="41"/>
      <c r="M97" s="35"/>
      <c r="O97" s="35"/>
      <c r="P97" s="35"/>
      <c r="Q97" s="35"/>
      <c r="R97" s="35"/>
      <c r="S97" s="35"/>
      <c r="T97" s="35"/>
      <c r="U97" s="35"/>
      <c r="V97" s="35"/>
      <c r="W97" s="35"/>
      <c r="X97" s="35"/>
      <c r="Y97" s="35"/>
      <c r="Z97" s="35"/>
      <c r="AA97" s="35"/>
      <c r="AB97" s="35"/>
      <c r="AC97" s="35"/>
      <c r="AD97" s="35"/>
      <c r="AE97" s="35"/>
    </row>
  </sheetData>
  <sheetProtection sheet="1" autoFilter="0" formatColumns="0" formatRows="0" objects="1" scenarios="1" spinCount="100000" saltValue="GSe8bHiA1RmOr9JRP4o4p9oOV6c/7a6bzG14vE9VRTRVFQS5IsZq/EpKyaLiiOmLhiGcsV5k0DQ9Qo+AfHmw1Q==" hashValue="GWni7hjwlTzV3LEI+6sfSZILZZA4YgIXoJXCJmkNSx/hu/NEi4EeOy7mo+iNVEcRnn37H/iUCnlBhzhSZfLM5w==" algorithmName="SHA-512" password="CC35"/>
  <autoFilter ref="C85:K96"/>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89</v>
      </c>
    </row>
    <row r="3" hidden="1" s="1" customFormat="1" ht="6.96" customHeight="1">
      <c r="B3" s="136"/>
      <c r="C3" s="137"/>
      <c r="D3" s="137"/>
      <c r="E3" s="137"/>
      <c r="F3" s="137"/>
      <c r="G3" s="137"/>
      <c r="H3" s="137"/>
      <c r="I3" s="137"/>
      <c r="J3" s="137"/>
      <c r="K3" s="137"/>
      <c r="L3" s="17"/>
      <c r="AT3" s="14" t="s">
        <v>84</v>
      </c>
    </row>
    <row r="4" hidden="1" s="1" customFormat="1" ht="24.96" customHeight="1">
      <c r="B4" s="17"/>
      <c r="D4" s="138" t="s">
        <v>147</v>
      </c>
      <c r="L4" s="17"/>
      <c r="M4" s="139" t="s">
        <v>10</v>
      </c>
      <c r="AT4" s="14" t="s">
        <v>4</v>
      </c>
    </row>
    <row r="5" hidden="1" s="1" customFormat="1" ht="6.96" customHeight="1">
      <c r="B5" s="17"/>
      <c r="L5" s="17"/>
    </row>
    <row r="6" hidden="1" s="1" customFormat="1" ht="12" customHeight="1">
      <c r="B6" s="17"/>
      <c r="D6" s="140" t="s">
        <v>17</v>
      </c>
      <c r="L6" s="17"/>
    </row>
    <row r="7" hidden="1" s="1" customFormat="1" ht="16.5" customHeight="1">
      <c r="B7" s="17"/>
      <c r="E7" s="141" t="str">
        <f>'Rekapitulace stavby'!K6</f>
        <v>Oprava SZZ žst. Liteň na trati Zadní Třebáň - Lochovice</v>
      </c>
      <c r="F7" s="140"/>
      <c r="G7" s="140"/>
      <c r="H7" s="140"/>
      <c r="L7" s="17"/>
    </row>
    <row r="8" hidden="1" s="1" customFormat="1" ht="12" customHeight="1">
      <c r="B8" s="17"/>
      <c r="D8" s="140" t="s">
        <v>148</v>
      </c>
      <c r="L8" s="17"/>
    </row>
    <row r="9" hidden="1" s="2" customFormat="1" ht="16.5" customHeight="1">
      <c r="A9" s="35"/>
      <c r="B9" s="41"/>
      <c r="C9" s="35"/>
      <c r="D9" s="35"/>
      <c r="E9" s="141" t="s">
        <v>149</v>
      </c>
      <c r="F9" s="35"/>
      <c r="G9" s="35"/>
      <c r="H9" s="35"/>
      <c r="I9" s="35"/>
      <c r="J9" s="35"/>
      <c r="K9" s="35"/>
      <c r="L9" s="142"/>
      <c r="S9" s="35"/>
      <c r="T9" s="35"/>
      <c r="U9" s="35"/>
      <c r="V9" s="35"/>
      <c r="W9" s="35"/>
      <c r="X9" s="35"/>
      <c r="Y9" s="35"/>
      <c r="Z9" s="35"/>
      <c r="AA9" s="35"/>
      <c r="AB9" s="35"/>
      <c r="AC9" s="35"/>
      <c r="AD9" s="35"/>
      <c r="AE9" s="35"/>
    </row>
    <row r="10" hidden="1" s="2" customFormat="1" ht="12" customHeight="1">
      <c r="A10" s="35"/>
      <c r="B10" s="41"/>
      <c r="C10" s="35"/>
      <c r="D10" s="140" t="s">
        <v>150</v>
      </c>
      <c r="E10" s="35"/>
      <c r="F10" s="35"/>
      <c r="G10" s="35"/>
      <c r="H10" s="35"/>
      <c r="I10" s="35"/>
      <c r="J10" s="35"/>
      <c r="K10" s="35"/>
      <c r="L10" s="142"/>
      <c r="S10" s="35"/>
      <c r="T10" s="35"/>
      <c r="U10" s="35"/>
      <c r="V10" s="35"/>
      <c r="W10" s="35"/>
      <c r="X10" s="35"/>
      <c r="Y10" s="35"/>
      <c r="Z10" s="35"/>
      <c r="AA10" s="35"/>
      <c r="AB10" s="35"/>
      <c r="AC10" s="35"/>
      <c r="AD10" s="35"/>
      <c r="AE10" s="35"/>
    </row>
    <row r="11" hidden="1" s="2" customFormat="1" ht="16.5" customHeight="1">
      <c r="A11" s="35"/>
      <c r="B11" s="41"/>
      <c r="C11" s="35"/>
      <c r="D11" s="35"/>
      <c r="E11" s="143" t="s">
        <v>151</v>
      </c>
      <c r="F11" s="35"/>
      <c r="G11" s="35"/>
      <c r="H11" s="35"/>
      <c r="I11" s="35"/>
      <c r="J11" s="35"/>
      <c r="K11" s="35"/>
      <c r="L11" s="142"/>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142"/>
      <c r="S12" s="35"/>
      <c r="T12" s="35"/>
      <c r="U12" s="35"/>
      <c r="V12" s="35"/>
      <c r="W12" s="35"/>
      <c r="X12" s="35"/>
      <c r="Y12" s="35"/>
      <c r="Z12" s="35"/>
      <c r="AA12" s="35"/>
      <c r="AB12" s="35"/>
      <c r="AC12" s="35"/>
      <c r="AD12" s="35"/>
      <c r="AE12" s="35"/>
    </row>
    <row r="13" hidden="1" s="2" customFormat="1" ht="12" customHeight="1">
      <c r="A13" s="35"/>
      <c r="B13" s="41"/>
      <c r="C13" s="35"/>
      <c r="D13" s="140" t="s">
        <v>19</v>
      </c>
      <c r="E13" s="35"/>
      <c r="F13" s="130" t="s">
        <v>20</v>
      </c>
      <c r="G13" s="35"/>
      <c r="H13" s="35"/>
      <c r="I13" s="140" t="s">
        <v>21</v>
      </c>
      <c r="J13" s="130" t="s">
        <v>20</v>
      </c>
      <c r="K13" s="35"/>
      <c r="L13" s="142"/>
      <c r="S13" s="35"/>
      <c r="T13" s="35"/>
      <c r="U13" s="35"/>
      <c r="V13" s="35"/>
      <c r="W13" s="35"/>
      <c r="X13" s="35"/>
      <c r="Y13" s="35"/>
      <c r="Z13" s="35"/>
      <c r="AA13" s="35"/>
      <c r="AB13" s="35"/>
      <c r="AC13" s="35"/>
      <c r="AD13" s="35"/>
      <c r="AE13" s="35"/>
    </row>
    <row r="14" hidden="1" s="2" customFormat="1" ht="12" customHeight="1">
      <c r="A14" s="35"/>
      <c r="B14" s="41"/>
      <c r="C14" s="35"/>
      <c r="D14" s="140" t="s">
        <v>23</v>
      </c>
      <c r="E14" s="35"/>
      <c r="F14" s="130" t="s">
        <v>24</v>
      </c>
      <c r="G14" s="35"/>
      <c r="H14" s="35"/>
      <c r="I14" s="140" t="s">
        <v>25</v>
      </c>
      <c r="J14" s="144" t="str">
        <f>'Rekapitulace stavby'!AN8</f>
        <v>28. 5. 2021</v>
      </c>
      <c r="K14" s="35"/>
      <c r="L14" s="142"/>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142"/>
      <c r="S15" s="35"/>
      <c r="T15" s="35"/>
      <c r="U15" s="35"/>
      <c r="V15" s="35"/>
      <c r="W15" s="35"/>
      <c r="X15" s="35"/>
      <c r="Y15" s="35"/>
      <c r="Z15" s="35"/>
      <c r="AA15" s="35"/>
      <c r="AB15" s="35"/>
      <c r="AC15" s="35"/>
      <c r="AD15" s="35"/>
      <c r="AE15" s="35"/>
    </row>
    <row r="16" hidden="1" s="2" customFormat="1" ht="12" customHeight="1">
      <c r="A16" s="35"/>
      <c r="B16" s="41"/>
      <c r="C16" s="35"/>
      <c r="D16" s="140" t="s">
        <v>29</v>
      </c>
      <c r="E16" s="35"/>
      <c r="F16" s="35"/>
      <c r="G16" s="35"/>
      <c r="H16" s="35"/>
      <c r="I16" s="140" t="s">
        <v>30</v>
      </c>
      <c r="J16" s="130" t="s">
        <v>20</v>
      </c>
      <c r="K16" s="35"/>
      <c r="L16" s="142"/>
      <c r="S16" s="35"/>
      <c r="T16" s="35"/>
      <c r="U16" s="35"/>
      <c r="V16" s="35"/>
      <c r="W16" s="35"/>
      <c r="X16" s="35"/>
      <c r="Y16" s="35"/>
      <c r="Z16" s="35"/>
      <c r="AA16" s="35"/>
      <c r="AB16" s="35"/>
      <c r="AC16" s="35"/>
      <c r="AD16" s="35"/>
      <c r="AE16" s="35"/>
    </row>
    <row r="17" hidden="1" s="2" customFormat="1" ht="18" customHeight="1">
      <c r="A17" s="35"/>
      <c r="B17" s="41"/>
      <c r="C17" s="35"/>
      <c r="D17" s="35"/>
      <c r="E17" s="130" t="s">
        <v>31</v>
      </c>
      <c r="F17" s="35"/>
      <c r="G17" s="35"/>
      <c r="H17" s="35"/>
      <c r="I17" s="140" t="s">
        <v>32</v>
      </c>
      <c r="J17" s="130" t="s">
        <v>20</v>
      </c>
      <c r="K17" s="35"/>
      <c r="L17" s="142"/>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142"/>
      <c r="S18" s="35"/>
      <c r="T18" s="35"/>
      <c r="U18" s="35"/>
      <c r="V18" s="35"/>
      <c r="W18" s="35"/>
      <c r="X18" s="35"/>
      <c r="Y18" s="35"/>
      <c r="Z18" s="35"/>
      <c r="AA18" s="35"/>
      <c r="AB18" s="35"/>
      <c r="AC18" s="35"/>
      <c r="AD18" s="35"/>
      <c r="AE18" s="35"/>
    </row>
    <row r="19" hidden="1" s="2" customFormat="1" ht="12" customHeight="1">
      <c r="A19" s="35"/>
      <c r="B19" s="41"/>
      <c r="C19" s="35"/>
      <c r="D19" s="140" t="s">
        <v>33</v>
      </c>
      <c r="E19" s="35"/>
      <c r="F19" s="35"/>
      <c r="G19" s="35"/>
      <c r="H19" s="35"/>
      <c r="I19" s="140" t="s">
        <v>30</v>
      </c>
      <c r="J19" s="30" t="str">
        <f>'Rekapitulace stavby'!AN13</f>
        <v>Vyplň údaj</v>
      </c>
      <c r="K19" s="35"/>
      <c r="L19" s="142"/>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0" t="s">
        <v>32</v>
      </c>
      <c r="J20" s="30" t="str">
        <f>'Rekapitulace stavby'!AN14</f>
        <v>Vyplň údaj</v>
      </c>
      <c r="K20" s="35"/>
      <c r="L20" s="142"/>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142"/>
      <c r="S21" s="35"/>
      <c r="T21" s="35"/>
      <c r="U21" s="35"/>
      <c r="V21" s="35"/>
      <c r="W21" s="35"/>
      <c r="X21" s="35"/>
      <c r="Y21" s="35"/>
      <c r="Z21" s="35"/>
      <c r="AA21" s="35"/>
      <c r="AB21" s="35"/>
      <c r="AC21" s="35"/>
      <c r="AD21" s="35"/>
      <c r="AE21" s="35"/>
    </row>
    <row r="22" hidden="1" s="2" customFormat="1" ht="12" customHeight="1">
      <c r="A22" s="35"/>
      <c r="B22" s="41"/>
      <c r="C22" s="35"/>
      <c r="D22" s="140" t="s">
        <v>35</v>
      </c>
      <c r="E22" s="35"/>
      <c r="F22" s="35"/>
      <c r="G22" s="35"/>
      <c r="H22" s="35"/>
      <c r="I22" s="140" t="s">
        <v>30</v>
      </c>
      <c r="J22" s="130" t="s">
        <v>20</v>
      </c>
      <c r="K22" s="35"/>
      <c r="L22" s="142"/>
      <c r="S22" s="35"/>
      <c r="T22" s="35"/>
      <c r="U22" s="35"/>
      <c r="V22" s="35"/>
      <c r="W22" s="35"/>
      <c r="X22" s="35"/>
      <c r="Y22" s="35"/>
      <c r="Z22" s="35"/>
      <c r="AA22" s="35"/>
      <c r="AB22" s="35"/>
      <c r="AC22" s="35"/>
      <c r="AD22" s="35"/>
      <c r="AE22" s="35"/>
    </row>
    <row r="23" hidden="1" s="2" customFormat="1" ht="18" customHeight="1">
      <c r="A23" s="35"/>
      <c r="B23" s="41"/>
      <c r="C23" s="35"/>
      <c r="D23" s="35"/>
      <c r="E23" s="130" t="s">
        <v>36</v>
      </c>
      <c r="F23" s="35"/>
      <c r="G23" s="35"/>
      <c r="H23" s="35"/>
      <c r="I23" s="140" t="s">
        <v>32</v>
      </c>
      <c r="J23" s="130" t="s">
        <v>20</v>
      </c>
      <c r="K23" s="35"/>
      <c r="L23" s="142"/>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142"/>
      <c r="S24" s="35"/>
      <c r="T24" s="35"/>
      <c r="U24" s="35"/>
      <c r="V24" s="35"/>
      <c r="W24" s="35"/>
      <c r="X24" s="35"/>
      <c r="Y24" s="35"/>
      <c r="Z24" s="35"/>
      <c r="AA24" s="35"/>
      <c r="AB24" s="35"/>
      <c r="AC24" s="35"/>
      <c r="AD24" s="35"/>
      <c r="AE24" s="35"/>
    </row>
    <row r="25" hidden="1" s="2" customFormat="1" ht="12" customHeight="1">
      <c r="A25" s="35"/>
      <c r="B25" s="41"/>
      <c r="C25" s="35"/>
      <c r="D25" s="140" t="s">
        <v>38</v>
      </c>
      <c r="E25" s="35"/>
      <c r="F25" s="35"/>
      <c r="G25" s="35"/>
      <c r="H25" s="35"/>
      <c r="I25" s="140" t="s">
        <v>30</v>
      </c>
      <c r="J25" s="130" t="s">
        <v>20</v>
      </c>
      <c r="K25" s="35"/>
      <c r="L25" s="142"/>
      <c r="S25" s="35"/>
      <c r="T25" s="35"/>
      <c r="U25" s="35"/>
      <c r="V25" s="35"/>
      <c r="W25" s="35"/>
      <c r="X25" s="35"/>
      <c r="Y25" s="35"/>
      <c r="Z25" s="35"/>
      <c r="AA25" s="35"/>
      <c r="AB25" s="35"/>
      <c r="AC25" s="35"/>
      <c r="AD25" s="35"/>
      <c r="AE25" s="35"/>
    </row>
    <row r="26" hidden="1" s="2" customFormat="1" ht="18" customHeight="1">
      <c r="A26" s="35"/>
      <c r="B26" s="41"/>
      <c r="C26" s="35"/>
      <c r="D26" s="35"/>
      <c r="E26" s="130" t="s">
        <v>39</v>
      </c>
      <c r="F26" s="35"/>
      <c r="G26" s="35"/>
      <c r="H26" s="35"/>
      <c r="I26" s="140" t="s">
        <v>32</v>
      </c>
      <c r="J26" s="130" t="s">
        <v>20</v>
      </c>
      <c r="K26" s="35"/>
      <c r="L26" s="142"/>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142"/>
      <c r="S27" s="35"/>
      <c r="T27" s="35"/>
      <c r="U27" s="35"/>
      <c r="V27" s="35"/>
      <c r="W27" s="35"/>
      <c r="X27" s="35"/>
      <c r="Y27" s="35"/>
      <c r="Z27" s="35"/>
      <c r="AA27" s="35"/>
      <c r="AB27" s="35"/>
      <c r="AC27" s="35"/>
      <c r="AD27" s="35"/>
      <c r="AE27" s="35"/>
    </row>
    <row r="28" hidden="1" s="2" customFormat="1" ht="12" customHeight="1">
      <c r="A28" s="35"/>
      <c r="B28" s="41"/>
      <c r="C28" s="35"/>
      <c r="D28" s="140" t="s">
        <v>40</v>
      </c>
      <c r="E28" s="35"/>
      <c r="F28" s="35"/>
      <c r="G28" s="35"/>
      <c r="H28" s="35"/>
      <c r="I28" s="35"/>
      <c r="J28" s="35"/>
      <c r="K28" s="35"/>
      <c r="L28" s="142"/>
      <c r="S28" s="35"/>
      <c r="T28" s="35"/>
      <c r="U28" s="35"/>
      <c r="V28" s="35"/>
      <c r="W28" s="35"/>
      <c r="X28" s="35"/>
      <c r="Y28" s="35"/>
      <c r="Z28" s="35"/>
      <c r="AA28" s="35"/>
      <c r="AB28" s="35"/>
      <c r="AC28" s="35"/>
      <c r="AD28" s="35"/>
      <c r="AE28" s="35"/>
    </row>
    <row r="29" hidden="1" s="8" customFormat="1" ht="83.25" customHeight="1">
      <c r="A29" s="145"/>
      <c r="B29" s="146"/>
      <c r="C29" s="145"/>
      <c r="D29" s="145"/>
      <c r="E29" s="147" t="s">
        <v>41</v>
      </c>
      <c r="F29" s="147"/>
      <c r="G29" s="147"/>
      <c r="H29" s="147"/>
      <c r="I29" s="145"/>
      <c r="J29" s="145"/>
      <c r="K29" s="145"/>
      <c r="L29" s="148"/>
      <c r="S29" s="145"/>
      <c r="T29" s="145"/>
      <c r="U29" s="145"/>
      <c r="V29" s="145"/>
      <c r="W29" s="145"/>
      <c r="X29" s="145"/>
      <c r="Y29" s="145"/>
      <c r="Z29" s="145"/>
      <c r="AA29" s="145"/>
      <c r="AB29" s="145"/>
      <c r="AC29" s="145"/>
      <c r="AD29" s="145"/>
      <c r="AE29" s="145"/>
    </row>
    <row r="30" hidden="1" s="2" customFormat="1" ht="6.96" customHeight="1">
      <c r="A30" s="35"/>
      <c r="B30" s="41"/>
      <c r="C30" s="35"/>
      <c r="D30" s="35"/>
      <c r="E30" s="35"/>
      <c r="F30" s="35"/>
      <c r="G30" s="35"/>
      <c r="H30" s="35"/>
      <c r="I30" s="35"/>
      <c r="J30" s="35"/>
      <c r="K30" s="35"/>
      <c r="L30" s="142"/>
      <c r="S30" s="35"/>
      <c r="T30" s="35"/>
      <c r="U30" s="35"/>
      <c r="V30" s="35"/>
      <c r="W30" s="35"/>
      <c r="X30" s="35"/>
      <c r="Y30" s="35"/>
      <c r="Z30" s="35"/>
      <c r="AA30" s="35"/>
      <c r="AB30" s="35"/>
      <c r="AC30" s="35"/>
      <c r="AD30" s="35"/>
      <c r="AE30" s="35"/>
    </row>
    <row r="31" hidden="1" s="2" customFormat="1" ht="6.96" customHeight="1">
      <c r="A31" s="35"/>
      <c r="B31" s="41"/>
      <c r="C31" s="35"/>
      <c r="D31" s="149"/>
      <c r="E31" s="149"/>
      <c r="F31" s="149"/>
      <c r="G31" s="149"/>
      <c r="H31" s="149"/>
      <c r="I31" s="149"/>
      <c r="J31" s="149"/>
      <c r="K31" s="149"/>
      <c r="L31" s="142"/>
      <c r="S31" s="35"/>
      <c r="T31" s="35"/>
      <c r="U31" s="35"/>
      <c r="V31" s="35"/>
      <c r="W31" s="35"/>
      <c r="X31" s="35"/>
      <c r="Y31" s="35"/>
      <c r="Z31" s="35"/>
      <c r="AA31" s="35"/>
      <c r="AB31" s="35"/>
      <c r="AC31" s="35"/>
      <c r="AD31" s="35"/>
      <c r="AE31" s="35"/>
    </row>
    <row r="32" hidden="1" s="2" customFormat="1" ht="25.44" customHeight="1">
      <c r="A32" s="35"/>
      <c r="B32" s="41"/>
      <c r="C32" s="35"/>
      <c r="D32" s="150" t="s">
        <v>42</v>
      </c>
      <c r="E32" s="35"/>
      <c r="F32" s="35"/>
      <c r="G32" s="35"/>
      <c r="H32" s="35"/>
      <c r="I32" s="35"/>
      <c r="J32" s="151">
        <f>ROUND(J87, 2)</f>
        <v>0</v>
      </c>
      <c r="K32" s="35"/>
      <c r="L32" s="142"/>
      <c r="S32" s="35"/>
      <c r="T32" s="35"/>
      <c r="U32" s="35"/>
      <c r="V32" s="35"/>
      <c r="W32" s="35"/>
      <c r="X32" s="35"/>
      <c r="Y32" s="35"/>
      <c r="Z32" s="35"/>
      <c r="AA32" s="35"/>
      <c r="AB32" s="35"/>
      <c r="AC32" s="35"/>
      <c r="AD32" s="35"/>
      <c r="AE32" s="35"/>
    </row>
    <row r="33" hidden="1" s="2" customFormat="1" ht="6.96" customHeight="1">
      <c r="A33" s="35"/>
      <c r="B33" s="41"/>
      <c r="C33" s="35"/>
      <c r="D33" s="149"/>
      <c r="E33" s="149"/>
      <c r="F33" s="149"/>
      <c r="G33" s="149"/>
      <c r="H33" s="149"/>
      <c r="I33" s="149"/>
      <c r="J33" s="149"/>
      <c r="K33" s="149"/>
      <c r="L33" s="142"/>
      <c r="S33" s="35"/>
      <c r="T33" s="35"/>
      <c r="U33" s="35"/>
      <c r="V33" s="35"/>
      <c r="W33" s="35"/>
      <c r="X33" s="35"/>
      <c r="Y33" s="35"/>
      <c r="Z33" s="35"/>
      <c r="AA33" s="35"/>
      <c r="AB33" s="35"/>
      <c r="AC33" s="35"/>
      <c r="AD33" s="35"/>
      <c r="AE33" s="35"/>
    </row>
    <row r="34" hidden="1" s="2" customFormat="1" ht="14.4" customHeight="1">
      <c r="A34" s="35"/>
      <c r="B34" s="41"/>
      <c r="C34" s="35"/>
      <c r="D34" s="35"/>
      <c r="E34" s="35"/>
      <c r="F34" s="152" t="s">
        <v>44</v>
      </c>
      <c r="G34" s="35"/>
      <c r="H34" s="35"/>
      <c r="I34" s="152" t="s">
        <v>43</v>
      </c>
      <c r="J34" s="152" t="s">
        <v>45</v>
      </c>
      <c r="K34" s="35"/>
      <c r="L34" s="142"/>
      <c r="S34" s="35"/>
      <c r="T34" s="35"/>
      <c r="U34" s="35"/>
      <c r="V34" s="35"/>
      <c r="W34" s="35"/>
      <c r="X34" s="35"/>
      <c r="Y34" s="35"/>
      <c r="Z34" s="35"/>
      <c r="AA34" s="35"/>
      <c r="AB34" s="35"/>
      <c r="AC34" s="35"/>
      <c r="AD34" s="35"/>
      <c r="AE34" s="35"/>
    </row>
    <row r="35" hidden="1" s="2" customFormat="1" ht="14.4" customHeight="1">
      <c r="A35" s="35"/>
      <c r="B35" s="41"/>
      <c r="C35" s="35"/>
      <c r="D35" s="153" t="s">
        <v>46</v>
      </c>
      <c r="E35" s="140" t="s">
        <v>47</v>
      </c>
      <c r="F35" s="154">
        <f>ROUND((SUM(BE87:BE142)),  2)</f>
        <v>0</v>
      </c>
      <c r="G35" s="35"/>
      <c r="H35" s="35"/>
      <c r="I35" s="155">
        <v>0.20999999999999999</v>
      </c>
      <c r="J35" s="154">
        <f>ROUND(((SUM(BE87:BE142))*I35),  2)</f>
        <v>0</v>
      </c>
      <c r="K35" s="35"/>
      <c r="L35" s="142"/>
      <c r="S35" s="35"/>
      <c r="T35" s="35"/>
      <c r="U35" s="35"/>
      <c r="V35" s="35"/>
      <c r="W35" s="35"/>
      <c r="X35" s="35"/>
      <c r="Y35" s="35"/>
      <c r="Z35" s="35"/>
      <c r="AA35" s="35"/>
      <c r="AB35" s="35"/>
      <c r="AC35" s="35"/>
      <c r="AD35" s="35"/>
      <c r="AE35" s="35"/>
    </row>
    <row r="36" hidden="1" s="2" customFormat="1" ht="14.4" customHeight="1">
      <c r="A36" s="35"/>
      <c r="B36" s="41"/>
      <c r="C36" s="35"/>
      <c r="D36" s="35"/>
      <c r="E36" s="140" t="s">
        <v>48</v>
      </c>
      <c r="F36" s="154">
        <f>ROUND((SUM(BF87:BF142)),  2)</f>
        <v>0</v>
      </c>
      <c r="G36" s="35"/>
      <c r="H36" s="35"/>
      <c r="I36" s="155">
        <v>0.14999999999999999</v>
      </c>
      <c r="J36" s="154">
        <f>ROUND(((SUM(BF87:BF142))*I36),  2)</f>
        <v>0</v>
      </c>
      <c r="K36" s="35"/>
      <c r="L36" s="142"/>
      <c r="S36" s="35"/>
      <c r="T36" s="35"/>
      <c r="U36" s="35"/>
      <c r="V36" s="35"/>
      <c r="W36" s="35"/>
      <c r="X36" s="35"/>
      <c r="Y36" s="35"/>
      <c r="Z36" s="35"/>
      <c r="AA36" s="35"/>
      <c r="AB36" s="35"/>
      <c r="AC36" s="35"/>
      <c r="AD36" s="35"/>
      <c r="AE36" s="35"/>
    </row>
    <row r="37" hidden="1" s="2" customFormat="1" ht="14.4" customHeight="1">
      <c r="A37" s="35"/>
      <c r="B37" s="41"/>
      <c r="C37" s="35"/>
      <c r="D37" s="35"/>
      <c r="E37" s="140" t="s">
        <v>49</v>
      </c>
      <c r="F37" s="154">
        <f>ROUND((SUM(BG87:BG142)),  2)</f>
        <v>0</v>
      </c>
      <c r="G37" s="35"/>
      <c r="H37" s="35"/>
      <c r="I37" s="155">
        <v>0.20999999999999999</v>
      </c>
      <c r="J37" s="154">
        <f>0</f>
        <v>0</v>
      </c>
      <c r="K37" s="35"/>
      <c r="L37" s="142"/>
      <c r="S37" s="35"/>
      <c r="T37" s="35"/>
      <c r="U37" s="35"/>
      <c r="V37" s="35"/>
      <c r="W37" s="35"/>
      <c r="X37" s="35"/>
      <c r="Y37" s="35"/>
      <c r="Z37" s="35"/>
      <c r="AA37" s="35"/>
      <c r="AB37" s="35"/>
      <c r="AC37" s="35"/>
      <c r="AD37" s="35"/>
      <c r="AE37" s="35"/>
    </row>
    <row r="38" hidden="1" s="2" customFormat="1" ht="14.4" customHeight="1">
      <c r="A38" s="35"/>
      <c r="B38" s="41"/>
      <c r="C38" s="35"/>
      <c r="D38" s="35"/>
      <c r="E38" s="140" t="s">
        <v>50</v>
      </c>
      <c r="F38" s="154">
        <f>ROUND((SUM(BH87:BH142)),  2)</f>
        <v>0</v>
      </c>
      <c r="G38" s="35"/>
      <c r="H38" s="35"/>
      <c r="I38" s="155">
        <v>0.14999999999999999</v>
      </c>
      <c r="J38" s="154">
        <f>0</f>
        <v>0</v>
      </c>
      <c r="K38" s="35"/>
      <c r="L38" s="142"/>
      <c r="S38" s="35"/>
      <c r="T38" s="35"/>
      <c r="U38" s="35"/>
      <c r="V38" s="35"/>
      <c r="W38" s="35"/>
      <c r="X38" s="35"/>
      <c r="Y38" s="35"/>
      <c r="Z38" s="35"/>
      <c r="AA38" s="35"/>
      <c r="AB38" s="35"/>
      <c r="AC38" s="35"/>
      <c r="AD38" s="35"/>
      <c r="AE38" s="35"/>
    </row>
    <row r="39" hidden="1" s="2" customFormat="1" ht="14.4" customHeight="1">
      <c r="A39" s="35"/>
      <c r="B39" s="41"/>
      <c r="C39" s="35"/>
      <c r="D39" s="35"/>
      <c r="E39" s="140" t="s">
        <v>51</v>
      </c>
      <c r="F39" s="154">
        <f>ROUND((SUM(BI87:BI142)),  2)</f>
        <v>0</v>
      </c>
      <c r="G39" s="35"/>
      <c r="H39" s="35"/>
      <c r="I39" s="155">
        <v>0</v>
      </c>
      <c r="J39" s="154">
        <f>0</f>
        <v>0</v>
      </c>
      <c r="K39" s="35"/>
      <c r="L39" s="142"/>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142"/>
      <c r="S40" s="35"/>
      <c r="T40" s="35"/>
      <c r="U40" s="35"/>
      <c r="V40" s="35"/>
      <c r="W40" s="35"/>
      <c r="X40" s="35"/>
      <c r="Y40" s="35"/>
      <c r="Z40" s="35"/>
      <c r="AA40" s="35"/>
      <c r="AB40" s="35"/>
      <c r="AC40" s="35"/>
      <c r="AD40" s="35"/>
      <c r="AE40" s="35"/>
    </row>
    <row r="41" hidden="1" s="2" customFormat="1" ht="25.44" customHeight="1">
      <c r="A41" s="35"/>
      <c r="B41" s="41"/>
      <c r="C41" s="156"/>
      <c r="D41" s="157" t="s">
        <v>52</v>
      </c>
      <c r="E41" s="158"/>
      <c r="F41" s="158"/>
      <c r="G41" s="159" t="s">
        <v>53</v>
      </c>
      <c r="H41" s="160" t="s">
        <v>54</v>
      </c>
      <c r="I41" s="158"/>
      <c r="J41" s="161">
        <f>SUM(J32:J39)</f>
        <v>0</v>
      </c>
      <c r="K41" s="162"/>
      <c r="L41" s="142"/>
      <c r="S41" s="35"/>
      <c r="T41" s="35"/>
      <c r="U41" s="35"/>
      <c r="V41" s="35"/>
      <c r="W41" s="35"/>
      <c r="X41" s="35"/>
      <c r="Y41" s="35"/>
      <c r="Z41" s="35"/>
      <c r="AA41" s="35"/>
      <c r="AB41" s="35"/>
      <c r="AC41" s="35"/>
      <c r="AD41" s="35"/>
      <c r="AE41" s="35"/>
    </row>
    <row r="42" hidden="1" s="2" customFormat="1" ht="14.4" customHeight="1">
      <c r="A42" s="35"/>
      <c r="B42" s="163"/>
      <c r="C42" s="164"/>
      <c r="D42" s="164"/>
      <c r="E42" s="164"/>
      <c r="F42" s="164"/>
      <c r="G42" s="164"/>
      <c r="H42" s="164"/>
      <c r="I42" s="164"/>
      <c r="J42" s="164"/>
      <c r="K42" s="164"/>
      <c r="L42" s="142"/>
      <c r="S42" s="35"/>
      <c r="T42" s="35"/>
      <c r="U42" s="35"/>
      <c r="V42" s="35"/>
      <c r="W42" s="35"/>
      <c r="X42" s="35"/>
      <c r="Y42" s="35"/>
      <c r="Z42" s="35"/>
      <c r="AA42" s="35"/>
      <c r="AB42" s="35"/>
      <c r="AC42" s="35"/>
      <c r="AD42" s="35"/>
      <c r="AE42" s="35"/>
    </row>
    <row r="43" hidden="1"/>
    <row r="44" hidden="1"/>
    <row r="45" hidden="1"/>
    <row r="46" s="2" customFormat="1" ht="6.96" customHeight="1">
      <c r="A46" s="35"/>
      <c r="B46" s="165"/>
      <c r="C46" s="166"/>
      <c r="D46" s="166"/>
      <c r="E46" s="166"/>
      <c r="F46" s="166"/>
      <c r="G46" s="166"/>
      <c r="H46" s="166"/>
      <c r="I46" s="166"/>
      <c r="J46" s="166"/>
      <c r="K46" s="166"/>
      <c r="L46" s="142"/>
      <c r="S46" s="35"/>
      <c r="T46" s="35"/>
      <c r="U46" s="35"/>
      <c r="V46" s="35"/>
      <c r="W46" s="35"/>
      <c r="X46" s="35"/>
      <c r="Y46" s="35"/>
      <c r="Z46" s="35"/>
      <c r="AA46" s="35"/>
      <c r="AB46" s="35"/>
      <c r="AC46" s="35"/>
      <c r="AD46" s="35"/>
      <c r="AE46" s="35"/>
    </row>
    <row r="47" s="2" customFormat="1" ht="24.96" customHeight="1">
      <c r="A47" s="35"/>
      <c r="B47" s="36"/>
      <c r="C47" s="20" t="s">
        <v>152</v>
      </c>
      <c r="D47" s="37"/>
      <c r="E47" s="37"/>
      <c r="F47" s="37"/>
      <c r="G47" s="37"/>
      <c r="H47" s="37"/>
      <c r="I47" s="37"/>
      <c r="J47" s="37"/>
      <c r="K47" s="37"/>
      <c r="L47" s="142"/>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2"/>
      <c r="S48" s="35"/>
      <c r="T48" s="35"/>
      <c r="U48" s="35"/>
      <c r="V48" s="35"/>
      <c r="W48" s="35"/>
      <c r="X48" s="35"/>
      <c r="Y48" s="35"/>
      <c r="Z48" s="35"/>
      <c r="AA48" s="35"/>
      <c r="AB48" s="35"/>
      <c r="AC48" s="35"/>
      <c r="AD48" s="35"/>
      <c r="AE48" s="35"/>
    </row>
    <row r="49" s="2" customFormat="1" ht="12" customHeight="1">
      <c r="A49" s="35"/>
      <c r="B49" s="36"/>
      <c r="C49" s="29" t="s">
        <v>17</v>
      </c>
      <c r="D49" s="37"/>
      <c r="E49" s="37"/>
      <c r="F49" s="37"/>
      <c r="G49" s="37"/>
      <c r="H49" s="37"/>
      <c r="I49" s="37"/>
      <c r="J49" s="37"/>
      <c r="K49" s="37"/>
      <c r="L49" s="142"/>
      <c r="S49" s="35"/>
      <c r="T49" s="35"/>
      <c r="U49" s="35"/>
      <c r="V49" s="35"/>
      <c r="W49" s="35"/>
      <c r="X49" s="35"/>
      <c r="Y49" s="35"/>
      <c r="Z49" s="35"/>
      <c r="AA49" s="35"/>
      <c r="AB49" s="35"/>
      <c r="AC49" s="35"/>
      <c r="AD49" s="35"/>
      <c r="AE49" s="35"/>
    </row>
    <row r="50" s="2" customFormat="1" ht="16.5" customHeight="1">
      <c r="A50" s="35"/>
      <c r="B50" s="36"/>
      <c r="C50" s="37"/>
      <c r="D50" s="37"/>
      <c r="E50" s="167" t="str">
        <f>E7</f>
        <v>Oprava SZZ žst. Liteň na trati Zadní Třebáň - Lochovice</v>
      </c>
      <c r="F50" s="29"/>
      <c r="G50" s="29"/>
      <c r="H50" s="29"/>
      <c r="I50" s="37"/>
      <c r="J50" s="37"/>
      <c r="K50" s="37"/>
      <c r="L50" s="142"/>
      <c r="S50" s="35"/>
      <c r="T50" s="35"/>
      <c r="U50" s="35"/>
      <c r="V50" s="35"/>
      <c r="W50" s="35"/>
      <c r="X50" s="35"/>
      <c r="Y50" s="35"/>
      <c r="Z50" s="35"/>
      <c r="AA50" s="35"/>
      <c r="AB50" s="35"/>
      <c r="AC50" s="35"/>
      <c r="AD50" s="35"/>
      <c r="AE50" s="35"/>
    </row>
    <row r="51" s="1" customFormat="1" ht="12" customHeight="1">
      <c r="B51" s="18"/>
      <c r="C51" s="29" t="s">
        <v>148</v>
      </c>
      <c r="D51" s="19"/>
      <c r="E51" s="19"/>
      <c r="F51" s="19"/>
      <c r="G51" s="19"/>
      <c r="H51" s="19"/>
      <c r="I51" s="19"/>
      <c r="J51" s="19"/>
      <c r="K51" s="19"/>
      <c r="L51" s="17"/>
    </row>
    <row r="52" s="2" customFormat="1" ht="16.5" customHeight="1">
      <c r="A52" s="35"/>
      <c r="B52" s="36"/>
      <c r="C52" s="37"/>
      <c r="D52" s="37"/>
      <c r="E52" s="167" t="s">
        <v>149</v>
      </c>
      <c r="F52" s="37"/>
      <c r="G52" s="37"/>
      <c r="H52" s="37"/>
      <c r="I52" s="37"/>
      <c r="J52" s="37"/>
      <c r="K52" s="37"/>
      <c r="L52" s="142"/>
      <c r="S52" s="35"/>
      <c r="T52" s="35"/>
      <c r="U52" s="35"/>
      <c r="V52" s="35"/>
      <c r="W52" s="35"/>
      <c r="X52" s="35"/>
      <c r="Y52" s="35"/>
      <c r="Z52" s="35"/>
      <c r="AA52" s="35"/>
      <c r="AB52" s="35"/>
      <c r="AC52" s="35"/>
      <c r="AD52" s="35"/>
      <c r="AE52" s="35"/>
    </row>
    <row r="53" s="2" customFormat="1" ht="12" customHeight="1">
      <c r="A53" s="35"/>
      <c r="B53" s="36"/>
      <c r="C53" s="29" t="s">
        <v>150</v>
      </c>
      <c r="D53" s="37"/>
      <c r="E53" s="37"/>
      <c r="F53" s="37"/>
      <c r="G53" s="37"/>
      <c r="H53" s="37"/>
      <c r="I53" s="37"/>
      <c r="J53" s="37"/>
      <c r="K53" s="37"/>
      <c r="L53" s="142"/>
      <c r="S53" s="35"/>
      <c r="T53" s="35"/>
      <c r="U53" s="35"/>
      <c r="V53" s="35"/>
      <c r="W53" s="35"/>
      <c r="X53" s="35"/>
      <c r="Y53" s="35"/>
      <c r="Z53" s="35"/>
      <c r="AA53" s="35"/>
      <c r="AB53" s="35"/>
      <c r="AC53" s="35"/>
      <c r="AD53" s="35"/>
      <c r="AE53" s="35"/>
    </row>
    <row r="54" s="2" customFormat="1" ht="16.5" customHeight="1">
      <c r="A54" s="35"/>
      <c r="B54" s="36"/>
      <c r="C54" s="37"/>
      <c r="D54" s="37"/>
      <c r="E54" s="66" t="str">
        <f>E11</f>
        <v xml:space="preserve">01.1 - zemní práce a kabelizace  - technologická část</v>
      </c>
      <c r="F54" s="37"/>
      <c r="G54" s="37"/>
      <c r="H54" s="37"/>
      <c r="I54" s="37"/>
      <c r="J54" s="37"/>
      <c r="K54" s="37"/>
      <c r="L54" s="142"/>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2"/>
      <c r="S55" s="35"/>
      <c r="T55" s="35"/>
      <c r="U55" s="35"/>
      <c r="V55" s="35"/>
      <c r="W55" s="35"/>
      <c r="X55" s="35"/>
      <c r="Y55" s="35"/>
      <c r="Z55" s="35"/>
      <c r="AA55" s="35"/>
      <c r="AB55" s="35"/>
      <c r="AC55" s="35"/>
      <c r="AD55" s="35"/>
      <c r="AE55" s="35"/>
    </row>
    <row r="56" s="2" customFormat="1" ht="12" customHeight="1">
      <c r="A56" s="35"/>
      <c r="B56" s="36"/>
      <c r="C56" s="29" t="s">
        <v>23</v>
      </c>
      <c r="D56" s="37"/>
      <c r="E56" s="37"/>
      <c r="F56" s="24" t="str">
        <f>F14</f>
        <v>Liteň</v>
      </c>
      <c r="G56" s="37"/>
      <c r="H56" s="37"/>
      <c r="I56" s="29" t="s">
        <v>25</v>
      </c>
      <c r="J56" s="69" t="str">
        <f>IF(J14="","",J14)</f>
        <v>28. 5. 2021</v>
      </c>
      <c r="K56" s="37"/>
      <c r="L56" s="142"/>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2"/>
      <c r="S57" s="35"/>
      <c r="T57" s="35"/>
      <c r="U57" s="35"/>
      <c r="V57" s="35"/>
      <c r="W57" s="35"/>
      <c r="X57" s="35"/>
      <c r="Y57" s="35"/>
      <c r="Z57" s="35"/>
      <c r="AA57" s="35"/>
      <c r="AB57" s="35"/>
      <c r="AC57" s="35"/>
      <c r="AD57" s="35"/>
      <c r="AE57" s="35"/>
    </row>
    <row r="58" s="2" customFormat="1" ht="15.15" customHeight="1">
      <c r="A58" s="35"/>
      <c r="B58" s="36"/>
      <c r="C58" s="29" t="s">
        <v>29</v>
      </c>
      <c r="D58" s="37"/>
      <c r="E58" s="37"/>
      <c r="F58" s="24" t="str">
        <f>E17</f>
        <v>Jiří Kejkula</v>
      </c>
      <c r="G58" s="37"/>
      <c r="H58" s="37"/>
      <c r="I58" s="29" t="s">
        <v>35</v>
      </c>
      <c r="J58" s="33" t="str">
        <f>E23</f>
        <v>První SaZ Plzeň a.s.</v>
      </c>
      <c r="K58" s="37"/>
      <c r="L58" s="142"/>
      <c r="S58" s="35"/>
      <c r="T58" s="35"/>
      <c r="U58" s="35"/>
      <c r="V58" s="35"/>
      <c r="W58" s="35"/>
      <c r="X58" s="35"/>
      <c r="Y58" s="35"/>
      <c r="Z58" s="35"/>
      <c r="AA58" s="35"/>
      <c r="AB58" s="35"/>
      <c r="AC58" s="35"/>
      <c r="AD58" s="35"/>
      <c r="AE58" s="35"/>
    </row>
    <row r="59" s="2" customFormat="1" ht="15.15" customHeight="1">
      <c r="A59" s="35"/>
      <c r="B59" s="36"/>
      <c r="C59" s="29" t="s">
        <v>33</v>
      </c>
      <c r="D59" s="37"/>
      <c r="E59" s="37"/>
      <c r="F59" s="24" t="str">
        <f>IF(E20="","",E20)</f>
        <v>Vyplň údaj</v>
      </c>
      <c r="G59" s="37"/>
      <c r="H59" s="37"/>
      <c r="I59" s="29" t="s">
        <v>38</v>
      </c>
      <c r="J59" s="33" t="str">
        <f>E26</f>
        <v xml:space="preserve"> Zdeněk Hron</v>
      </c>
      <c r="K59" s="37"/>
      <c r="L59" s="142"/>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2"/>
      <c r="S60" s="35"/>
      <c r="T60" s="35"/>
      <c r="U60" s="35"/>
      <c r="V60" s="35"/>
      <c r="W60" s="35"/>
      <c r="X60" s="35"/>
      <c r="Y60" s="35"/>
      <c r="Z60" s="35"/>
      <c r="AA60" s="35"/>
      <c r="AB60" s="35"/>
      <c r="AC60" s="35"/>
      <c r="AD60" s="35"/>
      <c r="AE60" s="35"/>
    </row>
    <row r="61" s="2" customFormat="1" ht="29.28" customHeight="1">
      <c r="A61" s="35"/>
      <c r="B61" s="36"/>
      <c r="C61" s="168" t="s">
        <v>153</v>
      </c>
      <c r="D61" s="169"/>
      <c r="E61" s="169"/>
      <c r="F61" s="169"/>
      <c r="G61" s="169"/>
      <c r="H61" s="169"/>
      <c r="I61" s="169"/>
      <c r="J61" s="170" t="s">
        <v>154</v>
      </c>
      <c r="K61" s="169"/>
      <c r="L61" s="142"/>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2"/>
      <c r="S62" s="35"/>
      <c r="T62" s="35"/>
      <c r="U62" s="35"/>
      <c r="V62" s="35"/>
      <c r="W62" s="35"/>
      <c r="X62" s="35"/>
      <c r="Y62" s="35"/>
      <c r="Z62" s="35"/>
      <c r="AA62" s="35"/>
      <c r="AB62" s="35"/>
      <c r="AC62" s="35"/>
      <c r="AD62" s="35"/>
      <c r="AE62" s="35"/>
    </row>
    <row r="63" s="2" customFormat="1" ht="22.8" customHeight="1">
      <c r="A63" s="35"/>
      <c r="B63" s="36"/>
      <c r="C63" s="171" t="s">
        <v>74</v>
      </c>
      <c r="D63" s="37"/>
      <c r="E63" s="37"/>
      <c r="F63" s="37"/>
      <c r="G63" s="37"/>
      <c r="H63" s="37"/>
      <c r="I63" s="37"/>
      <c r="J63" s="99">
        <f>J87</f>
        <v>0</v>
      </c>
      <c r="K63" s="37"/>
      <c r="L63" s="142"/>
      <c r="S63" s="35"/>
      <c r="T63" s="35"/>
      <c r="U63" s="35"/>
      <c r="V63" s="35"/>
      <c r="W63" s="35"/>
      <c r="X63" s="35"/>
      <c r="Y63" s="35"/>
      <c r="Z63" s="35"/>
      <c r="AA63" s="35"/>
      <c r="AB63" s="35"/>
      <c r="AC63" s="35"/>
      <c r="AD63" s="35"/>
      <c r="AE63" s="35"/>
      <c r="AU63" s="14" t="s">
        <v>155</v>
      </c>
    </row>
    <row r="64" s="9" customFormat="1" ht="24.96" customHeight="1">
      <c r="A64" s="9"/>
      <c r="B64" s="172"/>
      <c r="C64" s="173"/>
      <c r="D64" s="174" t="s">
        <v>156</v>
      </c>
      <c r="E64" s="175"/>
      <c r="F64" s="175"/>
      <c r="G64" s="175"/>
      <c r="H64" s="175"/>
      <c r="I64" s="175"/>
      <c r="J64" s="176">
        <f>J88</f>
        <v>0</v>
      </c>
      <c r="K64" s="173"/>
      <c r="L64" s="177"/>
      <c r="S64" s="9"/>
      <c r="T64" s="9"/>
      <c r="U64" s="9"/>
      <c r="V64" s="9"/>
      <c r="W64" s="9"/>
      <c r="X64" s="9"/>
      <c r="Y64" s="9"/>
      <c r="Z64" s="9"/>
      <c r="AA64" s="9"/>
      <c r="AB64" s="9"/>
      <c r="AC64" s="9"/>
      <c r="AD64" s="9"/>
      <c r="AE64" s="9"/>
    </row>
    <row r="65" s="9" customFormat="1" ht="24.96" customHeight="1">
      <c r="A65" s="9"/>
      <c r="B65" s="172"/>
      <c r="C65" s="173"/>
      <c r="D65" s="174" t="s">
        <v>157</v>
      </c>
      <c r="E65" s="175"/>
      <c r="F65" s="175"/>
      <c r="G65" s="175"/>
      <c r="H65" s="175"/>
      <c r="I65" s="175"/>
      <c r="J65" s="176">
        <f>J96</f>
        <v>0</v>
      </c>
      <c r="K65" s="173"/>
      <c r="L65" s="177"/>
      <c r="S65" s="9"/>
      <c r="T65" s="9"/>
      <c r="U65" s="9"/>
      <c r="V65" s="9"/>
      <c r="W65" s="9"/>
      <c r="X65" s="9"/>
      <c r="Y65" s="9"/>
      <c r="Z65" s="9"/>
      <c r="AA65" s="9"/>
      <c r="AB65" s="9"/>
      <c r="AC65" s="9"/>
      <c r="AD65" s="9"/>
      <c r="AE65" s="9"/>
    </row>
    <row r="66" s="2" customFormat="1" ht="21.84" customHeight="1">
      <c r="A66" s="35"/>
      <c r="B66" s="36"/>
      <c r="C66" s="37"/>
      <c r="D66" s="37"/>
      <c r="E66" s="37"/>
      <c r="F66" s="37"/>
      <c r="G66" s="37"/>
      <c r="H66" s="37"/>
      <c r="I66" s="37"/>
      <c r="J66" s="37"/>
      <c r="K66" s="37"/>
      <c r="L66" s="142"/>
      <c r="S66" s="35"/>
      <c r="T66" s="35"/>
      <c r="U66" s="35"/>
      <c r="V66" s="35"/>
      <c r="W66" s="35"/>
      <c r="X66" s="35"/>
      <c r="Y66" s="35"/>
      <c r="Z66" s="35"/>
      <c r="AA66" s="35"/>
      <c r="AB66" s="35"/>
      <c r="AC66" s="35"/>
      <c r="AD66" s="35"/>
      <c r="AE66" s="35"/>
    </row>
    <row r="67" s="2" customFormat="1" ht="6.96" customHeight="1">
      <c r="A67" s="35"/>
      <c r="B67" s="56"/>
      <c r="C67" s="57"/>
      <c r="D67" s="57"/>
      <c r="E67" s="57"/>
      <c r="F67" s="57"/>
      <c r="G67" s="57"/>
      <c r="H67" s="57"/>
      <c r="I67" s="57"/>
      <c r="J67" s="57"/>
      <c r="K67" s="57"/>
      <c r="L67" s="142"/>
      <c r="S67" s="35"/>
      <c r="T67" s="35"/>
      <c r="U67" s="35"/>
      <c r="V67" s="35"/>
      <c r="W67" s="35"/>
      <c r="X67" s="35"/>
      <c r="Y67" s="35"/>
      <c r="Z67" s="35"/>
      <c r="AA67" s="35"/>
      <c r="AB67" s="35"/>
      <c r="AC67" s="35"/>
      <c r="AD67" s="35"/>
      <c r="AE67" s="35"/>
    </row>
    <row r="71" s="2" customFormat="1" ht="6.96" customHeight="1">
      <c r="A71" s="35"/>
      <c r="B71" s="58"/>
      <c r="C71" s="59"/>
      <c r="D71" s="59"/>
      <c r="E71" s="59"/>
      <c r="F71" s="59"/>
      <c r="G71" s="59"/>
      <c r="H71" s="59"/>
      <c r="I71" s="59"/>
      <c r="J71" s="59"/>
      <c r="K71" s="59"/>
      <c r="L71" s="142"/>
      <c r="S71" s="35"/>
      <c r="T71" s="35"/>
      <c r="U71" s="35"/>
      <c r="V71" s="35"/>
      <c r="W71" s="35"/>
      <c r="X71" s="35"/>
      <c r="Y71" s="35"/>
      <c r="Z71" s="35"/>
      <c r="AA71" s="35"/>
      <c r="AB71" s="35"/>
      <c r="AC71" s="35"/>
      <c r="AD71" s="35"/>
      <c r="AE71" s="35"/>
    </row>
    <row r="72" s="2" customFormat="1" ht="24.96" customHeight="1">
      <c r="A72" s="35"/>
      <c r="B72" s="36"/>
      <c r="C72" s="20" t="s">
        <v>158</v>
      </c>
      <c r="D72" s="37"/>
      <c r="E72" s="37"/>
      <c r="F72" s="37"/>
      <c r="G72" s="37"/>
      <c r="H72" s="37"/>
      <c r="I72" s="37"/>
      <c r="J72" s="37"/>
      <c r="K72" s="37"/>
      <c r="L72" s="142"/>
      <c r="S72" s="35"/>
      <c r="T72" s="35"/>
      <c r="U72" s="35"/>
      <c r="V72" s="35"/>
      <c r="W72" s="35"/>
      <c r="X72" s="35"/>
      <c r="Y72" s="35"/>
      <c r="Z72" s="35"/>
      <c r="AA72" s="35"/>
      <c r="AB72" s="35"/>
      <c r="AC72" s="35"/>
      <c r="AD72" s="35"/>
      <c r="AE72" s="35"/>
    </row>
    <row r="73" s="2" customFormat="1" ht="6.96" customHeight="1">
      <c r="A73" s="35"/>
      <c r="B73" s="36"/>
      <c r="C73" s="37"/>
      <c r="D73" s="37"/>
      <c r="E73" s="37"/>
      <c r="F73" s="37"/>
      <c r="G73" s="37"/>
      <c r="H73" s="37"/>
      <c r="I73" s="37"/>
      <c r="J73" s="37"/>
      <c r="K73" s="37"/>
      <c r="L73" s="142"/>
      <c r="S73" s="35"/>
      <c r="T73" s="35"/>
      <c r="U73" s="35"/>
      <c r="V73" s="35"/>
      <c r="W73" s="35"/>
      <c r="X73" s="35"/>
      <c r="Y73" s="35"/>
      <c r="Z73" s="35"/>
      <c r="AA73" s="35"/>
      <c r="AB73" s="35"/>
      <c r="AC73" s="35"/>
      <c r="AD73" s="35"/>
      <c r="AE73" s="35"/>
    </row>
    <row r="74" s="2" customFormat="1" ht="12" customHeight="1">
      <c r="A74" s="35"/>
      <c r="B74" s="36"/>
      <c r="C74" s="29" t="s">
        <v>17</v>
      </c>
      <c r="D74" s="37"/>
      <c r="E74" s="37"/>
      <c r="F74" s="37"/>
      <c r="G74" s="37"/>
      <c r="H74" s="37"/>
      <c r="I74" s="37"/>
      <c r="J74" s="37"/>
      <c r="K74" s="37"/>
      <c r="L74" s="142"/>
      <c r="S74" s="35"/>
      <c r="T74" s="35"/>
      <c r="U74" s="35"/>
      <c r="V74" s="35"/>
      <c r="W74" s="35"/>
      <c r="X74" s="35"/>
      <c r="Y74" s="35"/>
      <c r="Z74" s="35"/>
      <c r="AA74" s="35"/>
      <c r="AB74" s="35"/>
      <c r="AC74" s="35"/>
      <c r="AD74" s="35"/>
      <c r="AE74" s="35"/>
    </row>
    <row r="75" s="2" customFormat="1" ht="16.5" customHeight="1">
      <c r="A75" s="35"/>
      <c r="B75" s="36"/>
      <c r="C75" s="37"/>
      <c r="D75" s="37"/>
      <c r="E75" s="167" t="str">
        <f>E7</f>
        <v>Oprava SZZ žst. Liteň na trati Zadní Třebáň - Lochovice</v>
      </c>
      <c r="F75" s="29"/>
      <c r="G75" s="29"/>
      <c r="H75" s="29"/>
      <c r="I75" s="37"/>
      <c r="J75" s="37"/>
      <c r="K75" s="37"/>
      <c r="L75" s="142"/>
      <c r="S75" s="35"/>
      <c r="T75" s="35"/>
      <c r="U75" s="35"/>
      <c r="V75" s="35"/>
      <c r="W75" s="35"/>
      <c r="X75" s="35"/>
      <c r="Y75" s="35"/>
      <c r="Z75" s="35"/>
      <c r="AA75" s="35"/>
      <c r="AB75" s="35"/>
      <c r="AC75" s="35"/>
      <c r="AD75" s="35"/>
      <c r="AE75" s="35"/>
    </row>
    <row r="76" s="1" customFormat="1" ht="12" customHeight="1">
      <c r="B76" s="18"/>
      <c r="C76" s="29" t="s">
        <v>148</v>
      </c>
      <c r="D76" s="19"/>
      <c r="E76" s="19"/>
      <c r="F76" s="19"/>
      <c r="G76" s="19"/>
      <c r="H76" s="19"/>
      <c r="I76" s="19"/>
      <c r="J76" s="19"/>
      <c r="K76" s="19"/>
      <c r="L76" s="17"/>
    </row>
    <row r="77" s="2" customFormat="1" ht="16.5" customHeight="1">
      <c r="A77" s="35"/>
      <c r="B77" s="36"/>
      <c r="C77" s="37"/>
      <c r="D77" s="37"/>
      <c r="E77" s="167" t="s">
        <v>149</v>
      </c>
      <c r="F77" s="37"/>
      <c r="G77" s="37"/>
      <c r="H77" s="37"/>
      <c r="I77" s="37"/>
      <c r="J77" s="37"/>
      <c r="K77" s="37"/>
      <c r="L77" s="142"/>
      <c r="S77" s="35"/>
      <c r="T77" s="35"/>
      <c r="U77" s="35"/>
      <c r="V77" s="35"/>
      <c r="W77" s="35"/>
      <c r="X77" s="35"/>
      <c r="Y77" s="35"/>
      <c r="Z77" s="35"/>
      <c r="AA77" s="35"/>
      <c r="AB77" s="35"/>
      <c r="AC77" s="35"/>
      <c r="AD77" s="35"/>
      <c r="AE77" s="35"/>
    </row>
    <row r="78" s="2" customFormat="1" ht="12" customHeight="1">
      <c r="A78" s="35"/>
      <c r="B78" s="36"/>
      <c r="C78" s="29" t="s">
        <v>150</v>
      </c>
      <c r="D78" s="37"/>
      <c r="E78" s="37"/>
      <c r="F78" s="37"/>
      <c r="G78" s="37"/>
      <c r="H78" s="37"/>
      <c r="I78" s="37"/>
      <c r="J78" s="37"/>
      <c r="K78" s="37"/>
      <c r="L78" s="142"/>
      <c r="S78" s="35"/>
      <c r="T78" s="35"/>
      <c r="U78" s="35"/>
      <c r="V78" s="35"/>
      <c r="W78" s="35"/>
      <c r="X78" s="35"/>
      <c r="Y78" s="35"/>
      <c r="Z78" s="35"/>
      <c r="AA78" s="35"/>
      <c r="AB78" s="35"/>
      <c r="AC78" s="35"/>
      <c r="AD78" s="35"/>
      <c r="AE78" s="35"/>
    </row>
    <row r="79" s="2" customFormat="1" ht="16.5" customHeight="1">
      <c r="A79" s="35"/>
      <c r="B79" s="36"/>
      <c r="C79" s="37"/>
      <c r="D79" s="37"/>
      <c r="E79" s="66" t="str">
        <f>E11</f>
        <v xml:space="preserve">01.1 - zemní práce a kabelizace  - technologická část</v>
      </c>
      <c r="F79" s="37"/>
      <c r="G79" s="37"/>
      <c r="H79" s="37"/>
      <c r="I79" s="37"/>
      <c r="J79" s="37"/>
      <c r="K79" s="37"/>
      <c r="L79" s="142"/>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2"/>
      <c r="S80" s="35"/>
      <c r="T80" s="35"/>
      <c r="U80" s="35"/>
      <c r="V80" s="35"/>
      <c r="W80" s="35"/>
      <c r="X80" s="35"/>
      <c r="Y80" s="35"/>
      <c r="Z80" s="35"/>
      <c r="AA80" s="35"/>
      <c r="AB80" s="35"/>
      <c r="AC80" s="35"/>
      <c r="AD80" s="35"/>
      <c r="AE80" s="35"/>
    </row>
    <row r="81" s="2" customFormat="1" ht="12" customHeight="1">
      <c r="A81" s="35"/>
      <c r="B81" s="36"/>
      <c r="C81" s="29" t="s">
        <v>23</v>
      </c>
      <c r="D81" s="37"/>
      <c r="E81" s="37"/>
      <c r="F81" s="24" t="str">
        <f>F14</f>
        <v>Liteň</v>
      </c>
      <c r="G81" s="37"/>
      <c r="H81" s="37"/>
      <c r="I81" s="29" t="s">
        <v>25</v>
      </c>
      <c r="J81" s="69" t="str">
        <f>IF(J14="","",J14)</f>
        <v>28. 5. 2021</v>
      </c>
      <c r="K81" s="37"/>
      <c r="L81" s="142"/>
      <c r="S81" s="35"/>
      <c r="T81" s="35"/>
      <c r="U81" s="35"/>
      <c r="V81" s="35"/>
      <c r="W81" s="35"/>
      <c r="X81" s="35"/>
      <c r="Y81" s="35"/>
      <c r="Z81" s="35"/>
      <c r="AA81" s="35"/>
      <c r="AB81" s="35"/>
      <c r="AC81" s="35"/>
      <c r="AD81" s="35"/>
      <c r="AE81" s="35"/>
    </row>
    <row r="82" s="2" customFormat="1" ht="6.96" customHeight="1">
      <c r="A82" s="35"/>
      <c r="B82" s="36"/>
      <c r="C82" s="37"/>
      <c r="D82" s="37"/>
      <c r="E82" s="37"/>
      <c r="F82" s="37"/>
      <c r="G82" s="37"/>
      <c r="H82" s="37"/>
      <c r="I82" s="37"/>
      <c r="J82" s="37"/>
      <c r="K82" s="37"/>
      <c r="L82" s="142"/>
      <c r="S82" s="35"/>
      <c r="T82" s="35"/>
      <c r="U82" s="35"/>
      <c r="V82" s="35"/>
      <c r="W82" s="35"/>
      <c r="X82" s="35"/>
      <c r="Y82" s="35"/>
      <c r="Z82" s="35"/>
      <c r="AA82" s="35"/>
      <c r="AB82" s="35"/>
      <c r="AC82" s="35"/>
      <c r="AD82" s="35"/>
      <c r="AE82" s="35"/>
    </row>
    <row r="83" s="2" customFormat="1" ht="15.15" customHeight="1">
      <c r="A83" s="35"/>
      <c r="B83" s="36"/>
      <c r="C83" s="29" t="s">
        <v>29</v>
      </c>
      <c r="D83" s="37"/>
      <c r="E83" s="37"/>
      <c r="F83" s="24" t="str">
        <f>E17</f>
        <v>Jiří Kejkula</v>
      </c>
      <c r="G83" s="37"/>
      <c r="H83" s="37"/>
      <c r="I83" s="29" t="s">
        <v>35</v>
      </c>
      <c r="J83" s="33" t="str">
        <f>E23</f>
        <v>První SaZ Plzeň a.s.</v>
      </c>
      <c r="K83" s="37"/>
      <c r="L83" s="142"/>
      <c r="S83" s="35"/>
      <c r="T83" s="35"/>
      <c r="U83" s="35"/>
      <c r="V83" s="35"/>
      <c r="W83" s="35"/>
      <c r="X83" s="35"/>
      <c r="Y83" s="35"/>
      <c r="Z83" s="35"/>
      <c r="AA83" s="35"/>
      <c r="AB83" s="35"/>
      <c r="AC83" s="35"/>
      <c r="AD83" s="35"/>
      <c r="AE83" s="35"/>
    </row>
    <row r="84" s="2" customFormat="1" ht="15.15" customHeight="1">
      <c r="A84" s="35"/>
      <c r="B84" s="36"/>
      <c r="C84" s="29" t="s">
        <v>33</v>
      </c>
      <c r="D84" s="37"/>
      <c r="E84" s="37"/>
      <c r="F84" s="24" t="str">
        <f>IF(E20="","",E20)</f>
        <v>Vyplň údaj</v>
      </c>
      <c r="G84" s="37"/>
      <c r="H84" s="37"/>
      <c r="I84" s="29" t="s">
        <v>38</v>
      </c>
      <c r="J84" s="33" t="str">
        <f>E26</f>
        <v xml:space="preserve"> Zdeněk Hron</v>
      </c>
      <c r="K84" s="37"/>
      <c r="L84" s="142"/>
      <c r="S84" s="35"/>
      <c r="T84" s="35"/>
      <c r="U84" s="35"/>
      <c r="V84" s="35"/>
      <c r="W84" s="35"/>
      <c r="X84" s="35"/>
      <c r="Y84" s="35"/>
      <c r="Z84" s="35"/>
      <c r="AA84" s="35"/>
      <c r="AB84" s="35"/>
      <c r="AC84" s="35"/>
      <c r="AD84" s="35"/>
      <c r="AE84" s="35"/>
    </row>
    <row r="85" s="2" customFormat="1" ht="10.32" customHeight="1">
      <c r="A85" s="35"/>
      <c r="B85" s="36"/>
      <c r="C85" s="37"/>
      <c r="D85" s="37"/>
      <c r="E85" s="37"/>
      <c r="F85" s="37"/>
      <c r="G85" s="37"/>
      <c r="H85" s="37"/>
      <c r="I85" s="37"/>
      <c r="J85" s="37"/>
      <c r="K85" s="37"/>
      <c r="L85" s="142"/>
      <c r="S85" s="35"/>
      <c r="T85" s="35"/>
      <c r="U85" s="35"/>
      <c r="V85" s="35"/>
      <c r="W85" s="35"/>
      <c r="X85" s="35"/>
      <c r="Y85" s="35"/>
      <c r="Z85" s="35"/>
      <c r="AA85" s="35"/>
      <c r="AB85" s="35"/>
      <c r="AC85" s="35"/>
      <c r="AD85" s="35"/>
      <c r="AE85" s="35"/>
    </row>
    <row r="86" s="10" customFormat="1" ht="29.28" customHeight="1">
      <c r="A86" s="178"/>
      <c r="B86" s="179"/>
      <c r="C86" s="180" t="s">
        <v>159</v>
      </c>
      <c r="D86" s="181" t="s">
        <v>61</v>
      </c>
      <c r="E86" s="181" t="s">
        <v>57</v>
      </c>
      <c r="F86" s="181" t="s">
        <v>58</v>
      </c>
      <c r="G86" s="181" t="s">
        <v>160</v>
      </c>
      <c r="H86" s="181" t="s">
        <v>161</v>
      </c>
      <c r="I86" s="181" t="s">
        <v>162</v>
      </c>
      <c r="J86" s="182" t="s">
        <v>154</v>
      </c>
      <c r="K86" s="183" t="s">
        <v>163</v>
      </c>
      <c r="L86" s="184"/>
      <c r="M86" s="89" t="s">
        <v>20</v>
      </c>
      <c r="N86" s="90" t="s">
        <v>46</v>
      </c>
      <c r="O86" s="90" t="s">
        <v>164</v>
      </c>
      <c r="P86" s="90" t="s">
        <v>165</v>
      </c>
      <c r="Q86" s="90" t="s">
        <v>166</v>
      </c>
      <c r="R86" s="90" t="s">
        <v>167</v>
      </c>
      <c r="S86" s="90" t="s">
        <v>168</v>
      </c>
      <c r="T86" s="91" t="s">
        <v>169</v>
      </c>
      <c r="U86" s="178"/>
      <c r="V86" s="178"/>
      <c r="W86" s="178"/>
      <c r="X86" s="178"/>
      <c r="Y86" s="178"/>
      <c r="Z86" s="178"/>
      <c r="AA86" s="178"/>
      <c r="AB86" s="178"/>
      <c r="AC86" s="178"/>
      <c r="AD86" s="178"/>
      <c r="AE86" s="178"/>
    </row>
    <row r="87" s="2" customFormat="1" ht="22.8" customHeight="1">
      <c r="A87" s="35"/>
      <c r="B87" s="36"/>
      <c r="C87" s="96" t="s">
        <v>170</v>
      </c>
      <c r="D87" s="37"/>
      <c r="E87" s="37"/>
      <c r="F87" s="37"/>
      <c r="G87" s="37"/>
      <c r="H87" s="37"/>
      <c r="I87" s="37"/>
      <c r="J87" s="185">
        <f>BK87</f>
        <v>0</v>
      </c>
      <c r="K87" s="37"/>
      <c r="L87" s="41"/>
      <c r="M87" s="92"/>
      <c r="N87" s="186"/>
      <c r="O87" s="93"/>
      <c r="P87" s="187">
        <f>P88+P96</f>
        <v>0</v>
      </c>
      <c r="Q87" s="93"/>
      <c r="R87" s="187">
        <f>R88+R96</f>
        <v>0</v>
      </c>
      <c r="S87" s="93"/>
      <c r="T87" s="188">
        <f>T88+T96</f>
        <v>0</v>
      </c>
      <c r="U87" s="35"/>
      <c r="V87" s="35"/>
      <c r="W87" s="35"/>
      <c r="X87" s="35"/>
      <c r="Y87" s="35"/>
      <c r="Z87" s="35"/>
      <c r="AA87" s="35"/>
      <c r="AB87" s="35"/>
      <c r="AC87" s="35"/>
      <c r="AD87" s="35"/>
      <c r="AE87" s="35"/>
      <c r="AT87" s="14" t="s">
        <v>75</v>
      </c>
      <c r="AU87" s="14" t="s">
        <v>155</v>
      </c>
      <c r="BK87" s="189">
        <f>BK88+BK96</f>
        <v>0</v>
      </c>
    </row>
    <row r="88" s="11" customFormat="1" ht="25.92" customHeight="1">
      <c r="A88" s="11"/>
      <c r="B88" s="190"/>
      <c r="C88" s="191"/>
      <c r="D88" s="192" t="s">
        <v>75</v>
      </c>
      <c r="E88" s="193" t="s">
        <v>126</v>
      </c>
      <c r="F88" s="193" t="s">
        <v>171</v>
      </c>
      <c r="G88" s="191"/>
      <c r="H88" s="191"/>
      <c r="I88" s="194"/>
      <c r="J88" s="195">
        <f>BK88</f>
        <v>0</v>
      </c>
      <c r="K88" s="191"/>
      <c r="L88" s="196"/>
      <c r="M88" s="197"/>
      <c r="N88" s="198"/>
      <c r="O88" s="198"/>
      <c r="P88" s="199">
        <f>SUM(P89:P95)</f>
        <v>0</v>
      </c>
      <c r="Q88" s="198"/>
      <c r="R88" s="199">
        <f>SUM(R89:R95)</f>
        <v>0</v>
      </c>
      <c r="S88" s="198"/>
      <c r="T88" s="200">
        <f>SUM(T89:T95)</f>
        <v>0</v>
      </c>
      <c r="U88" s="11"/>
      <c r="V88" s="11"/>
      <c r="W88" s="11"/>
      <c r="X88" s="11"/>
      <c r="Y88" s="11"/>
      <c r="Z88" s="11"/>
      <c r="AA88" s="11"/>
      <c r="AB88" s="11"/>
      <c r="AC88" s="11"/>
      <c r="AD88" s="11"/>
      <c r="AE88" s="11"/>
      <c r="AR88" s="201" t="s">
        <v>22</v>
      </c>
      <c r="AT88" s="202" t="s">
        <v>75</v>
      </c>
      <c r="AU88" s="202" t="s">
        <v>76</v>
      </c>
      <c r="AY88" s="201" t="s">
        <v>172</v>
      </c>
      <c r="BK88" s="203">
        <f>SUM(BK89:BK95)</f>
        <v>0</v>
      </c>
    </row>
    <row r="89" s="2" customFormat="1" ht="21.75" customHeight="1">
      <c r="A89" s="35"/>
      <c r="B89" s="36"/>
      <c r="C89" s="204" t="s">
        <v>22</v>
      </c>
      <c r="D89" s="204" t="s">
        <v>173</v>
      </c>
      <c r="E89" s="205" t="s">
        <v>174</v>
      </c>
      <c r="F89" s="206" t="s">
        <v>175</v>
      </c>
      <c r="G89" s="207" t="s">
        <v>176</v>
      </c>
      <c r="H89" s="208">
        <v>1500</v>
      </c>
      <c r="I89" s="209"/>
      <c r="J89" s="210">
        <f>ROUND(I89*H89,2)</f>
        <v>0</v>
      </c>
      <c r="K89" s="211"/>
      <c r="L89" s="41"/>
      <c r="M89" s="212" t="s">
        <v>20</v>
      </c>
      <c r="N89" s="213" t="s">
        <v>47</v>
      </c>
      <c r="O89" s="81"/>
      <c r="P89" s="214">
        <f>O89*H89</f>
        <v>0</v>
      </c>
      <c r="Q89" s="214">
        <v>0</v>
      </c>
      <c r="R89" s="214">
        <f>Q89*H89</f>
        <v>0</v>
      </c>
      <c r="S89" s="214">
        <v>0</v>
      </c>
      <c r="T89" s="215">
        <f>S89*H89</f>
        <v>0</v>
      </c>
      <c r="U89" s="35"/>
      <c r="V89" s="35"/>
      <c r="W89" s="35"/>
      <c r="X89" s="35"/>
      <c r="Y89" s="35"/>
      <c r="Z89" s="35"/>
      <c r="AA89" s="35"/>
      <c r="AB89" s="35"/>
      <c r="AC89" s="35"/>
      <c r="AD89" s="35"/>
      <c r="AE89" s="35"/>
      <c r="AR89" s="216" t="s">
        <v>22</v>
      </c>
      <c r="AT89" s="216" t="s">
        <v>173</v>
      </c>
      <c r="AU89" s="216" t="s">
        <v>22</v>
      </c>
      <c r="AY89" s="14" t="s">
        <v>172</v>
      </c>
      <c r="BE89" s="217">
        <f>IF(N89="základní",J89,0)</f>
        <v>0</v>
      </c>
      <c r="BF89" s="217">
        <f>IF(N89="snížená",J89,0)</f>
        <v>0</v>
      </c>
      <c r="BG89" s="217">
        <f>IF(N89="zákl. přenesená",J89,0)</f>
        <v>0</v>
      </c>
      <c r="BH89" s="217">
        <f>IF(N89="sníž. přenesená",J89,0)</f>
        <v>0</v>
      </c>
      <c r="BI89" s="217">
        <f>IF(N89="nulová",J89,0)</f>
        <v>0</v>
      </c>
      <c r="BJ89" s="14" t="s">
        <v>22</v>
      </c>
      <c r="BK89" s="217">
        <f>ROUND(I89*H89,2)</f>
        <v>0</v>
      </c>
      <c r="BL89" s="14" t="s">
        <v>22</v>
      </c>
      <c r="BM89" s="216" t="s">
        <v>177</v>
      </c>
    </row>
    <row r="90" s="2" customFormat="1" ht="21.75" customHeight="1">
      <c r="A90" s="35"/>
      <c r="B90" s="36"/>
      <c r="C90" s="204" t="s">
        <v>84</v>
      </c>
      <c r="D90" s="204" t="s">
        <v>173</v>
      </c>
      <c r="E90" s="205" t="s">
        <v>178</v>
      </c>
      <c r="F90" s="206" t="s">
        <v>179</v>
      </c>
      <c r="G90" s="207" t="s">
        <v>176</v>
      </c>
      <c r="H90" s="208">
        <v>1500</v>
      </c>
      <c r="I90" s="209"/>
      <c r="J90" s="210">
        <f>ROUND(I90*H90,2)</f>
        <v>0</v>
      </c>
      <c r="K90" s="211"/>
      <c r="L90" s="41"/>
      <c r="M90" s="212" t="s">
        <v>20</v>
      </c>
      <c r="N90" s="213" t="s">
        <v>47</v>
      </c>
      <c r="O90" s="81"/>
      <c r="P90" s="214">
        <f>O90*H90</f>
        <v>0</v>
      </c>
      <c r="Q90" s="214">
        <v>0</v>
      </c>
      <c r="R90" s="214">
        <f>Q90*H90</f>
        <v>0</v>
      </c>
      <c r="S90" s="214">
        <v>0</v>
      </c>
      <c r="T90" s="215">
        <f>S90*H90</f>
        <v>0</v>
      </c>
      <c r="U90" s="35"/>
      <c r="V90" s="35"/>
      <c r="W90" s="35"/>
      <c r="X90" s="35"/>
      <c r="Y90" s="35"/>
      <c r="Z90" s="35"/>
      <c r="AA90" s="35"/>
      <c r="AB90" s="35"/>
      <c r="AC90" s="35"/>
      <c r="AD90" s="35"/>
      <c r="AE90" s="35"/>
      <c r="AR90" s="216" t="s">
        <v>180</v>
      </c>
      <c r="AT90" s="216" t="s">
        <v>173</v>
      </c>
      <c r="AU90" s="216" t="s">
        <v>22</v>
      </c>
      <c r="AY90" s="14" t="s">
        <v>172</v>
      </c>
      <c r="BE90" s="217">
        <f>IF(N90="základní",J90,0)</f>
        <v>0</v>
      </c>
      <c r="BF90" s="217">
        <f>IF(N90="snížená",J90,0)</f>
        <v>0</v>
      </c>
      <c r="BG90" s="217">
        <f>IF(N90="zákl. přenesená",J90,0)</f>
        <v>0</v>
      </c>
      <c r="BH90" s="217">
        <f>IF(N90="sníž. přenesená",J90,0)</f>
        <v>0</v>
      </c>
      <c r="BI90" s="217">
        <f>IF(N90="nulová",J90,0)</f>
        <v>0</v>
      </c>
      <c r="BJ90" s="14" t="s">
        <v>22</v>
      </c>
      <c r="BK90" s="217">
        <f>ROUND(I90*H90,2)</f>
        <v>0</v>
      </c>
      <c r="BL90" s="14" t="s">
        <v>180</v>
      </c>
      <c r="BM90" s="216" t="s">
        <v>181</v>
      </c>
    </row>
    <row r="91" s="2" customFormat="1" ht="21.75" customHeight="1">
      <c r="A91" s="35"/>
      <c r="B91" s="36"/>
      <c r="C91" s="204" t="s">
        <v>98</v>
      </c>
      <c r="D91" s="204" t="s">
        <v>173</v>
      </c>
      <c r="E91" s="205" t="s">
        <v>182</v>
      </c>
      <c r="F91" s="206" t="s">
        <v>183</v>
      </c>
      <c r="G91" s="207" t="s">
        <v>176</v>
      </c>
      <c r="H91" s="208">
        <v>1500</v>
      </c>
      <c r="I91" s="209"/>
      <c r="J91" s="210">
        <f>ROUND(I91*H91,2)</f>
        <v>0</v>
      </c>
      <c r="K91" s="211"/>
      <c r="L91" s="41"/>
      <c r="M91" s="212" t="s">
        <v>20</v>
      </c>
      <c r="N91" s="213" t="s">
        <v>47</v>
      </c>
      <c r="O91" s="81"/>
      <c r="P91" s="214">
        <f>O91*H91</f>
        <v>0</v>
      </c>
      <c r="Q91" s="214">
        <v>0</v>
      </c>
      <c r="R91" s="214">
        <f>Q91*H91</f>
        <v>0</v>
      </c>
      <c r="S91" s="214">
        <v>0</v>
      </c>
      <c r="T91" s="215">
        <f>S91*H91</f>
        <v>0</v>
      </c>
      <c r="U91" s="35"/>
      <c r="V91" s="35"/>
      <c r="W91" s="35"/>
      <c r="X91" s="35"/>
      <c r="Y91" s="35"/>
      <c r="Z91" s="35"/>
      <c r="AA91" s="35"/>
      <c r="AB91" s="35"/>
      <c r="AC91" s="35"/>
      <c r="AD91" s="35"/>
      <c r="AE91" s="35"/>
      <c r="AR91" s="216" t="s">
        <v>180</v>
      </c>
      <c r="AT91" s="216" t="s">
        <v>173</v>
      </c>
      <c r="AU91" s="216" t="s">
        <v>22</v>
      </c>
      <c r="AY91" s="14" t="s">
        <v>172</v>
      </c>
      <c r="BE91" s="217">
        <f>IF(N91="základní",J91,0)</f>
        <v>0</v>
      </c>
      <c r="BF91" s="217">
        <f>IF(N91="snížená",J91,0)</f>
        <v>0</v>
      </c>
      <c r="BG91" s="217">
        <f>IF(N91="zákl. přenesená",J91,0)</f>
        <v>0</v>
      </c>
      <c r="BH91" s="217">
        <f>IF(N91="sníž. přenesená",J91,0)</f>
        <v>0</v>
      </c>
      <c r="BI91" s="217">
        <f>IF(N91="nulová",J91,0)</f>
        <v>0</v>
      </c>
      <c r="BJ91" s="14" t="s">
        <v>22</v>
      </c>
      <c r="BK91" s="217">
        <f>ROUND(I91*H91,2)</f>
        <v>0</v>
      </c>
      <c r="BL91" s="14" t="s">
        <v>180</v>
      </c>
      <c r="BM91" s="216" t="s">
        <v>184</v>
      </c>
    </row>
    <row r="92" s="2" customFormat="1" ht="21.75" customHeight="1">
      <c r="A92" s="35"/>
      <c r="B92" s="36"/>
      <c r="C92" s="204" t="s">
        <v>180</v>
      </c>
      <c r="D92" s="204" t="s">
        <v>173</v>
      </c>
      <c r="E92" s="205" t="s">
        <v>185</v>
      </c>
      <c r="F92" s="206" t="s">
        <v>186</v>
      </c>
      <c r="G92" s="207" t="s">
        <v>176</v>
      </c>
      <c r="H92" s="208">
        <v>1500</v>
      </c>
      <c r="I92" s="209"/>
      <c r="J92" s="210">
        <f>ROUND(I92*H92,2)</f>
        <v>0</v>
      </c>
      <c r="K92" s="211"/>
      <c r="L92" s="41"/>
      <c r="M92" s="212" t="s">
        <v>20</v>
      </c>
      <c r="N92" s="213" t="s">
        <v>47</v>
      </c>
      <c r="O92" s="81"/>
      <c r="P92" s="214">
        <f>O92*H92</f>
        <v>0</v>
      </c>
      <c r="Q92" s="214">
        <v>0</v>
      </c>
      <c r="R92" s="214">
        <f>Q92*H92</f>
        <v>0</v>
      </c>
      <c r="S92" s="214">
        <v>0</v>
      </c>
      <c r="T92" s="215">
        <f>S92*H92</f>
        <v>0</v>
      </c>
      <c r="U92" s="35"/>
      <c r="V92" s="35"/>
      <c r="W92" s="35"/>
      <c r="X92" s="35"/>
      <c r="Y92" s="35"/>
      <c r="Z92" s="35"/>
      <c r="AA92" s="35"/>
      <c r="AB92" s="35"/>
      <c r="AC92" s="35"/>
      <c r="AD92" s="35"/>
      <c r="AE92" s="35"/>
      <c r="AR92" s="216" t="s">
        <v>180</v>
      </c>
      <c r="AT92" s="216" t="s">
        <v>173</v>
      </c>
      <c r="AU92" s="216" t="s">
        <v>22</v>
      </c>
      <c r="AY92" s="14" t="s">
        <v>172</v>
      </c>
      <c r="BE92" s="217">
        <f>IF(N92="základní",J92,0)</f>
        <v>0</v>
      </c>
      <c r="BF92" s="217">
        <f>IF(N92="snížená",J92,0)</f>
        <v>0</v>
      </c>
      <c r="BG92" s="217">
        <f>IF(N92="zákl. přenesená",J92,0)</f>
        <v>0</v>
      </c>
      <c r="BH92" s="217">
        <f>IF(N92="sníž. přenesená",J92,0)</f>
        <v>0</v>
      </c>
      <c r="BI92" s="217">
        <f>IF(N92="nulová",J92,0)</f>
        <v>0</v>
      </c>
      <c r="BJ92" s="14" t="s">
        <v>22</v>
      </c>
      <c r="BK92" s="217">
        <f>ROUND(I92*H92,2)</f>
        <v>0</v>
      </c>
      <c r="BL92" s="14" t="s">
        <v>180</v>
      </c>
      <c r="BM92" s="216" t="s">
        <v>187</v>
      </c>
    </row>
    <row r="93" s="2" customFormat="1" ht="21.75" customHeight="1">
      <c r="A93" s="35"/>
      <c r="B93" s="36"/>
      <c r="C93" s="204" t="s">
        <v>188</v>
      </c>
      <c r="D93" s="204" t="s">
        <v>173</v>
      </c>
      <c r="E93" s="205" t="s">
        <v>189</v>
      </c>
      <c r="F93" s="206" t="s">
        <v>190</v>
      </c>
      <c r="G93" s="207" t="s">
        <v>176</v>
      </c>
      <c r="H93" s="208">
        <v>1500</v>
      </c>
      <c r="I93" s="209"/>
      <c r="J93" s="210">
        <f>ROUND(I93*H93,2)</f>
        <v>0</v>
      </c>
      <c r="K93" s="211"/>
      <c r="L93" s="41"/>
      <c r="M93" s="212" t="s">
        <v>20</v>
      </c>
      <c r="N93" s="213" t="s">
        <v>47</v>
      </c>
      <c r="O93" s="81"/>
      <c r="P93" s="214">
        <f>O93*H93</f>
        <v>0</v>
      </c>
      <c r="Q93" s="214">
        <v>0</v>
      </c>
      <c r="R93" s="214">
        <f>Q93*H93</f>
        <v>0</v>
      </c>
      <c r="S93" s="214">
        <v>0</v>
      </c>
      <c r="T93" s="215">
        <f>S93*H93</f>
        <v>0</v>
      </c>
      <c r="U93" s="35"/>
      <c r="V93" s="35"/>
      <c r="W93" s="35"/>
      <c r="X93" s="35"/>
      <c r="Y93" s="35"/>
      <c r="Z93" s="35"/>
      <c r="AA93" s="35"/>
      <c r="AB93" s="35"/>
      <c r="AC93" s="35"/>
      <c r="AD93" s="35"/>
      <c r="AE93" s="35"/>
      <c r="AR93" s="216" t="s">
        <v>180</v>
      </c>
      <c r="AT93" s="216" t="s">
        <v>173</v>
      </c>
      <c r="AU93" s="216" t="s">
        <v>22</v>
      </c>
      <c r="AY93" s="14" t="s">
        <v>172</v>
      </c>
      <c r="BE93" s="217">
        <f>IF(N93="základní",J93,0)</f>
        <v>0</v>
      </c>
      <c r="BF93" s="217">
        <f>IF(N93="snížená",J93,0)</f>
        <v>0</v>
      </c>
      <c r="BG93" s="217">
        <f>IF(N93="zákl. přenesená",J93,0)</f>
        <v>0</v>
      </c>
      <c r="BH93" s="217">
        <f>IF(N93="sníž. přenesená",J93,0)</f>
        <v>0</v>
      </c>
      <c r="BI93" s="217">
        <f>IF(N93="nulová",J93,0)</f>
        <v>0</v>
      </c>
      <c r="BJ93" s="14" t="s">
        <v>22</v>
      </c>
      <c r="BK93" s="217">
        <f>ROUND(I93*H93,2)</f>
        <v>0</v>
      </c>
      <c r="BL93" s="14" t="s">
        <v>180</v>
      </c>
      <c r="BM93" s="216" t="s">
        <v>191</v>
      </c>
    </row>
    <row r="94" s="2" customFormat="1" ht="21.75" customHeight="1">
      <c r="A94" s="35"/>
      <c r="B94" s="36"/>
      <c r="C94" s="204" t="s">
        <v>192</v>
      </c>
      <c r="D94" s="204" t="s">
        <v>173</v>
      </c>
      <c r="E94" s="205" t="s">
        <v>193</v>
      </c>
      <c r="F94" s="206" t="s">
        <v>194</v>
      </c>
      <c r="G94" s="207" t="s">
        <v>176</v>
      </c>
      <c r="H94" s="208">
        <v>1500</v>
      </c>
      <c r="I94" s="209"/>
      <c r="J94" s="210">
        <f>ROUND(I94*H94,2)</f>
        <v>0</v>
      </c>
      <c r="K94" s="211"/>
      <c r="L94" s="41"/>
      <c r="M94" s="212" t="s">
        <v>20</v>
      </c>
      <c r="N94" s="213" t="s">
        <v>47</v>
      </c>
      <c r="O94" s="81"/>
      <c r="P94" s="214">
        <f>O94*H94</f>
        <v>0</v>
      </c>
      <c r="Q94" s="214">
        <v>0</v>
      </c>
      <c r="R94" s="214">
        <f>Q94*H94</f>
        <v>0</v>
      </c>
      <c r="S94" s="214">
        <v>0</v>
      </c>
      <c r="T94" s="215">
        <f>S94*H94</f>
        <v>0</v>
      </c>
      <c r="U94" s="35"/>
      <c r="V94" s="35"/>
      <c r="W94" s="35"/>
      <c r="X94" s="35"/>
      <c r="Y94" s="35"/>
      <c r="Z94" s="35"/>
      <c r="AA94" s="35"/>
      <c r="AB94" s="35"/>
      <c r="AC94" s="35"/>
      <c r="AD94" s="35"/>
      <c r="AE94" s="35"/>
      <c r="AR94" s="216" t="s">
        <v>180</v>
      </c>
      <c r="AT94" s="216" t="s">
        <v>173</v>
      </c>
      <c r="AU94" s="216" t="s">
        <v>22</v>
      </c>
      <c r="AY94" s="14" t="s">
        <v>172</v>
      </c>
      <c r="BE94" s="217">
        <f>IF(N94="základní",J94,0)</f>
        <v>0</v>
      </c>
      <c r="BF94" s="217">
        <f>IF(N94="snížená",J94,0)</f>
        <v>0</v>
      </c>
      <c r="BG94" s="217">
        <f>IF(N94="zákl. přenesená",J94,0)</f>
        <v>0</v>
      </c>
      <c r="BH94" s="217">
        <f>IF(N94="sníž. přenesená",J94,0)</f>
        <v>0</v>
      </c>
      <c r="BI94" s="217">
        <f>IF(N94="nulová",J94,0)</f>
        <v>0</v>
      </c>
      <c r="BJ94" s="14" t="s">
        <v>22</v>
      </c>
      <c r="BK94" s="217">
        <f>ROUND(I94*H94,2)</f>
        <v>0</v>
      </c>
      <c r="BL94" s="14" t="s">
        <v>180</v>
      </c>
      <c r="BM94" s="216" t="s">
        <v>195</v>
      </c>
    </row>
    <row r="95" s="2" customFormat="1" ht="21.75" customHeight="1">
      <c r="A95" s="35"/>
      <c r="B95" s="36"/>
      <c r="C95" s="204" t="s">
        <v>196</v>
      </c>
      <c r="D95" s="204" t="s">
        <v>173</v>
      </c>
      <c r="E95" s="205" t="s">
        <v>197</v>
      </c>
      <c r="F95" s="206" t="s">
        <v>198</v>
      </c>
      <c r="G95" s="207" t="s">
        <v>176</v>
      </c>
      <c r="H95" s="208">
        <v>1500</v>
      </c>
      <c r="I95" s="209"/>
      <c r="J95" s="210">
        <f>ROUND(I95*H95,2)</f>
        <v>0</v>
      </c>
      <c r="K95" s="211"/>
      <c r="L95" s="41"/>
      <c r="M95" s="212" t="s">
        <v>20</v>
      </c>
      <c r="N95" s="213" t="s">
        <v>47</v>
      </c>
      <c r="O95" s="81"/>
      <c r="P95" s="214">
        <f>O95*H95</f>
        <v>0</v>
      </c>
      <c r="Q95" s="214">
        <v>0</v>
      </c>
      <c r="R95" s="214">
        <f>Q95*H95</f>
        <v>0</v>
      </c>
      <c r="S95" s="214">
        <v>0</v>
      </c>
      <c r="T95" s="215">
        <f>S95*H95</f>
        <v>0</v>
      </c>
      <c r="U95" s="35"/>
      <c r="V95" s="35"/>
      <c r="W95" s="35"/>
      <c r="X95" s="35"/>
      <c r="Y95" s="35"/>
      <c r="Z95" s="35"/>
      <c r="AA95" s="35"/>
      <c r="AB95" s="35"/>
      <c r="AC95" s="35"/>
      <c r="AD95" s="35"/>
      <c r="AE95" s="35"/>
      <c r="AR95" s="216" t="s">
        <v>180</v>
      </c>
      <c r="AT95" s="216" t="s">
        <v>173</v>
      </c>
      <c r="AU95" s="216" t="s">
        <v>22</v>
      </c>
      <c r="AY95" s="14" t="s">
        <v>172</v>
      </c>
      <c r="BE95" s="217">
        <f>IF(N95="základní",J95,0)</f>
        <v>0</v>
      </c>
      <c r="BF95" s="217">
        <f>IF(N95="snížená",J95,0)</f>
        <v>0</v>
      </c>
      <c r="BG95" s="217">
        <f>IF(N95="zákl. přenesená",J95,0)</f>
        <v>0</v>
      </c>
      <c r="BH95" s="217">
        <f>IF(N95="sníž. přenesená",J95,0)</f>
        <v>0</v>
      </c>
      <c r="BI95" s="217">
        <f>IF(N95="nulová",J95,0)</f>
        <v>0</v>
      </c>
      <c r="BJ95" s="14" t="s">
        <v>22</v>
      </c>
      <c r="BK95" s="217">
        <f>ROUND(I95*H95,2)</f>
        <v>0</v>
      </c>
      <c r="BL95" s="14" t="s">
        <v>180</v>
      </c>
      <c r="BM95" s="216" t="s">
        <v>199</v>
      </c>
    </row>
    <row r="96" s="11" customFormat="1" ht="25.92" customHeight="1">
      <c r="A96" s="11"/>
      <c r="B96" s="190"/>
      <c r="C96" s="191"/>
      <c r="D96" s="192" t="s">
        <v>75</v>
      </c>
      <c r="E96" s="193" t="s">
        <v>103</v>
      </c>
      <c r="F96" s="193" t="s">
        <v>200</v>
      </c>
      <c r="G96" s="191"/>
      <c r="H96" s="191"/>
      <c r="I96" s="194"/>
      <c r="J96" s="195">
        <f>BK96</f>
        <v>0</v>
      </c>
      <c r="K96" s="191"/>
      <c r="L96" s="196"/>
      <c r="M96" s="197"/>
      <c r="N96" s="198"/>
      <c r="O96" s="198"/>
      <c r="P96" s="199">
        <f>SUM(P97:P142)</f>
        <v>0</v>
      </c>
      <c r="Q96" s="198"/>
      <c r="R96" s="199">
        <f>SUM(R97:R142)</f>
        <v>0</v>
      </c>
      <c r="S96" s="198"/>
      <c r="T96" s="200">
        <f>SUM(T97:T142)</f>
        <v>0</v>
      </c>
      <c r="U96" s="11"/>
      <c r="V96" s="11"/>
      <c r="W96" s="11"/>
      <c r="X96" s="11"/>
      <c r="Y96" s="11"/>
      <c r="Z96" s="11"/>
      <c r="AA96" s="11"/>
      <c r="AB96" s="11"/>
      <c r="AC96" s="11"/>
      <c r="AD96" s="11"/>
      <c r="AE96" s="11"/>
      <c r="AR96" s="201" t="s">
        <v>22</v>
      </c>
      <c r="AT96" s="202" t="s">
        <v>75</v>
      </c>
      <c r="AU96" s="202" t="s">
        <v>76</v>
      </c>
      <c r="AY96" s="201" t="s">
        <v>172</v>
      </c>
      <c r="BK96" s="203">
        <f>SUM(BK97:BK142)</f>
        <v>0</v>
      </c>
    </row>
    <row r="97" s="2" customFormat="1" ht="33" customHeight="1">
      <c r="A97" s="35"/>
      <c r="B97" s="36"/>
      <c r="C97" s="218" t="s">
        <v>201</v>
      </c>
      <c r="D97" s="218" t="s">
        <v>202</v>
      </c>
      <c r="E97" s="219" t="s">
        <v>203</v>
      </c>
      <c r="F97" s="220" t="s">
        <v>204</v>
      </c>
      <c r="G97" s="221" t="s">
        <v>176</v>
      </c>
      <c r="H97" s="222">
        <v>2800</v>
      </c>
      <c r="I97" s="223"/>
      <c r="J97" s="224">
        <f>ROUND(I97*H97,2)</f>
        <v>0</v>
      </c>
      <c r="K97" s="225"/>
      <c r="L97" s="226"/>
      <c r="M97" s="227" t="s">
        <v>20</v>
      </c>
      <c r="N97" s="228" t="s">
        <v>47</v>
      </c>
      <c r="O97" s="81"/>
      <c r="P97" s="214">
        <f>O97*H97</f>
        <v>0</v>
      </c>
      <c r="Q97" s="214">
        <v>0</v>
      </c>
      <c r="R97" s="214">
        <f>Q97*H97</f>
        <v>0</v>
      </c>
      <c r="S97" s="214">
        <v>0</v>
      </c>
      <c r="T97" s="215">
        <f>S97*H97</f>
        <v>0</v>
      </c>
      <c r="U97" s="35"/>
      <c r="V97" s="35"/>
      <c r="W97" s="35"/>
      <c r="X97" s="35"/>
      <c r="Y97" s="35"/>
      <c r="Z97" s="35"/>
      <c r="AA97" s="35"/>
      <c r="AB97" s="35"/>
      <c r="AC97" s="35"/>
      <c r="AD97" s="35"/>
      <c r="AE97" s="35"/>
      <c r="AR97" s="216" t="s">
        <v>205</v>
      </c>
      <c r="AT97" s="216" t="s">
        <v>202</v>
      </c>
      <c r="AU97" s="216" t="s">
        <v>22</v>
      </c>
      <c r="AY97" s="14" t="s">
        <v>172</v>
      </c>
      <c r="BE97" s="217">
        <f>IF(N97="základní",J97,0)</f>
        <v>0</v>
      </c>
      <c r="BF97" s="217">
        <f>IF(N97="snížená",J97,0)</f>
        <v>0</v>
      </c>
      <c r="BG97" s="217">
        <f>IF(N97="zákl. přenesená",J97,0)</f>
        <v>0</v>
      </c>
      <c r="BH97" s="217">
        <f>IF(N97="sníž. přenesená",J97,0)</f>
        <v>0</v>
      </c>
      <c r="BI97" s="217">
        <f>IF(N97="nulová",J97,0)</f>
        <v>0</v>
      </c>
      <c r="BJ97" s="14" t="s">
        <v>22</v>
      </c>
      <c r="BK97" s="217">
        <f>ROUND(I97*H97,2)</f>
        <v>0</v>
      </c>
      <c r="BL97" s="14" t="s">
        <v>206</v>
      </c>
      <c r="BM97" s="216" t="s">
        <v>207</v>
      </c>
    </row>
    <row r="98" s="2" customFormat="1" ht="33" customHeight="1">
      <c r="A98" s="35"/>
      <c r="B98" s="36"/>
      <c r="C98" s="218" t="s">
        <v>208</v>
      </c>
      <c r="D98" s="218" t="s">
        <v>202</v>
      </c>
      <c r="E98" s="219" t="s">
        <v>209</v>
      </c>
      <c r="F98" s="220" t="s">
        <v>210</v>
      </c>
      <c r="G98" s="221" t="s">
        <v>176</v>
      </c>
      <c r="H98" s="222">
        <v>550</v>
      </c>
      <c r="I98" s="223"/>
      <c r="J98" s="224">
        <f>ROUND(I98*H98,2)</f>
        <v>0</v>
      </c>
      <c r="K98" s="225"/>
      <c r="L98" s="226"/>
      <c r="M98" s="227" t="s">
        <v>20</v>
      </c>
      <c r="N98" s="228" t="s">
        <v>47</v>
      </c>
      <c r="O98" s="81"/>
      <c r="P98" s="214">
        <f>O98*H98</f>
        <v>0</v>
      </c>
      <c r="Q98" s="214">
        <v>0</v>
      </c>
      <c r="R98" s="214">
        <f>Q98*H98</f>
        <v>0</v>
      </c>
      <c r="S98" s="214">
        <v>0</v>
      </c>
      <c r="T98" s="215">
        <f>S98*H98</f>
        <v>0</v>
      </c>
      <c r="U98" s="35"/>
      <c r="V98" s="35"/>
      <c r="W98" s="35"/>
      <c r="X98" s="35"/>
      <c r="Y98" s="35"/>
      <c r="Z98" s="35"/>
      <c r="AA98" s="35"/>
      <c r="AB98" s="35"/>
      <c r="AC98" s="35"/>
      <c r="AD98" s="35"/>
      <c r="AE98" s="35"/>
      <c r="AR98" s="216" t="s">
        <v>205</v>
      </c>
      <c r="AT98" s="216" t="s">
        <v>202</v>
      </c>
      <c r="AU98" s="216" t="s">
        <v>22</v>
      </c>
      <c r="AY98" s="14" t="s">
        <v>172</v>
      </c>
      <c r="BE98" s="217">
        <f>IF(N98="základní",J98,0)</f>
        <v>0</v>
      </c>
      <c r="BF98" s="217">
        <f>IF(N98="snížená",J98,0)</f>
        <v>0</v>
      </c>
      <c r="BG98" s="217">
        <f>IF(N98="zákl. přenesená",J98,0)</f>
        <v>0</v>
      </c>
      <c r="BH98" s="217">
        <f>IF(N98="sníž. přenesená",J98,0)</f>
        <v>0</v>
      </c>
      <c r="BI98" s="217">
        <f>IF(N98="nulová",J98,0)</f>
        <v>0</v>
      </c>
      <c r="BJ98" s="14" t="s">
        <v>22</v>
      </c>
      <c r="BK98" s="217">
        <f>ROUND(I98*H98,2)</f>
        <v>0</v>
      </c>
      <c r="BL98" s="14" t="s">
        <v>206</v>
      </c>
      <c r="BM98" s="216" t="s">
        <v>211</v>
      </c>
    </row>
    <row r="99" s="2" customFormat="1" ht="33" customHeight="1">
      <c r="A99" s="35"/>
      <c r="B99" s="36"/>
      <c r="C99" s="218" t="s">
        <v>27</v>
      </c>
      <c r="D99" s="218" t="s">
        <v>202</v>
      </c>
      <c r="E99" s="219" t="s">
        <v>212</v>
      </c>
      <c r="F99" s="220" t="s">
        <v>213</v>
      </c>
      <c r="G99" s="221" t="s">
        <v>176</v>
      </c>
      <c r="H99" s="222">
        <v>1390</v>
      </c>
      <c r="I99" s="223"/>
      <c r="J99" s="224">
        <f>ROUND(I99*H99,2)</f>
        <v>0</v>
      </c>
      <c r="K99" s="225"/>
      <c r="L99" s="226"/>
      <c r="M99" s="227" t="s">
        <v>20</v>
      </c>
      <c r="N99" s="228" t="s">
        <v>47</v>
      </c>
      <c r="O99" s="81"/>
      <c r="P99" s="214">
        <f>O99*H99</f>
        <v>0</v>
      </c>
      <c r="Q99" s="214">
        <v>0</v>
      </c>
      <c r="R99" s="214">
        <f>Q99*H99</f>
        <v>0</v>
      </c>
      <c r="S99" s="214">
        <v>0</v>
      </c>
      <c r="T99" s="215">
        <f>S99*H99</f>
        <v>0</v>
      </c>
      <c r="U99" s="35"/>
      <c r="V99" s="35"/>
      <c r="W99" s="35"/>
      <c r="X99" s="35"/>
      <c r="Y99" s="35"/>
      <c r="Z99" s="35"/>
      <c r="AA99" s="35"/>
      <c r="AB99" s="35"/>
      <c r="AC99" s="35"/>
      <c r="AD99" s="35"/>
      <c r="AE99" s="35"/>
      <c r="AR99" s="216" t="s">
        <v>205</v>
      </c>
      <c r="AT99" s="216" t="s">
        <v>202</v>
      </c>
      <c r="AU99" s="216" t="s">
        <v>22</v>
      </c>
      <c r="AY99" s="14" t="s">
        <v>172</v>
      </c>
      <c r="BE99" s="217">
        <f>IF(N99="základní",J99,0)</f>
        <v>0</v>
      </c>
      <c r="BF99" s="217">
        <f>IF(N99="snížená",J99,0)</f>
        <v>0</v>
      </c>
      <c r="BG99" s="217">
        <f>IF(N99="zákl. přenesená",J99,0)</f>
        <v>0</v>
      </c>
      <c r="BH99" s="217">
        <f>IF(N99="sníž. přenesená",J99,0)</f>
        <v>0</v>
      </c>
      <c r="BI99" s="217">
        <f>IF(N99="nulová",J99,0)</f>
        <v>0</v>
      </c>
      <c r="BJ99" s="14" t="s">
        <v>22</v>
      </c>
      <c r="BK99" s="217">
        <f>ROUND(I99*H99,2)</f>
        <v>0</v>
      </c>
      <c r="BL99" s="14" t="s">
        <v>206</v>
      </c>
      <c r="BM99" s="216" t="s">
        <v>214</v>
      </c>
    </row>
    <row r="100" s="2" customFormat="1" ht="33" customHeight="1">
      <c r="A100" s="35"/>
      <c r="B100" s="36"/>
      <c r="C100" s="218" t="s">
        <v>215</v>
      </c>
      <c r="D100" s="218" t="s">
        <v>202</v>
      </c>
      <c r="E100" s="219" t="s">
        <v>216</v>
      </c>
      <c r="F100" s="220" t="s">
        <v>217</v>
      </c>
      <c r="G100" s="221" t="s">
        <v>176</v>
      </c>
      <c r="H100" s="222">
        <v>1150</v>
      </c>
      <c r="I100" s="223"/>
      <c r="J100" s="224">
        <f>ROUND(I100*H100,2)</f>
        <v>0</v>
      </c>
      <c r="K100" s="225"/>
      <c r="L100" s="226"/>
      <c r="M100" s="227" t="s">
        <v>20</v>
      </c>
      <c r="N100" s="228" t="s">
        <v>47</v>
      </c>
      <c r="O100" s="81"/>
      <c r="P100" s="214">
        <f>O100*H100</f>
        <v>0</v>
      </c>
      <c r="Q100" s="214">
        <v>0</v>
      </c>
      <c r="R100" s="214">
        <f>Q100*H100</f>
        <v>0</v>
      </c>
      <c r="S100" s="214">
        <v>0</v>
      </c>
      <c r="T100" s="215">
        <f>S100*H100</f>
        <v>0</v>
      </c>
      <c r="U100" s="35"/>
      <c r="V100" s="35"/>
      <c r="W100" s="35"/>
      <c r="X100" s="35"/>
      <c r="Y100" s="35"/>
      <c r="Z100" s="35"/>
      <c r="AA100" s="35"/>
      <c r="AB100" s="35"/>
      <c r="AC100" s="35"/>
      <c r="AD100" s="35"/>
      <c r="AE100" s="35"/>
      <c r="AR100" s="216" t="s">
        <v>205</v>
      </c>
      <c r="AT100" s="216" t="s">
        <v>202</v>
      </c>
      <c r="AU100" s="216" t="s">
        <v>22</v>
      </c>
      <c r="AY100" s="14" t="s">
        <v>172</v>
      </c>
      <c r="BE100" s="217">
        <f>IF(N100="základní",J100,0)</f>
        <v>0</v>
      </c>
      <c r="BF100" s="217">
        <f>IF(N100="snížená",J100,0)</f>
        <v>0</v>
      </c>
      <c r="BG100" s="217">
        <f>IF(N100="zákl. přenesená",J100,0)</f>
        <v>0</v>
      </c>
      <c r="BH100" s="217">
        <f>IF(N100="sníž. přenesená",J100,0)</f>
        <v>0</v>
      </c>
      <c r="BI100" s="217">
        <f>IF(N100="nulová",J100,0)</f>
        <v>0</v>
      </c>
      <c r="BJ100" s="14" t="s">
        <v>22</v>
      </c>
      <c r="BK100" s="217">
        <f>ROUND(I100*H100,2)</f>
        <v>0</v>
      </c>
      <c r="BL100" s="14" t="s">
        <v>206</v>
      </c>
      <c r="BM100" s="216" t="s">
        <v>218</v>
      </c>
    </row>
    <row r="101" s="2" customFormat="1" ht="33" customHeight="1">
      <c r="A101" s="35"/>
      <c r="B101" s="36"/>
      <c r="C101" s="218" t="s">
        <v>219</v>
      </c>
      <c r="D101" s="218" t="s">
        <v>202</v>
      </c>
      <c r="E101" s="219" t="s">
        <v>220</v>
      </c>
      <c r="F101" s="220" t="s">
        <v>221</v>
      </c>
      <c r="G101" s="221" t="s">
        <v>176</v>
      </c>
      <c r="H101" s="222">
        <v>1220</v>
      </c>
      <c r="I101" s="223"/>
      <c r="J101" s="224">
        <f>ROUND(I101*H101,2)</f>
        <v>0</v>
      </c>
      <c r="K101" s="225"/>
      <c r="L101" s="226"/>
      <c r="M101" s="227" t="s">
        <v>20</v>
      </c>
      <c r="N101" s="228" t="s">
        <v>47</v>
      </c>
      <c r="O101" s="81"/>
      <c r="P101" s="214">
        <f>O101*H101</f>
        <v>0</v>
      </c>
      <c r="Q101" s="214">
        <v>0</v>
      </c>
      <c r="R101" s="214">
        <f>Q101*H101</f>
        <v>0</v>
      </c>
      <c r="S101" s="214">
        <v>0</v>
      </c>
      <c r="T101" s="215">
        <f>S101*H101</f>
        <v>0</v>
      </c>
      <c r="U101" s="35"/>
      <c r="V101" s="35"/>
      <c r="W101" s="35"/>
      <c r="X101" s="35"/>
      <c r="Y101" s="35"/>
      <c r="Z101" s="35"/>
      <c r="AA101" s="35"/>
      <c r="AB101" s="35"/>
      <c r="AC101" s="35"/>
      <c r="AD101" s="35"/>
      <c r="AE101" s="35"/>
      <c r="AR101" s="216" t="s">
        <v>205</v>
      </c>
      <c r="AT101" s="216" t="s">
        <v>202</v>
      </c>
      <c r="AU101" s="216" t="s">
        <v>22</v>
      </c>
      <c r="AY101" s="14" t="s">
        <v>172</v>
      </c>
      <c r="BE101" s="217">
        <f>IF(N101="základní",J101,0)</f>
        <v>0</v>
      </c>
      <c r="BF101" s="217">
        <f>IF(N101="snížená",J101,0)</f>
        <v>0</v>
      </c>
      <c r="BG101" s="217">
        <f>IF(N101="zákl. přenesená",J101,0)</f>
        <v>0</v>
      </c>
      <c r="BH101" s="217">
        <f>IF(N101="sníž. přenesená",J101,0)</f>
        <v>0</v>
      </c>
      <c r="BI101" s="217">
        <f>IF(N101="nulová",J101,0)</f>
        <v>0</v>
      </c>
      <c r="BJ101" s="14" t="s">
        <v>22</v>
      </c>
      <c r="BK101" s="217">
        <f>ROUND(I101*H101,2)</f>
        <v>0</v>
      </c>
      <c r="BL101" s="14" t="s">
        <v>206</v>
      </c>
      <c r="BM101" s="216" t="s">
        <v>222</v>
      </c>
    </row>
    <row r="102" s="2" customFormat="1" ht="21.75" customHeight="1">
      <c r="A102" s="35"/>
      <c r="B102" s="36"/>
      <c r="C102" s="218" t="s">
        <v>223</v>
      </c>
      <c r="D102" s="218" t="s">
        <v>202</v>
      </c>
      <c r="E102" s="219" t="s">
        <v>224</v>
      </c>
      <c r="F102" s="220" t="s">
        <v>225</v>
      </c>
      <c r="G102" s="221" t="s">
        <v>176</v>
      </c>
      <c r="H102" s="222">
        <v>2780</v>
      </c>
      <c r="I102" s="223"/>
      <c r="J102" s="224">
        <f>ROUND(I102*H102,2)</f>
        <v>0</v>
      </c>
      <c r="K102" s="225"/>
      <c r="L102" s="226"/>
      <c r="M102" s="227" t="s">
        <v>20</v>
      </c>
      <c r="N102" s="228" t="s">
        <v>47</v>
      </c>
      <c r="O102" s="81"/>
      <c r="P102" s="214">
        <f>O102*H102</f>
        <v>0</v>
      </c>
      <c r="Q102" s="214">
        <v>0</v>
      </c>
      <c r="R102" s="214">
        <f>Q102*H102</f>
        <v>0</v>
      </c>
      <c r="S102" s="214">
        <v>0</v>
      </c>
      <c r="T102" s="215">
        <f>S102*H102</f>
        <v>0</v>
      </c>
      <c r="U102" s="35"/>
      <c r="V102" s="35"/>
      <c r="W102" s="35"/>
      <c r="X102" s="35"/>
      <c r="Y102" s="35"/>
      <c r="Z102" s="35"/>
      <c r="AA102" s="35"/>
      <c r="AB102" s="35"/>
      <c r="AC102" s="35"/>
      <c r="AD102" s="35"/>
      <c r="AE102" s="35"/>
      <c r="AR102" s="216" t="s">
        <v>226</v>
      </c>
      <c r="AT102" s="216" t="s">
        <v>202</v>
      </c>
      <c r="AU102" s="216" t="s">
        <v>22</v>
      </c>
      <c r="AY102" s="14" t="s">
        <v>172</v>
      </c>
      <c r="BE102" s="217">
        <f>IF(N102="základní",J102,0)</f>
        <v>0</v>
      </c>
      <c r="BF102" s="217">
        <f>IF(N102="snížená",J102,0)</f>
        <v>0</v>
      </c>
      <c r="BG102" s="217">
        <f>IF(N102="zákl. přenesená",J102,0)</f>
        <v>0</v>
      </c>
      <c r="BH102" s="217">
        <f>IF(N102="sníž. přenesená",J102,0)</f>
        <v>0</v>
      </c>
      <c r="BI102" s="217">
        <f>IF(N102="nulová",J102,0)</f>
        <v>0</v>
      </c>
      <c r="BJ102" s="14" t="s">
        <v>22</v>
      </c>
      <c r="BK102" s="217">
        <f>ROUND(I102*H102,2)</f>
        <v>0</v>
      </c>
      <c r="BL102" s="14" t="s">
        <v>226</v>
      </c>
      <c r="BM102" s="216" t="s">
        <v>227</v>
      </c>
    </row>
    <row r="103" s="2" customFormat="1" ht="33" customHeight="1">
      <c r="A103" s="35"/>
      <c r="B103" s="36"/>
      <c r="C103" s="218" t="s">
        <v>228</v>
      </c>
      <c r="D103" s="218" t="s">
        <v>202</v>
      </c>
      <c r="E103" s="219" t="s">
        <v>229</v>
      </c>
      <c r="F103" s="220" t="s">
        <v>230</v>
      </c>
      <c r="G103" s="221" t="s">
        <v>176</v>
      </c>
      <c r="H103" s="222">
        <v>2780</v>
      </c>
      <c r="I103" s="223"/>
      <c r="J103" s="224">
        <f>ROUND(I103*H103,2)</f>
        <v>0</v>
      </c>
      <c r="K103" s="225"/>
      <c r="L103" s="226"/>
      <c r="M103" s="227" t="s">
        <v>20</v>
      </c>
      <c r="N103" s="228" t="s">
        <v>47</v>
      </c>
      <c r="O103" s="81"/>
      <c r="P103" s="214">
        <f>O103*H103</f>
        <v>0</v>
      </c>
      <c r="Q103" s="214">
        <v>0</v>
      </c>
      <c r="R103" s="214">
        <f>Q103*H103</f>
        <v>0</v>
      </c>
      <c r="S103" s="214">
        <v>0</v>
      </c>
      <c r="T103" s="215">
        <f>S103*H103</f>
        <v>0</v>
      </c>
      <c r="U103" s="35"/>
      <c r="V103" s="35"/>
      <c r="W103" s="35"/>
      <c r="X103" s="35"/>
      <c r="Y103" s="35"/>
      <c r="Z103" s="35"/>
      <c r="AA103" s="35"/>
      <c r="AB103" s="35"/>
      <c r="AC103" s="35"/>
      <c r="AD103" s="35"/>
      <c r="AE103" s="35"/>
      <c r="AR103" s="216" t="s">
        <v>201</v>
      </c>
      <c r="AT103" s="216" t="s">
        <v>202</v>
      </c>
      <c r="AU103" s="216" t="s">
        <v>22</v>
      </c>
      <c r="AY103" s="14" t="s">
        <v>172</v>
      </c>
      <c r="BE103" s="217">
        <f>IF(N103="základní",J103,0)</f>
        <v>0</v>
      </c>
      <c r="BF103" s="217">
        <f>IF(N103="snížená",J103,0)</f>
        <v>0</v>
      </c>
      <c r="BG103" s="217">
        <f>IF(N103="zákl. přenesená",J103,0)</f>
        <v>0</v>
      </c>
      <c r="BH103" s="217">
        <f>IF(N103="sníž. přenesená",J103,0)</f>
        <v>0</v>
      </c>
      <c r="BI103" s="217">
        <f>IF(N103="nulová",J103,0)</f>
        <v>0</v>
      </c>
      <c r="BJ103" s="14" t="s">
        <v>22</v>
      </c>
      <c r="BK103" s="217">
        <f>ROUND(I103*H103,2)</f>
        <v>0</v>
      </c>
      <c r="BL103" s="14" t="s">
        <v>180</v>
      </c>
      <c r="BM103" s="216" t="s">
        <v>231</v>
      </c>
    </row>
    <row r="104" s="2" customFormat="1" ht="78" customHeight="1">
      <c r="A104" s="35"/>
      <c r="B104" s="36"/>
      <c r="C104" s="204" t="s">
        <v>8</v>
      </c>
      <c r="D104" s="204" t="s">
        <v>173</v>
      </c>
      <c r="E104" s="205" t="s">
        <v>232</v>
      </c>
      <c r="F104" s="206" t="s">
        <v>233</v>
      </c>
      <c r="G104" s="207" t="s">
        <v>176</v>
      </c>
      <c r="H104" s="208">
        <v>1220</v>
      </c>
      <c r="I104" s="209"/>
      <c r="J104" s="210">
        <f>ROUND(I104*H104,2)</f>
        <v>0</v>
      </c>
      <c r="K104" s="211"/>
      <c r="L104" s="41"/>
      <c r="M104" s="212" t="s">
        <v>20</v>
      </c>
      <c r="N104" s="213" t="s">
        <v>47</v>
      </c>
      <c r="O104" s="81"/>
      <c r="P104" s="214">
        <f>O104*H104</f>
        <v>0</v>
      </c>
      <c r="Q104" s="214">
        <v>0</v>
      </c>
      <c r="R104" s="214">
        <f>Q104*H104</f>
        <v>0</v>
      </c>
      <c r="S104" s="214">
        <v>0</v>
      </c>
      <c r="T104" s="215">
        <f>S104*H104</f>
        <v>0</v>
      </c>
      <c r="U104" s="35"/>
      <c r="V104" s="35"/>
      <c r="W104" s="35"/>
      <c r="X104" s="35"/>
      <c r="Y104" s="35"/>
      <c r="Z104" s="35"/>
      <c r="AA104" s="35"/>
      <c r="AB104" s="35"/>
      <c r="AC104" s="35"/>
      <c r="AD104" s="35"/>
      <c r="AE104" s="35"/>
      <c r="AR104" s="216" t="s">
        <v>180</v>
      </c>
      <c r="AT104" s="216" t="s">
        <v>173</v>
      </c>
      <c r="AU104" s="216" t="s">
        <v>22</v>
      </c>
      <c r="AY104" s="14" t="s">
        <v>172</v>
      </c>
      <c r="BE104" s="217">
        <f>IF(N104="základní",J104,0)</f>
        <v>0</v>
      </c>
      <c r="BF104" s="217">
        <f>IF(N104="snížená",J104,0)</f>
        <v>0</v>
      </c>
      <c r="BG104" s="217">
        <f>IF(N104="zákl. přenesená",J104,0)</f>
        <v>0</v>
      </c>
      <c r="BH104" s="217">
        <f>IF(N104="sníž. přenesená",J104,0)</f>
        <v>0</v>
      </c>
      <c r="BI104" s="217">
        <f>IF(N104="nulová",J104,0)</f>
        <v>0</v>
      </c>
      <c r="BJ104" s="14" t="s">
        <v>22</v>
      </c>
      <c r="BK104" s="217">
        <f>ROUND(I104*H104,2)</f>
        <v>0</v>
      </c>
      <c r="BL104" s="14" t="s">
        <v>180</v>
      </c>
      <c r="BM104" s="216" t="s">
        <v>234</v>
      </c>
    </row>
    <row r="105" s="2" customFormat="1" ht="66.75" customHeight="1">
      <c r="A105" s="35"/>
      <c r="B105" s="36"/>
      <c r="C105" s="204" t="s">
        <v>235</v>
      </c>
      <c r="D105" s="204" t="s">
        <v>173</v>
      </c>
      <c r="E105" s="205" t="s">
        <v>236</v>
      </c>
      <c r="F105" s="206" t="s">
        <v>237</v>
      </c>
      <c r="G105" s="207" t="s">
        <v>176</v>
      </c>
      <c r="H105" s="208">
        <v>4740</v>
      </c>
      <c r="I105" s="209"/>
      <c r="J105" s="210">
        <f>ROUND(I105*H105,2)</f>
        <v>0</v>
      </c>
      <c r="K105" s="211"/>
      <c r="L105" s="41"/>
      <c r="M105" s="212" t="s">
        <v>20</v>
      </c>
      <c r="N105" s="213" t="s">
        <v>47</v>
      </c>
      <c r="O105" s="81"/>
      <c r="P105" s="214">
        <f>O105*H105</f>
        <v>0</v>
      </c>
      <c r="Q105" s="214">
        <v>0</v>
      </c>
      <c r="R105" s="214">
        <f>Q105*H105</f>
        <v>0</v>
      </c>
      <c r="S105" s="214">
        <v>0</v>
      </c>
      <c r="T105" s="215">
        <f>S105*H105</f>
        <v>0</v>
      </c>
      <c r="U105" s="35"/>
      <c r="V105" s="35"/>
      <c r="W105" s="35"/>
      <c r="X105" s="35"/>
      <c r="Y105" s="35"/>
      <c r="Z105" s="35"/>
      <c r="AA105" s="35"/>
      <c r="AB105" s="35"/>
      <c r="AC105" s="35"/>
      <c r="AD105" s="35"/>
      <c r="AE105" s="35"/>
      <c r="AR105" s="216" t="s">
        <v>22</v>
      </c>
      <c r="AT105" s="216" t="s">
        <v>173</v>
      </c>
      <c r="AU105" s="216" t="s">
        <v>22</v>
      </c>
      <c r="AY105" s="14" t="s">
        <v>172</v>
      </c>
      <c r="BE105" s="217">
        <f>IF(N105="základní",J105,0)</f>
        <v>0</v>
      </c>
      <c r="BF105" s="217">
        <f>IF(N105="snížená",J105,0)</f>
        <v>0</v>
      </c>
      <c r="BG105" s="217">
        <f>IF(N105="zákl. přenesená",J105,0)</f>
        <v>0</v>
      </c>
      <c r="BH105" s="217">
        <f>IF(N105="sníž. přenesená",J105,0)</f>
        <v>0</v>
      </c>
      <c r="BI105" s="217">
        <f>IF(N105="nulová",J105,0)</f>
        <v>0</v>
      </c>
      <c r="BJ105" s="14" t="s">
        <v>22</v>
      </c>
      <c r="BK105" s="217">
        <f>ROUND(I105*H105,2)</f>
        <v>0</v>
      </c>
      <c r="BL105" s="14" t="s">
        <v>22</v>
      </c>
      <c r="BM105" s="216" t="s">
        <v>238</v>
      </c>
    </row>
    <row r="106" s="2" customFormat="1" ht="66.75" customHeight="1">
      <c r="A106" s="35"/>
      <c r="B106" s="36"/>
      <c r="C106" s="204" t="s">
        <v>239</v>
      </c>
      <c r="D106" s="204" t="s">
        <v>173</v>
      </c>
      <c r="E106" s="205" t="s">
        <v>240</v>
      </c>
      <c r="F106" s="206" t="s">
        <v>241</v>
      </c>
      <c r="G106" s="207" t="s">
        <v>176</v>
      </c>
      <c r="H106" s="208">
        <v>1150</v>
      </c>
      <c r="I106" s="209"/>
      <c r="J106" s="210">
        <f>ROUND(I106*H106,2)</f>
        <v>0</v>
      </c>
      <c r="K106" s="211"/>
      <c r="L106" s="41"/>
      <c r="M106" s="212" t="s">
        <v>20</v>
      </c>
      <c r="N106" s="213" t="s">
        <v>47</v>
      </c>
      <c r="O106" s="81"/>
      <c r="P106" s="214">
        <f>O106*H106</f>
        <v>0</v>
      </c>
      <c r="Q106" s="214">
        <v>0</v>
      </c>
      <c r="R106" s="214">
        <f>Q106*H106</f>
        <v>0</v>
      </c>
      <c r="S106" s="214">
        <v>0</v>
      </c>
      <c r="T106" s="215">
        <f>S106*H106</f>
        <v>0</v>
      </c>
      <c r="U106" s="35"/>
      <c r="V106" s="35"/>
      <c r="W106" s="35"/>
      <c r="X106" s="35"/>
      <c r="Y106" s="35"/>
      <c r="Z106" s="35"/>
      <c r="AA106" s="35"/>
      <c r="AB106" s="35"/>
      <c r="AC106" s="35"/>
      <c r="AD106" s="35"/>
      <c r="AE106" s="35"/>
      <c r="AR106" s="216" t="s">
        <v>180</v>
      </c>
      <c r="AT106" s="216" t="s">
        <v>173</v>
      </c>
      <c r="AU106" s="216" t="s">
        <v>22</v>
      </c>
      <c r="AY106" s="14" t="s">
        <v>172</v>
      </c>
      <c r="BE106" s="217">
        <f>IF(N106="základní",J106,0)</f>
        <v>0</v>
      </c>
      <c r="BF106" s="217">
        <f>IF(N106="snížená",J106,0)</f>
        <v>0</v>
      </c>
      <c r="BG106" s="217">
        <f>IF(N106="zákl. přenesená",J106,0)</f>
        <v>0</v>
      </c>
      <c r="BH106" s="217">
        <f>IF(N106="sníž. přenesená",J106,0)</f>
        <v>0</v>
      </c>
      <c r="BI106" s="217">
        <f>IF(N106="nulová",J106,0)</f>
        <v>0</v>
      </c>
      <c r="BJ106" s="14" t="s">
        <v>22</v>
      </c>
      <c r="BK106" s="217">
        <f>ROUND(I106*H106,2)</f>
        <v>0</v>
      </c>
      <c r="BL106" s="14" t="s">
        <v>180</v>
      </c>
      <c r="BM106" s="216" t="s">
        <v>242</v>
      </c>
    </row>
    <row r="107" s="2" customFormat="1" ht="21.75" customHeight="1">
      <c r="A107" s="35"/>
      <c r="B107" s="36"/>
      <c r="C107" s="204" t="s">
        <v>243</v>
      </c>
      <c r="D107" s="204" t="s">
        <v>173</v>
      </c>
      <c r="E107" s="205" t="s">
        <v>244</v>
      </c>
      <c r="F107" s="206" t="s">
        <v>245</v>
      </c>
      <c r="G107" s="207" t="s">
        <v>176</v>
      </c>
      <c r="H107" s="208">
        <v>2780</v>
      </c>
      <c r="I107" s="209"/>
      <c r="J107" s="210">
        <f>ROUND(I107*H107,2)</f>
        <v>0</v>
      </c>
      <c r="K107" s="211"/>
      <c r="L107" s="41"/>
      <c r="M107" s="212" t="s">
        <v>20</v>
      </c>
      <c r="N107" s="213" t="s">
        <v>47</v>
      </c>
      <c r="O107" s="81"/>
      <c r="P107" s="214">
        <f>O107*H107</f>
        <v>0</v>
      </c>
      <c r="Q107" s="214">
        <v>0</v>
      </c>
      <c r="R107" s="214">
        <f>Q107*H107</f>
        <v>0</v>
      </c>
      <c r="S107" s="214">
        <v>0</v>
      </c>
      <c r="T107" s="215">
        <f>S107*H107</f>
        <v>0</v>
      </c>
      <c r="U107" s="35"/>
      <c r="V107" s="35"/>
      <c r="W107" s="35"/>
      <c r="X107" s="35"/>
      <c r="Y107" s="35"/>
      <c r="Z107" s="35"/>
      <c r="AA107" s="35"/>
      <c r="AB107" s="35"/>
      <c r="AC107" s="35"/>
      <c r="AD107" s="35"/>
      <c r="AE107" s="35"/>
      <c r="AR107" s="216" t="s">
        <v>180</v>
      </c>
      <c r="AT107" s="216" t="s">
        <v>173</v>
      </c>
      <c r="AU107" s="216" t="s">
        <v>22</v>
      </c>
      <c r="AY107" s="14" t="s">
        <v>172</v>
      </c>
      <c r="BE107" s="217">
        <f>IF(N107="základní",J107,0)</f>
        <v>0</v>
      </c>
      <c r="BF107" s="217">
        <f>IF(N107="snížená",J107,0)</f>
        <v>0</v>
      </c>
      <c r="BG107" s="217">
        <f>IF(N107="zákl. přenesená",J107,0)</f>
        <v>0</v>
      </c>
      <c r="BH107" s="217">
        <f>IF(N107="sníž. přenesená",J107,0)</f>
        <v>0</v>
      </c>
      <c r="BI107" s="217">
        <f>IF(N107="nulová",J107,0)</f>
        <v>0</v>
      </c>
      <c r="BJ107" s="14" t="s">
        <v>22</v>
      </c>
      <c r="BK107" s="217">
        <f>ROUND(I107*H107,2)</f>
        <v>0</v>
      </c>
      <c r="BL107" s="14" t="s">
        <v>180</v>
      </c>
      <c r="BM107" s="216" t="s">
        <v>246</v>
      </c>
    </row>
    <row r="108" s="2" customFormat="1" ht="66.75" customHeight="1">
      <c r="A108" s="35"/>
      <c r="B108" s="36"/>
      <c r="C108" s="204" t="s">
        <v>247</v>
      </c>
      <c r="D108" s="204" t="s">
        <v>173</v>
      </c>
      <c r="E108" s="205" t="s">
        <v>248</v>
      </c>
      <c r="F108" s="206" t="s">
        <v>249</v>
      </c>
      <c r="G108" s="207" t="s">
        <v>250</v>
      </c>
      <c r="H108" s="208">
        <v>16</v>
      </c>
      <c r="I108" s="209"/>
      <c r="J108" s="210">
        <f>ROUND(I108*H108,2)</f>
        <v>0</v>
      </c>
      <c r="K108" s="211"/>
      <c r="L108" s="41"/>
      <c r="M108" s="212" t="s">
        <v>20</v>
      </c>
      <c r="N108" s="213" t="s">
        <v>47</v>
      </c>
      <c r="O108" s="81"/>
      <c r="P108" s="214">
        <f>O108*H108</f>
        <v>0</v>
      </c>
      <c r="Q108" s="214">
        <v>0</v>
      </c>
      <c r="R108" s="214">
        <f>Q108*H108</f>
        <v>0</v>
      </c>
      <c r="S108" s="214">
        <v>0</v>
      </c>
      <c r="T108" s="215">
        <f>S108*H108</f>
        <v>0</v>
      </c>
      <c r="U108" s="35"/>
      <c r="V108" s="35"/>
      <c r="W108" s="35"/>
      <c r="X108" s="35"/>
      <c r="Y108" s="35"/>
      <c r="Z108" s="35"/>
      <c r="AA108" s="35"/>
      <c r="AB108" s="35"/>
      <c r="AC108" s="35"/>
      <c r="AD108" s="35"/>
      <c r="AE108" s="35"/>
      <c r="AR108" s="216" t="s">
        <v>180</v>
      </c>
      <c r="AT108" s="216" t="s">
        <v>173</v>
      </c>
      <c r="AU108" s="216" t="s">
        <v>22</v>
      </c>
      <c r="AY108" s="14" t="s">
        <v>172</v>
      </c>
      <c r="BE108" s="217">
        <f>IF(N108="základní",J108,0)</f>
        <v>0</v>
      </c>
      <c r="BF108" s="217">
        <f>IF(N108="snížená",J108,0)</f>
        <v>0</v>
      </c>
      <c r="BG108" s="217">
        <f>IF(N108="zákl. přenesená",J108,0)</f>
        <v>0</v>
      </c>
      <c r="BH108" s="217">
        <f>IF(N108="sníž. přenesená",J108,0)</f>
        <v>0</v>
      </c>
      <c r="BI108" s="217">
        <f>IF(N108="nulová",J108,0)</f>
        <v>0</v>
      </c>
      <c r="BJ108" s="14" t="s">
        <v>22</v>
      </c>
      <c r="BK108" s="217">
        <f>ROUND(I108*H108,2)</f>
        <v>0</v>
      </c>
      <c r="BL108" s="14" t="s">
        <v>180</v>
      </c>
      <c r="BM108" s="216" t="s">
        <v>251</v>
      </c>
    </row>
    <row r="109" s="2" customFormat="1" ht="33" customHeight="1">
      <c r="A109" s="35"/>
      <c r="B109" s="36"/>
      <c r="C109" s="204" t="s">
        <v>252</v>
      </c>
      <c r="D109" s="204" t="s">
        <v>173</v>
      </c>
      <c r="E109" s="205" t="s">
        <v>253</v>
      </c>
      <c r="F109" s="206" t="s">
        <v>254</v>
      </c>
      <c r="G109" s="207" t="s">
        <v>250</v>
      </c>
      <c r="H109" s="208">
        <v>16</v>
      </c>
      <c r="I109" s="209"/>
      <c r="J109" s="210">
        <f>ROUND(I109*H109,2)</f>
        <v>0</v>
      </c>
      <c r="K109" s="211"/>
      <c r="L109" s="41"/>
      <c r="M109" s="212" t="s">
        <v>20</v>
      </c>
      <c r="N109" s="213" t="s">
        <v>47</v>
      </c>
      <c r="O109" s="81"/>
      <c r="P109" s="214">
        <f>O109*H109</f>
        <v>0</v>
      </c>
      <c r="Q109" s="214">
        <v>0</v>
      </c>
      <c r="R109" s="214">
        <f>Q109*H109</f>
        <v>0</v>
      </c>
      <c r="S109" s="214">
        <v>0</v>
      </c>
      <c r="T109" s="215">
        <f>S109*H109</f>
        <v>0</v>
      </c>
      <c r="U109" s="35"/>
      <c r="V109" s="35"/>
      <c r="W109" s="35"/>
      <c r="X109" s="35"/>
      <c r="Y109" s="35"/>
      <c r="Z109" s="35"/>
      <c r="AA109" s="35"/>
      <c r="AB109" s="35"/>
      <c r="AC109" s="35"/>
      <c r="AD109" s="35"/>
      <c r="AE109" s="35"/>
      <c r="AR109" s="216" t="s">
        <v>180</v>
      </c>
      <c r="AT109" s="216" t="s">
        <v>173</v>
      </c>
      <c r="AU109" s="216" t="s">
        <v>22</v>
      </c>
      <c r="AY109" s="14" t="s">
        <v>172</v>
      </c>
      <c r="BE109" s="217">
        <f>IF(N109="základní",J109,0)</f>
        <v>0</v>
      </c>
      <c r="BF109" s="217">
        <f>IF(N109="snížená",J109,0)</f>
        <v>0</v>
      </c>
      <c r="BG109" s="217">
        <f>IF(N109="zákl. přenesená",J109,0)</f>
        <v>0</v>
      </c>
      <c r="BH109" s="217">
        <f>IF(N109="sníž. přenesená",J109,0)</f>
        <v>0</v>
      </c>
      <c r="BI109" s="217">
        <f>IF(N109="nulová",J109,0)</f>
        <v>0</v>
      </c>
      <c r="BJ109" s="14" t="s">
        <v>22</v>
      </c>
      <c r="BK109" s="217">
        <f>ROUND(I109*H109,2)</f>
        <v>0</v>
      </c>
      <c r="BL109" s="14" t="s">
        <v>180</v>
      </c>
      <c r="BM109" s="216" t="s">
        <v>255</v>
      </c>
    </row>
    <row r="110" s="2" customFormat="1" ht="33" customHeight="1">
      <c r="A110" s="35"/>
      <c r="B110" s="36"/>
      <c r="C110" s="218" t="s">
        <v>7</v>
      </c>
      <c r="D110" s="218" t="s">
        <v>202</v>
      </c>
      <c r="E110" s="219" t="s">
        <v>256</v>
      </c>
      <c r="F110" s="220" t="s">
        <v>257</v>
      </c>
      <c r="G110" s="221" t="s">
        <v>250</v>
      </c>
      <c r="H110" s="222">
        <v>16</v>
      </c>
      <c r="I110" s="223"/>
      <c r="J110" s="224">
        <f>ROUND(I110*H110,2)</f>
        <v>0</v>
      </c>
      <c r="K110" s="225"/>
      <c r="L110" s="226"/>
      <c r="M110" s="227" t="s">
        <v>20</v>
      </c>
      <c r="N110" s="228" t="s">
        <v>47</v>
      </c>
      <c r="O110" s="81"/>
      <c r="P110" s="214">
        <f>O110*H110</f>
        <v>0</v>
      </c>
      <c r="Q110" s="214">
        <v>0</v>
      </c>
      <c r="R110" s="214">
        <f>Q110*H110</f>
        <v>0</v>
      </c>
      <c r="S110" s="214">
        <v>0</v>
      </c>
      <c r="T110" s="215">
        <f>S110*H110</f>
        <v>0</v>
      </c>
      <c r="U110" s="35"/>
      <c r="V110" s="35"/>
      <c r="W110" s="35"/>
      <c r="X110" s="35"/>
      <c r="Y110" s="35"/>
      <c r="Z110" s="35"/>
      <c r="AA110" s="35"/>
      <c r="AB110" s="35"/>
      <c r="AC110" s="35"/>
      <c r="AD110" s="35"/>
      <c r="AE110" s="35"/>
      <c r="AR110" s="216" t="s">
        <v>84</v>
      </c>
      <c r="AT110" s="216" t="s">
        <v>202</v>
      </c>
      <c r="AU110" s="216" t="s">
        <v>22</v>
      </c>
      <c r="AY110" s="14" t="s">
        <v>172</v>
      </c>
      <c r="BE110" s="217">
        <f>IF(N110="základní",J110,0)</f>
        <v>0</v>
      </c>
      <c r="BF110" s="217">
        <f>IF(N110="snížená",J110,0)</f>
        <v>0</v>
      </c>
      <c r="BG110" s="217">
        <f>IF(N110="zákl. přenesená",J110,0)</f>
        <v>0</v>
      </c>
      <c r="BH110" s="217">
        <f>IF(N110="sníž. přenesená",J110,0)</f>
        <v>0</v>
      </c>
      <c r="BI110" s="217">
        <f>IF(N110="nulová",J110,0)</f>
        <v>0</v>
      </c>
      <c r="BJ110" s="14" t="s">
        <v>22</v>
      </c>
      <c r="BK110" s="217">
        <f>ROUND(I110*H110,2)</f>
        <v>0</v>
      </c>
      <c r="BL110" s="14" t="s">
        <v>22</v>
      </c>
      <c r="BM110" s="216" t="s">
        <v>258</v>
      </c>
    </row>
    <row r="111" s="2" customFormat="1" ht="33" customHeight="1">
      <c r="A111" s="35"/>
      <c r="B111" s="36"/>
      <c r="C111" s="218" t="s">
        <v>259</v>
      </c>
      <c r="D111" s="218" t="s">
        <v>202</v>
      </c>
      <c r="E111" s="219" t="s">
        <v>260</v>
      </c>
      <c r="F111" s="220" t="s">
        <v>261</v>
      </c>
      <c r="G111" s="221" t="s">
        <v>250</v>
      </c>
      <c r="H111" s="222">
        <v>16</v>
      </c>
      <c r="I111" s="223"/>
      <c r="J111" s="224">
        <f>ROUND(I111*H111,2)</f>
        <v>0</v>
      </c>
      <c r="K111" s="225"/>
      <c r="L111" s="226"/>
      <c r="M111" s="227" t="s">
        <v>20</v>
      </c>
      <c r="N111" s="228" t="s">
        <v>47</v>
      </c>
      <c r="O111" s="81"/>
      <c r="P111" s="214">
        <f>O111*H111</f>
        <v>0</v>
      </c>
      <c r="Q111" s="214">
        <v>0</v>
      </c>
      <c r="R111" s="214">
        <f>Q111*H111</f>
        <v>0</v>
      </c>
      <c r="S111" s="214">
        <v>0</v>
      </c>
      <c r="T111" s="215">
        <f>S111*H111</f>
        <v>0</v>
      </c>
      <c r="U111" s="35"/>
      <c r="V111" s="35"/>
      <c r="W111" s="35"/>
      <c r="X111" s="35"/>
      <c r="Y111" s="35"/>
      <c r="Z111" s="35"/>
      <c r="AA111" s="35"/>
      <c r="AB111" s="35"/>
      <c r="AC111" s="35"/>
      <c r="AD111" s="35"/>
      <c r="AE111" s="35"/>
      <c r="AR111" s="216" t="s">
        <v>84</v>
      </c>
      <c r="AT111" s="216" t="s">
        <v>202</v>
      </c>
      <c r="AU111" s="216" t="s">
        <v>22</v>
      </c>
      <c r="AY111" s="14" t="s">
        <v>172</v>
      </c>
      <c r="BE111" s="217">
        <f>IF(N111="základní",J111,0)</f>
        <v>0</v>
      </c>
      <c r="BF111" s="217">
        <f>IF(N111="snížená",J111,0)</f>
        <v>0</v>
      </c>
      <c r="BG111" s="217">
        <f>IF(N111="zákl. přenesená",J111,0)</f>
        <v>0</v>
      </c>
      <c r="BH111" s="217">
        <f>IF(N111="sníž. přenesená",J111,0)</f>
        <v>0</v>
      </c>
      <c r="BI111" s="217">
        <f>IF(N111="nulová",J111,0)</f>
        <v>0</v>
      </c>
      <c r="BJ111" s="14" t="s">
        <v>22</v>
      </c>
      <c r="BK111" s="217">
        <f>ROUND(I111*H111,2)</f>
        <v>0</v>
      </c>
      <c r="BL111" s="14" t="s">
        <v>22</v>
      </c>
      <c r="BM111" s="216" t="s">
        <v>262</v>
      </c>
    </row>
    <row r="112" s="2" customFormat="1" ht="16.5" customHeight="1">
      <c r="A112" s="35"/>
      <c r="B112" s="36"/>
      <c r="C112" s="204" t="s">
        <v>263</v>
      </c>
      <c r="D112" s="204" t="s">
        <v>173</v>
      </c>
      <c r="E112" s="205" t="s">
        <v>264</v>
      </c>
      <c r="F112" s="206" t="s">
        <v>265</v>
      </c>
      <c r="G112" s="207" t="s">
        <v>250</v>
      </c>
      <c r="H112" s="208">
        <v>36</v>
      </c>
      <c r="I112" s="209"/>
      <c r="J112" s="210">
        <f>ROUND(I112*H112,2)</f>
        <v>0</v>
      </c>
      <c r="K112" s="211"/>
      <c r="L112" s="41"/>
      <c r="M112" s="212" t="s">
        <v>20</v>
      </c>
      <c r="N112" s="213" t="s">
        <v>47</v>
      </c>
      <c r="O112" s="81"/>
      <c r="P112" s="214">
        <f>O112*H112</f>
        <v>0</v>
      </c>
      <c r="Q112" s="214">
        <v>0</v>
      </c>
      <c r="R112" s="214">
        <f>Q112*H112</f>
        <v>0</v>
      </c>
      <c r="S112" s="214">
        <v>0</v>
      </c>
      <c r="T112" s="215">
        <f>S112*H112</f>
        <v>0</v>
      </c>
      <c r="U112" s="35"/>
      <c r="V112" s="35"/>
      <c r="W112" s="35"/>
      <c r="X112" s="35"/>
      <c r="Y112" s="35"/>
      <c r="Z112" s="35"/>
      <c r="AA112" s="35"/>
      <c r="AB112" s="35"/>
      <c r="AC112" s="35"/>
      <c r="AD112" s="35"/>
      <c r="AE112" s="35"/>
      <c r="AR112" s="216" t="s">
        <v>180</v>
      </c>
      <c r="AT112" s="216" t="s">
        <v>173</v>
      </c>
      <c r="AU112" s="216" t="s">
        <v>22</v>
      </c>
      <c r="AY112" s="14" t="s">
        <v>172</v>
      </c>
      <c r="BE112" s="217">
        <f>IF(N112="základní",J112,0)</f>
        <v>0</v>
      </c>
      <c r="BF112" s="217">
        <f>IF(N112="snížená",J112,0)</f>
        <v>0</v>
      </c>
      <c r="BG112" s="217">
        <f>IF(N112="zákl. přenesená",J112,0)</f>
        <v>0</v>
      </c>
      <c r="BH112" s="217">
        <f>IF(N112="sníž. přenesená",J112,0)</f>
        <v>0</v>
      </c>
      <c r="BI112" s="217">
        <f>IF(N112="nulová",J112,0)</f>
        <v>0</v>
      </c>
      <c r="BJ112" s="14" t="s">
        <v>22</v>
      </c>
      <c r="BK112" s="217">
        <f>ROUND(I112*H112,2)</f>
        <v>0</v>
      </c>
      <c r="BL112" s="14" t="s">
        <v>180</v>
      </c>
      <c r="BM112" s="216" t="s">
        <v>266</v>
      </c>
    </row>
    <row r="113" s="2" customFormat="1" ht="44.25" customHeight="1">
      <c r="A113" s="35"/>
      <c r="B113" s="36"/>
      <c r="C113" s="204" t="s">
        <v>267</v>
      </c>
      <c r="D113" s="204" t="s">
        <v>173</v>
      </c>
      <c r="E113" s="205" t="s">
        <v>268</v>
      </c>
      <c r="F113" s="206" t="s">
        <v>269</v>
      </c>
      <c r="G113" s="207" t="s">
        <v>250</v>
      </c>
      <c r="H113" s="208">
        <v>16</v>
      </c>
      <c r="I113" s="209"/>
      <c r="J113" s="210">
        <f>ROUND(I113*H113,2)</f>
        <v>0</v>
      </c>
      <c r="K113" s="211"/>
      <c r="L113" s="41"/>
      <c r="M113" s="212" t="s">
        <v>20</v>
      </c>
      <c r="N113" s="213" t="s">
        <v>47</v>
      </c>
      <c r="O113" s="81"/>
      <c r="P113" s="214">
        <f>O113*H113</f>
        <v>0</v>
      </c>
      <c r="Q113" s="214">
        <v>0</v>
      </c>
      <c r="R113" s="214">
        <f>Q113*H113</f>
        <v>0</v>
      </c>
      <c r="S113" s="214">
        <v>0</v>
      </c>
      <c r="T113" s="215">
        <f>S113*H113</f>
        <v>0</v>
      </c>
      <c r="U113" s="35"/>
      <c r="V113" s="35"/>
      <c r="W113" s="35"/>
      <c r="X113" s="35"/>
      <c r="Y113" s="35"/>
      <c r="Z113" s="35"/>
      <c r="AA113" s="35"/>
      <c r="AB113" s="35"/>
      <c r="AC113" s="35"/>
      <c r="AD113" s="35"/>
      <c r="AE113" s="35"/>
      <c r="AR113" s="216" t="s">
        <v>180</v>
      </c>
      <c r="AT113" s="216" t="s">
        <v>173</v>
      </c>
      <c r="AU113" s="216" t="s">
        <v>22</v>
      </c>
      <c r="AY113" s="14" t="s">
        <v>172</v>
      </c>
      <c r="BE113" s="217">
        <f>IF(N113="základní",J113,0)</f>
        <v>0</v>
      </c>
      <c r="BF113" s="217">
        <f>IF(N113="snížená",J113,0)</f>
        <v>0</v>
      </c>
      <c r="BG113" s="217">
        <f>IF(N113="zákl. přenesená",J113,0)</f>
        <v>0</v>
      </c>
      <c r="BH113" s="217">
        <f>IF(N113="sníž. přenesená",J113,0)</f>
        <v>0</v>
      </c>
      <c r="BI113" s="217">
        <f>IF(N113="nulová",J113,0)</f>
        <v>0</v>
      </c>
      <c r="BJ113" s="14" t="s">
        <v>22</v>
      </c>
      <c r="BK113" s="217">
        <f>ROUND(I113*H113,2)</f>
        <v>0</v>
      </c>
      <c r="BL113" s="14" t="s">
        <v>180</v>
      </c>
      <c r="BM113" s="216" t="s">
        <v>270</v>
      </c>
    </row>
    <row r="114" s="2" customFormat="1" ht="21.75" customHeight="1">
      <c r="A114" s="35"/>
      <c r="B114" s="36"/>
      <c r="C114" s="218" t="s">
        <v>271</v>
      </c>
      <c r="D114" s="218" t="s">
        <v>202</v>
      </c>
      <c r="E114" s="219" t="s">
        <v>272</v>
      </c>
      <c r="F114" s="220" t="s">
        <v>273</v>
      </c>
      <c r="G114" s="221" t="s">
        <v>250</v>
      </c>
      <c r="H114" s="222">
        <v>16</v>
      </c>
      <c r="I114" s="223"/>
      <c r="J114" s="224">
        <f>ROUND(I114*H114,2)</f>
        <v>0</v>
      </c>
      <c r="K114" s="225"/>
      <c r="L114" s="226"/>
      <c r="M114" s="227" t="s">
        <v>20</v>
      </c>
      <c r="N114" s="228" t="s">
        <v>47</v>
      </c>
      <c r="O114" s="81"/>
      <c r="P114" s="214">
        <f>O114*H114</f>
        <v>0</v>
      </c>
      <c r="Q114" s="214">
        <v>0</v>
      </c>
      <c r="R114" s="214">
        <f>Q114*H114</f>
        <v>0</v>
      </c>
      <c r="S114" s="214">
        <v>0</v>
      </c>
      <c r="T114" s="215">
        <f>S114*H114</f>
        <v>0</v>
      </c>
      <c r="U114" s="35"/>
      <c r="V114" s="35"/>
      <c r="W114" s="35"/>
      <c r="X114" s="35"/>
      <c r="Y114" s="35"/>
      <c r="Z114" s="35"/>
      <c r="AA114" s="35"/>
      <c r="AB114" s="35"/>
      <c r="AC114" s="35"/>
      <c r="AD114" s="35"/>
      <c r="AE114" s="35"/>
      <c r="AR114" s="216" t="s">
        <v>201</v>
      </c>
      <c r="AT114" s="216" t="s">
        <v>202</v>
      </c>
      <c r="AU114" s="216" t="s">
        <v>22</v>
      </c>
      <c r="AY114" s="14" t="s">
        <v>172</v>
      </c>
      <c r="BE114" s="217">
        <f>IF(N114="základní",J114,0)</f>
        <v>0</v>
      </c>
      <c r="BF114" s="217">
        <f>IF(N114="snížená",J114,0)</f>
        <v>0</v>
      </c>
      <c r="BG114" s="217">
        <f>IF(N114="zákl. přenesená",J114,0)</f>
        <v>0</v>
      </c>
      <c r="BH114" s="217">
        <f>IF(N114="sníž. přenesená",J114,0)</f>
        <v>0</v>
      </c>
      <c r="BI114" s="217">
        <f>IF(N114="nulová",J114,0)</f>
        <v>0</v>
      </c>
      <c r="BJ114" s="14" t="s">
        <v>22</v>
      </c>
      <c r="BK114" s="217">
        <f>ROUND(I114*H114,2)</f>
        <v>0</v>
      </c>
      <c r="BL114" s="14" t="s">
        <v>180</v>
      </c>
      <c r="BM114" s="216" t="s">
        <v>274</v>
      </c>
    </row>
    <row r="115" s="2" customFormat="1" ht="21.75" customHeight="1">
      <c r="A115" s="35"/>
      <c r="B115" s="36"/>
      <c r="C115" s="218" t="s">
        <v>275</v>
      </c>
      <c r="D115" s="218" t="s">
        <v>202</v>
      </c>
      <c r="E115" s="219" t="s">
        <v>276</v>
      </c>
      <c r="F115" s="220" t="s">
        <v>277</v>
      </c>
      <c r="G115" s="221" t="s">
        <v>250</v>
      </c>
      <c r="H115" s="222">
        <v>10</v>
      </c>
      <c r="I115" s="223"/>
      <c r="J115" s="224">
        <f>ROUND(I115*H115,2)</f>
        <v>0</v>
      </c>
      <c r="K115" s="225"/>
      <c r="L115" s="226"/>
      <c r="M115" s="227" t="s">
        <v>20</v>
      </c>
      <c r="N115" s="228" t="s">
        <v>47</v>
      </c>
      <c r="O115" s="81"/>
      <c r="P115" s="214">
        <f>O115*H115</f>
        <v>0</v>
      </c>
      <c r="Q115" s="214">
        <v>0</v>
      </c>
      <c r="R115" s="214">
        <f>Q115*H115</f>
        <v>0</v>
      </c>
      <c r="S115" s="214">
        <v>0</v>
      </c>
      <c r="T115" s="215">
        <f>S115*H115</f>
        <v>0</v>
      </c>
      <c r="U115" s="35"/>
      <c r="V115" s="35"/>
      <c r="W115" s="35"/>
      <c r="X115" s="35"/>
      <c r="Y115" s="35"/>
      <c r="Z115" s="35"/>
      <c r="AA115" s="35"/>
      <c r="AB115" s="35"/>
      <c r="AC115" s="35"/>
      <c r="AD115" s="35"/>
      <c r="AE115" s="35"/>
      <c r="AR115" s="216" t="s">
        <v>201</v>
      </c>
      <c r="AT115" s="216" t="s">
        <v>202</v>
      </c>
      <c r="AU115" s="216" t="s">
        <v>22</v>
      </c>
      <c r="AY115" s="14" t="s">
        <v>172</v>
      </c>
      <c r="BE115" s="217">
        <f>IF(N115="základní",J115,0)</f>
        <v>0</v>
      </c>
      <c r="BF115" s="217">
        <f>IF(N115="snížená",J115,0)</f>
        <v>0</v>
      </c>
      <c r="BG115" s="217">
        <f>IF(N115="zákl. přenesená",J115,0)</f>
        <v>0</v>
      </c>
      <c r="BH115" s="217">
        <f>IF(N115="sníž. přenesená",J115,0)</f>
        <v>0</v>
      </c>
      <c r="BI115" s="217">
        <f>IF(N115="nulová",J115,0)</f>
        <v>0</v>
      </c>
      <c r="BJ115" s="14" t="s">
        <v>22</v>
      </c>
      <c r="BK115" s="217">
        <f>ROUND(I115*H115,2)</f>
        <v>0</v>
      </c>
      <c r="BL115" s="14" t="s">
        <v>180</v>
      </c>
      <c r="BM115" s="216" t="s">
        <v>278</v>
      </c>
    </row>
    <row r="116" s="2" customFormat="1" ht="21.75" customHeight="1">
      <c r="A116" s="35"/>
      <c r="B116" s="36"/>
      <c r="C116" s="218" t="s">
        <v>279</v>
      </c>
      <c r="D116" s="218" t="s">
        <v>202</v>
      </c>
      <c r="E116" s="219" t="s">
        <v>280</v>
      </c>
      <c r="F116" s="220" t="s">
        <v>281</v>
      </c>
      <c r="G116" s="221" t="s">
        <v>176</v>
      </c>
      <c r="H116" s="222">
        <v>75</v>
      </c>
      <c r="I116" s="223"/>
      <c r="J116" s="224">
        <f>ROUND(I116*H116,2)</f>
        <v>0</v>
      </c>
      <c r="K116" s="225"/>
      <c r="L116" s="226"/>
      <c r="M116" s="227" t="s">
        <v>20</v>
      </c>
      <c r="N116" s="228" t="s">
        <v>47</v>
      </c>
      <c r="O116" s="81"/>
      <c r="P116" s="214">
        <f>O116*H116</f>
        <v>0</v>
      </c>
      <c r="Q116" s="214">
        <v>0</v>
      </c>
      <c r="R116" s="214">
        <f>Q116*H116</f>
        <v>0</v>
      </c>
      <c r="S116" s="214">
        <v>0</v>
      </c>
      <c r="T116" s="215">
        <f>S116*H116</f>
        <v>0</v>
      </c>
      <c r="U116" s="35"/>
      <c r="V116" s="35"/>
      <c r="W116" s="35"/>
      <c r="X116" s="35"/>
      <c r="Y116" s="35"/>
      <c r="Z116" s="35"/>
      <c r="AA116" s="35"/>
      <c r="AB116" s="35"/>
      <c r="AC116" s="35"/>
      <c r="AD116" s="35"/>
      <c r="AE116" s="35"/>
      <c r="AR116" s="216" t="s">
        <v>201</v>
      </c>
      <c r="AT116" s="216" t="s">
        <v>202</v>
      </c>
      <c r="AU116" s="216" t="s">
        <v>22</v>
      </c>
      <c r="AY116" s="14" t="s">
        <v>172</v>
      </c>
      <c r="BE116" s="217">
        <f>IF(N116="základní",J116,0)</f>
        <v>0</v>
      </c>
      <c r="BF116" s="217">
        <f>IF(N116="snížená",J116,0)</f>
        <v>0</v>
      </c>
      <c r="BG116" s="217">
        <f>IF(N116="zákl. přenesená",J116,0)</f>
        <v>0</v>
      </c>
      <c r="BH116" s="217">
        <f>IF(N116="sníž. přenesená",J116,0)</f>
        <v>0</v>
      </c>
      <c r="BI116" s="217">
        <f>IF(N116="nulová",J116,0)</f>
        <v>0</v>
      </c>
      <c r="BJ116" s="14" t="s">
        <v>22</v>
      </c>
      <c r="BK116" s="217">
        <f>ROUND(I116*H116,2)</f>
        <v>0</v>
      </c>
      <c r="BL116" s="14" t="s">
        <v>180</v>
      </c>
      <c r="BM116" s="216" t="s">
        <v>282</v>
      </c>
    </row>
    <row r="117" s="2" customFormat="1" ht="33" customHeight="1">
      <c r="A117" s="35"/>
      <c r="B117" s="36"/>
      <c r="C117" s="218" t="s">
        <v>283</v>
      </c>
      <c r="D117" s="218" t="s">
        <v>202</v>
      </c>
      <c r="E117" s="219" t="s">
        <v>284</v>
      </c>
      <c r="F117" s="220" t="s">
        <v>285</v>
      </c>
      <c r="G117" s="221" t="s">
        <v>250</v>
      </c>
      <c r="H117" s="222">
        <v>16</v>
      </c>
      <c r="I117" s="223"/>
      <c r="J117" s="224">
        <f>ROUND(I117*H117,2)</f>
        <v>0</v>
      </c>
      <c r="K117" s="225"/>
      <c r="L117" s="226"/>
      <c r="M117" s="227" t="s">
        <v>20</v>
      </c>
      <c r="N117" s="228" t="s">
        <v>47</v>
      </c>
      <c r="O117" s="81"/>
      <c r="P117" s="214">
        <f>O117*H117</f>
        <v>0</v>
      </c>
      <c r="Q117" s="214">
        <v>0</v>
      </c>
      <c r="R117" s="214">
        <f>Q117*H117</f>
        <v>0</v>
      </c>
      <c r="S117" s="214">
        <v>0</v>
      </c>
      <c r="T117" s="215">
        <f>S117*H117</f>
        <v>0</v>
      </c>
      <c r="U117" s="35"/>
      <c r="V117" s="35"/>
      <c r="W117" s="35"/>
      <c r="X117" s="35"/>
      <c r="Y117" s="35"/>
      <c r="Z117" s="35"/>
      <c r="AA117" s="35"/>
      <c r="AB117" s="35"/>
      <c r="AC117" s="35"/>
      <c r="AD117" s="35"/>
      <c r="AE117" s="35"/>
      <c r="AR117" s="216" t="s">
        <v>201</v>
      </c>
      <c r="AT117" s="216" t="s">
        <v>202</v>
      </c>
      <c r="AU117" s="216" t="s">
        <v>22</v>
      </c>
      <c r="AY117" s="14" t="s">
        <v>172</v>
      </c>
      <c r="BE117" s="217">
        <f>IF(N117="základní",J117,0)</f>
        <v>0</v>
      </c>
      <c r="BF117" s="217">
        <f>IF(N117="snížená",J117,0)</f>
        <v>0</v>
      </c>
      <c r="BG117" s="217">
        <f>IF(N117="zákl. přenesená",J117,0)</f>
        <v>0</v>
      </c>
      <c r="BH117" s="217">
        <f>IF(N117="sníž. přenesená",J117,0)</f>
        <v>0</v>
      </c>
      <c r="BI117" s="217">
        <f>IF(N117="nulová",J117,0)</f>
        <v>0</v>
      </c>
      <c r="BJ117" s="14" t="s">
        <v>22</v>
      </c>
      <c r="BK117" s="217">
        <f>ROUND(I117*H117,2)</f>
        <v>0</v>
      </c>
      <c r="BL117" s="14" t="s">
        <v>180</v>
      </c>
      <c r="BM117" s="216" t="s">
        <v>286</v>
      </c>
    </row>
    <row r="118" s="2" customFormat="1" ht="21.75" customHeight="1">
      <c r="A118" s="35"/>
      <c r="B118" s="36"/>
      <c r="C118" s="204" t="s">
        <v>287</v>
      </c>
      <c r="D118" s="204" t="s">
        <v>173</v>
      </c>
      <c r="E118" s="205" t="s">
        <v>288</v>
      </c>
      <c r="F118" s="206" t="s">
        <v>289</v>
      </c>
      <c r="G118" s="207" t="s">
        <v>250</v>
      </c>
      <c r="H118" s="208">
        <v>16</v>
      </c>
      <c r="I118" s="209"/>
      <c r="J118" s="210">
        <f>ROUND(I118*H118,2)</f>
        <v>0</v>
      </c>
      <c r="K118" s="211"/>
      <c r="L118" s="41"/>
      <c r="M118" s="212" t="s">
        <v>20</v>
      </c>
      <c r="N118" s="213" t="s">
        <v>47</v>
      </c>
      <c r="O118" s="81"/>
      <c r="P118" s="214">
        <f>O118*H118</f>
        <v>0</v>
      </c>
      <c r="Q118" s="214">
        <v>0</v>
      </c>
      <c r="R118" s="214">
        <f>Q118*H118</f>
        <v>0</v>
      </c>
      <c r="S118" s="214">
        <v>0</v>
      </c>
      <c r="T118" s="215">
        <f>S118*H118</f>
        <v>0</v>
      </c>
      <c r="U118" s="35"/>
      <c r="V118" s="35"/>
      <c r="W118" s="35"/>
      <c r="X118" s="35"/>
      <c r="Y118" s="35"/>
      <c r="Z118" s="35"/>
      <c r="AA118" s="35"/>
      <c r="AB118" s="35"/>
      <c r="AC118" s="35"/>
      <c r="AD118" s="35"/>
      <c r="AE118" s="35"/>
      <c r="AR118" s="216" t="s">
        <v>180</v>
      </c>
      <c r="AT118" s="216" t="s">
        <v>173</v>
      </c>
      <c r="AU118" s="216" t="s">
        <v>22</v>
      </c>
      <c r="AY118" s="14" t="s">
        <v>172</v>
      </c>
      <c r="BE118" s="217">
        <f>IF(N118="základní",J118,0)</f>
        <v>0</v>
      </c>
      <c r="BF118" s="217">
        <f>IF(N118="snížená",J118,0)</f>
        <v>0</v>
      </c>
      <c r="BG118" s="217">
        <f>IF(N118="zákl. přenesená",J118,0)</f>
        <v>0</v>
      </c>
      <c r="BH118" s="217">
        <f>IF(N118="sníž. přenesená",J118,0)</f>
        <v>0</v>
      </c>
      <c r="BI118" s="217">
        <f>IF(N118="nulová",J118,0)</f>
        <v>0</v>
      </c>
      <c r="BJ118" s="14" t="s">
        <v>22</v>
      </c>
      <c r="BK118" s="217">
        <f>ROUND(I118*H118,2)</f>
        <v>0</v>
      </c>
      <c r="BL118" s="14" t="s">
        <v>180</v>
      </c>
      <c r="BM118" s="216" t="s">
        <v>290</v>
      </c>
    </row>
    <row r="119" s="2" customFormat="1" ht="66.75" customHeight="1">
      <c r="A119" s="35"/>
      <c r="B119" s="36"/>
      <c r="C119" s="204" t="s">
        <v>291</v>
      </c>
      <c r="D119" s="204" t="s">
        <v>173</v>
      </c>
      <c r="E119" s="205" t="s">
        <v>292</v>
      </c>
      <c r="F119" s="206" t="s">
        <v>293</v>
      </c>
      <c r="G119" s="207" t="s">
        <v>176</v>
      </c>
      <c r="H119" s="208">
        <v>75</v>
      </c>
      <c r="I119" s="209"/>
      <c r="J119" s="210">
        <f>ROUND(I119*H119,2)</f>
        <v>0</v>
      </c>
      <c r="K119" s="211"/>
      <c r="L119" s="41"/>
      <c r="M119" s="212" t="s">
        <v>20</v>
      </c>
      <c r="N119" s="213" t="s">
        <v>47</v>
      </c>
      <c r="O119" s="81"/>
      <c r="P119" s="214">
        <f>O119*H119</f>
        <v>0</v>
      </c>
      <c r="Q119" s="214">
        <v>0</v>
      </c>
      <c r="R119" s="214">
        <f>Q119*H119</f>
        <v>0</v>
      </c>
      <c r="S119" s="214">
        <v>0</v>
      </c>
      <c r="T119" s="215">
        <f>S119*H119</f>
        <v>0</v>
      </c>
      <c r="U119" s="35"/>
      <c r="V119" s="35"/>
      <c r="W119" s="35"/>
      <c r="X119" s="35"/>
      <c r="Y119" s="35"/>
      <c r="Z119" s="35"/>
      <c r="AA119" s="35"/>
      <c r="AB119" s="35"/>
      <c r="AC119" s="35"/>
      <c r="AD119" s="35"/>
      <c r="AE119" s="35"/>
      <c r="AR119" s="216" t="s">
        <v>180</v>
      </c>
      <c r="AT119" s="216" t="s">
        <v>173</v>
      </c>
      <c r="AU119" s="216" t="s">
        <v>22</v>
      </c>
      <c r="AY119" s="14" t="s">
        <v>172</v>
      </c>
      <c r="BE119" s="217">
        <f>IF(N119="základní",J119,0)</f>
        <v>0</v>
      </c>
      <c r="BF119" s="217">
        <f>IF(N119="snížená",J119,0)</f>
        <v>0</v>
      </c>
      <c r="BG119" s="217">
        <f>IF(N119="zákl. přenesená",J119,0)</f>
        <v>0</v>
      </c>
      <c r="BH119" s="217">
        <f>IF(N119="sníž. přenesená",J119,0)</f>
        <v>0</v>
      </c>
      <c r="BI119" s="217">
        <f>IF(N119="nulová",J119,0)</f>
        <v>0</v>
      </c>
      <c r="BJ119" s="14" t="s">
        <v>22</v>
      </c>
      <c r="BK119" s="217">
        <f>ROUND(I119*H119,2)</f>
        <v>0</v>
      </c>
      <c r="BL119" s="14" t="s">
        <v>180</v>
      </c>
      <c r="BM119" s="216" t="s">
        <v>294</v>
      </c>
    </row>
    <row r="120" s="2" customFormat="1" ht="21.75" customHeight="1">
      <c r="A120" s="35"/>
      <c r="B120" s="36"/>
      <c r="C120" s="204" t="s">
        <v>295</v>
      </c>
      <c r="D120" s="204" t="s">
        <v>173</v>
      </c>
      <c r="E120" s="205" t="s">
        <v>296</v>
      </c>
      <c r="F120" s="206" t="s">
        <v>297</v>
      </c>
      <c r="G120" s="207" t="s">
        <v>250</v>
      </c>
      <c r="H120" s="208">
        <v>4</v>
      </c>
      <c r="I120" s="209"/>
      <c r="J120" s="210">
        <f>ROUND(I120*H120,2)</f>
        <v>0</v>
      </c>
      <c r="K120" s="211"/>
      <c r="L120" s="41"/>
      <c r="M120" s="212" t="s">
        <v>20</v>
      </c>
      <c r="N120" s="213" t="s">
        <v>47</v>
      </c>
      <c r="O120" s="81"/>
      <c r="P120" s="214">
        <f>O120*H120</f>
        <v>0</v>
      </c>
      <c r="Q120" s="214">
        <v>0</v>
      </c>
      <c r="R120" s="214">
        <f>Q120*H120</f>
        <v>0</v>
      </c>
      <c r="S120" s="214">
        <v>0</v>
      </c>
      <c r="T120" s="215">
        <f>S120*H120</f>
        <v>0</v>
      </c>
      <c r="U120" s="35"/>
      <c r="V120" s="35"/>
      <c r="W120" s="35"/>
      <c r="X120" s="35"/>
      <c r="Y120" s="35"/>
      <c r="Z120" s="35"/>
      <c r="AA120" s="35"/>
      <c r="AB120" s="35"/>
      <c r="AC120" s="35"/>
      <c r="AD120" s="35"/>
      <c r="AE120" s="35"/>
      <c r="AR120" s="216" t="s">
        <v>180</v>
      </c>
      <c r="AT120" s="216" t="s">
        <v>173</v>
      </c>
      <c r="AU120" s="216" t="s">
        <v>22</v>
      </c>
      <c r="AY120" s="14" t="s">
        <v>172</v>
      </c>
      <c r="BE120" s="217">
        <f>IF(N120="základní",J120,0)</f>
        <v>0</v>
      </c>
      <c r="BF120" s="217">
        <f>IF(N120="snížená",J120,0)</f>
        <v>0</v>
      </c>
      <c r="BG120" s="217">
        <f>IF(N120="zákl. přenesená",J120,0)</f>
        <v>0</v>
      </c>
      <c r="BH120" s="217">
        <f>IF(N120="sníž. přenesená",J120,0)</f>
        <v>0</v>
      </c>
      <c r="BI120" s="217">
        <f>IF(N120="nulová",J120,0)</f>
        <v>0</v>
      </c>
      <c r="BJ120" s="14" t="s">
        <v>22</v>
      </c>
      <c r="BK120" s="217">
        <f>ROUND(I120*H120,2)</f>
        <v>0</v>
      </c>
      <c r="BL120" s="14" t="s">
        <v>180</v>
      </c>
      <c r="BM120" s="216" t="s">
        <v>298</v>
      </c>
    </row>
    <row r="121" s="2" customFormat="1" ht="16.5" customHeight="1">
      <c r="A121" s="35"/>
      <c r="B121" s="36"/>
      <c r="C121" s="204" t="s">
        <v>299</v>
      </c>
      <c r="D121" s="204" t="s">
        <v>173</v>
      </c>
      <c r="E121" s="205" t="s">
        <v>300</v>
      </c>
      <c r="F121" s="206" t="s">
        <v>301</v>
      </c>
      <c r="G121" s="207" t="s">
        <v>250</v>
      </c>
      <c r="H121" s="208">
        <v>4</v>
      </c>
      <c r="I121" s="209"/>
      <c r="J121" s="210">
        <f>ROUND(I121*H121,2)</f>
        <v>0</v>
      </c>
      <c r="K121" s="211"/>
      <c r="L121" s="41"/>
      <c r="M121" s="212" t="s">
        <v>20</v>
      </c>
      <c r="N121" s="213" t="s">
        <v>47</v>
      </c>
      <c r="O121" s="81"/>
      <c r="P121" s="214">
        <f>O121*H121</f>
        <v>0</v>
      </c>
      <c r="Q121" s="214">
        <v>0</v>
      </c>
      <c r="R121" s="214">
        <f>Q121*H121</f>
        <v>0</v>
      </c>
      <c r="S121" s="214">
        <v>0</v>
      </c>
      <c r="T121" s="215">
        <f>S121*H121</f>
        <v>0</v>
      </c>
      <c r="U121" s="35"/>
      <c r="V121" s="35"/>
      <c r="W121" s="35"/>
      <c r="X121" s="35"/>
      <c r="Y121" s="35"/>
      <c r="Z121" s="35"/>
      <c r="AA121" s="35"/>
      <c r="AB121" s="35"/>
      <c r="AC121" s="35"/>
      <c r="AD121" s="35"/>
      <c r="AE121" s="35"/>
      <c r="AR121" s="216" t="s">
        <v>180</v>
      </c>
      <c r="AT121" s="216" t="s">
        <v>173</v>
      </c>
      <c r="AU121" s="216" t="s">
        <v>22</v>
      </c>
      <c r="AY121" s="14" t="s">
        <v>172</v>
      </c>
      <c r="BE121" s="217">
        <f>IF(N121="základní",J121,0)</f>
        <v>0</v>
      </c>
      <c r="BF121" s="217">
        <f>IF(N121="snížená",J121,0)</f>
        <v>0</v>
      </c>
      <c r="BG121" s="217">
        <f>IF(N121="zákl. přenesená",J121,0)</f>
        <v>0</v>
      </c>
      <c r="BH121" s="217">
        <f>IF(N121="sníž. přenesená",J121,0)</f>
        <v>0</v>
      </c>
      <c r="BI121" s="217">
        <f>IF(N121="nulová",J121,0)</f>
        <v>0</v>
      </c>
      <c r="BJ121" s="14" t="s">
        <v>22</v>
      </c>
      <c r="BK121" s="217">
        <f>ROUND(I121*H121,2)</f>
        <v>0</v>
      </c>
      <c r="BL121" s="14" t="s">
        <v>180</v>
      </c>
      <c r="BM121" s="216" t="s">
        <v>302</v>
      </c>
    </row>
    <row r="122" s="2" customFormat="1" ht="21.75" customHeight="1">
      <c r="A122" s="35"/>
      <c r="B122" s="36"/>
      <c r="C122" s="204" t="s">
        <v>303</v>
      </c>
      <c r="D122" s="204" t="s">
        <v>173</v>
      </c>
      <c r="E122" s="205" t="s">
        <v>304</v>
      </c>
      <c r="F122" s="206" t="s">
        <v>305</v>
      </c>
      <c r="G122" s="207" t="s">
        <v>250</v>
      </c>
      <c r="H122" s="208">
        <v>4</v>
      </c>
      <c r="I122" s="209"/>
      <c r="J122" s="210">
        <f>ROUND(I122*H122,2)</f>
        <v>0</v>
      </c>
      <c r="K122" s="211"/>
      <c r="L122" s="41"/>
      <c r="M122" s="212" t="s">
        <v>20</v>
      </c>
      <c r="N122" s="213" t="s">
        <v>47</v>
      </c>
      <c r="O122" s="81"/>
      <c r="P122" s="214">
        <f>O122*H122</f>
        <v>0</v>
      </c>
      <c r="Q122" s="214">
        <v>0</v>
      </c>
      <c r="R122" s="214">
        <f>Q122*H122</f>
        <v>0</v>
      </c>
      <c r="S122" s="214">
        <v>0</v>
      </c>
      <c r="T122" s="215">
        <f>S122*H122</f>
        <v>0</v>
      </c>
      <c r="U122" s="35"/>
      <c r="V122" s="35"/>
      <c r="W122" s="35"/>
      <c r="X122" s="35"/>
      <c r="Y122" s="35"/>
      <c r="Z122" s="35"/>
      <c r="AA122" s="35"/>
      <c r="AB122" s="35"/>
      <c r="AC122" s="35"/>
      <c r="AD122" s="35"/>
      <c r="AE122" s="35"/>
      <c r="AR122" s="216" t="s">
        <v>180</v>
      </c>
      <c r="AT122" s="216" t="s">
        <v>173</v>
      </c>
      <c r="AU122" s="216" t="s">
        <v>22</v>
      </c>
      <c r="AY122" s="14" t="s">
        <v>172</v>
      </c>
      <c r="BE122" s="217">
        <f>IF(N122="základní",J122,0)</f>
        <v>0</v>
      </c>
      <c r="BF122" s="217">
        <f>IF(N122="snížená",J122,0)</f>
        <v>0</v>
      </c>
      <c r="BG122" s="217">
        <f>IF(N122="zákl. přenesená",J122,0)</f>
        <v>0</v>
      </c>
      <c r="BH122" s="217">
        <f>IF(N122="sníž. přenesená",J122,0)</f>
        <v>0</v>
      </c>
      <c r="BI122" s="217">
        <f>IF(N122="nulová",J122,0)</f>
        <v>0</v>
      </c>
      <c r="BJ122" s="14" t="s">
        <v>22</v>
      </c>
      <c r="BK122" s="217">
        <f>ROUND(I122*H122,2)</f>
        <v>0</v>
      </c>
      <c r="BL122" s="14" t="s">
        <v>180</v>
      </c>
      <c r="BM122" s="216" t="s">
        <v>306</v>
      </c>
    </row>
    <row r="123" s="2" customFormat="1" ht="16.5" customHeight="1">
      <c r="A123" s="35"/>
      <c r="B123" s="36"/>
      <c r="C123" s="204" t="s">
        <v>307</v>
      </c>
      <c r="D123" s="204" t="s">
        <v>173</v>
      </c>
      <c r="E123" s="205" t="s">
        <v>308</v>
      </c>
      <c r="F123" s="206" t="s">
        <v>309</v>
      </c>
      <c r="G123" s="207" t="s">
        <v>250</v>
      </c>
      <c r="H123" s="208">
        <v>4</v>
      </c>
      <c r="I123" s="209"/>
      <c r="J123" s="210">
        <f>ROUND(I123*H123,2)</f>
        <v>0</v>
      </c>
      <c r="K123" s="211"/>
      <c r="L123" s="41"/>
      <c r="M123" s="212" t="s">
        <v>20</v>
      </c>
      <c r="N123" s="213" t="s">
        <v>47</v>
      </c>
      <c r="O123" s="81"/>
      <c r="P123" s="214">
        <f>O123*H123</f>
        <v>0</v>
      </c>
      <c r="Q123" s="214">
        <v>0</v>
      </c>
      <c r="R123" s="214">
        <f>Q123*H123</f>
        <v>0</v>
      </c>
      <c r="S123" s="214">
        <v>0</v>
      </c>
      <c r="T123" s="215">
        <f>S123*H123</f>
        <v>0</v>
      </c>
      <c r="U123" s="35"/>
      <c r="V123" s="35"/>
      <c r="W123" s="35"/>
      <c r="X123" s="35"/>
      <c r="Y123" s="35"/>
      <c r="Z123" s="35"/>
      <c r="AA123" s="35"/>
      <c r="AB123" s="35"/>
      <c r="AC123" s="35"/>
      <c r="AD123" s="35"/>
      <c r="AE123" s="35"/>
      <c r="AR123" s="216" t="s">
        <v>180</v>
      </c>
      <c r="AT123" s="216" t="s">
        <v>173</v>
      </c>
      <c r="AU123" s="216" t="s">
        <v>22</v>
      </c>
      <c r="AY123" s="14" t="s">
        <v>172</v>
      </c>
      <c r="BE123" s="217">
        <f>IF(N123="základní",J123,0)</f>
        <v>0</v>
      </c>
      <c r="BF123" s="217">
        <f>IF(N123="snížená",J123,0)</f>
        <v>0</v>
      </c>
      <c r="BG123" s="217">
        <f>IF(N123="zákl. přenesená",J123,0)</f>
        <v>0</v>
      </c>
      <c r="BH123" s="217">
        <f>IF(N123="sníž. přenesená",J123,0)</f>
        <v>0</v>
      </c>
      <c r="BI123" s="217">
        <f>IF(N123="nulová",J123,0)</f>
        <v>0</v>
      </c>
      <c r="BJ123" s="14" t="s">
        <v>22</v>
      </c>
      <c r="BK123" s="217">
        <f>ROUND(I123*H123,2)</f>
        <v>0</v>
      </c>
      <c r="BL123" s="14" t="s">
        <v>180</v>
      </c>
      <c r="BM123" s="216" t="s">
        <v>310</v>
      </c>
    </row>
    <row r="124" s="2" customFormat="1" ht="16.5" customHeight="1">
      <c r="A124" s="35"/>
      <c r="B124" s="36"/>
      <c r="C124" s="204" t="s">
        <v>311</v>
      </c>
      <c r="D124" s="204" t="s">
        <v>173</v>
      </c>
      <c r="E124" s="205" t="s">
        <v>312</v>
      </c>
      <c r="F124" s="206" t="s">
        <v>313</v>
      </c>
      <c r="G124" s="207" t="s">
        <v>250</v>
      </c>
      <c r="H124" s="208">
        <v>4</v>
      </c>
      <c r="I124" s="209"/>
      <c r="J124" s="210">
        <f>ROUND(I124*H124,2)</f>
        <v>0</v>
      </c>
      <c r="K124" s="211"/>
      <c r="L124" s="41"/>
      <c r="M124" s="212" t="s">
        <v>20</v>
      </c>
      <c r="N124" s="213" t="s">
        <v>47</v>
      </c>
      <c r="O124" s="81"/>
      <c r="P124" s="214">
        <f>O124*H124</f>
        <v>0</v>
      </c>
      <c r="Q124" s="214">
        <v>0</v>
      </c>
      <c r="R124" s="214">
        <f>Q124*H124</f>
        <v>0</v>
      </c>
      <c r="S124" s="214">
        <v>0</v>
      </c>
      <c r="T124" s="215">
        <f>S124*H124</f>
        <v>0</v>
      </c>
      <c r="U124" s="35"/>
      <c r="V124" s="35"/>
      <c r="W124" s="35"/>
      <c r="X124" s="35"/>
      <c r="Y124" s="35"/>
      <c r="Z124" s="35"/>
      <c r="AA124" s="35"/>
      <c r="AB124" s="35"/>
      <c r="AC124" s="35"/>
      <c r="AD124" s="35"/>
      <c r="AE124" s="35"/>
      <c r="AR124" s="216" t="s">
        <v>180</v>
      </c>
      <c r="AT124" s="216" t="s">
        <v>173</v>
      </c>
      <c r="AU124" s="216" t="s">
        <v>22</v>
      </c>
      <c r="AY124" s="14" t="s">
        <v>172</v>
      </c>
      <c r="BE124" s="217">
        <f>IF(N124="základní",J124,0)</f>
        <v>0</v>
      </c>
      <c r="BF124" s="217">
        <f>IF(N124="snížená",J124,0)</f>
        <v>0</v>
      </c>
      <c r="BG124" s="217">
        <f>IF(N124="zákl. přenesená",J124,0)</f>
        <v>0</v>
      </c>
      <c r="BH124" s="217">
        <f>IF(N124="sníž. přenesená",J124,0)</f>
        <v>0</v>
      </c>
      <c r="BI124" s="217">
        <f>IF(N124="nulová",J124,0)</f>
        <v>0</v>
      </c>
      <c r="BJ124" s="14" t="s">
        <v>22</v>
      </c>
      <c r="BK124" s="217">
        <f>ROUND(I124*H124,2)</f>
        <v>0</v>
      </c>
      <c r="BL124" s="14" t="s">
        <v>180</v>
      </c>
      <c r="BM124" s="216" t="s">
        <v>314</v>
      </c>
    </row>
    <row r="125" s="2" customFormat="1" ht="21.75" customHeight="1">
      <c r="A125" s="35"/>
      <c r="B125" s="36"/>
      <c r="C125" s="218" t="s">
        <v>315</v>
      </c>
      <c r="D125" s="218" t="s">
        <v>202</v>
      </c>
      <c r="E125" s="219" t="s">
        <v>316</v>
      </c>
      <c r="F125" s="220" t="s">
        <v>317</v>
      </c>
      <c r="G125" s="221" t="s">
        <v>250</v>
      </c>
      <c r="H125" s="222">
        <v>2</v>
      </c>
      <c r="I125" s="223"/>
      <c r="J125" s="224">
        <f>ROUND(I125*H125,2)</f>
        <v>0</v>
      </c>
      <c r="K125" s="225"/>
      <c r="L125" s="226"/>
      <c r="M125" s="227" t="s">
        <v>20</v>
      </c>
      <c r="N125" s="228" t="s">
        <v>47</v>
      </c>
      <c r="O125" s="81"/>
      <c r="P125" s="214">
        <f>O125*H125</f>
        <v>0</v>
      </c>
      <c r="Q125" s="214">
        <v>0</v>
      </c>
      <c r="R125" s="214">
        <f>Q125*H125</f>
        <v>0</v>
      </c>
      <c r="S125" s="214">
        <v>0</v>
      </c>
      <c r="T125" s="215">
        <f>S125*H125</f>
        <v>0</v>
      </c>
      <c r="U125" s="35"/>
      <c r="V125" s="35"/>
      <c r="W125" s="35"/>
      <c r="X125" s="35"/>
      <c r="Y125" s="35"/>
      <c r="Z125" s="35"/>
      <c r="AA125" s="35"/>
      <c r="AB125" s="35"/>
      <c r="AC125" s="35"/>
      <c r="AD125" s="35"/>
      <c r="AE125" s="35"/>
      <c r="AR125" s="216" t="s">
        <v>201</v>
      </c>
      <c r="AT125" s="216" t="s">
        <v>202</v>
      </c>
      <c r="AU125" s="216" t="s">
        <v>22</v>
      </c>
      <c r="AY125" s="14" t="s">
        <v>172</v>
      </c>
      <c r="BE125" s="217">
        <f>IF(N125="základní",J125,0)</f>
        <v>0</v>
      </c>
      <c r="BF125" s="217">
        <f>IF(N125="snížená",J125,0)</f>
        <v>0</v>
      </c>
      <c r="BG125" s="217">
        <f>IF(N125="zákl. přenesená",J125,0)</f>
        <v>0</v>
      </c>
      <c r="BH125" s="217">
        <f>IF(N125="sníž. přenesená",J125,0)</f>
        <v>0</v>
      </c>
      <c r="BI125" s="217">
        <f>IF(N125="nulová",J125,0)</f>
        <v>0</v>
      </c>
      <c r="BJ125" s="14" t="s">
        <v>22</v>
      </c>
      <c r="BK125" s="217">
        <f>ROUND(I125*H125,2)</f>
        <v>0</v>
      </c>
      <c r="BL125" s="14" t="s">
        <v>180</v>
      </c>
      <c r="BM125" s="216" t="s">
        <v>318</v>
      </c>
    </row>
    <row r="126" s="2" customFormat="1" ht="21.75" customHeight="1">
      <c r="A126" s="35"/>
      <c r="B126" s="36"/>
      <c r="C126" s="218" t="s">
        <v>319</v>
      </c>
      <c r="D126" s="218" t="s">
        <v>202</v>
      </c>
      <c r="E126" s="219" t="s">
        <v>320</v>
      </c>
      <c r="F126" s="220" t="s">
        <v>321</v>
      </c>
      <c r="G126" s="221" t="s">
        <v>250</v>
      </c>
      <c r="H126" s="222">
        <v>2</v>
      </c>
      <c r="I126" s="223"/>
      <c r="J126" s="224">
        <f>ROUND(I126*H126,2)</f>
        <v>0</v>
      </c>
      <c r="K126" s="225"/>
      <c r="L126" s="226"/>
      <c r="M126" s="227" t="s">
        <v>20</v>
      </c>
      <c r="N126" s="228" t="s">
        <v>47</v>
      </c>
      <c r="O126" s="81"/>
      <c r="P126" s="214">
        <f>O126*H126</f>
        <v>0</v>
      </c>
      <c r="Q126" s="214">
        <v>0</v>
      </c>
      <c r="R126" s="214">
        <f>Q126*H126</f>
        <v>0</v>
      </c>
      <c r="S126" s="214">
        <v>0</v>
      </c>
      <c r="T126" s="215">
        <f>S126*H126</f>
        <v>0</v>
      </c>
      <c r="U126" s="35"/>
      <c r="V126" s="35"/>
      <c r="W126" s="35"/>
      <c r="X126" s="35"/>
      <c r="Y126" s="35"/>
      <c r="Z126" s="35"/>
      <c r="AA126" s="35"/>
      <c r="AB126" s="35"/>
      <c r="AC126" s="35"/>
      <c r="AD126" s="35"/>
      <c r="AE126" s="35"/>
      <c r="AR126" s="216" t="s">
        <v>201</v>
      </c>
      <c r="AT126" s="216" t="s">
        <v>202</v>
      </c>
      <c r="AU126" s="216" t="s">
        <v>22</v>
      </c>
      <c r="AY126" s="14" t="s">
        <v>172</v>
      </c>
      <c r="BE126" s="217">
        <f>IF(N126="základní",J126,0)</f>
        <v>0</v>
      </c>
      <c r="BF126" s="217">
        <f>IF(N126="snížená",J126,0)</f>
        <v>0</v>
      </c>
      <c r="BG126" s="217">
        <f>IF(N126="zákl. přenesená",J126,0)</f>
        <v>0</v>
      </c>
      <c r="BH126" s="217">
        <f>IF(N126="sníž. přenesená",J126,0)</f>
        <v>0</v>
      </c>
      <c r="BI126" s="217">
        <f>IF(N126="nulová",J126,0)</f>
        <v>0</v>
      </c>
      <c r="BJ126" s="14" t="s">
        <v>22</v>
      </c>
      <c r="BK126" s="217">
        <f>ROUND(I126*H126,2)</f>
        <v>0</v>
      </c>
      <c r="BL126" s="14" t="s">
        <v>180</v>
      </c>
      <c r="BM126" s="216" t="s">
        <v>322</v>
      </c>
    </row>
    <row r="127" s="2" customFormat="1" ht="78" customHeight="1">
      <c r="A127" s="35"/>
      <c r="B127" s="36"/>
      <c r="C127" s="204" t="s">
        <v>323</v>
      </c>
      <c r="D127" s="204" t="s">
        <v>173</v>
      </c>
      <c r="E127" s="205" t="s">
        <v>324</v>
      </c>
      <c r="F127" s="206" t="s">
        <v>325</v>
      </c>
      <c r="G127" s="207" t="s">
        <v>250</v>
      </c>
      <c r="H127" s="208">
        <v>66</v>
      </c>
      <c r="I127" s="209"/>
      <c r="J127" s="210">
        <f>ROUND(I127*H127,2)</f>
        <v>0</v>
      </c>
      <c r="K127" s="211"/>
      <c r="L127" s="41"/>
      <c r="M127" s="212" t="s">
        <v>20</v>
      </c>
      <c r="N127" s="213" t="s">
        <v>47</v>
      </c>
      <c r="O127" s="81"/>
      <c r="P127" s="214">
        <f>O127*H127</f>
        <v>0</v>
      </c>
      <c r="Q127" s="214">
        <v>0</v>
      </c>
      <c r="R127" s="214">
        <f>Q127*H127</f>
        <v>0</v>
      </c>
      <c r="S127" s="214">
        <v>0</v>
      </c>
      <c r="T127" s="215">
        <f>S127*H127</f>
        <v>0</v>
      </c>
      <c r="U127" s="35"/>
      <c r="V127" s="35"/>
      <c r="W127" s="35"/>
      <c r="X127" s="35"/>
      <c r="Y127" s="35"/>
      <c r="Z127" s="35"/>
      <c r="AA127" s="35"/>
      <c r="AB127" s="35"/>
      <c r="AC127" s="35"/>
      <c r="AD127" s="35"/>
      <c r="AE127" s="35"/>
      <c r="AR127" s="216" t="s">
        <v>180</v>
      </c>
      <c r="AT127" s="216" t="s">
        <v>173</v>
      </c>
      <c r="AU127" s="216" t="s">
        <v>22</v>
      </c>
      <c r="AY127" s="14" t="s">
        <v>172</v>
      </c>
      <c r="BE127" s="217">
        <f>IF(N127="základní",J127,0)</f>
        <v>0</v>
      </c>
      <c r="BF127" s="217">
        <f>IF(N127="snížená",J127,0)</f>
        <v>0</v>
      </c>
      <c r="BG127" s="217">
        <f>IF(N127="zákl. přenesená",J127,0)</f>
        <v>0</v>
      </c>
      <c r="BH127" s="217">
        <f>IF(N127="sníž. přenesená",J127,0)</f>
        <v>0</v>
      </c>
      <c r="BI127" s="217">
        <f>IF(N127="nulová",J127,0)</f>
        <v>0</v>
      </c>
      <c r="BJ127" s="14" t="s">
        <v>22</v>
      </c>
      <c r="BK127" s="217">
        <f>ROUND(I127*H127,2)</f>
        <v>0</v>
      </c>
      <c r="BL127" s="14" t="s">
        <v>180</v>
      </c>
      <c r="BM127" s="216" t="s">
        <v>326</v>
      </c>
    </row>
    <row r="128" s="2" customFormat="1" ht="21.75" customHeight="1">
      <c r="A128" s="35"/>
      <c r="B128" s="36"/>
      <c r="C128" s="218" t="s">
        <v>327</v>
      </c>
      <c r="D128" s="218" t="s">
        <v>202</v>
      </c>
      <c r="E128" s="219" t="s">
        <v>328</v>
      </c>
      <c r="F128" s="220" t="s">
        <v>329</v>
      </c>
      <c r="G128" s="221" t="s">
        <v>250</v>
      </c>
      <c r="H128" s="222">
        <v>18</v>
      </c>
      <c r="I128" s="223"/>
      <c r="J128" s="224">
        <f>ROUND(I128*H128,2)</f>
        <v>0</v>
      </c>
      <c r="K128" s="225"/>
      <c r="L128" s="226"/>
      <c r="M128" s="227" t="s">
        <v>20</v>
      </c>
      <c r="N128" s="228" t="s">
        <v>47</v>
      </c>
      <c r="O128" s="81"/>
      <c r="P128" s="214">
        <f>O128*H128</f>
        <v>0</v>
      </c>
      <c r="Q128" s="214">
        <v>0</v>
      </c>
      <c r="R128" s="214">
        <f>Q128*H128</f>
        <v>0</v>
      </c>
      <c r="S128" s="214">
        <v>0</v>
      </c>
      <c r="T128" s="215">
        <f>S128*H128</f>
        <v>0</v>
      </c>
      <c r="U128" s="35"/>
      <c r="V128" s="35"/>
      <c r="W128" s="35"/>
      <c r="X128" s="35"/>
      <c r="Y128" s="35"/>
      <c r="Z128" s="35"/>
      <c r="AA128" s="35"/>
      <c r="AB128" s="35"/>
      <c r="AC128" s="35"/>
      <c r="AD128" s="35"/>
      <c r="AE128" s="35"/>
      <c r="AR128" s="216" t="s">
        <v>201</v>
      </c>
      <c r="AT128" s="216" t="s">
        <v>202</v>
      </c>
      <c r="AU128" s="216" t="s">
        <v>22</v>
      </c>
      <c r="AY128" s="14" t="s">
        <v>172</v>
      </c>
      <c r="BE128" s="217">
        <f>IF(N128="základní",J128,0)</f>
        <v>0</v>
      </c>
      <c r="BF128" s="217">
        <f>IF(N128="snížená",J128,0)</f>
        <v>0</v>
      </c>
      <c r="BG128" s="217">
        <f>IF(N128="zákl. přenesená",J128,0)</f>
        <v>0</v>
      </c>
      <c r="BH128" s="217">
        <f>IF(N128="sníž. přenesená",J128,0)</f>
        <v>0</v>
      </c>
      <c r="BI128" s="217">
        <f>IF(N128="nulová",J128,0)</f>
        <v>0</v>
      </c>
      <c r="BJ128" s="14" t="s">
        <v>22</v>
      </c>
      <c r="BK128" s="217">
        <f>ROUND(I128*H128,2)</f>
        <v>0</v>
      </c>
      <c r="BL128" s="14" t="s">
        <v>180</v>
      </c>
      <c r="BM128" s="216" t="s">
        <v>330</v>
      </c>
    </row>
    <row r="129" s="2" customFormat="1" ht="16.5" customHeight="1">
      <c r="A129" s="35"/>
      <c r="B129" s="36"/>
      <c r="C129" s="204" t="s">
        <v>331</v>
      </c>
      <c r="D129" s="204" t="s">
        <v>173</v>
      </c>
      <c r="E129" s="205" t="s">
        <v>332</v>
      </c>
      <c r="F129" s="206" t="s">
        <v>333</v>
      </c>
      <c r="G129" s="207" t="s">
        <v>250</v>
      </c>
      <c r="H129" s="208">
        <v>18</v>
      </c>
      <c r="I129" s="209"/>
      <c r="J129" s="210">
        <f>ROUND(I129*H129,2)</f>
        <v>0</v>
      </c>
      <c r="K129" s="211"/>
      <c r="L129" s="41"/>
      <c r="M129" s="212" t="s">
        <v>20</v>
      </c>
      <c r="N129" s="213" t="s">
        <v>47</v>
      </c>
      <c r="O129" s="81"/>
      <c r="P129" s="214">
        <f>O129*H129</f>
        <v>0</v>
      </c>
      <c r="Q129" s="214">
        <v>0</v>
      </c>
      <c r="R129" s="214">
        <f>Q129*H129</f>
        <v>0</v>
      </c>
      <c r="S129" s="214">
        <v>0</v>
      </c>
      <c r="T129" s="215">
        <f>S129*H129</f>
        <v>0</v>
      </c>
      <c r="U129" s="35"/>
      <c r="V129" s="35"/>
      <c r="W129" s="35"/>
      <c r="X129" s="35"/>
      <c r="Y129" s="35"/>
      <c r="Z129" s="35"/>
      <c r="AA129" s="35"/>
      <c r="AB129" s="35"/>
      <c r="AC129" s="35"/>
      <c r="AD129" s="35"/>
      <c r="AE129" s="35"/>
      <c r="AR129" s="216" t="s">
        <v>180</v>
      </c>
      <c r="AT129" s="216" t="s">
        <v>173</v>
      </c>
      <c r="AU129" s="216" t="s">
        <v>22</v>
      </c>
      <c r="AY129" s="14" t="s">
        <v>172</v>
      </c>
      <c r="BE129" s="217">
        <f>IF(N129="základní",J129,0)</f>
        <v>0</v>
      </c>
      <c r="BF129" s="217">
        <f>IF(N129="snížená",J129,0)</f>
        <v>0</v>
      </c>
      <c r="BG129" s="217">
        <f>IF(N129="zákl. přenesená",J129,0)</f>
        <v>0</v>
      </c>
      <c r="BH129" s="217">
        <f>IF(N129="sníž. přenesená",J129,0)</f>
        <v>0</v>
      </c>
      <c r="BI129" s="217">
        <f>IF(N129="nulová",J129,0)</f>
        <v>0</v>
      </c>
      <c r="BJ129" s="14" t="s">
        <v>22</v>
      </c>
      <c r="BK129" s="217">
        <f>ROUND(I129*H129,2)</f>
        <v>0</v>
      </c>
      <c r="BL129" s="14" t="s">
        <v>180</v>
      </c>
      <c r="BM129" s="216" t="s">
        <v>334</v>
      </c>
    </row>
    <row r="130" s="2" customFormat="1" ht="55.5" customHeight="1">
      <c r="A130" s="35"/>
      <c r="B130" s="36"/>
      <c r="C130" s="204" t="s">
        <v>335</v>
      </c>
      <c r="D130" s="204" t="s">
        <v>173</v>
      </c>
      <c r="E130" s="205" t="s">
        <v>336</v>
      </c>
      <c r="F130" s="206" t="s">
        <v>337</v>
      </c>
      <c r="G130" s="207" t="s">
        <v>250</v>
      </c>
      <c r="H130" s="208">
        <v>18</v>
      </c>
      <c r="I130" s="209"/>
      <c r="J130" s="210">
        <f>ROUND(I130*H130,2)</f>
        <v>0</v>
      </c>
      <c r="K130" s="211"/>
      <c r="L130" s="41"/>
      <c r="M130" s="212" t="s">
        <v>20</v>
      </c>
      <c r="N130" s="213" t="s">
        <v>47</v>
      </c>
      <c r="O130" s="81"/>
      <c r="P130" s="214">
        <f>O130*H130</f>
        <v>0</v>
      </c>
      <c r="Q130" s="214">
        <v>0</v>
      </c>
      <c r="R130" s="214">
        <f>Q130*H130</f>
        <v>0</v>
      </c>
      <c r="S130" s="214">
        <v>0</v>
      </c>
      <c r="T130" s="215">
        <f>S130*H130</f>
        <v>0</v>
      </c>
      <c r="U130" s="35"/>
      <c r="V130" s="35"/>
      <c r="W130" s="35"/>
      <c r="X130" s="35"/>
      <c r="Y130" s="35"/>
      <c r="Z130" s="35"/>
      <c r="AA130" s="35"/>
      <c r="AB130" s="35"/>
      <c r="AC130" s="35"/>
      <c r="AD130" s="35"/>
      <c r="AE130" s="35"/>
      <c r="AR130" s="216" t="s">
        <v>206</v>
      </c>
      <c r="AT130" s="216" t="s">
        <v>173</v>
      </c>
      <c r="AU130" s="216" t="s">
        <v>22</v>
      </c>
      <c r="AY130" s="14" t="s">
        <v>172</v>
      </c>
      <c r="BE130" s="217">
        <f>IF(N130="základní",J130,0)</f>
        <v>0</v>
      </c>
      <c r="BF130" s="217">
        <f>IF(N130="snížená",J130,0)</f>
        <v>0</v>
      </c>
      <c r="BG130" s="217">
        <f>IF(N130="zákl. přenesená",J130,0)</f>
        <v>0</v>
      </c>
      <c r="BH130" s="217">
        <f>IF(N130="sníž. přenesená",J130,0)</f>
        <v>0</v>
      </c>
      <c r="BI130" s="217">
        <f>IF(N130="nulová",J130,0)</f>
        <v>0</v>
      </c>
      <c r="BJ130" s="14" t="s">
        <v>22</v>
      </c>
      <c r="BK130" s="217">
        <f>ROUND(I130*H130,2)</f>
        <v>0</v>
      </c>
      <c r="BL130" s="14" t="s">
        <v>206</v>
      </c>
      <c r="BM130" s="216" t="s">
        <v>338</v>
      </c>
    </row>
    <row r="131" s="2" customFormat="1" ht="44.25" customHeight="1">
      <c r="A131" s="35"/>
      <c r="B131" s="36"/>
      <c r="C131" s="218" t="s">
        <v>339</v>
      </c>
      <c r="D131" s="218" t="s">
        <v>202</v>
      </c>
      <c r="E131" s="219" t="s">
        <v>340</v>
      </c>
      <c r="F131" s="220" t="s">
        <v>341</v>
      </c>
      <c r="G131" s="221" t="s">
        <v>250</v>
      </c>
      <c r="H131" s="222">
        <v>15</v>
      </c>
      <c r="I131" s="223"/>
      <c r="J131" s="224">
        <f>ROUND(I131*H131,2)</f>
        <v>0</v>
      </c>
      <c r="K131" s="225"/>
      <c r="L131" s="226"/>
      <c r="M131" s="227" t="s">
        <v>20</v>
      </c>
      <c r="N131" s="228" t="s">
        <v>47</v>
      </c>
      <c r="O131" s="81"/>
      <c r="P131" s="214">
        <f>O131*H131</f>
        <v>0</v>
      </c>
      <c r="Q131" s="214">
        <v>0</v>
      </c>
      <c r="R131" s="214">
        <f>Q131*H131</f>
        <v>0</v>
      </c>
      <c r="S131" s="214">
        <v>0</v>
      </c>
      <c r="T131" s="215">
        <f>S131*H131</f>
        <v>0</v>
      </c>
      <c r="U131" s="35"/>
      <c r="V131" s="35"/>
      <c r="W131" s="35"/>
      <c r="X131" s="35"/>
      <c r="Y131" s="35"/>
      <c r="Z131" s="35"/>
      <c r="AA131" s="35"/>
      <c r="AB131" s="35"/>
      <c r="AC131" s="35"/>
      <c r="AD131" s="35"/>
      <c r="AE131" s="35"/>
      <c r="AR131" s="216" t="s">
        <v>226</v>
      </c>
      <c r="AT131" s="216" t="s">
        <v>202</v>
      </c>
      <c r="AU131" s="216" t="s">
        <v>22</v>
      </c>
      <c r="AY131" s="14" t="s">
        <v>172</v>
      </c>
      <c r="BE131" s="217">
        <f>IF(N131="základní",J131,0)</f>
        <v>0</v>
      </c>
      <c r="BF131" s="217">
        <f>IF(N131="snížená",J131,0)</f>
        <v>0</v>
      </c>
      <c r="BG131" s="217">
        <f>IF(N131="zákl. přenesená",J131,0)</f>
        <v>0</v>
      </c>
      <c r="BH131" s="217">
        <f>IF(N131="sníž. přenesená",J131,0)</f>
        <v>0</v>
      </c>
      <c r="BI131" s="217">
        <f>IF(N131="nulová",J131,0)</f>
        <v>0</v>
      </c>
      <c r="BJ131" s="14" t="s">
        <v>22</v>
      </c>
      <c r="BK131" s="217">
        <f>ROUND(I131*H131,2)</f>
        <v>0</v>
      </c>
      <c r="BL131" s="14" t="s">
        <v>226</v>
      </c>
      <c r="BM131" s="216" t="s">
        <v>342</v>
      </c>
    </row>
    <row r="132" s="2" customFormat="1" ht="55.5" customHeight="1">
      <c r="A132" s="35"/>
      <c r="B132" s="36"/>
      <c r="C132" s="204" t="s">
        <v>343</v>
      </c>
      <c r="D132" s="204" t="s">
        <v>173</v>
      </c>
      <c r="E132" s="205" t="s">
        <v>344</v>
      </c>
      <c r="F132" s="206" t="s">
        <v>345</v>
      </c>
      <c r="G132" s="207" t="s">
        <v>250</v>
      </c>
      <c r="H132" s="208">
        <v>15</v>
      </c>
      <c r="I132" s="209"/>
      <c r="J132" s="210">
        <f>ROUND(I132*H132,2)</f>
        <v>0</v>
      </c>
      <c r="K132" s="211"/>
      <c r="L132" s="41"/>
      <c r="M132" s="212" t="s">
        <v>20</v>
      </c>
      <c r="N132" s="213" t="s">
        <v>47</v>
      </c>
      <c r="O132" s="81"/>
      <c r="P132" s="214">
        <f>O132*H132</f>
        <v>0</v>
      </c>
      <c r="Q132" s="214">
        <v>0</v>
      </c>
      <c r="R132" s="214">
        <f>Q132*H132</f>
        <v>0</v>
      </c>
      <c r="S132" s="214">
        <v>0</v>
      </c>
      <c r="T132" s="215">
        <f>S132*H132</f>
        <v>0</v>
      </c>
      <c r="U132" s="35"/>
      <c r="V132" s="35"/>
      <c r="W132" s="35"/>
      <c r="X132" s="35"/>
      <c r="Y132" s="35"/>
      <c r="Z132" s="35"/>
      <c r="AA132" s="35"/>
      <c r="AB132" s="35"/>
      <c r="AC132" s="35"/>
      <c r="AD132" s="35"/>
      <c r="AE132" s="35"/>
      <c r="AR132" s="216" t="s">
        <v>180</v>
      </c>
      <c r="AT132" s="216" t="s">
        <v>173</v>
      </c>
      <c r="AU132" s="216" t="s">
        <v>22</v>
      </c>
      <c r="AY132" s="14" t="s">
        <v>172</v>
      </c>
      <c r="BE132" s="217">
        <f>IF(N132="základní",J132,0)</f>
        <v>0</v>
      </c>
      <c r="BF132" s="217">
        <f>IF(N132="snížená",J132,0)</f>
        <v>0</v>
      </c>
      <c r="BG132" s="217">
        <f>IF(N132="zákl. přenesená",J132,0)</f>
        <v>0</v>
      </c>
      <c r="BH132" s="217">
        <f>IF(N132="sníž. přenesená",J132,0)</f>
        <v>0</v>
      </c>
      <c r="BI132" s="217">
        <f>IF(N132="nulová",J132,0)</f>
        <v>0</v>
      </c>
      <c r="BJ132" s="14" t="s">
        <v>22</v>
      </c>
      <c r="BK132" s="217">
        <f>ROUND(I132*H132,2)</f>
        <v>0</v>
      </c>
      <c r="BL132" s="14" t="s">
        <v>180</v>
      </c>
      <c r="BM132" s="216" t="s">
        <v>346</v>
      </c>
    </row>
    <row r="133" s="2" customFormat="1" ht="21.75" customHeight="1">
      <c r="A133" s="35"/>
      <c r="B133" s="36"/>
      <c r="C133" s="218" t="s">
        <v>347</v>
      </c>
      <c r="D133" s="218" t="s">
        <v>202</v>
      </c>
      <c r="E133" s="219" t="s">
        <v>348</v>
      </c>
      <c r="F133" s="220" t="s">
        <v>349</v>
      </c>
      <c r="G133" s="221" t="s">
        <v>350</v>
      </c>
      <c r="H133" s="222">
        <v>62</v>
      </c>
      <c r="I133" s="223"/>
      <c r="J133" s="224">
        <f>ROUND(I133*H133,2)</f>
        <v>0</v>
      </c>
      <c r="K133" s="225"/>
      <c r="L133" s="226"/>
      <c r="M133" s="227" t="s">
        <v>20</v>
      </c>
      <c r="N133" s="228" t="s">
        <v>47</v>
      </c>
      <c r="O133" s="81"/>
      <c r="P133" s="214">
        <f>O133*H133</f>
        <v>0</v>
      </c>
      <c r="Q133" s="214">
        <v>0</v>
      </c>
      <c r="R133" s="214">
        <f>Q133*H133</f>
        <v>0</v>
      </c>
      <c r="S133" s="214">
        <v>0</v>
      </c>
      <c r="T133" s="215">
        <f>S133*H133</f>
        <v>0</v>
      </c>
      <c r="U133" s="35"/>
      <c r="V133" s="35"/>
      <c r="W133" s="35"/>
      <c r="X133" s="35"/>
      <c r="Y133" s="35"/>
      <c r="Z133" s="35"/>
      <c r="AA133" s="35"/>
      <c r="AB133" s="35"/>
      <c r="AC133" s="35"/>
      <c r="AD133" s="35"/>
      <c r="AE133" s="35"/>
      <c r="AR133" s="216" t="s">
        <v>201</v>
      </c>
      <c r="AT133" s="216" t="s">
        <v>202</v>
      </c>
      <c r="AU133" s="216" t="s">
        <v>22</v>
      </c>
      <c r="AY133" s="14" t="s">
        <v>172</v>
      </c>
      <c r="BE133" s="217">
        <f>IF(N133="základní",J133,0)</f>
        <v>0</v>
      </c>
      <c r="BF133" s="217">
        <f>IF(N133="snížená",J133,0)</f>
        <v>0</v>
      </c>
      <c r="BG133" s="217">
        <f>IF(N133="zákl. přenesená",J133,0)</f>
        <v>0</v>
      </c>
      <c r="BH133" s="217">
        <f>IF(N133="sníž. přenesená",J133,0)</f>
        <v>0</v>
      </c>
      <c r="BI133" s="217">
        <f>IF(N133="nulová",J133,0)</f>
        <v>0</v>
      </c>
      <c r="BJ133" s="14" t="s">
        <v>22</v>
      </c>
      <c r="BK133" s="217">
        <f>ROUND(I133*H133,2)</f>
        <v>0</v>
      </c>
      <c r="BL133" s="14" t="s">
        <v>180</v>
      </c>
      <c r="BM133" s="216" t="s">
        <v>351</v>
      </c>
    </row>
    <row r="134" s="2" customFormat="1" ht="33" customHeight="1">
      <c r="A134" s="35"/>
      <c r="B134" s="36"/>
      <c r="C134" s="204" t="s">
        <v>352</v>
      </c>
      <c r="D134" s="204" t="s">
        <v>173</v>
      </c>
      <c r="E134" s="205" t="s">
        <v>353</v>
      </c>
      <c r="F134" s="206" t="s">
        <v>354</v>
      </c>
      <c r="G134" s="207" t="s">
        <v>250</v>
      </c>
      <c r="H134" s="208">
        <v>42</v>
      </c>
      <c r="I134" s="209"/>
      <c r="J134" s="210">
        <f>ROUND(I134*H134,2)</f>
        <v>0</v>
      </c>
      <c r="K134" s="211"/>
      <c r="L134" s="41"/>
      <c r="M134" s="212" t="s">
        <v>20</v>
      </c>
      <c r="N134" s="213" t="s">
        <v>47</v>
      </c>
      <c r="O134" s="81"/>
      <c r="P134" s="214">
        <f>O134*H134</f>
        <v>0</v>
      </c>
      <c r="Q134" s="214">
        <v>0</v>
      </c>
      <c r="R134" s="214">
        <f>Q134*H134</f>
        <v>0</v>
      </c>
      <c r="S134" s="214">
        <v>0</v>
      </c>
      <c r="T134" s="215">
        <f>S134*H134</f>
        <v>0</v>
      </c>
      <c r="U134" s="35"/>
      <c r="V134" s="35"/>
      <c r="W134" s="35"/>
      <c r="X134" s="35"/>
      <c r="Y134" s="35"/>
      <c r="Z134" s="35"/>
      <c r="AA134" s="35"/>
      <c r="AB134" s="35"/>
      <c r="AC134" s="35"/>
      <c r="AD134" s="35"/>
      <c r="AE134" s="35"/>
      <c r="AR134" s="216" t="s">
        <v>180</v>
      </c>
      <c r="AT134" s="216" t="s">
        <v>173</v>
      </c>
      <c r="AU134" s="216" t="s">
        <v>22</v>
      </c>
      <c r="AY134" s="14" t="s">
        <v>172</v>
      </c>
      <c r="BE134" s="217">
        <f>IF(N134="základní",J134,0)</f>
        <v>0</v>
      </c>
      <c r="BF134" s="217">
        <f>IF(N134="snížená",J134,0)</f>
        <v>0</v>
      </c>
      <c r="BG134" s="217">
        <f>IF(N134="zákl. přenesená",J134,0)</f>
        <v>0</v>
      </c>
      <c r="BH134" s="217">
        <f>IF(N134="sníž. přenesená",J134,0)</f>
        <v>0</v>
      </c>
      <c r="BI134" s="217">
        <f>IF(N134="nulová",J134,0)</f>
        <v>0</v>
      </c>
      <c r="BJ134" s="14" t="s">
        <v>22</v>
      </c>
      <c r="BK134" s="217">
        <f>ROUND(I134*H134,2)</f>
        <v>0</v>
      </c>
      <c r="BL134" s="14" t="s">
        <v>180</v>
      </c>
      <c r="BM134" s="216" t="s">
        <v>355</v>
      </c>
    </row>
    <row r="135" s="2" customFormat="1" ht="21.75" customHeight="1">
      <c r="A135" s="35"/>
      <c r="B135" s="36"/>
      <c r="C135" s="218" t="s">
        <v>356</v>
      </c>
      <c r="D135" s="218" t="s">
        <v>202</v>
      </c>
      <c r="E135" s="219" t="s">
        <v>357</v>
      </c>
      <c r="F135" s="220" t="s">
        <v>358</v>
      </c>
      <c r="G135" s="221" t="s">
        <v>176</v>
      </c>
      <c r="H135" s="222">
        <v>150</v>
      </c>
      <c r="I135" s="223"/>
      <c r="J135" s="224">
        <f>ROUND(I135*H135,2)</f>
        <v>0</v>
      </c>
      <c r="K135" s="225"/>
      <c r="L135" s="226"/>
      <c r="M135" s="227" t="s">
        <v>20</v>
      </c>
      <c r="N135" s="228" t="s">
        <v>47</v>
      </c>
      <c r="O135" s="81"/>
      <c r="P135" s="214">
        <f>O135*H135</f>
        <v>0</v>
      </c>
      <c r="Q135" s="214">
        <v>0</v>
      </c>
      <c r="R135" s="214">
        <f>Q135*H135</f>
        <v>0</v>
      </c>
      <c r="S135" s="214">
        <v>0</v>
      </c>
      <c r="T135" s="215">
        <f>S135*H135</f>
        <v>0</v>
      </c>
      <c r="U135" s="35"/>
      <c r="V135" s="35"/>
      <c r="W135" s="35"/>
      <c r="X135" s="35"/>
      <c r="Y135" s="35"/>
      <c r="Z135" s="35"/>
      <c r="AA135" s="35"/>
      <c r="AB135" s="35"/>
      <c r="AC135" s="35"/>
      <c r="AD135" s="35"/>
      <c r="AE135" s="35"/>
      <c r="AR135" s="216" t="s">
        <v>226</v>
      </c>
      <c r="AT135" s="216" t="s">
        <v>202</v>
      </c>
      <c r="AU135" s="216" t="s">
        <v>22</v>
      </c>
      <c r="AY135" s="14" t="s">
        <v>172</v>
      </c>
      <c r="BE135" s="217">
        <f>IF(N135="základní",J135,0)</f>
        <v>0</v>
      </c>
      <c r="BF135" s="217">
        <f>IF(N135="snížená",J135,0)</f>
        <v>0</v>
      </c>
      <c r="BG135" s="217">
        <f>IF(N135="zákl. přenesená",J135,0)</f>
        <v>0</v>
      </c>
      <c r="BH135" s="217">
        <f>IF(N135="sníž. přenesená",J135,0)</f>
        <v>0</v>
      </c>
      <c r="BI135" s="217">
        <f>IF(N135="nulová",J135,0)</f>
        <v>0</v>
      </c>
      <c r="BJ135" s="14" t="s">
        <v>22</v>
      </c>
      <c r="BK135" s="217">
        <f>ROUND(I135*H135,2)</f>
        <v>0</v>
      </c>
      <c r="BL135" s="14" t="s">
        <v>226</v>
      </c>
      <c r="BM135" s="216" t="s">
        <v>359</v>
      </c>
    </row>
    <row r="136" s="2" customFormat="1" ht="21.75" customHeight="1">
      <c r="A136" s="35"/>
      <c r="B136" s="36"/>
      <c r="C136" s="218" t="s">
        <v>360</v>
      </c>
      <c r="D136" s="218" t="s">
        <v>202</v>
      </c>
      <c r="E136" s="219" t="s">
        <v>361</v>
      </c>
      <c r="F136" s="220" t="s">
        <v>362</v>
      </c>
      <c r="G136" s="221" t="s">
        <v>176</v>
      </c>
      <c r="H136" s="222">
        <v>168</v>
      </c>
      <c r="I136" s="223"/>
      <c r="J136" s="224">
        <f>ROUND(I136*H136,2)</f>
        <v>0</v>
      </c>
      <c r="K136" s="225"/>
      <c r="L136" s="226"/>
      <c r="M136" s="227" t="s">
        <v>20</v>
      </c>
      <c r="N136" s="228" t="s">
        <v>47</v>
      </c>
      <c r="O136" s="81"/>
      <c r="P136" s="214">
        <f>O136*H136</f>
        <v>0</v>
      </c>
      <c r="Q136" s="214">
        <v>0</v>
      </c>
      <c r="R136" s="214">
        <f>Q136*H136</f>
        <v>0</v>
      </c>
      <c r="S136" s="214">
        <v>0</v>
      </c>
      <c r="T136" s="215">
        <f>S136*H136</f>
        <v>0</v>
      </c>
      <c r="U136" s="35"/>
      <c r="V136" s="35"/>
      <c r="W136" s="35"/>
      <c r="X136" s="35"/>
      <c r="Y136" s="35"/>
      <c r="Z136" s="35"/>
      <c r="AA136" s="35"/>
      <c r="AB136" s="35"/>
      <c r="AC136" s="35"/>
      <c r="AD136" s="35"/>
      <c r="AE136" s="35"/>
      <c r="AR136" s="216" t="s">
        <v>226</v>
      </c>
      <c r="AT136" s="216" t="s">
        <v>202</v>
      </c>
      <c r="AU136" s="216" t="s">
        <v>22</v>
      </c>
      <c r="AY136" s="14" t="s">
        <v>172</v>
      </c>
      <c r="BE136" s="217">
        <f>IF(N136="základní",J136,0)</f>
        <v>0</v>
      </c>
      <c r="BF136" s="217">
        <f>IF(N136="snížená",J136,0)</f>
        <v>0</v>
      </c>
      <c r="BG136" s="217">
        <f>IF(N136="zákl. přenesená",J136,0)</f>
        <v>0</v>
      </c>
      <c r="BH136" s="217">
        <f>IF(N136="sníž. přenesená",J136,0)</f>
        <v>0</v>
      </c>
      <c r="BI136" s="217">
        <f>IF(N136="nulová",J136,0)</f>
        <v>0</v>
      </c>
      <c r="BJ136" s="14" t="s">
        <v>22</v>
      </c>
      <c r="BK136" s="217">
        <f>ROUND(I136*H136,2)</f>
        <v>0</v>
      </c>
      <c r="BL136" s="14" t="s">
        <v>226</v>
      </c>
      <c r="BM136" s="216" t="s">
        <v>363</v>
      </c>
    </row>
    <row r="137" s="2" customFormat="1" ht="55.5" customHeight="1">
      <c r="A137" s="35"/>
      <c r="B137" s="36"/>
      <c r="C137" s="218" t="s">
        <v>364</v>
      </c>
      <c r="D137" s="218" t="s">
        <v>202</v>
      </c>
      <c r="E137" s="219" t="s">
        <v>365</v>
      </c>
      <c r="F137" s="220" t="s">
        <v>366</v>
      </c>
      <c r="G137" s="221" t="s">
        <v>250</v>
      </c>
      <c r="H137" s="222">
        <v>8</v>
      </c>
      <c r="I137" s="223"/>
      <c r="J137" s="224">
        <f>ROUND(I137*H137,2)</f>
        <v>0</v>
      </c>
      <c r="K137" s="225"/>
      <c r="L137" s="226"/>
      <c r="M137" s="227" t="s">
        <v>20</v>
      </c>
      <c r="N137" s="228" t="s">
        <v>47</v>
      </c>
      <c r="O137" s="81"/>
      <c r="P137" s="214">
        <f>O137*H137</f>
        <v>0</v>
      </c>
      <c r="Q137" s="214">
        <v>0</v>
      </c>
      <c r="R137" s="214">
        <f>Q137*H137</f>
        <v>0</v>
      </c>
      <c r="S137" s="214">
        <v>0</v>
      </c>
      <c r="T137" s="215">
        <f>S137*H137</f>
        <v>0</v>
      </c>
      <c r="U137" s="35"/>
      <c r="V137" s="35"/>
      <c r="W137" s="35"/>
      <c r="X137" s="35"/>
      <c r="Y137" s="35"/>
      <c r="Z137" s="35"/>
      <c r="AA137" s="35"/>
      <c r="AB137" s="35"/>
      <c r="AC137" s="35"/>
      <c r="AD137" s="35"/>
      <c r="AE137" s="35"/>
      <c r="AR137" s="216" t="s">
        <v>226</v>
      </c>
      <c r="AT137" s="216" t="s">
        <v>202</v>
      </c>
      <c r="AU137" s="216" t="s">
        <v>22</v>
      </c>
      <c r="AY137" s="14" t="s">
        <v>172</v>
      </c>
      <c r="BE137" s="217">
        <f>IF(N137="základní",J137,0)</f>
        <v>0</v>
      </c>
      <c r="BF137" s="217">
        <f>IF(N137="snížená",J137,0)</f>
        <v>0</v>
      </c>
      <c r="BG137" s="217">
        <f>IF(N137="zákl. přenesená",J137,0)</f>
        <v>0</v>
      </c>
      <c r="BH137" s="217">
        <f>IF(N137="sníž. přenesená",J137,0)</f>
        <v>0</v>
      </c>
      <c r="BI137" s="217">
        <f>IF(N137="nulová",J137,0)</f>
        <v>0</v>
      </c>
      <c r="BJ137" s="14" t="s">
        <v>22</v>
      </c>
      <c r="BK137" s="217">
        <f>ROUND(I137*H137,2)</f>
        <v>0</v>
      </c>
      <c r="BL137" s="14" t="s">
        <v>226</v>
      </c>
      <c r="BM137" s="216" t="s">
        <v>367</v>
      </c>
    </row>
    <row r="138" s="2" customFormat="1" ht="33" customHeight="1">
      <c r="A138" s="35"/>
      <c r="B138" s="36"/>
      <c r="C138" s="204" t="s">
        <v>368</v>
      </c>
      <c r="D138" s="204" t="s">
        <v>173</v>
      </c>
      <c r="E138" s="205" t="s">
        <v>369</v>
      </c>
      <c r="F138" s="206" t="s">
        <v>370</v>
      </c>
      <c r="G138" s="207" t="s">
        <v>250</v>
      </c>
      <c r="H138" s="208">
        <v>12</v>
      </c>
      <c r="I138" s="209"/>
      <c r="J138" s="210">
        <f>ROUND(I138*H138,2)</f>
        <v>0</v>
      </c>
      <c r="K138" s="211"/>
      <c r="L138" s="41"/>
      <c r="M138" s="212" t="s">
        <v>20</v>
      </c>
      <c r="N138" s="213" t="s">
        <v>47</v>
      </c>
      <c r="O138" s="81"/>
      <c r="P138" s="214">
        <f>O138*H138</f>
        <v>0</v>
      </c>
      <c r="Q138" s="214">
        <v>0</v>
      </c>
      <c r="R138" s="214">
        <f>Q138*H138</f>
        <v>0</v>
      </c>
      <c r="S138" s="214">
        <v>0</v>
      </c>
      <c r="T138" s="215">
        <f>S138*H138</f>
        <v>0</v>
      </c>
      <c r="U138" s="35"/>
      <c r="V138" s="35"/>
      <c r="W138" s="35"/>
      <c r="X138" s="35"/>
      <c r="Y138" s="35"/>
      <c r="Z138" s="35"/>
      <c r="AA138" s="35"/>
      <c r="AB138" s="35"/>
      <c r="AC138" s="35"/>
      <c r="AD138" s="35"/>
      <c r="AE138" s="35"/>
      <c r="AR138" s="216" t="s">
        <v>180</v>
      </c>
      <c r="AT138" s="216" t="s">
        <v>173</v>
      </c>
      <c r="AU138" s="216" t="s">
        <v>22</v>
      </c>
      <c r="AY138" s="14" t="s">
        <v>172</v>
      </c>
      <c r="BE138" s="217">
        <f>IF(N138="základní",J138,0)</f>
        <v>0</v>
      </c>
      <c r="BF138" s="217">
        <f>IF(N138="snížená",J138,0)</f>
        <v>0</v>
      </c>
      <c r="BG138" s="217">
        <f>IF(N138="zákl. přenesená",J138,0)</f>
        <v>0</v>
      </c>
      <c r="BH138" s="217">
        <f>IF(N138="sníž. přenesená",J138,0)</f>
        <v>0</v>
      </c>
      <c r="BI138" s="217">
        <f>IF(N138="nulová",J138,0)</f>
        <v>0</v>
      </c>
      <c r="BJ138" s="14" t="s">
        <v>22</v>
      </c>
      <c r="BK138" s="217">
        <f>ROUND(I138*H138,2)</f>
        <v>0</v>
      </c>
      <c r="BL138" s="14" t="s">
        <v>180</v>
      </c>
      <c r="BM138" s="216" t="s">
        <v>371</v>
      </c>
    </row>
    <row r="139" s="2" customFormat="1" ht="66.75" customHeight="1">
      <c r="A139" s="35"/>
      <c r="B139" s="36"/>
      <c r="C139" s="204" t="s">
        <v>372</v>
      </c>
      <c r="D139" s="204" t="s">
        <v>173</v>
      </c>
      <c r="E139" s="205" t="s">
        <v>373</v>
      </c>
      <c r="F139" s="206" t="s">
        <v>374</v>
      </c>
      <c r="G139" s="207" t="s">
        <v>250</v>
      </c>
      <c r="H139" s="208">
        <v>12</v>
      </c>
      <c r="I139" s="209"/>
      <c r="J139" s="210">
        <f>ROUND(I139*H139,2)</f>
        <v>0</v>
      </c>
      <c r="K139" s="211"/>
      <c r="L139" s="41"/>
      <c r="M139" s="212" t="s">
        <v>20</v>
      </c>
      <c r="N139" s="213" t="s">
        <v>47</v>
      </c>
      <c r="O139" s="81"/>
      <c r="P139" s="214">
        <f>O139*H139</f>
        <v>0</v>
      </c>
      <c r="Q139" s="214">
        <v>0</v>
      </c>
      <c r="R139" s="214">
        <f>Q139*H139</f>
        <v>0</v>
      </c>
      <c r="S139" s="214">
        <v>0</v>
      </c>
      <c r="T139" s="215">
        <f>S139*H139</f>
        <v>0</v>
      </c>
      <c r="U139" s="35"/>
      <c r="V139" s="35"/>
      <c r="W139" s="35"/>
      <c r="X139" s="35"/>
      <c r="Y139" s="35"/>
      <c r="Z139" s="35"/>
      <c r="AA139" s="35"/>
      <c r="AB139" s="35"/>
      <c r="AC139" s="35"/>
      <c r="AD139" s="35"/>
      <c r="AE139" s="35"/>
      <c r="AR139" s="216" t="s">
        <v>180</v>
      </c>
      <c r="AT139" s="216" t="s">
        <v>173</v>
      </c>
      <c r="AU139" s="216" t="s">
        <v>22</v>
      </c>
      <c r="AY139" s="14" t="s">
        <v>172</v>
      </c>
      <c r="BE139" s="217">
        <f>IF(N139="základní",J139,0)</f>
        <v>0</v>
      </c>
      <c r="BF139" s="217">
        <f>IF(N139="snížená",J139,0)</f>
        <v>0</v>
      </c>
      <c r="BG139" s="217">
        <f>IF(N139="zákl. přenesená",J139,0)</f>
        <v>0</v>
      </c>
      <c r="BH139" s="217">
        <f>IF(N139="sníž. přenesená",J139,0)</f>
        <v>0</v>
      </c>
      <c r="BI139" s="217">
        <f>IF(N139="nulová",J139,0)</f>
        <v>0</v>
      </c>
      <c r="BJ139" s="14" t="s">
        <v>22</v>
      </c>
      <c r="BK139" s="217">
        <f>ROUND(I139*H139,2)</f>
        <v>0</v>
      </c>
      <c r="BL139" s="14" t="s">
        <v>180</v>
      </c>
      <c r="BM139" s="216" t="s">
        <v>375</v>
      </c>
    </row>
    <row r="140" s="2" customFormat="1" ht="33" customHeight="1">
      <c r="A140" s="35"/>
      <c r="B140" s="36"/>
      <c r="C140" s="204" t="s">
        <v>376</v>
      </c>
      <c r="D140" s="204" t="s">
        <v>173</v>
      </c>
      <c r="E140" s="205" t="s">
        <v>377</v>
      </c>
      <c r="F140" s="206" t="s">
        <v>378</v>
      </c>
      <c r="G140" s="207" t="s">
        <v>250</v>
      </c>
      <c r="H140" s="208">
        <v>3</v>
      </c>
      <c r="I140" s="209"/>
      <c r="J140" s="210">
        <f>ROUND(I140*H140,2)</f>
        <v>0</v>
      </c>
      <c r="K140" s="211"/>
      <c r="L140" s="41"/>
      <c r="M140" s="212" t="s">
        <v>20</v>
      </c>
      <c r="N140" s="213" t="s">
        <v>47</v>
      </c>
      <c r="O140" s="81"/>
      <c r="P140" s="214">
        <f>O140*H140</f>
        <v>0</v>
      </c>
      <c r="Q140" s="214">
        <v>0</v>
      </c>
      <c r="R140" s="214">
        <f>Q140*H140</f>
        <v>0</v>
      </c>
      <c r="S140" s="214">
        <v>0</v>
      </c>
      <c r="T140" s="215">
        <f>S140*H140</f>
        <v>0</v>
      </c>
      <c r="U140" s="35"/>
      <c r="V140" s="35"/>
      <c r="W140" s="35"/>
      <c r="X140" s="35"/>
      <c r="Y140" s="35"/>
      <c r="Z140" s="35"/>
      <c r="AA140" s="35"/>
      <c r="AB140" s="35"/>
      <c r="AC140" s="35"/>
      <c r="AD140" s="35"/>
      <c r="AE140" s="35"/>
      <c r="AR140" s="216" t="s">
        <v>180</v>
      </c>
      <c r="AT140" s="216" t="s">
        <v>173</v>
      </c>
      <c r="AU140" s="216" t="s">
        <v>22</v>
      </c>
      <c r="AY140" s="14" t="s">
        <v>172</v>
      </c>
      <c r="BE140" s="217">
        <f>IF(N140="základní",J140,0)</f>
        <v>0</v>
      </c>
      <c r="BF140" s="217">
        <f>IF(N140="snížená",J140,0)</f>
        <v>0</v>
      </c>
      <c r="BG140" s="217">
        <f>IF(N140="zákl. přenesená",J140,0)</f>
        <v>0</v>
      </c>
      <c r="BH140" s="217">
        <f>IF(N140="sníž. přenesená",J140,0)</f>
        <v>0</v>
      </c>
      <c r="BI140" s="217">
        <f>IF(N140="nulová",J140,0)</f>
        <v>0</v>
      </c>
      <c r="BJ140" s="14" t="s">
        <v>22</v>
      </c>
      <c r="BK140" s="217">
        <f>ROUND(I140*H140,2)</f>
        <v>0</v>
      </c>
      <c r="BL140" s="14" t="s">
        <v>180</v>
      </c>
      <c r="BM140" s="216" t="s">
        <v>379</v>
      </c>
    </row>
    <row r="141" s="2" customFormat="1" ht="44.25" customHeight="1">
      <c r="A141" s="35"/>
      <c r="B141" s="36"/>
      <c r="C141" s="204" t="s">
        <v>380</v>
      </c>
      <c r="D141" s="204" t="s">
        <v>173</v>
      </c>
      <c r="E141" s="205" t="s">
        <v>381</v>
      </c>
      <c r="F141" s="206" t="s">
        <v>382</v>
      </c>
      <c r="G141" s="207" t="s">
        <v>383</v>
      </c>
      <c r="H141" s="208">
        <v>64</v>
      </c>
      <c r="I141" s="209"/>
      <c r="J141" s="210">
        <f>ROUND(I141*H141,2)</f>
        <v>0</v>
      </c>
      <c r="K141" s="211"/>
      <c r="L141" s="41"/>
      <c r="M141" s="212" t="s">
        <v>20</v>
      </c>
      <c r="N141" s="213" t="s">
        <v>47</v>
      </c>
      <c r="O141" s="81"/>
      <c r="P141" s="214">
        <f>O141*H141</f>
        <v>0</v>
      </c>
      <c r="Q141" s="214">
        <v>0</v>
      </c>
      <c r="R141" s="214">
        <f>Q141*H141</f>
        <v>0</v>
      </c>
      <c r="S141" s="214">
        <v>0</v>
      </c>
      <c r="T141" s="215">
        <f>S141*H141</f>
        <v>0</v>
      </c>
      <c r="U141" s="35"/>
      <c r="V141" s="35"/>
      <c r="W141" s="35"/>
      <c r="X141" s="35"/>
      <c r="Y141" s="35"/>
      <c r="Z141" s="35"/>
      <c r="AA141" s="35"/>
      <c r="AB141" s="35"/>
      <c r="AC141" s="35"/>
      <c r="AD141" s="35"/>
      <c r="AE141" s="35"/>
      <c r="AR141" s="216" t="s">
        <v>180</v>
      </c>
      <c r="AT141" s="216" t="s">
        <v>173</v>
      </c>
      <c r="AU141" s="216" t="s">
        <v>22</v>
      </c>
      <c r="AY141" s="14" t="s">
        <v>172</v>
      </c>
      <c r="BE141" s="217">
        <f>IF(N141="základní",J141,0)</f>
        <v>0</v>
      </c>
      <c r="BF141" s="217">
        <f>IF(N141="snížená",J141,0)</f>
        <v>0</v>
      </c>
      <c r="BG141" s="217">
        <f>IF(N141="zákl. přenesená",J141,0)</f>
        <v>0</v>
      </c>
      <c r="BH141" s="217">
        <f>IF(N141="sníž. přenesená",J141,0)</f>
        <v>0</v>
      </c>
      <c r="BI141" s="217">
        <f>IF(N141="nulová",J141,0)</f>
        <v>0</v>
      </c>
      <c r="BJ141" s="14" t="s">
        <v>22</v>
      </c>
      <c r="BK141" s="217">
        <f>ROUND(I141*H141,2)</f>
        <v>0</v>
      </c>
      <c r="BL141" s="14" t="s">
        <v>180</v>
      </c>
      <c r="BM141" s="216" t="s">
        <v>384</v>
      </c>
    </row>
    <row r="142" s="2" customFormat="1" ht="16.5" customHeight="1">
      <c r="A142" s="35"/>
      <c r="B142" s="36"/>
      <c r="C142" s="204" t="s">
        <v>385</v>
      </c>
      <c r="D142" s="204" t="s">
        <v>173</v>
      </c>
      <c r="E142" s="205" t="s">
        <v>386</v>
      </c>
      <c r="F142" s="206" t="s">
        <v>387</v>
      </c>
      <c r="G142" s="207" t="s">
        <v>388</v>
      </c>
      <c r="H142" s="208">
        <v>360</v>
      </c>
      <c r="I142" s="209"/>
      <c r="J142" s="210">
        <f>ROUND(I142*H142,2)</f>
        <v>0</v>
      </c>
      <c r="K142" s="211"/>
      <c r="L142" s="41"/>
      <c r="M142" s="229" t="s">
        <v>20</v>
      </c>
      <c r="N142" s="230" t="s">
        <v>47</v>
      </c>
      <c r="O142" s="231"/>
      <c r="P142" s="232">
        <f>O142*H142</f>
        <v>0</v>
      </c>
      <c r="Q142" s="232">
        <v>0</v>
      </c>
      <c r="R142" s="232">
        <f>Q142*H142</f>
        <v>0</v>
      </c>
      <c r="S142" s="232">
        <v>0</v>
      </c>
      <c r="T142" s="233">
        <f>S142*H142</f>
        <v>0</v>
      </c>
      <c r="U142" s="35"/>
      <c r="V142" s="35"/>
      <c r="W142" s="35"/>
      <c r="X142" s="35"/>
      <c r="Y142" s="35"/>
      <c r="Z142" s="35"/>
      <c r="AA142" s="35"/>
      <c r="AB142" s="35"/>
      <c r="AC142" s="35"/>
      <c r="AD142" s="35"/>
      <c r="AE142" s="35"/>
      <c r="AR142" s="216" t="s">
        <v>180</v>
      </c>
      <c r="AT142" s="216" t="s">
        <v>173</v>
      </c>
      <c r="AU142" s="216" t="s">
        <v>22</v>
      </c>
      <c r="AY142" s="14" t="s">
        <v>172</v>
      </c>
      <c r="BE142" s="217">
        <f>IF(N142="základní",J142,0)</f>
        <v>0</v>
      </c>
      <c r="BF142" s="217">
        <f>IF(N142="snížená",J142,0)</f>
        <v>0</v>
      </c>
      <c r="BG142" s="217">
        <f>IF(N142="zákl. přenesená",J142,0)</f>
        <v>0</v>
      </c>
      <c r="BH142" s="217">
        <f>IF(N142="sníž. přenesená",J142,0)</f>
        <v>0</v>
      </c>
      <c r="BI142" s="217">
        <f>IF(N142="nulová",J142,0)</f>
        <v>0</v>
      </c>
      <c r="BJ142" s="14" t="s">
        <v>22</v>
      </c>
      <c r="BK142" s="217">
        <f>ROUND(I142*H142,2)</f>
        <v>0</v>
      </c>
      <c r="BL142" s="14" t="s">
        <v>180</v>
      </c>
      <c r="BM142" s="216" t="s">
        <v>389</v>
      </c>
    </row>
    <row r="143" s="2" customFormat="1" ht="6.96" customHeight="1">
      <c r="A143" s="35"/>
      <c r="B143" s="56"/>
      <c r="C143" s="57"/>
      <c r="D143" s="57"/>
      <c r="E143" s="57"/>
      <c r="F143" s="57"/>
      <c r="G143" s="57"/>
      <c r="H143" s="57"/>
      <c r="I143" s="57"/>
      <c r="J143" s="57"/>
      <c r="K143" s="57"/>
      <c r="L143" s="41"/>
      <c r="M143" s="35"/>
      <c r="O143" s="35"/>
      <c r="P143" s="35"/>
      <c r="Q143" s="35"/>
      <c r="R143" s="35"/>
      <c r="S143" s="35"/>
      <c r="T143" s="35"/>
      <c r="U143" s="35"/>
      <c r="V143" s="35"/>
      <c r="W143" s="35"/>
      <c r="X143" s="35"/>
      <c r="Y143" s="35"/>
      <c r="Z143" s="35"/>
      <c r="AA143" s="35"/>
      <c r="AB143" s="35"/>
      <c r="AC143" s="35"/>
      <c r="AD143" s="35"/>
      <c r="AE143" s="35"/>
    </row>
  </sheetData>
  <sheetProtection sheet="1" autoFilter="0" formatColumns="0" formatRows="0" objects="1" scenarios="1" spinCount="100000" saltValue="2vz0cvy4Opl8FhunyDg9IWVhdpVVkqW3w06maydGBItr9t77TWS3tfubKv3IoLfUHY85xhHOlI516Io5Vj0qyQ==" hashValue="8ibDl1YP6bfYWNact++3Wl0wOQT1CmykiVQRLMtlOej4NuaSSmJT+Pzx6+MzBclsEUYATliiSNeTplbxkDdpcQ==" algorithmName="SHA-512" password="CC35"/>
  <autoFilter ref="C86:K142"/>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92</v>
      </c>
    </row>
    <row r="3" hidden="1" s="1" customFormat="1" ht="6.96" customHeight="1">
      <c r="B3" s="136"/>
      <c r="C3" s="137"/>
      <c r="D3" s="137"/>
      <c r="E3" s="137"/>
      <c r="F3" s="137"/>
      <c r="G3" s="137"/>
      <c r="H3" s="137"/>
      <c r="I3" s="137"/>
      <c r="J3" s="137"/>
      <c r="K3" s="137"/>
      <c r="L3" s="17"/>
      <c r="AT3" s="14" t="s">
        <v>84</v>
      </c>
    </row>
    <row r="4" hidden="1" s="1" customFormat="1" ht="24.96" customHeight="1">
      <c r="B4" s="17"/>
      <c r="D4" s="138" t="s">
        <v>147</v>
      </c>
      <c r="L4" s="17"/>
      <c r="M4" s="139" t="s">
        <v>10</v>
      </c>
      <c r="AT4" s="14" t="s">
        <v>4</v>
      </c>
    </row>
    <row r="5" hidden="1" s="1" customFormat="1" ht="6.96" customHeight="1">
      <c r="B5" s="17"/>
      <c r="L5" s="17"/>
    </row>
    <row r="6" hidden="1" s="1" customFormat="1" ht="12" customHeight="1">
      <c r="B6" s="17"/>
      <c r="D6" s="140" t="s">
        <v>17</v>
      </c>
      <c r="L6" s="17"/>
    </row>
    <row r="7" hidden="1" s="1" customFormat="1" ht="16.5" customHeight="1">
      <c r="B7" s="17"/>
      <c r="E7" s="141" t="str">
        <f>'Rekapitulace stavby'!K6</f>
        <v>Oprava SZZ žst. Liteň na trati Zadní Třebáň - Lochovice</v>
      </c>
      <c r="F7" s="140"/>
      <c r="G7" s="140"/>
      <c r="H7" s="140"/>
      <c r="L7" s="17"/>
    </row>
    <row r="8" hidden="1" s="1" customFormat="1" ht="12" customHeight="1">
      <c r="B8" s="17"/>
      <c r="D8" s="140" t="s">
        <v>148</v>
      </c>
      <c r="L8" s="17"/>
    </row>
    <row r="9" hidden="1" s="2" customFormat="1" ht="16.5" customHeight="1">
      <c r="A9" s="35"/>
      <c r="B9" s="41"/>
      <c r="C9" s="35"/>
      <c r="D9" s="35"/>
      <c r="E9" s="141" t="s">
        <v>149</v>
      </c>
      <c r="F9" s="35"/>
      <c r="G9" s="35"/>
      <c r="H9" s="35"/>
      <c r="I9" s="35"/>
      <c r="J9" s="35"/>
      <c r="K9" s="35"/>
      <c r="L9" s="142"/>
      <c r="S9" s="35"/>
      <c r="T9" s="35"/>
      <c r="U9" s="35"/>
      <c r="V9" s="35"/>
      <c r="W9" s="35"/>
      <c r="X9" s="35"/>
      <c r="Y9" s="35"/>
      <c r="Z9" s="35"/>
      <c r="AA9" s="35"/>
      <c r="AB9" s="35"/>
      <c r="AC9" s="35"/>
      <c r="AD9" s="35"/>
      <c r="AE9" s="35"/>
    </row>
    <row r="10" hidden="1" s="2" customFormat="1" ht="12" customHeight="1">
      <c r="A10" s="35"/>
      <c r="B10" s="41"/>
      <c r="C10" s="35"/>
      <c r="D10" s="140" t="s">
        <v>150</v>
      </c>
      <c r="E10" s="35"/>
      <c r="F10" s="35"/>
      <c r="G10" s="35"/>
      <c r="H10" s="35"/>
      <c r="I10" s="35"/>
      <c r="J10" s="35"/>
      <c r="K10" s="35"/>
      <c r="L10" s="142"/>
      <c r="S10" s="35"/>
      <c r="T10" s="35"/>
      <c r="U10" s="35"/>
      <c r="V10" s="35"/>
      <c r="W10" s="35"/>
      <c r="X10" s="35"/>
      <c r="Y10" s="35"/>
      <c r="Z10" s="35"/>
      <c r="AA10" s="35"/>
      <c r="AB10" s="35"/>
      <c r="AC10" s="35"/>
      <c r="AD10" s="35"/>
      <c r="AE10" s="35"/>
    </row>
    <row r="11" hidden="1" s="2" customFormat="1" ht="16.5" customHeight="1">
      <c r="A11" s="35"/>
      <c r="B11" s="41"/>
      <c r="C11" s="35"/>
      <c r="D11" s="35"/>
      <c r="E11" s="143" t="s">
        <v>390</v>
      </c>
      <c r="F11" s="35"/>
      <c r="G11" s="35"/>
      <c r="H11" s="35"/>
      <c r="I11" s="35"/>
      <c r="J11" s="35"/>
      <c r="K11" s="35"/>
      <c r="L11" s="142"/>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142"/>
      <c r="S12" s="35"/>
      <c r="T12" s="35"/>
      <c r="U12" s="35"/>
      <c r="V12" s="35"/>
      <c r="W12" s="35"/>
      <c r="X12" s="35"/>
      <c r="Y12" s="35"/>
      <c r="Z12" s="35"/>
      <c r="AA12" s="35"/>
      <c r="AB12" s="35"/>
      <c r="AC12" s="35"/>
      <c r="AD12" s="35"/>
      <c r="AE12" s="35"/>
    </row>
    <row r="13" hidden="1" s="2" customFormat="1" ht="12" customHeight="1">
      <c r="A13" s="35"/>
      <c r="B13" s="41"/>
      <c r="C13" s="35"/>
      <c r="D13" s="140" t="s">
        <v>19</v>
      </c>
      <c r="E13" s="35"/>
      <c r="F13" s="130" t="s">
        <v>20</v>
      </c>
      <c r="G13" s="35"/>
      <c r="H13" s="35"/>
      <c r="I13" s="140" t="s">
        <v>21</v>
      </c>
      <c r="J13" s="130" t="s">
        <v>20</v>
      </c>
      <c r="K13" s="35"/>
      <c r="L13" s="142"/>
      <c r="S13" s="35"/>
      <c r="T13" s="35"/>
      <c r="U13" s="35"/>
      <c r="V13" s="35"/>
      <c r="W13" s="35"/>
      <c r="X13" s="35"/>
      <c r="Y13" s="35"/>
      <c r="Z13" s="35"/>
      <c r="AA13" s="35"/>
      <c r="AB13" s="35"/>
      <c r="AC13" s="35"/>
      <c r="AD13" s="35"/>
      <c r="AE13" s="35"/>
    </row>
    <row r="14" hidden="1" s="2" customFormat="1" ht="12" customHeight="1">
      <c r="A14" s="35"/>
      <c r="B14" s="41"/>
      <c r="C14" s="35"/>
      <c r="D14" s="140" t="s">
        <v>23</v>
      </c>
      <c r="E14" s="35"/>
      <c r="F14" s="130" t="s">
        <v>24</v>
      </c>
      <c r="G14" s="35"/>
      <c r="H14" s="35"/>
      <c r="I14" s="140" t="s">
        <v>25</v>
      </c>
      <c r="J14" s="144" t="str">
        <f>'Rekapitulace stavby'!AN8</f>
        <v>28. 5. 2021</v>
      </c>
      <c r="K14" s="35"/>
      <c r="L14" s="142"/>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142"/>
      <c r="S15" s="35"/>
      <c r="T15" s="35"/>
      <c r="U15" s="35"/>
      <c r="V15" s="35"/>
      <c r="W15" s="35"/>
      <c r="X15" s="35"/>
      <c r="Y15" s="35"/>
      <c r="Z15" s="35"/>
      <c r="AA15" s="35"/>
      <c r="AB15" s="35"/>
      <c r="AC15" s="35"/>
      <c r="AD15" s="35"/>
      <c r="AE15" s="35"/>
    </row>
    <row r="16" hidden="1" s="2" customFormat="1" ht="12" customHeight="1">
      <c r="A16" s="35"/>
      <c r="B16" s="41"/>
      <c r="C16" s="35"/>
      <c r="D16" s="140" t="s">
        <v>29</v>
      </c>
      <c r="E16" s="35"/>
      <c r="F16" s="35"/>
      <c r="G16" s="35"/>
      <c r="H16" s="35"/>
      <c r="I16" s="140" t="s">
        <v>30</v>
      </c>
      <c r="J16" s="130" t="s">
        <v>20</v>
      </c>
      <c r="K16" s="35"/>
      <c r="L16" s="142"/>
      <c r="S16" s="35"/>
      <c r="T16" s="35"/>
      <c r="U16" s="35"/>
      <c r="V16" s="35"/>
      <c r="W16" s="35"/>
      <c r="X16" s="35"/>
      <c r="Y16" s="35"/>
      <c r="Z16" s="35"/>
      <c r="AA16" s="35"/>
      <c r="AB16" s="35"/>
      <c r="AC16" s="35"/>
      <c r="AD16" s="35"/>
      <c r="AE16" s="35"/>
    </row>
    <row r="17" hidden="1" s="2" customFormat="1" ht="18" customHeight="1">
      <c r="A17" s="35"/>
      <c r="B17" s="41"/>
      <c r="C17" s="35"/>
      <c r="D17" s="35"/>
      <c r="E17" s="130" t="s">
        <v>31</v>
      </c>
      <c r="F17" s="35"/>
      <c r="G17" s="35"/>
      <c r="H17" s="35"/>
      <c r="I17" s="140" t="s">
        <v>32</v>
      </c>
      <c r="J17" s="130" t="s">
        <v>20</v>
      </c>
      <c r="K17" s="35"/>
      <c r="L17" s="142"/>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142"/>
      <c r="S18" s="35"/>
      <c r="T18" s="35"/>
      <c r="U18" s="35"/>
      <c r="V18" s="35"/>
      <c r="W18" s="35"/>
      <c r="X18" s="35"/>
      <c r="Y18" s="35"/>
      <c r="Z18" s="35"/>
      <c r="AA18" s="35"/>
      <c r="AB18" s="35"/>
      <c r="AC18" s="35"/>
      <c r="AD18" s="35"/>
      <c r="AE18" s="35"/>
    </row>
    <row r="19" hidden="1" s="2" customFormat="1" ht="12" customHeight="1">
      <c r="A19" s="35"/>
      <c r="B19" s="41"/>
      <c r="C19" s="35"/>
      <c r="D19" s="140" t="s">
        <v>33</v>
      </c>
      <c r="E19" s="35"/>
      <c r="F19" s="35"/>
      <c r="G19" s="35"/>
      <c r="H19" s="35"/>
      <c r="I19" s="140" t="s">
        <v>30</v>
      </c>
      <c r="J19" s="30" t="str">
        <f>'Rekapitulace stavby'!AN13</f>
        <v>Vyplň údaj</v>
      </c>
      <c r="K19" s="35"/>
      <c r="L19" s="142"/>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0" t="s">
        <v>32</v>
      </c>
      <c r="J20" s="30" t="str">
        <f>'Rekapitulace stavby'!AN14</f>
        <v>Vyplň údaj</v>
      </c>
      <c r="K20" s="35"/>
      <c r="L20" s="142"/>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142"/>
      <c r="S21" s="35"/>
      <c r="T21" s="35"/>
      <c r="U21" s="35"/>
      <c r="V21" s="35"/>
      <c r="W21" s="35"/>
      <c r="X21" s="35"/>
      <c r="Y21" s="35"/>
      <c r="Z21" s="35"/>
      <c r="AA21" s="35"/>
      <c r="AB21" s="35"/>
      <c r="AC21" s="35"/>
      <c r="AD21" s="35"/>
      <c r="AE21" s="35"/>
    </row>
    <row r="22" hidden="1" s="2" customFormat="1" ht="12" customHeight="1">
      <c r="A22" s="35"/>
      <c r="B22" s="41"/>
      <c r="C22" s="35"/>
      <c r="D22" s="140" t="s">
        <v>35</v>
      </c>
      <c r="E22" s="35"/>
      <c r="F22" s="35"/>
      <c r="G22" s="35"/>
      <c r="H22" s="35"/>
      <c r="I22" s="140" t="s">
        <v>30</v>
      </c>
      <c r="J22" s="130" t="s">
        <v>20</v>
      </c>
      <c r="K22" s="35"/>
      <c r="L22" s="142"/>
      <c r="S22" s="35"/>
      <c r="T22" s="35"/>
      <c r="U22" s="35"/>
      <c r="V22" s="35"/>
      <c r="W22" s="35"/>
      <c r="X22" s="35"/>
      <c r="Y22" s="35"/>
      <c r="Z22" s="35"/>
      <c r="AA22" s="35"/>
      <c r="AB22" s="35"/>
      <c r="AC22" s="35"/>
      <c r="AD22" s="35"/>
      <c r="AE22" s="35"/>
    </row>
    <row r="23" hidden="1" s="2" customFormat="1" ht="18" customHeight="1">
      <c r="A23" s="35"/>
      <c r="B23" s="41"/>
      <c r="C23" s="35"/>
      <c r="D23" s="35"/>
      <c r="E23" s="130" t="s">
        <v>36</v>
      </c>
      <c r="F23" s="35"/>
      <c r="G23" s="35"/>
      <c r="H23" s="35"/>
      <c r="I23" s="140" t="s">
        <v>32</v>
      </c>
      <c r="J23" s="130" t="s">
        <v>20</v>
      </c>
      <c r="K23" s="35"/>
      <c r="L23" s="142"/>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142"/>
      <c r="S24" s="35"/>
      <c r="T24" s="35"/>
      <c r="U24" s="35"/>
      <c r="V24" s="35"/>
      <c r="W24" s="35"/>
      <c r="X24" s="35"/>
      <c r="Y24" s="35"/>
      <c r="Z24" s="35"/>
      <c r="AA24" s="35"/>
      <c r="AB24" s="35"/>
      <c r="AC24" s="35"/>
      <c r="AD24" s="35"/>
      <c r="AE24" s="35"/>
    </row>
    <row r="25" hidden="1" s="2" customFormat="1" ht="12" customHeight="1">
      <c r="A25" s="35"/>
      <c r="B25" s="41"/>
      <c r="C25" s="35"/>
      <c r="D25" s="140" t="s">
        <v>38</v>
      </c>
      <c r="E25" s="35"/>
      <c r="F25" s="35"/>
      <c r="G25" s="35"/>
      <c r="H25" s="35"/>
      <c r="I25" s="140" t="s">
        <v>30</v>
      </c>
      <c r="J25" s="130" t="s">
        <v>20</v>
      </c>
      <c r="K25" s="35"/>
      <c r="L25" s="142"/>
      <c r="S25" s="35"/>
      <c r="T25" s="35"/>
      <c r="U25" s="35"/>
      <c r="V25" s="35"/>
      <c r="W25" s="35"/>
      <c r="X25" s="35"/>
      <c r="Y25" s="35"/>
      <c r="Z25" s="35"/>
      <c r="AA25" s="35"/>
      <c r="AB25" s="35"/>
      <c r="AC25" s="35"/>
      <c r="AD25" s="35"/>
      <c r="AE25" s="35"/>
    </row>
    <row r="26" hidden="1" s="2" customFormat="1" ht="18" customHeight="1">
      <c r="A26" s="35"/>
      <c r="B26" s="41"/>
      <c r="C26" s="35"/>
      <c r="D26" s="35"/>
      <c r="E26" s="130" t="s">
        <v>39</v>
      </c>
      <c r="F26" s="35"/>
      <c r="G26" s="35"/>
      <c r="H26" s="35"/>
      <c r="I26" s="140" t="s">
        <v>32</v>
      </c>
      <c r="J26" s="130" t="s">
        <v>20</v>
      </c>
      <c r="K26" s="35"/>
      <c r="L26" s="142"/>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142"/>
      <c r="S27" s="35"/>
      <c r="T27" s="35"/>
      <c r="U27" s="35"/>
      <c r="V27" s="35"/>
      <c r="W27" s="35"/>
      <c r="X27" s="35"/>
      <c r="Y27" s="35"/>
      <c r="Z27" s="35"/>
      <c r="AA27" s="35"/>
      <c r="AB27" s="35"/>
      <c r="AC27" s="35"/>
      <c r="AD27" s="35"/>
      <c r="AE27" s="35"/>
    </row>
    <row r="28" hidden="1" s="2" customFormat="1" ht="12" customHeight="1">
      <c r="A28" s="35"/>
      <c r="B28" s="41"/>
      <c r="C28" s="35"/>
      <c r="D28" s="140" t="s">
        <v>40</v>
      </c>
      <c r="E28" s="35"/>
      <c r="F28" s="35"/>
      <c r="G28" s="35"/>
      <c r="H28" s="35"/>
      <c r="I28" s="35"/>
      <c r="J28" s="35"/>
      <c r="K28" s="35"/>
      <c r="L28" s="142"/>
      <c r="S28" s="35"/>
      <c r="T28" s="35"/>
      <c r="U28" s="35"/>
      <c r="V28" s="35"/>
      <c r="W28" s="35"/>
      <c r="X28" s="35"/>
      <c r="Y28" s="35"/>
      <c r="Z28" s="35"/>
      <c r="AA28" s="35"/>
      <c r="AB28" s="35"/>
      <c r="AC28" s="35"/>
      <c r="AD28" s="35"/>
      <c r="AE28" s="35"/>
    </row>
    <row r="29" hidden="1" s="8" customFormat="1" ht="83.25" customHeight="1">
      <c r="A29" s="145"/>
      <c r="B29" s="146"/>
      <c r="C29" s="145"/>
      <c r="D29" s="145"/>
      <c r="E29" s="147" t="s">
        <v>41</v>
      </c>
      <c r="F29" s="147"/>
      <c r="G29" s="147"/>
      <c r="H29" s="147"/>
      <c r="I29" s="145"/>
      <c r="J29" s="145"/>
      <c r="K29" s="145"/>
      <c r="L29" s="148"/>
      <c r="S29" s="145"/>
      <c r="T29" s="145"/>
      <c r="U29" s="145"/>
      <c r="V29" s="145"/>
      <c r="W29" s="145"/>
      <c r="X29" s="145"/>
      <c r="Y29" s="145"/>
      <c r="Z29" s="145"/>
      <c r="AA29" s="145"/>
      <c r="AB29" s="145"/>
      <c r="AC29" s="145"/>
      <c r="AD29" s="145"/>
      <c r="AE29" s="145"/>
    </row>
    <row r="30" hidden="1" s="2" customFormat="1" ht="6.96" customHeight="1">
      <c r="A30" s="35"/>
      <c r="B30" s="41"/>
      <c r="C30" s="35"/>
      <c r="D30" s="35"/>
      <c r="E30" s="35"/>
      <c r="F30" s="35"/>
      <c r="G30" s="35"/>
      <c r="H30" s="35"/>
      <c r="I30" s="35"/>
      <c r="J30" s="35"/>
      <c r="K30" s="35"/>
      <c r="L30" s="142"/>
      <c r="S30" s="35"/>
      <c r="T30" s="35"/>
      <c r="U30" s="35"/>
      <c r="V30" s="35"/>
      <c r="W30" s="35"/>
      <c r="X30" s="35"/>
      <c r="Y30" s="35"/>
      <c r="Z30" s="35"/>
      <c r="AA30" s="35"/>
      <c r="AB30" s="35"/>
      <c r="AC30" s="35"/>
      <c r="AD30" s="35"/>
      <c r="AE30" s="35"/>
    </row>
    <row r="31" hidden="1" s="2" customFormat="1" ht="6.96" customHeight="1">
      <c r="A31" s="35"/>
      <c r="B31" s="41"/>
      <c r="C31" s="35"/>
      <c r="D31" s="149"/>
      <c r="E31" s="149"/>
      <c r="F31" s="149"/>
      <c r="G31" s="149"/>
      <c r="H31" s="149"/>
      <c r="I31" s="149"/>
      <c r="J31" s="149"/>
      <c r="K31" s="149"/>
      <c r="L31" s="142"/>
      <c r="S31" s="35"/>
      <c r="T31" s="35"/>
      <c r="U31" s="35"/>
      <c r="V31" s="35"/>
      <c r="W31" s="35"/>
      <c r="X31" s="35"/>
      <c r="Y31" s="35"/>
      <c r="Z31" s="35"/>
      <c r="AA31" s="35"/>
      <c r="AB31" s="35"/>
      <c r="AC31" s="35"/>
      <c r="AD31" s="35"/>
      <c r="AE31" s="35"/>
    </row>
    <row r="32" hidden="1" s="2" customFormat="1" ht="25.44" customHeight="1">
      <c r="A32" s="35"/>
      <c r="B32" s="41"/>
      <c r="C32" s="35"/>
      <c r="D32" s="150" t="s">
        <v>42</v>
      </c>
      <c r="E32" s="35"/>
      <c r="F32" s="35"/>
      <c r="G32" s="35"/>
      <c r="H32" s="35"/>
      <c r="I32" s="35"/>
      <c r="J32" s="151">
        <f>ROUND(J86, 2)</f>
        <v>0</v>
      </c>
      <c r="K32" s="35"/>
      <c r="L32" s="142"/>
      <c r="S32" s="35"/>
      <c r="T32" s="35"/>
      <c r="U32" s="35"/>
      <c r="V32" s="35"/>
      <c r="W32" s="35"/>
      <c r="X32" s="35"/>
      <c r="Y32" s="35"/>
      <c r="Z32" s="35"/>
      <c r="AA32" s="35"/>
      <c r="AB32" s="35"/>
      <c r="AC32" s="35"/>
      <c r="AD32" s="35"/>
      <c r="AE32" s="35"/>
    </row>
    <row r="33" hidden="1" s="2" customFormat="1" ht="6.96" customHeight="1">
      <c r="A33" s="35"/>
      <c r="B33" s="41"/>
      <c r="C33" s="35"/>
      <c r="D33" s="149"/>
      <c r="E33" s="149"/>
      <c r="F33" s="149"/>
      <c r="G33" s="149"/>
      <c r="H33" s="149"/>
      <c r="I33" s="149"/>
      <c r="J33" s="149"/>
      <c r="K33" s="149"/>
      <c r="L33" s="142"/>
      <c r="S33" s="35"/>
      <c r="T33" s="35"/>
      <c r="U33" s="35"/>
      <c r="V33" s="35"/>
      <c r="W33" s="35"/>
      <c r="X33" s="35"/>
      <c r="Y33" s="35"/>
      <c r="Z33" s="35"/>
      <c r="AA33" s="35"/>
      <c r="AB33" s="35"/>
      <c r="AC33" s="35"/>
      <c r="AD33" s="35"/>
      <c r="AE33" s="35"/>
    </row>
    <row r="34" hidden="1" s="2" customFormat="1" ht="14.4" customHeight="1">
      <c r="A34" s="35"/>
      <c r="B34" s="41"/>
      <c r="C34" s="35"/>
      <c r="D34" s="35"/>
      <c r="E34" s="35"/>
      <c r="F34" s="152" t="s">
        <v>44</v>
      </c>
      <c r="G34" s="35"/>
      <c r="H34" s="35"/>
      <c r="I34" s="152" t="s">
        <v>43</v>
      </c>
      <c r="J34" s="152" t="s">
        <v>45</v>
      </c>
      <c r="K34" s="35"/>
      <c r="L34" s="142"/>
      <c r="S34" s="35"/>
      <c r="T34" s="35"/>
      <c r="U34" s="35"/>
      <c r="V34" s="35"/>
      <c r="W34" s="35"/>
      <c r="X34" s="35"/>
      <c r="Y34" s="35"/>
      <c r="Z34" s="35"/>
      <c r="AA34" s="35"/>
      <c r="AB34" s="35"/>
      <c r="AC34" s="35"/>
      <c r="AD34" s="35"/>
      <c r="AE34" s="35"/>
    </row>
    <row r="35" hidden="1" s="2" customFormat="1" ht="14.4" customHeight="1">
      <c r="A35" s="35"/>
      <c r="B35" s="41"/>
      <c r="C35" s="35"/>
      <c r="D35" s="153" t="s">
        <v>46</v>
      </c>
      <c r="E35" s="140" t="s">
        <v>47</v>
      </c>
      <c r="F35" s="154">
        <f>ROUND((SUM(BE86:BE105)),  2)</f>
        <v>0</v>
      </c>
      <c r="G35" s="35"/>
      <c r="H35" s="35"/>
      <c r="I35" s="155">
        <v>0.20999999999999999</v>
      </c>
      <c r="J35" s="154">
        <f>ROUND(((SUM(BE86:BE105))*I35),  2)</f>
        <v>0</v>
      </c>
      <c r="K35" s="35"/>
      <c r="L35" s="142"/>
      <c r="S35" s="35"/>
      <c r="T35" s="35"/>
      <c r="U35" s="35"/>
      <c r="V35" s="35"/>
      <c r="W35" s="35"/>
      <c r="X35" s="35"/>
      <c r="Y35" s="35"/>
      <c r="Z35" s="35"/>
      <c r="AA35" s="35"/>
      <c r="AB35" s="35"/>
      <c r="AC35" s="35"/>
      <c r="AD35" s="35"/>
      <c r="AE35" s="35"/>
    </row>
    <row r="36" hidden="1" s="2" customFormat="1" ht="14.4" customHeight="1">
      <c r="A36" s="35"/>
      <c r="B36" s="41"/>
      <c r="C36" s="35"/>
      <c r="D36" s="35"/>
      <c r="E36" s="140" t="s">
        <v>48</v>
      </c>
      <c r="F36" s="154">
        <f>ROUND((SUM(BF86:BF105)),  2)</f>
        <v>0</v>
      </c>
      <c r="G36" s="35"/>
      <c r="H36" s="35"/>
      <c r="I36" s="155">
        <v>0.14999999999999999</v>
      </c>
      <c r="J36" s="154">
        <f>ROUND(((SUM(BF86:BF105))*I36),  2)</f>
        <v>0</v>
      </c>
      <c r="K36" s="35"/>
      <c r="L36" s="142"/>
      <c r="S36" s="35"/>
      <c r="T36" s="35"/>
      <c r="U36" s="35"/>
      <c r="V36" s="35"/>
      <c r="W36" s="35"/>
      <c r="X36" s="35"/>
      <c r="Y36" s="35"/>
      <c r="Z36" s="35"/>
      <c r="AA36" s="35"/>
      <c r="AB36" s="35"/>
      <c r="AC36" s="35"/>
      <c r="AD36" s="35"/>
      <c r="AE36" s="35"/>
    </row>
    <row r="37" hidden="1" s="2" customFormat="1" ht="14.4" customHeight="1">
      <c r="A37" s="35"/>
      <c r="B37" s="41"/>
      <c r="C37" s="35"/>
      <c r="D37" s="35"/>
      <c r="E37" s="140" t="s">
        <v>49</v>
      </c>
      <c r="F37" s="154">
        <f>ROUND((SUM(BG86:BG105)),  2)</f>
        <v>0</v>
      </c>
      <c r="G37" s="35"/>
      <c r="H37" s="35"/>
      <c r="I37" s="155">
        <v>0.20999999999999999</v>
      </c>
      <c r="J37" s="154">
        <f>0</f>
        <v>0</v>
      </c>
      <c r="K37" s="35"/>
      <c r="L37" s="142"/>
      <c r="S37" s="35"/>
      <c r="T37" s="35"/>
      <c r="U37" s="35"/>
      <c r="V37" s="35"/>
      <c r="W37" s="35"/>
      <c r="X37" s="35"/>
      <c r="Y37" s="35"/>
      <c r="Z37" s="35"/>
      <c r="AA37" s="35"/>
      <c r="AB37" s="35"/>
      <c r="AC37" s="35"/>
      <c r="AD37" s="35"/>
      <c r="AE37" s="35"/>
    </row>
    <row r="38" hidden="1" s="2" customFormat="1" ht="14.4" customHeight="1">
      <c r="A38" s="35"/>
      <c r="B38" s="41"/>
      <c r="C38" s="35"/>
      <c r="D38" s="35"/>
      <c r="E38" s="140" t="s">
        <v>50</v>
      </c>
      <c r="F38" s="154">
        <f>ROUND((SUM(BH86:BH105)),  2)</f>
        <v>0</v>
      </c>
      <c r="G38" s="35"/>
      <c r="H38" s="35"/>
      <c r="I38" s="155">
        <v>0.14999999999999999</v>
      </c>
      <c r="J38" s="154">
        <f>0</f>
        <v>0</v>
      </c>
      <c r="K38" s="35"/>
      <c r="L38" s="142"/>
      <c r="S38" s="35"/>
      <c r="T38" s="35"/>
      <c r="U38" s="35"/>
      <c r="V38" s="35"/>
      <c r="W38" s="35"/>
      <c r="X38" s="35"/>
      <c r="Y38" s="35"/>
      <c r="Z38" s="35"/>
      <c r="AA38" s="35"/>
      <c r="AB38" s="35"/>
      <c r="AC38" s="35"/>
      <c r="AD38" s="35"/>
      <c r="AE38" s="35"/>
    </row>
    <row r="39" hidden="1" s="2" customFormat="1" ht="14.4" customHeight="1">
      <c r="A39" s="35"/>
      <c r="B39" s="41"/>
      <c r="C39" s="35"/>
      <c r="D39" s="35"/>
      <c r="E39" s="140" t="s">
        <v>51</v>
      </c>
      <c r="F39" s="154">
        <f>ROUND((SUM(BI86:BI105)),  2)</f>
        <v>0</v>
      </c>
      <c r="G39" s="35"/>
      <c r="H39" s="35"/>
      <c r="I39" s="155">
        <v>0</v>
      </c>
      <c r="J39" s="154">
        <f>0</f>
        <v>0</v>
      </c>
      <c r="K39" s="35"/>
      <c r="L39" s="142"/>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142"/>
      <c r="S40" s="35"/>
      <c r="T40" s="35"/>
      <c r="U40" s="35"/>
      <c r="V40" s="35"/>
      <c r="W40" s="35"/>
      <c r="X40" s="35"/>
      <c r="Y40" s="35"/>
      <c r="Z40" s="35"/>
      <c r="AA40" s="35"/>
      <c r="AB40" s="35"/>
      <c r="AC40" s="35"/>
      <c r="AD40" s="35"/>
      <c r="AE40" s="35"/>
    </row>
    <row r="41" hidden="1" s="2" customFormat="1" ht="25.44" customHeight="1">
      <c r="A41" s="35"/>
      <c r="B41" s="41"/>
      <c r="C41" s="156"/>
      <c r="D41" s="157" t="s">
        <v>52</v>
      </c>
      <c r="E41" s="158"/>
      <c r="F41" s="158"/>
      <c r="G41" s="159" t="s">
        <v>53</v>
      </c>
      <c r="H41" s="160" t="s">
        <v>54</v>
      </c>
      <c r="I41" s="158"/>
      <c r="J41" s="161">
        <f>SUM(J32:J39)</f>
        <v>0</v>
      </c>
      <c r="K41" s="162"/>
      <c r="L41" s="142"/>
      <c r="S41" s="35"/>
      <c r="T41" s="35"/>
      <c r="U41" s="35"/>
      <c r="V41" s="35"/>
      <c r="W41" s="35"/>
      <c r="X41" s="35"/>
      <c r="Y41" s="35"/>
      <c r="Z41" s="35"/>
      <c r="AA41" s="35"/>
      <c r="AB41" s="35"/>
      <c r="AC41" s="35"/>
      <c r="AD41" s="35"/>
      <c r="AE41" s="35"/>
    </row>
    <row r="42" hidden="1" s="2" customFormat="1" ht="14.4" customHeight="1">
      <c r="A42" s="35"/>
      <c r="B42" s="163"/>
      <c r="C42" s="164"/>
      <c r="D42" s="164"/>
      <c r="E42" s="164"/>
      <c r="F42" s="164"/>
      <c r="G42" s="164"/>
      <c r="H42" s="164"/>
      <c r="I42" s="164"/>
      <c r="J42" s="164"/>
      <c r="K42" s="164"/>
      <c r="L42" s="142"/>
      <c r="S42" s="35"/>
      <c r="T42" s="35"/>
      <c r="U42" s="35"/>
      <c r="V42" s="35"/>
      <c r="W42" s="35"/>
      <c r="X42" s="35"/>
      <c r="Y42" s="35"/>
      <c r="Z42" s="35"/>
      <c r="AA42" s="35"/>
      <c r="AB42" s="35"/>
      <c r="AC42" s="35"/>
      <c r="AD42" s="35"/>
      <c r="AE42" s="35"/>
    </row>
    <row r="43" hidden="1"/>
    <row r="44" hidden="1"/>
    <row r="45" hidden="1"/>
    <row r="46" s="2" customFormat="1" ht="6.96" customHeight="1">
      <c r="A46" s="35"/>
      <c r="B46" s="165"/>
      <c r="C46" s="166"/>
      <c r="D46" s="166"/>
      <c r="E46" s="166"/>
      <c r="F46" s="166"/>
      <c r="G46" s="166"/>
      <c r="H46" s="166"/>
      <c r="I46" s="166"/>
      <c r="J46" s="166"/>
      <c r="K46" s="166"/>
      <c r="L46" s="142"/>
      <c r="S46" s="35"/>
      <c r="T46" s="35"/>
      <c r="U46" s="35"/>
      <c r="V46" s="35"/>
      <c r="W46" s="35"/>
      <c r="X46" s="35"/>
      <c r="Y46" s="35"/>
      <c r="Z46" s="35"/>
      <c r="AA46" s="35"/>
      <c r="AB46" s="35"/>
      <c r="AC46" s="35"/>
      <c r="AD46" s="35"/>
      <c r="AE46" s="35"/>
    </row>
    <row r="47" s="2" customFormat="1" ht="24.96" customHeight="1">
      <c r="A47" s="35"/>
      <c r="B47" s="36"/>
      <c r="C47" s="20" t="s">
        <v>152</v>
      </c>
      <c r="D47" s="37"/>
      <c r="E47" s="37"/>
      <c r="F47" s="37"/>
      <c r="G47" s="37"/>
      <c r="H47" s="37"/>
      <c r="I47" s="37"/>
      <c r="J47" s="37"/>
      <c r="K47" s="37"/>
      <c r="L47" s="142"/>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2"/>
      <c r="S48" s="35"/>
      <c r="T48" s="35"/>
      <c r="U48" s="35"/>
      <c r="V48" s="35"/>
      <c r="W48" s="35"/>
      <c r="X48" s="35"/>
      <c r="Y48" s="35"/>
      <c r="Z48" s="35"/>
      <c r="AA48" s="35"/>
      <c r="AB48" s="35"/>
      <c r="AC48" s="35"/>
      <c r="AD48" s="35"/>
      <c r="AE48" s="35"/>
    </row>
    <row r="49" s="2" customFormat="1" ht="12" customHeight="1">
      <c r="A49" s="35"/>
      <c r="B49" s="36"/>
      <c r="C49" s="29" t="s">
        <v>17</v>
      </c>
      <c r="D49" s="37"/>
      <c r="E49" s="37"/>
      <c r="F49" s="37"/>
      <c r="G49" s="37"/>
      <c r="H49" s="37"/>
      <c r="I49" s="37"/>
      <c r="J49" s="37"/>
      <c r="K49" s="37"/>
      <c r="L49" s="142"/>
      <c r="S49" s="35"/>
      <c r="T49" s="35"/>
      <c r="U49" s="35"/>
      <c r="V49" s="35"/>
      <c r="W49" s="35"/>
      <c r="X49" s="35"/>
      <c r="Y49" s="35"/>
      <c r="Z49" s="35"/>
      <c r="AA49" s="35"/>
      <c r="AB49" s="35"/>
      <c r="AC49" s="35"/>
      <c r="AD49" s="35"/>
      <c r="AE49" s="35"/>
    </row>
    <row r="50" s="2" customFormat="1" ht="16.5" customHeight="1">
      <c r="A50" s="35"/>
      <c r="B50" s="36"/>
      <c r="C50" s="37"/>
      <c r="D50" s="37"/>
      <c r="E50" s="167" t="str">
        <f>E7</f>
        <v>Oprava SZZ žst. Liteň na trati Zadní Třebáň - Lochovice</v>
      </c>
      <c r="F50" s="29"/>
      <c r="G50" s="29"/>
      <c r="H50" s="29"/>
      <c r="I50" s="37"/>
      <c r="J50" s="37"/>
      <c r="K50" s="37"/>
      <c r="L50" s="142"/>
      <c r="S50" s="35"/>
      <c r="T50" s="35"/>
      <c r="U50" s="35"/>
      <c r="V50" s="35"/>
      <c r="W50" s="35"/>
      <c r="X50" s="35"/>
      <c r="Y50" s="35"/>
      <c r="Z50" s="35"/>
      <c r="AA50" s="35"/>
      <c r="AB50" s="35"/>
      <c r="AC50" s="35"/>
      <c r="AD50" s="35"/>
      <c r="AE50" s="35"/>
    </row>
    <row r="51" s="1" customFormat="1" ht="12" customHeight="1">
      <c r="B51" s="18"/>
      <c r="C51" s="29" t="s">
        <v>148</v>
      </c>
      <c r="D51" s="19"/>
      <c r="E51" s="19"/>
      <c r="F51" s="19"/>
      <c r="G51" s="19"/>
      <c r="H51" s="19"/>
      <c r="I51" s="19"/>
      <c r="J51" s="19"/>
      <c r="K51" s="19"/>
      <c r="L51" s="17"/>
    </row>
    <row r="52" s="2" customFormat="1" ht="16.5" customHeight="1">
      <c r="A52" s="35"/>
      <c r="B52" s="36"/>
      <c r="C52" s="37"/>
      <c r="D52" s="37"/>
      <c r="E52" s="167" t="s">
        <v>149</v>
      </c>
      <c r="F52" s="37"/>
      <c r="G52" s="37"/>
      <c r="H52" s="37"/>
      <c r="I52" s="37"/>
      <c r="J52" s="37"/>
      <c r="K52" s="37"/>
      <c r="L52" s="142"/>
      <c r="S52" s="35"/>
      <c r="T52" s="35"/>
      <c r="U52" s="35"/>
      <c r="V52" s="35"/>
      <c r="W52" s="35"/>
      <c r="X52" s="35"/>
      <c r="Y52" s="35"/>
      <c r="Z52" s="35"/>
      <c r="AA52" s="35"/>
      <c r="AB52" s="35"/>
      <c r="AC52" s="35"/>
      <c r="AD52" s="35"/>
      <c r="AE52" s="35"/>
    </row>
    <row r="53" s="2" customFormat="1" ht="12" customHeight="1">
      <c r="A53" s="35"/>
      <c r="B53" s="36"/>
      <c r="C53" s="29" t="s">
        <v>150</v>
      </c>
      <c r="D53" s="37"/>
      <c r="E53" s="37"/>
      <c r="F53" s="37"/>
      <c r="G53" s="37"/>
      <c r="H53" s="37"/>
      <c r="I53" s="37"/>
      <c r="J53" s="37"/>
      <c r="K53" s="37"/>
      <c r="L53" s="142"/>
      <c r="S53" s="35"/>
      <c r="T53" s="35"/>
      <c r="U53" s="35"/>
      <c r="V53" s="35"/>
      <c r="W53" s="35"/>
      <c r="X53" s="35"/>
      <c r="Y53" s="35"/>
      <c r="Z53" s="35"/>
      <c r="AA53" s="35"/>
      <c r="AB53" s="35"/>
      <c r="AC53" s="35"/>
      <c r="AD53" s="35"/>
      <c r="AE53" s="35"/>
    </row>
    <row r="54" s="2" customFormat="1" ht="16.5" customHeight="1">
      <c r="A54" s="35"/>
      <c r="B54" s="36"/>
      <c r="C54" s="37"/>
      <c r="D54" s="37"/>
      <c r="E54" s="66" t="str">
        <f>E11</f>
        <v>01.2 - stavební část</v>
      </c>
      <c r="F54" s="37"/>
      <c r="G54" s="37"/>
      <c r="H54" s="37"/>
      <c r="I54" s="37"/>
      <c r="J54" s="37"/>
      <c r="K54" s="37"/>
      <c r="L54" s="142"/>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2"/>
      <c r="S55" s="35"/>
      <c r="T55" s="35"/>
      <c r="U55" s="35"/>
      <c r="V55" s="35"/>
      <c r="W55" s="35"/>
      <c r="X55" s="35"/>
      <c r="Y55" s="35"/>
      <c r="Z55" s="35"/>
      <c r="AA55" s="35"/>
      <c r="AB55" s="35"/>
      <c r="AC55" s="35"/>
      <c r="AD55" s="35"/>
      <c r="AE55" s="35"/>
    </row>
    <row r="56" s="2" customFormat="1" ht="12" customHeight="1">
      <c r="A56" s="35"/>
      <c r="B56" s="36"/>
      <c r="C56" s="29" t="s">
        <v>23</v>
      </c>
      <c r="D56" s="37"/>
      <c r="E56" s="37"/>
      <c r="F56" s="24" t="str">
        <f>F14</f>
        <v>Liteň</v>
      </c>
      <c r="G56" s="37"/>
      <c r="H56" s="37"/>
      <c r="I56" s="29" t="s">
        <v>25</v>
      </c>
      <c r="J56" s="69" t="str">
        <f>IF(J14="","",J14)</f>
        <v>28. 5. 2021</v>
      </c>
      <c r="K56" s="37"/>
      <c r="L56" s="142"/>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2"/>
      <c r="S57" s="35"/>
      <c r="T57" s="35"/>
      <c r="U57" s="35"/>
      <c r="V57" s="35"/>
      <c r="W57" s="35"/>
      <c r="X57" s="35"/>
      <c r="Y57" s="35"/>
      <c r="Z57" s="35"/>
      <c r="AA57" s="35"/>
      <c r="AB57" s="35"/>
      <c r="AC57" s="35"/>
      <c r="AD57" s="35"/>
      <c r="AE57" s="35"/>
    </row>
    <row r="58" s="2" customFormat="1" ht="15.15" customHeight="1">
      <c r="A58" s="35"/>
      <c r="B58" s="36"/>
      <c r="C58" s="29" t="s">
        <v>29</v>
      </c>
      <c r="D58" s="37"/>
      <c r="E58" s="37"/>
      <c r="F58" s="24" t="str">
        <f>E17</f>
        <v>Jiří Kejkula</v>
      </c>
      <c r="G58" s="37"/>
      <c r="H58" s="37"/>
      <c r="I58" s="29" t="s">
        <v>35</v>
      </c>
      <c r="J58" s="33" t="str">
        <f>E23</f>
        <v>První SaZ Plzeň a.s.</v>
      </c>
      <c r="K58" s="37"/>
      <c r="L58" s="142"/>
      <c r="S58" s="35"/>
      <c r="T58" s="35"/>
      <c r="U58" s="35"/>
      <c r="V58" s="35"/>
      <c r="W58" s="35"/>
      <c r="X58" s="35"/>
      <c r="Y58" s="35"/>
      <c r="Z58" s="35"/>
      <c r="AA58" s="35"/>
      <c r="AB58" s="35"/>
      <c r="AC58" s="35"/>
      <c r="AD58" s="35"/>
      <c r="AE58" s="35"/>
    </row>
    <row r="59" s="2" customFormat="1" ht="15.15" customHeight="1">
      <c r="A59" s="35"/>
      <c r="B59" s="36"/>
      <c r="C59" s="29" t="s">
        <v>33</v>
      </c>
      <c r="D59" s="37"/>
      <c r="E59" s="37"/>
      <c r="F59" s="24" t="str">
        <f>IF(E20="","",E20)</f>
        <v>Vyplň údaj</v>
      </c>
      <c r="G59" s="37"/>
      <c r="H59" s="37"/>
      <c r="I59" s="29" t="s">
        <v>38</v>
      </c>
      <c r="J59" s="33" t="str">
        <f>E26</f>
        <v xml:space="preserve"> Zdeněk Hron</v>
      </c>
      <c r="K59" s="37"/>
      <c r="L59" s="142"/>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2"/>
      <c r="S60" s="35"/>
      <c r="T60" s="35"/>
      <c r="U60" s="35"/>
      <c r="V60" s="35"/>
      <c r="W60" s="35"/>
      <c r="X60" s="35"/>
      <c r="Y60" s="35"/>
      <c r="Z60" s="35"/>
      <c r="AA60" s="35"/>
      <c r="AB60" s="35"/>
      <c r="AC60" s="35"/>
      <c r="AD60" s="35"/>
      <c r="AE60" s="35"/>
    </row>
    <row r="61" s="2" customFormat="1" ht="29.28" customHeight="1">
      <c r="A61" s="35"/>
      <c r="B61" s="36"/>
      <c r="C61" s="168" t="s">
        <v>153</v>
      </c>
      <c r="D61" s="169"/>
      <c r="E61" s="169"/>
      <c r="F61" s="169"/>
      <c r="G61" s="169"/>
      <c r="H61" s="169"/>
      <c r="I61" s="169"/>
      <c r="J61" s="170" t="s">
        <v>154</v>
      </c>
      <c r="K61" s="169"/>
      <c r="L61" s="142"/>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2"/>
      <c r="S62" s="35"/>
      <c r="T62" s="35"/>
      <c r="U62" s="35"/>
      <c r="V62" s="35"/>
      <c r="W62" s="35"/>
      <c r="X62" s="35"/>
      <c r="Y62" s="35"/>
      <c r="Z62" s="35"/>
      <c r="AA62" s="35"/>
      <c r="AB62" s="35"/>
      <c r="AC62" s="35"/>
      <c r="AD62" s="35"/>
      <c r="AE62" s="35"/>
    </row>
    <row r="63" s="2" customFormat="1" ht="22.8" customHeight="1">
      <c r="A63" s="35"/>
      <c r="B63" s="36"/>
      <c r="C63" s="171" t="s">
        <v>74</v>
      </c>
      <c r="D63" s="37"/>
      <c r="E63" s="37"/>
      <c r="F63" s="37"/>
      <c r="G63" s="37"/>
      <c r="H63" s="37"/>
      <c r="I63" s="37"/>
      <c r="J63" s="99">
        <f>J86</f>
        <v>0</v>
      </c>
      <c r="K63" s="37"/>
      <c r="L63" s="142"/>
      <c r="S63" s="35"/>
      <c r="T63" s="35"/>
      <c r="U63" s="35"/>
      <c r="V63" s="35"/>
      <c r="W63" s="35"/>
      <c r="X63" s="35"/>
      <c r="Y63" s="35"/>
      <c r="Z63" s="35"/>
      <c r="AA63" s="35"/>
      <c r="AB63" s="35"/>
      <c r="AC63" s="35"/>
      <c r="AD63" s="35"/>
      <c r="AE63" s="35"/>
      <c r="AU63" s="14" t="s">
        <v>155</v>
      </c>
    </row>
    <row r="64" s="9" customFormat="1" ht="24.96" customHeight="1">
      <c r="A64" s="9"/>
      <c r="B64" s="172"/>
      <c r="C64" s="173"/>
      <c r="D64" s="174" t="s">
        <v>156</v>
      </c>
      <c r="E64" s="175"/>
      <c r="F64" s="175"/>
      <c r="G64" s="175"/>
      <c r="H64" s="175"/>
      <c r="I64" s="175"/>
      <c r="J64" s="176">
        <f>J87</f>
        <v>0</v>
      </c>
      <c r="K64" s="173"/>
      <c r="L64" s="177"/>
      <c r="S64" s="9"/>
      <c r="T64" s="9"/>
      <c r="U64" s="9"/>
      <c r="V64" s="9"/>
      <c r="W64" s="9"/>
      <c r="X64" s="9"/>
      <c r="Y64" s="9"/>
      <c r="Z64" s="9"/>
      <c r="AA64" s="9"/>
      <c r="AB64" s="9"/>
      <c r="AC64" s="9"/>
      <c r="AD64" s="9"/>
      <c r="AE64" s="9"/>
    </row>
    <row r="65" s="2" customFormat="1" ht="21.84" customHeight="1">
      <c r="A65" s="35"/>
      <c r="B65" s="36"/>
      <c r="C65" s="37"/>
      <c r="D65" s="37"/>
      <c r="E65" s="37"/>
      <c r="F65" s="37"/>
      <c r="G65" s="37"/>
      <c r="H65" s="37"/>
      <c r="I65" s="37"/>
      <c r="J65" s="37"/>
      <c r="K65" s="37"/>
      <c r="L65" s="142"/>
      <c r="S65" s="35"/>
      <c r="T65" s="35"/>
      <c r="U65" s="35"/>
      <c r="V65" s="35"/>
      <c r="W65" s="35"/>
      <c r="X65" s="35"/>
      <c r="Y65" s="35"/>
      <c r="Z65" s="35"/>
      <c r="AA65" s="35"/>
      <c r="AB65" s="35"/>
      <c r="AC65" s="35"/>
      <c r="AD65" s="35"/>
      <c r="AE65" s="35"/>
    </row>
    <row r="66" s="2" customFormat="1" ht="6.96" customHeight="1">
      <c r="A66" s="35"/>
      <c r="B66" s="56"/>
      <c r="C66" s="57"/>
      <c r="D66" s="57"/>
      <c r="E66" s="57"/>
      <c r="F66" s="57"/>
      <c r="G66" s="57"/>
      <c r="H66" s="57"/>
      <c r="I66" s="57"/>
      <c r="J66" s="57"/>
      <c r="K66" s="57"/>
      <c r="L66" s="142"/>
      <c r="S66" s="35"/>
      <c r="T66" s="35"/>
      <c r="U66" s="35"/>
      <c r="V66" s="35"/>
      <c r="W66" s="35"/>
      <c r="X66" s="35"/>
      <c r="Y66" s="35"/>
      <c r="Z66" s="35"/>
      <c r="AA66" s="35"/>
      <c r="AB66" s="35"/>
      <c r="AC66" s="35"/>
      <c r="AD66" s="35"/>
      <c r="AE66" s="35"/>
    </row>
    <row r="70" s="2" customFormat="1" ht="6.96" customHeight="1">
      <c r="A70" s="35"/>
      <c r="B70" s="58"/>
      <c r="C70" s="59"/>
      <c r="D70" s="59"/>
      <c r="E70" s="59"/>
      <c r="F70" s="59"/>
      <c r="G70" s="59"/>
      <c r="H70" s="59"/>
      <c r="I70" s="59"/>
      <c r="J70" s="59"/>
      <c r="K70" s="59"/>
      <c r="L70" s="142"/>
      <c r="S70" s="35"/>
      <c r="T70" s="35"/>
      <c r="U70" s="35"/>
      <c r="V70" s="35"/>
      <c r="W70" s="35"/>
      <c r="X70" s="35"/>
      <c r="Y70" s="35"/>
      <c r="Z70" s="35"/>
      <c r="AA70" s="35"/>
      <c r="AB70" s="35"/>
      <c r="AC70" s="35"/>
      <c r="AD70" s="35"/>
      <c r="AE70" s="35"/>
    </row>
    <row r="71" s="2" customFormat="1" ht="24.96" customHeight="1">
      <c r="A71" s="35"/>
      <c r="B71" s="36"/>
      <c r="C71" s="20" t="s">
        <v>158</v>
      </c>
      <c r="D71" s="37"/>
      <c r="E71" s="37"/>
      <c r="F71" s="37"/>
      <c r="G71" s="37"/>
      <c r="H71" s="37"/>
      <c r="I71" s="37"/>
      <c r="J71" s="37"/>
      <c r="K71" s="37"/>
      <c r="L71" s="142"/>
      <c r="S71" s="35"/>
      <c r="T71" s="35"/>
      <c r="U71" s="35"/>
      <c r="V71" s="35"/>
      <c r="W71" s="35"/>
      <c r="X71" s="35"/>
      <c r="Y71" s="35"/>
      <c r="Z71" s="35"/>
      <c r="AA71" s="35"/>
      <c r="AB71" s="35"/>
      <c r="AC71" s="35"/>
      <c r="AD71" s="35"/>
      <c r="AE71" s="35"/>
    </row>
    <row r="72" s="2" customFormat="1" ht="6.96" customHeight="1">
      <c r="A72" s="35"/>
      <c r="B72" s="36"/>
      <c r="C72" s="37"/>
      <c r="D72" s="37"/>
      <c r="E72" s="37"/>
      <c r="F72" s="37"/>
      <c r="G72" s="37"/>
      <c r="H72" s="37"/>
      <c r="I72" s="37"/>
      <c r="J72" s="37"/>
      <c r="K72" s="37"/>
      <c r="L72" s="142"/>
      <c r="S72" s="35"/>
      <c r="T72" s="35"/>
      <c r="U72" s="35"/>
      <c r="V72" s="35"/>
      <c r="W72" s="35"/>
      <c r="X72" s="35"/>
      <c r="Y72" s="35"/>
      <c r="Z72" s="35"/>
      <c r="AA72" s="35"/>
      <c r="AB72" s="35"/>
      <c r="AC72" s="35"/>
      <c r="AD72" s="35"/>
      <c r="AE72" s="35"/>
    </row>
    <row r="73" s="2" customFormat="1" ht="12" customHeight="1">
      <c r="A73" s="35"/>
      <c r="B73" s="36"/>
      <c r="C73" s="29" t="s">
        <v>17</v>
      </c>
      <c r="D73" s="37"/>
      <c r="E73" s="37"/>
      <c r="F73" s="37"/>
      <c r="G73" s="37"/>
      <c r="H73" s="37"/>
      <c r="I73" s="37"/>
      <c r="J73" s="37"/>
      <c r="K73" s="37"/>
      <c r="L73" s="142"/>
      <c r="S73" s="35"/>
      <c r="T73" s="35"/>
      <c r="U73" s="35"/>
      <c r="V73" s="35"/>
      <c r="W73" s="35"/>
      <c r="X73" s="35"/>
      <c r="Y73" s="35"/>
      <c r="Z73" s="35"/>
      <c r="AA73" s="35"/>
      <c r="AB73" s="35"/>
      <c r="AC73" s="35"/>
      <c r="AD73" s="35"/>
      <c r="AE73" s="35"/>
    </row>
    <row r="74" s="2" customFormat="1" ht="16.5" customHeight="1">
      <c r="A74" s="35"/>
      <c r="B74" s="36"/>
      <c r="C74" s="37"/>
      <c r="D74" s="37"/>
      <c r="E74" s="167" t="str">
        <f>E7</f>
        <v>Oprava SZZ žst. Liteň na trati Zadní Třebáň - Lochovice</v>
      </c>
      <c r="F74" s="29"/>
      <c r="G74" s="29"/>
      <c r="H74" s="29"/>
      <c r="I74" s="37"/>
      <c r="J74" s="37"/>
      <c r="K74" s="37"/>
      <c r="L74" s="142"/>
      <c r="S74" s="35"/>
      <c r="T74" s="35"/>
      <c r="U74" s="35"/>
      <c r="V74" s="35"/>
      <c r="W74" s="35"/>
      <c r="X74" s="35"/>
      <c r="Y74" s="35"/>
      <c r="Z74" s="35"/>
      <c r="AA74" s="35"/>
      <c r="AB74" s="35"/>
      <c r="AC74" s="35"/>
      <c r="AD74" s="35"/>
      <c r="AE74" s="35"/>
    </row>
    <row r="75" s="1" customFormat="1" ht="12" customHeight="1">
      <c r="B75" s="18"/>
      <c r="C75" s="29" t="s">
        <v>148</v>
      </c>
      <c r="D75" s="19"/>
      <c r="E75" s="19"/>
      <c r="F75" s="19"/>
      <c r="G75" s="19"/>
      <c r="H75" s="19"/>
      <c r="I75" s="19"/>
      <c r="J75" s="19"/>
      <c r="K75" s="19"/>
      <c r="L75" s="17"/>
    </row>
    <row r="76" s="2" customFormat="1" ht="16.5" customHeight="1">
      <c r="A76" s="35"/>
      <c r="B76" s="36"/>
      <c r="C76" s="37"/>
      <c r="D76" s="37"/>
      <c r="E76" s="167" t="s">
        <v>149</v>
      </c>
      <c r="F76" s="37"/>
      <c r="G76" s="37"/>
      <c r="H76" s="37"/>
      <c r="I76" s="37"/>
      <c r="J76" s="37"/>
      <c r="K76" s="37"/>
      <c r="L76" s="142"/>
      <c r="S76" s="35"/>
      <c r="T76" s="35"/>
      <c r="U76" s="35"/>
      <c r="V76" s="35"/>
      <c r="W76" s="35"/>
      <c r="X76" s="35"/>
      <c r="Y76" s="35"/>
      <c r="Z76" s="35"/>
      <c r="AA76" s="35"/>
      <c r="AB76" s="35"/>
      <c r="AC76" s="35"/>
      <c r="AD76" s="35"/>
      <c r="AE76" s="35"/>
    </row>
    <row r="77" s="2" customFormat="1" ht="12" customHeight="1">
      <c r="A77" s="35"/>
      <c r="B77" s="36"/>
      <c r="C77" s="29" t="s">
        <v>150</v>
      </c>
      <c r="D77" s="37"/>
      <c r="E77" s="37"/>
      <c r="F77" s="37"/>
      <c r="G77" s="37"/>
      <c r="H77" s="37"/>
      <c r="I77" s="37"/>
      <c r="J77" s="37"/>
      <c r="K77" s="37"/>
      <c r="L77" s="142"/>
      <c r="S77" s="35"/>
      <c r="T77" s="35"/>
      <c r="U77" s="35"/>
      <c r="V77" s="35"/>
      <c r="W77" s="35"/>
      <c r="X77" s="35"/>
      <c r="Y77" s="35"/>
      <c r="Z77" s="35"/>
      <c r="AA77" s="35"/>
      <c r="AB77" s="35"/>
      <c r="AC77" s="35"/>
      <c r="AD77" s="35"/>
      <c r="AE77" s="35"/>
    </row>
    <row r="78" s="2" customFormat="1" ht="16.5" customHeight="1">
      <c r="A78" s="35"/>
      <c r="B78" s="36"/>
      <c r="C78" s="37"/>
      <c r="D78" s="37"/>
      <c r="E78" s="66" t="str">
        <f>E11</f>
        <v>01.2 - stavební část</v>
      </c>
      <c r="F78" s="37"/>
      <c r="G78" s="37"/>
      <c r="H78" s="37"/>
      <c r="I78" s="37"/>
      <c r="J78" s="37"/>
      <c r="K78" s="37"/>
      <c r="L78" s="142"/>
      <c r="S78" s="35"/>
      <c r="T78" s="35"/>
      <c r="U78" s="35"/>
      <c r="V78" s="35"/>
      <c r="W78" s="35"/>
      <c r="X78" s="35"/>
      <c r="Y78" s="35"/>
      <c r="Z78" s="35"/>
      <c r="AA78" s="35"/>
      <c r="AB78" s="35"/>
      <c r="AC78" s="35"/>
      <c r="AD78" s="35"/>
      <c r="AE78" s="35"/>
    </row>
    <row r="79" s="2" customFormat="1" ht="6.96" customHeight="1">
      <c r="A79" s="35"/>
      <c r="B79" s="36"/>
      <c r="C79" s="37"/>
      <c r="D79" s="37"/>
      <c r="E79" s="37"/>
      <c r="F79" s="37"/>
      <c r="G79" s="37"/>
      <c r="H79" s="37"/>
      <c r="I79" s="37"/>
      <c r="J79" s="37"/>
      <c r="K79" s="37"/>
      <c r="L79" s="142"/>
      <c r="S79" s="35"/>
      <c r="T79" s="35"/>
      <c r="U79" s="35"/>
      <c r="V79" s="35"/>
      <c r="W79" s="35"/>
      <c r="X79" s="35"/>
      <c r="Y79" s="35"/>
      <c r="Z79" s="35"/>
      <c r="AA79" s="35"/>
      <c r="AB79" s="35"/>
      <c r="AC79" s="35"/>
      <c r="AD79" s="35"/>
      <c r="AE79" s="35"/>
    </row>
    <row r="80" s="2" customFormat="1" ht="12" customHeight="1">
      <c r="A80" s="35"/>
      <c r="B80" s="36"/>
      <c r="C80" s="29" t="s">
        <v>23</v>
      </c>
      <c r="D80" s="37"/>
      <c r="E80" s="37"/>
      <c r="F80" s="24" t="str">
        <f>F14</f>
        <v>Liteň</v>
      </c>
      <c r="G80" s="37"/>
      <c r="H80" s="37"/>
      <c r="I80" s="29" t="s">
        <v>25</v>
      </c>
      <c r="J80" s="69" t="str">
        <f>IF(J14="","",J14)</f>
        <v>28. 5. 2021</v>
      </c>
      <c r="K80" s="37"/>
      <c r="L80" s="142"/>
      <c r="S80" s="35"/>
      <c r="T80" s="35"/>
      <c r="U80" s="35"/>
      <c r="V80" s="35"/>
      <c r="W80" s="35"/>
      <c r="X80" s="35"/>
      <c r="Y80" s="35"/>
      <c r="Z80" s="35"/>
      <c r="AA80" s="35"/>
      <c r="AB80" s="35"/>
      <c r="AC80" s="35"/>
      <c r="AD80" s="35"/>
      <c r="AE80" s="35"/>
    </row>
    <row r="81" s="2" customFormat="1" ht="6.96" customHeight="1">
      <c r="A81" s="35"/>
      <c r="B81" s="36"/>
      <c r="C81" s="37"/>
      <c r="D81" s="37"/>
      <c r="E81" s="37"/>
      <c r="F81" s="37"/>
      <c r="G81" s="37"/>
      <c r="H81" s="37"/>
      <c r="I81" s="37"/>
      <c r="J81" s="37"/>
      <c r="K81" s="37"/>
      <c r="L81" s="142"/>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E17</f>
        <v>Jiří Kejkula</v>
      </c>
      <c r="G82" s="37"/>
      <c r="H82" s="37"/>
      <c r="I82" s="29" t="s">
        <v>35</v>
      </c>
      <c r="J82" s="33" t="str">
        <f>E23</f>
        <v>První SaZ Plzeň a.s.</v>
      </c>
      <c r="K82" s="37"/>
      <c r="L82" s="142"/>
      <c r="S82" s="35"/>
      <c r="T82" s="35"/>
      <c r="U82" s="35"/>
      <c r="V82" s="35"/>
      <c r="W82" s="35"/>
      <c r="X82" s="35"/>
      <c r="Y82" s="35"/>
      <c r="Z82" s="35"/>
      <c r="AA82" s="35"/>
      <c r="AB82" s="35"/>
      <c r="AC82" s="35"/>
      <c r="AD82" s="35"/>
      <c r="AE82" s="35"/>
    </row>
    <row r="83" s="2" customFormat="1" ht="15.15" customHeight="1">
      <c r="A83" s="35"/>
      <c r="B83" s="36"/>
      <c r="C83" s="29" t="s">
        <v>33</v>
      </c>
      <c r="D83" s="37"/>
      <c r="E83" s="37"/>
      <c r="F83" s="24" t="str">
        <f>IF(E20="","",E20)</f>
        <v>Vyplň údaj</v>
      </c>
      <c r="G83" s="37"/>
      <c r="H83" s="37"/>
      <c r="I83" s="29" t="s">
        <v>38</v>
      </c>
      <c r="J83" s="33" t="str">
        <f>E26</f>
        <v xml:space="preserve"> Zdeněk Hron</v>
      </c>
      <c r="K83" s="37"/>
      <c r="L83" s="142"/>
      <c r="S83" s="35"/>
      <c r="T83" s="35"/>
      <c r="U83" s="35"/>
      <c r="V83" s="35"/>
      <c r="W83" s="35"/>
      <c r="X83" s="35"/>
      <c r="Y83" s="35"/>
      <c r="Z83" s="35"/>
      <c r="AA83" s="35"/>
      <c r="AB83" s="35"/>
      <c r="AC83" s="35"/>
      <c r="AD83" s="35"/>
      <c r="AE83" s="35"/>
    </row>
    <row r="84" s="2" customFormat="1" ht="10.32" customHeight="1">
      <c r="A84" s="35"/>
      <c r="B84" s="36"/>
      <c r="C84" s="37"/>
      <c r="D84" s="37"/>
      <c r="E84" s="37"/>
      <c r="F84" s="37"/>
      <c r="G84" s="37"/>
      <c r="H84" s="37"/>
      <c r="I84" s="37"/>
      <c r="J84" s="37"/>
      <c r="K84" s="37"/>
      <c r="L84" s="142"/>
      <c r="S84" s="35"/>
      <c r="T84" s="35"/>
      <c r="U84" s="35"/>
      <c r="V84" s="35"/>
      <c r="W84" s="35"/>
      <c r="X84" s="35"/>
      <c r="Y84" s="35"/>
      <c r="Z84" s="35"/>
      <c r="AA84" s="35"/>
      <c r="AB84" s="35"/>
      <c r="AC84" s="35"/>
      <c r="AD84" s="35"/>
      <c r="AE84" s="35"/>
    </row>
    <row r="85" s="10" customFormat="1" ht="29.28" customHeight="1">
      <c r="A85" s="178"/>
      <c r="B85" s="179"/>
      <c r="C85" s="180" t="s">
        <v>159</v>
      </c>
      <c r="D85" s="181" t="s">
        <v>61</v>
      </c>
      <c r="E85" s="181" t="s">
        <v>57</v>
      </c>
      <c r="F85" s="181" t="s">
        <v>58</v>
      </c>
      <c r="G85" s="181" t="s">
        <v>160</v>
      </c>
      <c r="H85" s="181" t="s">
        <v>161</v>
      </c>
      <c r="I85" s="181" t="s">
        <v>162</v>
      </c>
      <c r="J85" s="182" t="s">
        <v>154</v>
      </c>
      <c r="K85" s="183" t="s">
        <v>163</v>
      </c>
      <c r="L85" s="184"/>
      <c r="M85" s="89" t="s">
        <v>20</v>
      </c>
      <c r="N85" s="90" t="s">
        <v>46</v>
      </c>
      <c r="O85" s="90" t="s">
        <v>164</v>
      </c>
      <c r="P85" s="90" t="s">
        <v>165</v>
      </c>
      <c r="Q85" s="90" t="s">
        <v>166</v>
      </c>
      <c r="R85" s="90" t="s">
        <v>167</v>
      </c>
      <c r="S85" s="90" t="s">
        <v>168</v>
      </c>
      <c r="T85" s="91" t="s">
        <v>169</v>
      </c>
      <c r="U85" s="178"/>
      <c r="V85" s="178"/>
      <c r="W85" s="178"/>
      <c r="X85" s="178"/>
      <c r="Y85" s="178"/>
      <c r="Z85" s="178"/>
      <c r="AA85" s="178"/>
      <c r="AB85" s="178"/>
      <c r="AC85" s="178"/>
      <c r="AD85" s="178"/>
      <c r="AE85" s="178"/>
    </row>
    <row r="86" s="2" customFormat="1" ht="22.8" customHeight="1">
      <c r="A86" s="35"/>
      <c r="B86" s="36"/>
      <c r="C86" s="96" t="s">
        <v>170</v>
      </c>
      <c r="D86" s="37"/>
      <c r="E86" s="37"/>
      <c r="F86" s="37"/>
      <c r="G86" s="37"/>
      <c r="H86" s="37"/>
      <c r="I86" s="37"/>
      <c r="J86" s="185">
        <f>BK86</f>
        <v>0</v>
      </c>
      <c r="K86" s="37"/>
      <c r="L86" s="41"/>
      <c r="M86" s="92"/>
      <c r="N86" s="186"/>
      <c r="O86" s="93"/>
      <c r="P86" s="187">
        <f>P87</f>
        <v>0</v>
      </c>
      <c r="Q86" s="93"/>
      <c r="R86" s="187">
        <f>R87</f>
        <v>1.8254000000000001</v>
      </c>
      <c r="S86" s="93"/>
      <c r="T86" s="188">
        <f>T87</f>
        <v>0</v>
      </c>
      <c r="U86" s="35"/>
      <c r="V86" s="35"/>
      <c r="W86" s="35"/>
      <c r="X86" s="35"/>
      <c r="Y86" s="35"/>
      <c r="Z86" s="35"/>
      <c r="AA86" s="35"/>
      <c r="AB86" s="35"/>
      <c r="AC86" s="35"/>
      <c r="AD86" s="35"/>
      <c r="AE86" s="35"/>
      <c r="AT86" s="14" t="s">
        <v>75</v>
      </c>
      <c r="AU86" s="14" t="s">
        <v>155</v>
      </c>
      <c r="BK86" s="189">
        <f>BK87</f>
        <v>0</v>
      </c>
    </row>
    <row r="87" s="11" customFormat="1" ht="25.92" customHeight="1">
      <c r="A87" s="11"/>
      <c r="B87" s="190"/>
      <c r="C87" s="191"/>
      <c r="D87" s="192" t="s">
        <v>75</v>
      </c>
      <c r="E87" s="193" t="s">
        <v>126</v>
      </c>
      <c r="F87" s="193" t="s">
        <v>171</v>
      </c>
      <c r="G87" s="191"/>
      <c r="H87" s="191"/>
      <c r="I87" s="194"/>
      <c r="J87" s="195">
        <f>BK87</f>
        <v>0</v>
      </c>
      <c r="K87" s="191"/>
      <c r="L87" s="196"/>
      <c r="M87" s="197"/>
      <c r="N87" s="198"/>
      <c r="O87" s="198"/>
      <c r="P87" s="199">
        <f>SUM(P88:P105)</f>
        <v>0</v>
      </c>
      <c r="Q87" s="198"/>
      <c r="R87" s="199">
        <f>SUM(R88:R105)</f>
        <v>1.8254000000000001</v>
      </c>
      <c r="S87" s="198"/>
      <c r="T87" s="200">
        <f>SUM(T88:T105)</f>
        <v>0</v>
      </c>
      <c r="U87" s="11"/>
      <c r="V87" s="11"/>
      <c r="W87" s="11"/>
      <c r="X87" s="11"/>
      <c r="Y87" s="11"/>
      <c r="Z87" s="11"/>
      <c r="AA87" s="11"/>
      <c r="AB87" s="11"/>
      <c r="AC87" s="11"/>
      <c r="AD87" s="11"/>
      <c r="AE87" s="11"/>
      <c r="AR87" s="201" t="s">
        <v>22</v>
      </c>
      <c r="AT87" s="202" t="s">
        <v>75</v>
      </c>
      <c r="AU87" s="202" t="s">
        <v>76</v>
      </c>
      <c r="AY87" s="201" t="s">
        <v>172</v>
      </c>
      <c r="BK87" s="203">
        <f>SUM(BK88:BK105)</f>
        <v>0</v>
      </c>
    </row>
    <row r="88" s="2" customFormat="1" ht="21.75" customHeight="1">
      <c r="A88" s="35"/>
      <c r="B88" s="36"/>
      <c r="C88" s="204" t="s">
        <v>22</v>
      </c>
      <c r="D88" s="204" t="s">
        <v>173</v>
      </c>
      <c r="E88" s="205" t="s">
        <v>391</v>
      </c>
      <c r="F88" s="206" t="s">
        <v>392</v>
      </c>
      <c r="G88" s="207" t="s">
        <v>393</v>
      </c>
      <c r="H88" s="208">
        <v>3</v>
      </c>
      <c r="I88" s="209"/>
      <c r="J88" s="210">
        <f>ROUND(I88*H88,2)</f>
        <v>0</v>
      </c>
      <c r="K88" s="211"/>
      <c r="L88" s="41"/>
      <c r="M88" s="212" t="s">
        <v>20</v>
      </c>
      <c r="N88" s="213" t="s">
        <v>47</v>
      </c>
      <c r="O88" s="81"/>
      <c r="P88" s="214">
        <f>O88*H88</f>
        <v>0</v>
      </c>
      <c r="Q88" s="214">
        <v>0.0088000000000000005</v>
      </c>
      <c r="R88" s="214">
        <f>Q88*H88</f>
        <v>0.0264</v>
      </c>
      <c r="S88" s="214">
        <v>0</v>
      </c>
      <c r="T88" s="215">
        <f>S88*H88</f>
        <v>0</v>
      </c>
      <c r="U88" s="35"/>
      <c r="V88" s="35"/>
      <c r="W88" s="35"/>
      <c r="X88" s="35"/>
      <c r="Y88" s="35"/>
      <c r="Z88" s="35"/>
      <c r="AA88" s="35"/>
      <c r="AB88" s="35"/>
      <c r="AC88" s="35"/>
      <c r="AD88" s="35"/>
      <c r="AE88" s="35"/>
      <c r="AR88" s="216" t="s">
        <v>180</v>
      </c>
      <c r="AT88" s="216" t="s">
        <v>173</v>
      </c>
      <c r="AU88" s="216" t="s">
        <v>22</v>
      </c>
      <c r="AY88" s="14" t="s">
        <v>172</v>
      </c>
      <c r="BE88" s="217">
        <f>IF(N88="základní",J88,0)</f>
        <v>0</v>
      </c>
      <c r="BF88" s="217">
        <f>IF(N88="snížená",J88,0)</f>
        <v>0</v>
      </c>
      <c r="BG88" s="217">
        <f>IF(N88="zákl. přenesená",J88,0)</f>
        <v>0</v>
      </c>
      <c r="BH88" s="217">
        <f>IF(N88="sníž. přenesená",J88,0)</f>
        <v>0</v>
      </c>
      <c r="BI88" s="217">
        <f>IF(N88="nulová",J88,0)</f>
        <v>0</v>
      </c>
      <c r="BJ88" s="14" t="s">
        <v>22</v>
      </c>
      <c r="BK88" s="217">
        <f>ROUND(I88*H88,2)</f>
        <v>0</v>
      </c>
      <c r="BL88" s="14" t="s">
        <v>180</v>
      </c>
      <c r="BM88" s="216" t="s">
        <v>394</v>
      </c>
    </row>
    <row r="89" s="2" customFormat="1" ht="55.5" customHeight="1">
      <c r="A89" s="35"/>
      <c r="B89" s="36"/>
      <c r="C89" s="204" t="s">
        <v>84</v>
      </c>
      <c r="D89" s="204" t="s">
        <v>173</v>
      </c>
      <c r="E89" s="205" t="s">
        <v>395</v>
      </c>
      <c r="F89" s="206" t="s">
        <v>396</v>
      </c>
      <c r="G89" s="207" t="s">
        <v>397</v>
      </c>
      <c r="H89" s="208">
        <v>32</v>
      </c>
      <c r="I89" s="209"/>
      <c r="J89" s="210">
        <f>ROUND(I89*H89,2)</f>
        <v>0</v>
      </c>
      <c r="K89" s="211"/>
      <c r="L89" s="41"/>
      <c r="M89" s="212" t="s">
        <v>20</v>
      </c>
      <c r="N89" s="213" t="s">
        <v>47</v>
      </c>
      <c r="O89" s="81"/>
      <c r="P89" s="214">
        <f>O89*H89</f>
        <v>0</v>
      </c>
      <c r="Q89" s="214">
        <v>0</v>
      </c>
      <c r="R89" s="214">
        <f>Q89*H89</f>
        <v>0</v>
      </c>
      <c r="S89" s="214">
        <v>0</v>
      </c>
      <c r="T89" s="215">
        <f>S89*H89</f>
        <v>0</v>
      </c>
      <c r="U89" s="35"/>
      <c r="V89" s="35"/>
      <c r="W89" s="35"/>
      <c r="X89" s="35"/>
      <c r="Y89" s="35"/>
      <c r="Z89" s="35"/>
      <c r="AA89" s="35"/>
      <c r="AB89" s="35"/>
      <c r="AC89" s="35"/>
      <c r="AD89" s="35"/>
      <c r="AE89" s="35"/>
      <c r="AR89" s="216" t="s">
        <v>180</v>
      </c>
      <c r="AT89" s="216" t="s">
        <v>173</v>
      </c>
      <c r="AU89" s="216" t="s">
        <v>22</v>
      </c>
      <c r="AY89" s="14" t="s">
        <v>172</v>
      </c>
      <c r="BE89" s="217">
        <f>IF(N89="základní",J89,0)</f>
        <v>0</v>
      </c>
      <c r="BF89" s="217">
        <f>IF(N89="snížená",J89,0)</f>
        <v>0</v>
      </c>
      <c r="BG89" s="217">
        <f>IF(N89="zákl. přenesená",J89,0)</f>
        <v>0</v>
      </c>
      <c r="BH89" s="217">
        <f>IF(N89="sníž. přenesená",J89,0)</f>
        <v>0</v>
      </c>
      <c r="BI89" s="217">
        <f>IF(N89="nulová",J89,0)</f>
        <v>0</v>
      </c>
      <c r="BJ89" s="14" t="s">
        <v>22</v>
      </c>
      <c r="BK89" s="217">
        <f>ROUND(I89*H89,2)</f>
        <v>0</v>
      </c>
      <c r="BL89" s="14" t="s">
        <v>180</v>
      </c>
      <c r="BM89" s="216" t="s">
        <v>398</v>
      </c>
    </row>
    <row r="90" s="2" customFormat="1" ht="44.25" customHeight="1">
      <c r="A90" s="35"/>
      <c r="B90" s="36"/>
      <c r="C90" s="204" t="s">
        <v>98</v>
      </c>
      <c r="D90" s="204" t="s">
        <v>173</v>
      </c>
      <c r="E90" s="205" t="s">
        <v>399</v>
      </c>
      <c r="F90" s="206" t="s">
        <v>400</v>
      </c>
      <c r="G90" s="207" t="s">
        <v>401</v>
      </c>
      <c r="H90" s="208">
        <v>48</v>
      </c>
      <c r="I90" s="209"/>
      <c r="J90" s="210">
        <f>ROUND(I90*H90,2)</f>
        <v>0</v>
      </c>
      <c r="K90" s="211"/>
      <c r="L90" s="41"/>
      <c r="M90" s="212" t="s">
        <v>20</v>
      </c>
      <c r="N90" s="213" t="s">
        <v>47</v>
      </c>
      <c r="O90" s="81"/>
      <c r="P90" s="214">
        <f>O90*H90</f>
        <v>0</v>
      </c>
      <c r="Q90" s="214">
        <v>0</v>
      </c>
      <c r="R90" s="214">
        <f>Q90*H90</f>
        <v>0</v>
      </c>
      <c r="S90" s="214">
        <v>0</v>
      </c>
      <c r="T90" s="215">
        <f>S90*H90</f>
        <v>0</v>
      </c>
      <c r="U90" s="35"/>
      <c r="V90" s="35"/>
      <c r="W90" s="35"/>
      <c r="X90" s="35"/>
      <c r="Y90" s="35"/>
      <c r="Z90" s="35"/>
      <c r="AA90" s="35"/>
      <c r="AB90" s="35"/>
      <c r="AC90" s="35"/>
      <c r="AD90" s="35"/>
      <c r="AE90" s="35"/>
      <c r="AR90" s="216" t="s">
        <v>180</v>
      </c>
      <c r="AT90" s="216" t="s">
        <v>173</v>
      </c>
      <c r="AU90" s="216" t="s">
        <v>22</v>
      </c>
      <c r="AY90" s="14" t="s">
        <v>172</v>
      </c>
      <c r="BE90" s="217">
        <f>IF(N90="základní",J90,0)</f>
        <v>0</v>
      </c>
      <c r="BF90" s="217">
        <f>IF(N90="snížená",J90,0)</f>
        <v>0</v>
      </c>
      <c r="BG90" s="217">
        <f>IF(N90="zákl. přenesená",J90,0)</f>
        <v>0</v>
      </c>
      <c r="BH90" s="217">
        <f>IF(N90="sníž. přenesená",J90,0)</f>
        <v>0</v>
      </c>
      <c r="BI90" s="217">
        <f>IF(N90="nulová",J90,0)</f>
        <v>0</v>
      </c>
      <c r="BJ90" s="14" t="s">
        <v>22</v>
      </c>
      <c r="BK90" s="217">
        <f>ROUND(I90*H90,2)</f>
        <v>0</v>
      </c>
      <c r="BL90" s="14" t="s">
        <v>180</v>
      </c>
      <c r="BM90" s="216" t="s">
        <v>402</v>
      </c>
    </row>
    <row r="91" s="2" customFormat="1" ht="55.5" customHeight="1">
      <c r="A91" s="35"/>
      <c r="B91" s="36"/>
      <c r="C91" s="204" t="s">
        <v>180</v>
      </c>
      <c r="D91" s="204" t="s">
        <v>173</v>
      </c>
      <c r="E91" s="205" t="s">
        <v>403</v>
      </c>
      <c r="F91" s="206" t="s">
        <v>404</v>
      </c>
      <c r="G91" s="207" t="s">
        <v>401</v>
      </c>
      <c r="H91" s="208">
        <v>115</v>
      </c>
      <c r="I91" s="209"/>
      <c r="J91" s="210">
        <f>ROUND(I91*H91,2)</f>
        <v>0</v>
      </c>
      <c r="K91" s="211"/>
      <c r="L91" s="41"/>
      <c r="M91" s="212" t="s">
        <v>20</v>
      </c>
      <c r="N91" s="213" t="s">
        <v>47</v>
      </c>
      <c r="O91" s="81"/>
      <c r="P91" s="214">
        <f>O91*H91</f>
        <v>0</v>
      </c>
      <c r="Q91" s="214">
        <v>0</v>
      </c>
      <c r="R91" s="214">
        <f>Q91*H91</f>
        <v>0</v>
      </c>
      <c r="S91" s="214">
        <v>0</v>
      </c>
      <c r="T91" s="215">
        <f>S91*H91</f>
        <v>0</v>
      </c>
      <c r="U91" s="35"/>
      <c r="V91" s="35"/>
      <c r="W91" s="35"/>
      <c r="X91" s="35"/>
      <c r="Y91" s="35"/>
      <c r="Z91" s="35"/>
      <c r="AA91" s="35"/>
      <c r="AB91" s="35"/>
      <c r="AC91" s="35"/>
      <c r="AD91" s="35"/>
      <c r="AE91" s="35"/>
      <c r="AR91" s="216" t="s">
        <v>180</v>
      </c>
      <c r="AT91" s="216" t="s">
        <v>173</v>
      </c>
      <c r="AU91" s="216" t="s">
        <v>22</v>
      </c>
      <c r="AY91" s="14" t="s">
        <v>172</v>
      </c>
      <c r="BE91" s="217">
        <f>IF(N91="základní",J91,0)</f>
        <v>0</v>
      </c>
      <c r="BF91" s="217">
        <f>IF(N91="snížená",J91,0)</f>
        <v>0</v>
      </c>
      <c r="BG91" s="217">
        <f>IF(N91="zákl. přenesená",J91,0)</f>
        <v>0</v>
      </c>
      <c r="BH91" s="217">
        <f>IF(N91="sníž. přenesená",J91,0)</f>
        <v>0</v>
      </c>
      <c r="BI91" s="217">
        <f>IF(N91="nulová",J91,0)</f>
        <v>0</v>
      </c>
      <c r="BJ91" s="14" t="s">
        <v>22</v>
      </c>
      <c r="BK91" s="217">
        <f>ROUND(I91*H91,2)</f>
        <v>0</v>
      </c>
      <c r="BL91" s="14" t="s">
        <v>180</v>
      </c>
      <c r="BM91" s="216" t="s">
        <v>405</v>
      </c>
    </row>
    <row r="92" s="2" customFormat="1" ht="55.5" customHeight="1">
      <c r="A92" s="35"/>
      <c r="B92" s="36"/>
      <c r="C92" s="204" t="s">
        <v>188</v>
      </c>
      <c r="D92" s="204" t="s">
        <v>173</v>
      </c>
      <c r="E92" s="205" t="s">
        <v>406</v>
      </c>
      <c r="F92" s="206" t="s">
        <v>407</v>
      </c>
      <c r="G92" s="207" t="s">
        <v>401</v>
      </c>
      <c r="H92" s="208">
        <v>42</v>
      </c>
      <c r="I92" s="209"/>
      <c r="J92" s="210">
        <f>ROUND(I92*H92,2)</f>
        <v>0</v>
      </c>
      <c r="K92" s="211"/>
      <c r="L92" s="41"/>
      <c r="M92" s="212" t="s">
        <v>20</v>
      </c>
      <c r="N92" s="213" t="s">
        <v>47</v>
      </c>
      <c r="O92" s="81"/>
      <c r="P92" s="214">
        <f>O92*H92</f>
        <v>0</v>
      </c>
      <c r="Q92" s="214">
        <v>0</v>
      </c>
      <c r="R92" s="214">
        <f>Q92*H92</f>
        <v>0</v>
      </c>
      <c r="S92" s="214">
        <v>0</v>
      </c>
      <c r="T92" s="215">
        <f>S92*H92</f>
        <v>0</v>
      </c>
      <c r="U92" s="35"/>
      <c r="V92" s="35"/>
      <c r="W92" s="35"/>
      <c r="X92" s="35"/>
      <c r="Y92" s="35"/>
      <c r="Z92" s="35"/>
      <c r="AA92" s="35"/>
      <c r="AB92" s="35"/>
      <c r="AC92" s="35"/>
      <c r="AD92" s="35"/>
      <c r="AE92" s="35"/>
      <c r="AR92" s="216" t="s">
        <v>180</v>
      </c>
      <c r="AT92" s="216" t="s">
        <v>173</v>
      </c>
      <c r="AU92" s="216" t="s">
        <v>22</v>
      </c>
      <c r="AY92" s="14" t="s">
        <v>172</v>
      </c>
      <c r="BE92" s="217">
        <f>IF(N92="základní",J92,0)</f>
        <v>0</v>
      </c>
      <c r="BF92" s="217">
        <f>IF(N92="snížená",J92,0)</f>
        <v>0</v>
      </c>
      <c r="BG92" s="217">
        <f>IF(N92="zákl. přenesená",J92,0)</f>
        <v>0</v>
      </c>
      <c r="BH92" s="217">
        <f>IF(N92="sníž. přenesená",J92,0)</f>
        <v>0</v>
      </c>
      <c r="BI92" s="217">
        <f>IF(N92="nulová",J92,0)</f>
        <v>0</v>
      </c>
      <c r="BJ92" s="14" t="s">
        <v>22</v>
      </c>
      <c r="BK92" s="217">
        <f>ROUND(I92*H92,2)</f>
        <v>0</v>
      </c>
      <c r="BL92" s="14" t="s">
        <v>180</v>
      </c>
      <c r="BM92" s="216" t="s">
        <v>408</v>
      </c>
    </row>
    <row r="93" s="2" customFormat="1" ht="66.75" customHeight="1">
      <c r="A93" s="35"/>
      <c r="B93" s="36"/>
      <c r="C93" s="204" t="s">
        <v>192</v>
      </c>
      <c r="D93" s="204" t="s">
        <v>173</v>
      </c>
      <c r="E93" s="205" t="s">
        <v>409</v>
      </c>
      <c r="F93" s="206" t="s">
        <v>410</v>
      </c>
      <c r="G93" s="207" t="s">
        <v>397</v>
      </c>
      <c r="H93" s="208">
        <v>45</v>
      </c>
      <c r="I93" s="209"/>
      <c r="J93" s="210">
        <f>ROUND(I93*H93,2)</f>
        <v>0</v>
      </c>
      <c r="K93" s="211"/>
      <c r="L93" s="41"/>
      <c r="M93" s="212" t="s">
        <v>20</v>
      </c>
      <c r="N93" s="213" t="s">
        <v>47</v>
      </c>
      <c r="O93" s="81"/>
      <c r="P93" s="214">
        <f>O93*H93</f>
        <v>0</v>
      </c>
      <c r="Q93" s="214">
        <v>0</v>
      </c>
      <c r="R93" s="214">
        <f>Q93*H93</f>
        <v>0</v>
      </c>
      <c r="S93" s="214">
        <v>0</v>
      </c>
      <c r="T93" s="215">
        <f>S93*H93</f>
        <v>0</v>
      </c>
      <c r="U93" s="35"/>
      <c r="V93" s="35"/>
      <c r="W93" s="35"/>
      <c r="X93" s="35"/>
      <c r="Y93" s="35"/>
      <c r="Z93" s="35"/>
      <c r="AA93" s="35"/>
      <c r="AB93" s="35"/>
      <c r="AC93" s="35"/>
      <c r="AD93" s="35"/>
      <c r="AE93" s="35"/>
      <c r="AR93" s="216" t="s">
        <v>180</v>
      </c>
      <c r="AT93" s="216" t="s">
        <v>173</v>
      </c>
      <c r="AU93" s="216" t="s">
        <v>22</v>
      </c>
      <c r="AY93" s="14" t="s">
        <v>172</v>
      </c>
      <c r="BE93" s="217">
        <f>IF(N93="základní",J93,0)</f>
        <v>0</v>
      </c>
      <c r="BF93" s="217">
        <f>IF(N93="snížená",J93,0)</f>
        <v>0</v>
      </c>
      <c r="BG93" s="217">
        <f>IF(N93="zákl. přenesená",J93,0)</f>
        <v>0</v>
      </c>
      <c r="BH93" s="217">
        <f>IF(N93="sníž. přenesená",J93,0)</f>
        <v>0</v>
      </c>
      <c r="BI93" s="217">
        <f>IF(N93="nulová",J93,0)</f>
        <v>0</v>
      </c>
      <c r="BJ93" s="14" t="s">
        <v>22</v>
      </c>
      <c r="BK93" s="217">
        <f>ROUND(I93*H93,2)</f>
        <v>0</v>
      </c>
      <c r="BL93" s="14" t="s">
        <v>180</v>
      </c>
      <c r="BM93" s="216" t="s">
        <v>411</v>
      </c>
    </row>
    <row r="94" s="2" customFormat="1" ht="44.25" customHeight="1">
      <c r="A94" s="35"/>
      <c r="B94" s="36"/>
      <c r="C94" s="204" t="s">
        <v>196</v>
      </c>
      <c r="D94" s="204" t="s">
        <v>173</v>
      </c>
      <c r="E94" s="205" t="s">
        <v>412</v>
      </c>
      <c r="F94" s="206" t="s">
        <v>413</v>
      </c>
      <c r="G94" s="207" t="s">
        <v>397</v>
      </c>
      <c r="H94" s="208">
        <v>40</v>
      </c>
      <c r="I94" s="209"/>
      <c r="J94" s="210">
        <f>ROUND(I94*H94,2)</f>
        <v>0</v>
      </c>
      <c r="K94" s="211"/>
      <c r="L94" s="41"/>
      <c r="M94" s="212" t="s">
        <v>20</v>
      </c>
      <c r="N94" s="213" t="s">
        <v>47</v>
      </c>
      <c r="O94" s="81"/>
      <c r="P94" s="214">
        <f>O94*H94</f>
        <v>0</v>
      </c>
      <c r="Q94" s="214">
        <v>0</v>
      </c>
      <c r="R94" s="214">
        <f>Q94*H94</f>
        <v>0</v>
      </c>
      <c r="S94" s="214">
        <v>0</v>
      </c>
      <c r="T94" s="215">
        <f>S94*H94</f>
        <v>0</v>
      </c>
      <c r="U94" s="35"/>
      <c r="V94" s="35"/>
      <c r="W94" s="35"/>
      <c r="X94" s="35"/>
      <c r="Y94" s="35"/>
      <c r="Z94" s="35"/>
      <c r="AA94" s="35"/>
      <c r="AB94" s="35"/>
      <c r="AC94" s="35"/>
      <c r="AD94" s="35"/>
      <c r="AE94" s="35"/>
      <c r="AR94" s="216" t="s">
        <v>180</v>
      </c>
      <c r="AT94" s="216" t="s">
        <v>173</v>
      </c>
      <c r="AU94" s="216" t="s">
        <v>22</v>
      </c>
      <c r="AY94" s="14" t="s">
        <v>172</v>
      </c>
      <c r="BE94" s="217">
        <f>IF(N94="základní",J94,0)</f>
        <v>0</v>
      </c>
      <c r="BF94" s="217">
        <f>IF(N94="snížená",J94,0)</f>
        <v>0</v>
      </c>
      <c r="BG94" s="217">
        <f>IF(N94="zákl. přenesená",J94,0)</f>
        <v>0</v>
      </c>
      <c r="BH94" s="217">
        <f>IF(N94="sníž. přenesená",J94,0)</f>
        <v>0</v>
      </c>
      <c r="BI94" s="217">
        <f>IF(N94="nulová",J94,0)</f>
        <v>0</v>
      </c>
      <c r="BJ94" s="14" t="s">
        <v>22</v>
      </c>
      <c r="BK94" s="217">
        <f>ROUND(I94*H94,2)</f>
        <v>0</v>
      </c>
      <c r="BL94" s="14" t="s">
        <v>180</v>
      </c>
      <c r="BM94" s="216" t="s">
        <v>414</v>
      </c>
    </row>
    <row r="95" s="2" customFormat="1" ht="33" customHeight="1">
      <c r="A95" s="35"/>
      <c r="B95" s="36"/>
      <c r="C95" s="204" t="s">
        <v>201</v>
      </c>
      <c r="D95" s="204" t="s">
        <v>173</v>
      </c>
      <c r="E95" s="205" t="s">
        <v>415</v>
      </c>
      <c r="F95" s="206" t="s">
        <v>416</v>
      </c>
      <c r="G95" s="207" t="s">
        <v>401</v>
      </c>
      <c r="H95" s="208">
        <v>122</v>
      </c>
      <c r="I95" s="209"/>
      <c r="J95" s="210">
        <f>ROUND(I95*H95,2)</f>
        <v>0</v>
      </c>
      <c r="K95" s="211"/>
      <c r="L95" s="41"/>
      <c r="M95" s="212" t="s">
        <v>20</v>
      </c>
      <c r="N95" s="213" t="s">
        <v>47</v>
      </c>
      <c r="O95" s="81"/>
      <c r="P95" s="214">
        <f>O95*H95</f>
        <v>0</v>
      </c>
      <c r="Q95" s="214">
        <v>0.002</v>
      </c>
      <c r="R95" s="214">
        <f>Q95*H95</f>
        <v>0.244</v>
      </c>
      <c r="S95" s="214">
        <v>0</v>
      </c>
      <c r="T95" s="215">
        <f>S95*H95</f>
        <v>0</v>
      </c>
      <c r="U95" s="35"/>
      <c r="V95" s="35"/>
      <c r="W95" s="35"/>
      <c r="X95" s="35"/>
      <c r="Y95" s="35"/>
      <c r="Z95" s="35"/>
      <c r="AA95" s="35"/>
      <c r="AB95" s="35"/>
      <c r="AC95" s="35"/>
      <c r="AD95" s="35"/>
      <c r="AE95" s="35"/>
      <c r="AR95" s="216" t="s">
        <v>180</v>
      </c>
      <c r="AT95" s="216" t="s">
        <v>173</v>
      </c>
      <c r="AU95" s="216" t="s">
        <v>22</v>
      </c>
      <c r="AY95" s="14" t="s">
        <v>172</v>
      </c>
      <c r="BE95" s="217">
        <f>IF(N95="základní",J95,0)</f>
        <v>0</v>
      </c>
      <c r="BF95" s="217">
        <f>IF(N95="snížená",J95,0)</f>
        <v>0</v>
      </c>
      <c r="BG95" s="217">
        <f>IF(N95="zákl. přenesená",J95,0)</f>
        <v>0</v>
      </c>
      <c r="BH95" s="217">
        <f>IF(N95="sníž. přenesená",J95,0)</f>
        <v>0</v>
      </c>
      <c r="BI95" s="217">
        <f>IF(N95="nulová",J95,0)</f>
        <v>0</v>
      </c>
      <c r="BJ95" s="14" t="s">
        <v>22</v>
      </c>
      <c r="BK95" s="217">
        <f>ROUND(I95*H95,2)</f>
        <v>0</v>
      </c>
      <c r="BL95" s="14" t="s">
        <v>180</v>
      </c>
      <c r="BM95" s="216" t="s">
        <v>417</v>
      </c>
    </row>
    <row r="96" s="2" customFormat="1" ht="44.25" customHeight="1">
      <c r="A96" s="35"/>
      <c r="B96" s="36"/>
      <c r="C96" s="204" t="s">
        <v>208</v>
      </c>
      <c r="D96" s="204" t="s">
        <v>173</v>
      </c>
      <c r="E96" s="205" t="s">
        <v>418</v>
      </c>
      <c r="F96" s="206" t="s">
        <v>419</v>
      </c>
      <c r="G96" s="207" t="s">
        <v>401</v>
      </c>
      <c r="H96" s="208">
        <v>122</v>
      </c>
      <c r="I96" s="209"/>
      <c r="J96" s="210">
        <f>ROUND(I96*H96,2)</f>
        <v>0</v>
      </c>
      <c r="K96" s="211"/>
      <c r="L96" s="41"/>
      <c r="M96" s="212" t="s">
        <v>20</v>
      </c>
      <c r="N96" s="213" t="s">
        <v>47</v>
      </c>
      <c r="O96" s="81"/>
      <c r="P96" s="214">
        <f>O96*H96</f>
        <v>0</v>
      </c>
      <c r="Q96" s="214">
        <v>0</v>
      </c>
      <c r="R96" s="214">
        <f>Q96*H96</f>
        <v>0</v>
      </c>
      <c r="S96" s="214">
        <v>0</v>
      </c>
      <c r="T96" s="215">
        <f>S96*H96</f>
        <v>0</v>
      </c>
      <c r="U96" s="35"/>
      <c r="V96" s="35"/>
      <c r="W96" s="35"/>
      <c r="X96" s="35"/>
      <c r="Y96" s="35"/>
      <c r="Z96" s="35"/>
      <c r="AA96" s="35"/>
      <c r="AB96" s="35"/>
      <c r="AC96" s="35"/>
      <c r="AD96" s="35"/>
      <c r="AE96" s="35"/>
      <c r="AR96" s="216" t="s">
        <v>180</v>
      </c>
      <c r="AT96" s="216" t="s">
        <v>173</v>
      </c>
      <c r="AU96" s="216" t="s">
        <v>22</v>
      </c>
      <c r="AY96" s="14" t="s">
        <v>172</v>
      </c>
      <c r="BE96" s="217">
        <f>IF(N96="základní",J96,0)</f>
        <v>0</v>
      </c>
      <c r="BF96" s="217">
        <f>IF(N96="snížená",J96,0)</f>
        <v>0</v>
      </c>
      <c r="BG96" s="217">
        <f>IF(N96="zákl. přenesená",J96,0)</f>
        <v>0</v>
      </c>
      <c r="BH96" s="217">
        <f>IF(N96="sníž. přenesená",J96,0)</f>
        <v>0</v>
      </c>
      <c r="BI96" s="217">
        <f>IF(N96="nulová",J96,0)</f>
        <v>0</v>
      </c>
      <c r="BJ96" s="14" t="s">
        <v>22</v>
      </c>
      <c r="BK96" s="217">
        <f>ROUND(I96*H96,2)</f>
        <v>0</v>
      </c>
      <c r="BL96" s="14" t="s">
        <v>180</v>
      </c>
      <c r="BM96" s="216" t="s">
        <v>420</v>
      </c>
    </row>
    <row r="97" s="2" customFormat="1" ht="21.75" customHeight="1">
      <c r="A97" s="35"/>
      <c r="B97" s="36"/>
      <c r="C97" s="204" t="s">
        <v>27</v>
      </c>
      <c r="D97" s="204" t="s">
        <v>173</v>
      </c>
      <c r="E97" s="205" t="s">
        <v>421</v>
      </c>
      <c r="F97" s="206" t="s">
        <v>422</v>
      </c>
      <c r="G97" s="207" t="s">
        <v>401</v>
      </c>
      <c r="H97" s="208">
        <v>360</v>
      </c>
      <c r="I97" s="209"/>
      <c r="J97" s="210">
        <f>ROUND(I97*H97,2)</f>
        <v>0</v>
      </c>
      <c r="K97" s="211"/>
      <c r="L97" s="41"/>
      <c r="M97" s="212" t="s">
        <v>20</v>
      </c>
      <c r="N97" s="213" t="s">
        <v>47</v>
      </c>
      <c r="O97" s="81"/>
      <c r="P97" s="214">
        <f>O97*H97</f>
        <v>0</v>
      </c>
      <c r="Q97" s="214">
        <v>0</v>
      </c>
      <c r="R97" s="214">
        <f>Q97*H97</f>
        <v>0</v>
      </c>
      <c r="S97" s="214">
        <v>0</v>
      </c>
      <c r="T97" s="215">
        <f>S97*H97</f>
        <v>0</v>
      </c>
      <c r="U97" s="35"/>
      <c r="V97" s="35"/>
      <c r="W97" s="35"/>
      <c r="X97" s="35"/>
      <c r="Y97" s="35"/>
      <c r="Z97" s="35"/>
      <c r="AA97" s="35"/>
      <c r="AB97" s="35"/>
      <c r="AC97" s="35"/>
      <c r="AD97" s="35"/>
      <c r="AE97" s="35"/>
      <c r="AR97" s="216" t="s">
        <v>180</v>
      </c>
      <c r="AT97" s="216" t="s">
        <v>173</v>
      </c>
      <c r="AU97" s="216" t="s">
        <v>22</v>
      </c>
      <c r="AY97" s="14" t="s">
        <v>172</v>
      </c>
      <c r="BE97" s="217">
        <f>IF(N97="základní",J97,0)</f>
        <v>0</v>
      </c>
      <c r="BF97" s="217">
        <f>IF(N97="snížená",J97,0)</f>
        <v>0</v>
      </c>
      <c r="BG97" s="217">
        <f>IF(N97="zákl. přenesená",J97,0)</f>
        <v>0</v>
      </c>
      <c r="BH97" s="217">
        <f>IF(N97="sníž. přenesená",J97,0)</f>
        <v>0</v>
      </c>
      <c r="BI97" s="217">
        <f>IF(N97="nulová",J97,0)</f>
        <v>0</v>
      </c>
      <c r="BJ97" s="14" t="s">
        <v>22</v>
      </c>
      <c r="BK97" s="217">
        <f>ROUND(I97*H97,2)</f>
        <v>0</v>
      </c>
      <c r="BL97" s="14" t="s">
        <v>180</v>
      </c>
      <c r="BM97" s="216" t="s">
        <v>423</v>
      </c>
    </row>
    <row r="98" s="2" customFormat="1" ht="33" customHeight="1">
      <c r="A98" s="35"/>
      <c r="B98" s="36"/>
      <c r="C98" s="204" t="s">
        <v>215</v>
      </c>
      <c r="D98" s="204" t="s">
        <v>173</v>
      </c>
      <c r="E98" s="205" t="s">
        <v>424</v>
      </c>
      <c r="F98" s="206" t="s">
        <v>425</v>
      </c>
      <c r="G98" s="207" t="s">
        <v>401</v>
      </c>
      <c r="H98" s="208">
        <v>120</v>
      </c>
      <c r="I98" s="209"/>
      <c r="J98" s="210">
        <f>ROUND(I98*H98,2)</f>
        <v>0</v>
      </c>
      <c r="K98" s="211"/>
      <c r="L98" s="41"/>
      <c r="M98" s="212" t="s">
        <v>20</v>
      </c>
      <c r="N98" s="213" t="s">
        <v>47</v>
      </c>
      <c r="O98" s="81"/>
      <c r="P98" s="214">
        <f>O98*H98</f>
        <v>0</v>
      </c>
      <c r="Q98" s="214">
        <v>0</v>
      </c>
      <c r="R98" s="214">
        <f>Q98*H98</f>
        <v>0</v>
      </c>
      <c r="S98" s="214">
        <v>0</v>
      </c>
      <c r="T98" s="215">
        <f>S98*H98</f>
        <v>0</v>
      </c>
      <c r="U98" s="35"/>
      <c r="V98" s="35"/>
      <c r="W98" s="35"/>
      <c r="X98" s="35"/>
      <c r="Y98" s="35"/>
      <c r="Z98" s="35"/>
      <c r="AA98" s="35"/>
      <c r="AB98" s="35"/>
      <c r="AC98" s="35"/>
      <c r="AD98" s="35"/>
      <c r="AE98" s="35"/>
      <c r="AR98" s="216" t="s">
        <v>180</v>
      </c>
      <c r="AT98" s="216" t="s">
        <v>173</v>
      </c>
      <c r="AU98" s="216" t="s">
        <v>22</v>
      </c>
      <c r="AY98" s="14" t="s">
        <v>172</v>
      </c>
      <c r="BE98" s="217">
        <f>IF(N98="základní",J98,0)</f>
        <v>0</v>
      </c>
      <c r="BF98" s="217">
        <f>IF(N98="snížená",J98,0)</f>
        <v>0</v>
      </c>
      <c r="BG98" s="217">
        <f>IF(N98="zákl. přenesená",J98,0)</f>
        <v>0</v>
      </c>
      <c r="BH98" s="217">
        <f>IF(N98="sníž. přenesená",J98,0)</f>
        <v>0</v>
      </c>
      <c r="BI98" s="217">
        <f>IF(N98="nulová",J98,0)</f>
        <v>0</v>
      </c>
      <c r="BJ98" s="14" t="s">
        <v>22</v>
      </c>
      <c r="BK98" s="217">
        <f>ROUND(I98*H98,2)</f>
        <v>0</v>
      </c>
      <c r="BL98" s="14" t="s">
        <v>180</v>
      </c>
      <c r="BM98" s="216" t="s">
        <v>426</v>
      </c>
    </row>
    <row r="99" s="2" customFormat="1" ht="44.25" customHeight="1">
      <c r="A99" s="35"/>
      <c r="B99" s="36"/>
      <c r="C99" s="204" t="s">
        <v>219</v>
      </c>
      <c r="D99" s="204" t="s">
        <v>173</v>
      </c>
      <c r="E99" s="205" t="s">
        <v>427</v>
      </c>
      <c r="F99" s="206" t="s">
        <v>428</v>
      </c>
      <c r="G99" s="207" t="s">
        <v>401</v>
      </c>
      <c r="H99" s="208">
        <v>82</v>
      </c>
      <c r="I99" s="209"/>
      <c r="J99" s="210">
        <f>ROUND(I99*H99,2)</f>
        <v>0</v>
      </c>
      <c r="K99" s="211"/>
      <c r="L99" s="41"/>
      <c r="M99" s="212" t="s">
        <v>20</v>
      </c>
      <c r="N99" s="213" t="s">
        <v>47</v>
      </c>
      <c r="O99" s="81"/>
      <c r="P99" s="214">
        <f>O99*H99</f>
        <v>0</v>
      </c>
      <c r="Q99" s="214">
        <v>0</v>
      </c>
      <c r="R99" s="214">
        <f>Q99*H99</f>
        <v>0</v>
      </c>
      <c r="S99" s="214">
        <v>0</v>
      </c>
      <c r="T99" s="215">
        <f>S99*H99</f>
        <v>0</v>
      </c>
      <c r="U99" s="35"/>
      <c r="V99" s="35"/>
      <c r="W99" s="35"/>
      <c r="X99" s="35"/>
      <c r="Y99" s="35"/>
      <c r="Z99" s="35"/>
      <c r="AA99" s="35"/>
      <c r="AB99" s="35"/>
      <c r="AC99" s="35"/>
      <c r="AD99" s="35"/>
      <c r="AE99" s="35"/>
      <c r="AR99" s="216" t="s">
        <v>180</v>
      </c>
      <c r="AT99" s="216" t="s">
        <v>173</v>
      </c>
      <c r="AU99" s="216" t="s">
        <v>22</v>
      </c>
      <c r="AY99" s="14" t="s">
        <v>172</v>
      </c>
      <c r="BE99" s="217">
        <f>IF(N99="základní",J99,0)</f>
        <v>0</v>
      </c>
      <c r="BF99" s="217">
        <f>IF(N99="snížená",J99,0)</f>
        <v>0</v>
      </c>
      <c r="BG99" s="217">
        <f>IF(N99="zákl. přenesená",J99,0)</f>
        <v>0</v>
      </c>
      <c r="BH99" s="217">
        <f>IF(N99="sníž. přenesená",J99,0)</f>
        <v>0</v>
      </c>
      <c r="BI99" s="217">
        <f>IF(N99="nulová",J99,0)</f>
        <v>0</v>
      </c>
      <c r="BJ99" s="14" t="s">
        <v>22</v>
      </c>
      <c r="BK99" s="217">
        <f>ROUND(I99*H99,2)</f>
        <v>0</v>
      </c>
      <c r="BL99" s="14" t="s">
        <v>180</v>
      </c>
      <c r="BM99" s="216" t="s">
        <v>429</v>
      </c>
    </row>
    <row r="100" s="2" customFormat="1" ht="21.75" customHeight="1">
      <c r="A100" s="35"/>
      <c r="B100" s="36"/>
      <c r="C100" s="204" t="s">
        <v>223</v>
      </c>
      <c r="D100" s="204" t="s">
        <v>173</v>
      </c>
      <c r="E100" s="205" t="s">
        <v>430</v>
      </c>
      <c r="F100" s="206" t="s">
        <v>431</v>
      </c>
      <c r="G100" s="207" t="s">
        <v>401</v>
      </c>
      <c r="H100" s="208">
        <v>120</v>
      </c>
      <c r="I100" s="209"/>
      <c r="J100" s="210">
        <f>ROUND(I100*H100,2)</f>
        <v>0</v>
      </c>
      <c r="K100" s="211"/>
      <c r="L100" s="41"/>
      <c r="M100" s="212" t="s">
        <v>20</v>
      </c>
      <c r="N100" s="213" t="s">
        <v>47</v>
      </c>
      <c r="O100" s="81"/>
      <c r="P100" s="214">
        <f>O100*H100</f>
        <v>0</v>
      </c>
      <c r="Q100" s="214">
        <v>0</v>
      </c>
      <c r="R100" s="214">
        <f>Q100*H100</f>
        <v>0</v>
      </c>
      <c r="S100" s="214">
        <v>0</v>
      </c>
      <c r="T100" s="215">
        <f>S100*H100</f>
        <v>0</v>
      </c>
      <c r="U100" s="35"/>
      <c r="V100" s="35"/>
      <c r="W100" s="35"/>
      <c r="X100" s="35"/>
      <c r="Y100" s="35"/>
      <c r="Z100" s="35"/>
      <c r="AA100" s="35"/>
      <c r="AB100" s="35"/>
      <c r="AC100" s="35"/>
      <c r="AD100" s="35"/>
      <c r="AE100" s="35"/>
      <c r="AR100" s="216" t="s">
        <v>180</v>
      </c>
      <c r="AT100" s="216" t="s">
        <v>173</v>
      </c>
      <c r="AU100" s="216" t="s">
        <v>22</v>
      </c>
      <c r="AY100" s="14" t="s">
        <v>172</v>
      </c>
      <c r="BE100" s="217">
        <f>IF(N100="základní",J100,0)</f>
        <v>0</v>
      </c>
      <c r="BF100" s="217">
        <f>IF(N100="snížená",J100,0)</f>
        <v>0</v>
      </c>
      <c r="BG100" s="217">
        <f>IF(N100="zákl. přenesená",J100,0)</f>
        <v>0</v>
      </c>
      <c r="BH100" s="217">
        <f>IF(N100="sníž. přenesená",J100,0)</f>
        <v>0</v>
      </c>
      <c r="BI100" s="217">
        <f>IF(N100="nulová",J100,0)</f>
        <v>0</v>
      </c>
      <c r="BJ100" s="14" t="s">
        <v>22</v>
      </c>
      <c r="BK100" s="217">
        <f>ROUND(I100*H100,2)</f>
        <v>0</v>
      </c>
      <c r="BL100" s="14" t="s">
        <v>180</v>
      </c>
      <c r="BM100" s="216" t="s">
        <v>432</v>
      </c>
    </row>
    <row r="101" s="2" customFormat="1" ht="44.25" customHeight="1">
      <c r="A101" s="35"/>
      <c r="B101" s="36"/>
      <c r="C101" s="204" t="s">
        <v>228</v>
      </c>
      <c r="D101" s="204" t="s">
        <v>173</v>
      </c>
      <c r="E101" s="205" t="s">
        <v>433</v>
      </c>
      <c r="F101" s="206" t="s">
        <v>434</v>
      </c>
      <c r="G101" s="207" t="s">
        <v>176</v>
      </c>
      <c r="H101" s="208">
        <v>80</v>
      </c>
      <c r="I101" s="209"/>
      <c r="J101" s="210">
        <f>ROUND(I101*H101,2)</f>
        <v>0</v>
      </c>
      <c r="K101" s="211"/>
      <c r="L101" s="41"/>
      <c r="M101" s="212" t="s">
        <v>20</v>
      </c>
      <c r="N101" s="213" t="s">
        <v>47</v>
      </c>
      <c r="O101" s="81"/>
      <c r="P101" s="214">
        <f>O101*H101</f>
        <v>0</v>
      </c>
      <c r="Q101" s="214">
        <v>0</v>
      </c>
      <c r="R101" s="214">
        <f>Q101*H101</f>
        <v>0</v>
      </c>
      <c r="S101" s="214">
        <v>0</v>
      </c>
      <c r="T101" s="215">
        <f>S101*H101</f>
        <v>0</v>
      </c>
      <c r="U101" s="35"/>
      <c r="V101" s="35"/>
      <c r="W101" s="35"/>
      <c r="X101" s="35"/>
      <c r="Y101" s="35"/>
      <c r="Z101" s="35"/>
      <c r="AA101" s="35"/>
      <c r="AB101" s="35"/>
      <c r="AC101" s="35"/>
      <c r="AD101" s="35"/>
      <c r="AE101" s="35"/>
      <c r="AR101" s="216" t="s">
        <v>180</v>
      </c>
      <c r="AT101" s="216" t="s">
        <v>173</v>
      </c>
      <c r="AU101" s="216" t="s">
        <v>22</v>
      </c>
      <c r="AY101" s="14" t="s">
        <v>172</v>
      </c>
      <c r="BE101" s="217">
        <f>IF(N101="základní",J101,0)</f>
        <v>0</v>
      </c>
      <c r="BF101" s="217">
        <f>IF(N101="snížená",J101,0)</f>
        <v>0</v>
      </c>
      <c r="BG101" s="217">
        <f>IF(N101="zákl. přenesená",J101,0)</f>
        <v>0</v>
      </c>
      <c r="BH101" s="217">
        <f>IF(N101="sníž. přenesená",J101,0)</f>
        <v>0</v>
      </c>
      <c r="BI101" s="217">
        <f>IF(N101="nulová",J101,0)</f>
        <v>0</v>
      </c>
      <c r="BJ101" s="14" t="s">
        <v>22</v>
      </c>
      <c r="BK101" s="217">
        <f>ROUND(I101*H101,2)</f>
        <v>0</v>
      </c>
      <c r="BL101" s="14" t="s">
        <v>180</v>
      </c>
      <c r="BM101" s="216" t="s">
        <v>435</v>
      </c>
    </row>
    <row r="102" s="2" customFormat="1" ht="33" customHeight="1">
      <c r="A102" s="35"/>
      <c r="B102" s="36"/>
      <c r="C102" s="204" t="s">
        <v>8</v>
      </c>
      <c r="D102" s="204" t="s">
        <v>173</v>
      </c>
      <c r="E102" s="205" t="s">
        <v>436</v>
      </c>
      <c r="F102" s="206" t="s">
        <v>437</v>
      </c>
      <c r="G102" s="207" t="s">
        <v>397</v>
      </c>
      <c r="H102" s="208">
        <v>72</v>
      </c>
      <c r="I102" s="209"/>
      <c r="J102" s="210">
        <f>ROUND(I102*H102,2)</f>
        <v>0</v>
      </c>
      <c r="K102" s="211"/>
      <c r="L102" s="41"/>
      <c r="M102" s="212" t="s">
        <v>20</v>
      </c>
      <c r="N102" s="213" t="s">
        <v>47</v>
      </c>
      <c r="O102" s="81"/>
      <c r="P102" s="214">
        <f>O102*H102</f>
        <v>0</v>
      </c>
      <c r="Q102" s="214">
        <v>0</v>
      </c>
      <c r="R102" s="214">
        <f>Q102*H102</f>
        <v>0</v>
      </c>
      <c r="S102" s="214">
        <v>0</v>
      </c>
      <c r="T102" s="215">
        <f>S102*H102</f>
        <v>0</v>
      </c>
      <c r="U102" s="35"/>
      <c r="V102" s="35"/>
      <c r="W102" s="35"/>
      <c r="X102" s="35"/>
      <c r="Y102" s="35"/>
      <c r="Z102" s="35"/>
      <c r="AA102" s="35"/>
      <c r="AB102" s="35"/>
      <c r="AC102" s="35"/>
      <c r="AD102" s="35"/>
      <c r="AE102" s="35"/>
      <c r="AR102" s="216" t="s">
        <v>180</v>
      </c>
      <c r="AT102" s="216" t="s">
        <v>173</v>
      </c>
      <c r="AU102" s="216" t="s">
        <v>22</v>
      </c>
      <c r="AY102" s="14" t="s">
        <v>172</v>
      </c>
      <c r="BE102" s="217">
        <f>IF(N102="základní",J102,0)</f>
        <v>0</v>
      </c>
      <c r="BF102" s="217">
        <f>IF(N102="snížená",J102,0)</f>
        <v>0</v>
      </c>
      <c r="BG102" s="217">
        <f>IF(N102="zákl. přenesená",J102,0)</f>
        <v>0</v>
      </c>
      <c r="BH102" s="217">
        <f>IF(N102="sníž. přenesená",J102,0)</f>
        <v>0</v>
      </c>
      <c r="BI102" s="217">
        <f>IF(N102="nulová",J102,0)</f>
        <v>0</v>
      </c>
      <c r="BJ102" s="14" t="s">
        <v>22</v>
      </c>
      <c r="BK102" s="217">
        <f>ROUND(I102*H102,2)</f>
        <v>0</v>
      </c>
      <c r="BL102" s="14" t="s">
        <v>180</v>
      </c>
      <c r="BM102" s="216" t="s">
        <v>438</v>
      </c>
    </row>
    <row r="103" s="2" customFormat="1" ht="21.75" customHeight="1">
      <c r="A103" s="35"/>
      <c r="B103" s="36"/>
      <c r="C103" s="218" t="s">
        <v>235</v>
      </c>
      <c r="D103" s="218" t="s">
        <v>202</v>
      </c>
      <c r="E103" s="219" t="s">
        <v>439</v>
      </c>
      <c r="F103" s="220" t="s">
        <v>440</v>
      </c>
      <c r="G103" s="221" t="s">
        <v>176</v>
      </c>
      <c r="H103" s="222">
        <v>72</v>
      </c>
      <c r="I103" s="223"/>
      <c r="J103" s="224">
        <f>ROUND(I103*H103,2)</f>
        <v>0</v>
      </c>
      <c r="K103" s="225"/>
      <c r="L103" s="226"/>
      <c r="M103" s="227" t="s">
        <v>20</v>
      </c>
      <c r="N103" s="228" t="s">
        <v>47</v>
      </c>
      <c r="O103" s="81"/>
      <c r="P103" s="214">
        <f>O103*H103</f>
        <v>0</v>
      </c>
      <c r="Q103" s="214">
        <v>0.0087500000000000008</v>
      </c>
      <c r="R103" s="214">
        <f>Q103*H103</f>
        <v>0.63000000000000012</v>
      </c>
      <c r="S103" s="214">
        <v>0</v>
      </c>
      <c r="T103" s="215">
        <f>S103*H103</f>
        <v>0</v>
      </c>
      <c r="U103" s="35"/>
      <c r="V103" s="35"/>
      <c r="W103" s="35"/>
      <c r="X103" s="35"/>
      <c r="Y103" s="35"/>
      <c r="Z103" s="35"/>
      <c r="AA103" s="35"/>
      <c r="AB103" s="35"/>
      <c r="AC103" s="35"/>
      <c r="AD103" s="35"/>
      <c r="AE103" s="35"/>
      <c r="AR103" s="216" t="s">
        <v>201</v>
      </c>
      <c r="AT103" s="216" t="s">
        <v>202</v>
      </c>
      <c r="AU103" s="216" t="s">
        <v>22</v>
      </c>
      <c r="AY103" s="14" t="s">
        <v>172</v>
      </c>
      <c r="BE103" s="217">
        <f>IF(N103="základní",J103,0)</f>
        <v>0</v>
      </c>
      <c r="BF103" s="217">
        <f>IF(N103="snížená",J103,0)</f>
        <v>0</v>
      </c>
      <c r="BG103" s="217">
        <f>IF(N103="zákl. přenesená",J103,0)</f>
        <v>0</v>
      </c>
      <c r="BH103" s="217">
        <f>IF(N103="sníž. přenesená",J103,0)</f>
        <v>0</v>
      </c>
      <c r="BI103" s="217">
        <f>IF(N103="nulová",J103,0)</f>
        <v>0</v>
      </c>
      <c r="BJ103" s="14" t="s">
        <v>22</v>
      </c>
      <c r="BK103" s="217">
        <f>ROUND(I103*H103,2)</f>
        <v>0</v>
      </c>
      <c r="BL103" s="14" t="s">
        <v>180</v>
      </c>
      <c r="BM103" s="216" t="s">
        <v>441</v>
      </c>
    </row>
    <row r="104" s="2" customFormat="1" ht="21.75" customHeight="1">
      <c r="A104" s="35"/>
      <c r="B104" s="36"/>
      <c r="C104" s="204" t="s">
        <v>239</v>
      </c>
      <c r="D104" s="204" t="s">
        <v>173</v>
      </c>
      <c r="E104" s="205" t="s">
        <v>442</v>
      </c>
      <c r="F104" s="206" t="s">
        <v>443</v>
      </c>
      <c r="G104" s="207" t="s">
        <v>176</v>
      </c>
      <c r="H104" s="208">
        <v>250</v>
      </c>
      <c r="I104" s="209"/>
      <c r="J104" s="210">
        <f>ROUND(I104*H104,2)</f>
        <v>0</v>
      </c>
      <c r="K104" s="211"/>
      <c r="L104" s="41"/>
      <c r="M104" s="212" t="s">
        <v>20</v>
      </c>
      <c r="N104" s="213" t="s">
        <v>47</v>
      </c>
      <c r="O104" s="81"/>
      <c r="P104" s="214">
        <f>O104*H104</f>
        <v>0</v>
      </c>
      <c r="Q104" s="214">
        <v>0</v>
      </c>
      <c r="R104" s="214">
        <f>Q104*H104</f>
        <v>0</v>
      </c>
      <c r="S104" s="214">
        <v>0</v>
      </c>
      <c r="T104" s="215">
        <f>S104*H104</f>
        <v>0</v>
      </c>
      <c r="U104" s="35"/>
      <c r="V104" s="35"/>
      <c r="W104" s="35"/>
      <c r="X104" s="35"/>
      <c r="Y104" s="35"/>
      <c r="Z104" s="35"/>
      <c r="AA104" s="35"/>
      <c r="AB104" s="35"/>
      <c r="AC104" s="35"/>
      <c r="AD104" s="35"/>
      <c r="AE104" s="35"/>
      <c r="AR104" s="216" t="s">
        <v>180</v>
      </c>
      <c r="AT104" s="216" t="s">
        <v>173</v>
      </c>
      <c r="AU104" s="216" t="s">
        <v>22</v>
      </c>
      <c r="AY104" s="14" t="s">
        <v>172</v>
      </c>
      <c r="BE104" s="217">
        <f>IF(N104="základní",J104,0)</f>
        <v>0</v>
      </c>
      <c r="BF104" s="217">
        <f>IF(N104="snížená",J104,0)</f>
        <v>0</v>
      </c>
      <c r="BG104" s="217">
        <f>IF(N104="zákl. přenesená",J104,0)</f>
        <v>0</v>
      </c>
      <c r="BH104" s="217">
        <f>IF(N104="sníž. přenesená",J104,0)</f>
        <v>0</v>
      </c>
      <c r="BI104" s="217">
        <f>IF(N104="nulová",J104,0)</f>
        <v>0</v>
      </c>
      <c r="BJ104" s="14" t="s">
        <v>22</v>
      </c>
      <c r="BK104" s="217">
        <f>ROUND(I104*H104,2)</f>
        <v>0</v>
      </c>
      <c r="BL104" s="14" t="s">
        <v>180</v>
      </c>
      <c r="BM104" s="216" t="s">
        <v>444</v>
      </c>
    </row>
    <row r="105" s="2" customFormat="1" ht="16.5" customHeight="1">
      <c r="A105" s="35"/>
      <c r="B105" s="36"/>
      <c r="C105" s="218" t="s">
        <v>243</v>
      </c>
      <c r="D105" s="218" t="s">
        <v>202</v>
      </c>
      <c r="E105" s="219" t="s">
        <v>445</v>
      </c>
      <c r="F105" s="220" t="s">
        <v>446</v>
      </c>
      <c r="G105" s="221" t="s">
        <v>176</v>
      </c>
      <c r="H105" s="222">
        <v>250</v>
      </c>
      <c r="I105" s="223"/>
      <c r="J105" s="224">
        <f>ROUND(I105*H105,2)</f>
        <v>0</v>
      </c>
      <c r="K105" s="225"/>
      <c r="L105" s="226"/>
      <c r="M105" s="234" t="s">
        <v>20</v>
      </c>
      <c r="N105" s="235" t="s">
        <v>47</v>
      </c>
      <c r="O105" s="231"/>
      <c r="P105" s="232">
        <f>O105*H105</f>
        <v>0</v>
      </c>
      <c r="Q105" s="232">
        <v>0.0037000000000000002</v>
      </c>
      <c r="R105" s="232">
        <f>Q105*H105</f>
        <v>0.92500000000000004</v>
      </c>
      <c r="S105" s="232">
        <v>0</v>
      </c>
      <c r="T105" s="233">
        <f>S105*H105</f>
        <v>0</v>
      </c>
      <c r="U105" s="35"/>
      <c r="V105" s="35"/>
      <c r="W105" s="35"/>
      <c r="X105" s="35"/>
      <c r="Y105" s="35"/>
      <c r="Z105" s="35"/>
      <c r="AA105" s="35"/>
      <c r="AB105" s="35"/>
      <c r="AC105" s="35"/>
      <c r="AD105" s="35"/>
      <c r="AE105" s="35"/>
      <c r="AR105" s="216" t="s">
        <v>201</v>
      </c>
      <c r="AT105" s="216" t="s">
        <v>202</v>
      </c>
      <c r="AU105" s="216" t="s">
        <v>22</v>
      </c>
      <c r="AY105" s="14" t="s">
        <v>172</v>
      </c>
      <c r="BE105" s="217">
        <f>IF(N105="základní",J105,0)</f>
        <v>0</v>
      </c>
      <c r="BF105" s="217">
        <f>IF(N105="snížená",J105,0)</f>
        <v>0</v>
      </c>
      <c r="BG105" s="217">
        <f>IF(N105="zákl. přenesená",J105,0)</f>
        <v>0</v>
      </c>
      <c r="BH105" s="217">
        <f>IF(N105="sníž. přenesená",J105,0)</f>
        <v>0</v>
      </c>
      <c r="BI105" s="217">
        <f>IF(N105="nulová",J105,0)</f>
        <v>0</v>
      </c>
      <c r="BJ105" s="14" t="s">
        <v>22</v>
      </c>
      <c r="BK105" s="217">
        <f>ROUND(I105*H105,2)</f>
        <v>0</v>
      </c>
      <c r="BL105" s="14" t="s">
        <v>180</v>
      </c>
      <c r="BM105" s="216" t="s">
        <v>447</v>
      </c>
    </row>
    <row r="106" s="2" customFormat="1" ht="6.96" customHeight="1">
      <c r="A106" s="35"/>
      <c r="B106" s="56"/>
      <c r="C106" s="57"/>
      <c r="D106" s="57"/>
      <c r="E106" s="57"/>
      <c r="F106" s="57"/>
      <c r="G106" s="57"/>
      <c r="H106" s="57"/>
      <c r="I106" s="57"/>
      <c r="J106" s="57"/>
      <c r="K106" s="57"/>
      <c r="L106" s="41"/>
      <c r="M106" s="35"/>
      <c r="O106" s="35"/>
      <c r="P106" s="35"/>
      <c r="Q106" s="35"/>
      <c r="R106" s="35"/>
      <c r="S106" s="35"/>
      <c r="T106" s="35"/>
      <c r="U106" s="35"/>
      <c r="V106" s="35"/>
      <c r="W106" s="35"/>
      <c r="X106" s="35"/>
      <c r="Y106" s="35"/>
      <c r="Z106" s="35"/>
      <c r="AA106" s="35"/>
      <c r="AB106" s="35"/>
      <c r="AC106" s="35"/>
      <c r="AD106" s="35"/>
      <c r="AE106" s="35"/>
    </row>
  </sheetData>
  <sheetProtection sheet="1" autoFilter="0" formatColumns="0" formatRows="0" objects="1" scenarios="1" spinCount="100000" saltValue="E5RbBT0o4YPNF7d2NktjPJeuboAx3zpHJbzDkK0fw7aZnpQulwf74F5qOCmhItEkTgZWoQaS1luYB4w0e9Du3A==" hashValue="Te0c1hiGHNAeYwcBk5fNV3ox5/tr9rslunmN7mv0N4FgW14eCOHkKqJLbBfvhY0zV7NxTscbICVMfK4sPM0AdQ==" algorithmName="SHA-512" password="CC35"/>
  <autoFilter ref="C85:K105"/>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99</v>
      </c>
    </row>
    <row r="3" hidden="1" s="1" customFormat="1" ht="6.96" customHeight="1">
      <c r="B3" s="136"/>
      <c r="C3" s="137"/>
      <c r="D3" s="137"/>
      <c r="E3" s="137"/>
      <c r="F3" s="137"/>
      <c r="G3" s="137"/>
      <c r="H3" s="137"/>
      <c r="I3" s="137"/>
      <c r="J3" s="137"/>
      <c r="K3" s="137"/>
      <c r="L3" s="17"/>
      <c r="AT3" s="14" t="s">
        <v>84</v>
      </c>
    </row>
    <row r="4" hidden="1" s="1" customFormat="1" ht="24.96" customHeight="1">
      <c r="B4" s="17"/>
      <c r="D4" s="138" t="s">
        <v>147</v>
      </c>
      <c r="L4" s="17"/>
      <c r="M4" s="139" t="s">
        <v>10</v>
      </c>
      <c r="AT4" s="14" t="s">
        <v>4</v>
      </c>
    </row>
    <row r="5" hidden="1" s="1" customFormat="1" ht="6.96" customHeight="1">
      <c r="B5" s="17"/>
      <c r="L5" s="17"/>
    </row>
    <row r="6" hidden="1" s="1" customFormat="1" ht="12" customHeight="1">
      <c r="B6" s="17"/>
      <c r="D6" s="140" t="s">
        <v>17</v>
      </c>
      <c r="L6" s="17"/>
    </row>
    <row r="7" hidden="1" s="1" customFormat="1" ht="16.5" customHeight="1">
      <c r="B7" s="17"/>
      <c r="E7" s="141" t="str">
        <f>'Rekapitulace stavby'!K6</f>
        <v>Oprava SZZ žst. Liteň na trati Zadní Třebáň - Lochovice</v>
      </c>
      <c r="F7" s="140"/>
      <c r="G7" s="140"/>
      <c r="H7" s="140"/>
      <c r="L7" s="17"/>
    </row>
    <row r="8" hidden="1">
      <c r="B8" s="17"/>
      <c r="D8" s="140" t="s">
        <v>148</v>
      </c>
      <c r="L8" s="17"/>
    </row>
    <row r="9" hidden="1" s="1" customFormat="1" ht="16.5" customHeight="1">
      <c r="B9" s="17"/>
      <c r="E9" s="141" t="s">
        <v>149</v>
      </c>
      <c r="F9" s="1"/>
      <c r="G9" s="1"/>
      <c r="H9" s="1"/>
      <c r="L9" s="17"/>
    </row>
    <row r="10" hidden="1" s="1" customFormat="1" ht="12" customHeight="1">
      <c r="B10" s="17"/>
      <c r="D10" s="140" t="s">
        <v>150</v>
      </c>
      <c r="L10" s="17"/>
    </row>
    <row r="11" hidden="1" s="2" customFormat="1" ht="16.5" customHeight="1">
      <c r="A11" s="35"/>
      <c r="B11" s="41"/>
      <c r="C11" s="35"/>
      <c r="D11" s="35"/>
      <c r="E11" s="153" t="s">
        <v>448</v>
      </c>
      <c r="F11" s="35"/>
      <c r="G11" s="35"/>
      <c r="H11" s="35"/>
      <c r="I11" s="35"/>
      <c r="J11" s="35"/>
      <c r="K11" s="35"/>
      <c r="L11" s="142"/>
      <c r="S11" s="35"/>
      <c r="T11" s="35"/>
      <c r="U11" s="35"/>
      <c r="V11" s="35"/>
      <c r="W11" s="35"/>
      <c r="X11" s="35"/>
      <c r="Y11" s="35"/>
      <c r="Z11" s="35"/>
      <c r="AA11" s="35"/>
      <c r="AB11" s="35"/>
      <c r="AC11" s="35"/>
      <c r="AD11" s="35"/>
      <c r="AE11" s="35"/>
    </row>
    <row r="12" hidden="1" s="2" customFormat="1" ht="12" customHeight="1">
      <c r="A12" s="35"/>
      <c r="B12" s="41"/>
      <c r="C12" s="35"/>
      <c r="D12" s="140" t="s">
        <v>449</v>
      </c>
      <c r="E12" s="35"/>
      <c r="F12" s="35"/>
      <c r="G12" s="35"/>
      <c r="H12" s="35"/>
      <c r="I12" s="35"/>
      <c r="J12" s="35"/>
      <c r="K12" s="35"/>
      <c r="L12" s="142"/>
      <c r="S12" s="35"/>
      <c r="T12" s="35"/>
      <c r="U12" s="35"/>
      <c r="V12" s="35"/>
      <c r="W12" s="35"/>
      <c r="X12" s="35"/>
      <c r="Y12" s="35"/>
      <c r="Z12" s="35"/>
      <c r="AA12" s="35"/>
      <c r="AB12" s="35"/>
      <c r="AC12" s="35"/>
      <c r="AD12" s="35"/>
      <c r="AE12" s="35"/>
    </row>
    <row r="13" hidden="1" s="2" customFormat="1" ht="16.5" customHeight="1">
      <c r="A13" s="35"/>
      <c r="B13" s="41"/>
      <c r="C13" s="35"/>
      <c r="D13" s="35"/>
      <c r="E13" s="143" t="s">
        <v>450</v>
      </c>
      <c r="F13" s="35"/>
      <c r="G13" s="35"/>
      <c r="H13" s="35"/>
      <c r="I13" s="35"/>
      <c r="J13" s="35"/>
      <c r="K13" s="35"/>
      <c r="L13" s="142"/>
      <c r="S13" s="35"/>
      <c r="T13" s="35"/>
      <c r="U13" s="35"/>
      <c r="V13" s="35"/>
      <c r="W13" s="35"/>
      <c r="X13" s="35"/>
      <c r="Y13" s="35"/>
      <c r="Z13" s="35"/>
      <c r="AA13" s="35"/>
      <c r="AB13" s="35"/>
      <c r="AC13" s="35"/>
      <c r="AD13" s="35"/>
      <c r="AE13" s="35"/>
    </row>
    <row r="14" hidden="1" s="2" customFormat="1">
      <c r="A14" s="35"/>
      <c r="B14" s="41"/>
      <c r="C14" s="35"/>
      <c r="D14" s="35"/>
      <c r="E14" s="35"/>
      <c r="F14" s="35"/>
      <c r="G14" s="35"/>
      <c r="H14" s="35"/>
      <c r="I14" s="35"/>
      <c r="J14" s="35"/>
      <c r="K14" s="35"/>
      <c r="L14" s="142"/>
      <c r="S14" s="35"/>
      <c r="T14" s="35"/>
      <c r="U14" s="35"/>
      <c r="V14" s="35"/>
      <c r="W14" s="35"/>
      <c r="X14" s="35"/>
      <c r="Y14" s="35"/>
      <c r="Z14" s="35"/>
      <c r="AA14" s="35"/>
      <c r="AB14" s="35"/>
      <c r="AC14" s="35"/>
      <c r="AD14" s="35"/>
      <c r="AE14" s="35"/>
    </row>
    <row r="15" hidden="1" s="2" customFormat="1" ht="12" customHeight="1">
      <c r="A15" s="35"/>
      <c r="B15" s="41"/>
      <c r="C15" s="35"/>
      <c r="D15" s="140" t="s">
        <v>19</v>
      </c>
      <c r="E15" s="35"/>
      <c r="F15" s="130" t="s">
        <v>20</v>
      </c>
      <c r="G15" s="35"/>
      <c r="H15" s="35"/>
      <c r="I15" s="140" t="s">
        <v>21</v>
      </c>
      <c r="J15" s="130" t="s">
        <v>20</v>
      </c>
      <c r="K15" s="35"/>
      <c r="L15" s="142"/>
      <c r="S15" s="35"/>
      <c r="T15" s="35"/>
      <c r="U15" s="35"/>
      <c r="V15" s="35"/>
      <c r="W15" s="35"/>
      <c r="X15" s="35"/>
      <c r="Y15" s="35"/>
      <c r="Z15" s="35"/>
      <c r="AA15" s="35"/>
      <c r="AB15" s="35"/>
      <c r="AC15" s="35"/>
      <c r="AD15" s="35"/>
      <c r="AE15" s="35"/>
    </row>
    <row r="16" hidden="1" s="2" customFormat="1" ht="12" customHeight="1">
      <c r="A16" s="35"/>
      <c r="B16" s="41"/>
      <c r="C16" s="35"/>
      <c r="D16" s="140" t="s">
        <v>23</v>
      </c>
      <c r="E16" s="35"/>
      <c r="F16" s="130" t="s">
        <v>24</v>
      </c>
      <c r="G16" s="35"/>
      <c r="H16" s="35"/>
      <c r="I16" s="140" t="s">
        <v>25</v>
      </c>
      <c r="J16" s="144" t="str">
        <f>'Rekapitulace stavby'!AN8</f>
        <v>28. 5. 2021</v>
      </c>
      <c r="K16" s="35"/>
      <c r="L16" s="142"/>
      <c r="S16" s="35"/>
      <c r="T16" s="35"/>
      <c r="U16" s="35"/>
      <c r="V16" s="35"/>
      <c r="W16" s="35"/>
      <c r="X16" s="35"/>
      <c r="Y16" s="35"/>
      <c r="Z16" s="35"/>
      <c r="AA16" s="35"/>
      <c r="AB16" s="35"/>
      <c r="AC16" s="35"/>
      <c r="AD16" s="35"/>
      <c r="AE16" s="35"/>
    </row>
    <row r="17" hidden="1" s="2" customFormat="1" ht="10.8" customHeight="1">
      <c r="A17" s="35"/>
      <c r="B17" s="41"/>
      <c r="C17" s="35"/>
      <c r="D17" s="35"/>
      <c r="E17" s="35"/>
      <c r="F17" s="35"/>
      <c r="G17" s="35"/>
      <c r="H17" s="35"/>
      <c r="I17" s="35"/>
      <c r="J17" s="35"/>
      <c r="K17" s="35"/>
      <c r="L17" s="142"/>
      <c r="S17" s="35"/>
      <c r="T17" s="35"/>
      <c r="U17" s="35"/>
      <c r="V17" s="35"/>
      <c r="W17" s="35"/>
      <c r="X17" s="35"/>
      <c r="Y17" s="35"/>
      <c r="Z17" s="35"/>
      <c r="AA17" s="35"/>
      <c r="AB17" s="35"/>
      <c r="AC17" s="35"/>
      <c r="AD17" s="35"/>
      <c r="AE17" s="35"/>
    </row>
    <row r="18" hidden="1" s="2" customFormat="1" ht="12" customHeight="1">
      <c r="A18" s="35"/>
      <c r="B18" s="41"/>
      <c r="C18" s="35"/>
      <c r="D18" s="140" t="s">
        <v>29</v>
      </c>
      <c r="E18" s="35"/>
      <c r="F18" s="35"/>
      <c r="G18" s="35"/>
      <c r="H18" s="35"/>
      <c r="I18" s="140" t="s">
        <v>30</v>
      </c>
      <c r="J18" s="130" t="s">
        <v>20</v>
      </c>
      <c r="K18" s="35"/>
      <c r="L18" s="142"/>
      <c r="S18" s="35"/>
      <c r="T18" s="35"/>
      <c r="U18" s="35"/>
      <c r="V18" s="35"/>
      <c r="W18" s="35"/>
      <c r="X18" s="35"/>
      <c r="Y18" s="35"/>
      <c r="Z18" s="35"/>
      <c r="AA18" s="35"/>
      <c r="AB18" s="35"/>
      <c r="AC18" s="35"/>
      <c r="AD18" s="35"/>
      <c r="AE18" s="35"/>
    </row>
    <row r="19" hidden="1" s="2" customFormat="1" ht="18" customHeight="1">
      <c r="A19" s="35"/>
      <c r="B19" s="41"/>
      <c r="C19" s="35"/>
      <c r="D19" s="35"/>
      <c r="E19" s="130" t="s">
        <v>31</v>
      </c>
      <c r="F19" s="35"/>
      <c r="G19" s="35"/>
      <c r="H19" s="35"/>
      <c r="I19" s="140" t="s">
        <v>32</v>
      </c>
      <c r="J19" s="130" t="s">
        <v>20</v>
      </c>
      <c r="K19" s="35"/>
      <c r="L19" s="142"/>
      <c r="S19" s="35"/>
      <c r="T19" s="35"/>
      <c r="U19" s="35"/>
      <c r="V19" s="35"/>
      <c r="W19" s="35"/>
      <c r="X19" s="35"/>
      <c r="Y19" s="35"/>
      <c r="Z19" s="35"/>
      <c r="AA19" s="35"/>
      <c r="AB19" s="35"/>
      <c r="AC19" s="35"/>
      <c r="AD19" s="35"/>
      <c r="AE19" s="35"/>
    </row>
    <row r="20" hidden="1" s="2" customFormat="1" ht="6.96" customHeight="1">
      <c r="A20" s="35"/>
      <c r="B20" s="41"/>
      <c r="C20" s="35"/>
      <c r="D20" s="35"/>
      <c r="E20" s="35"/>
      <c r="F20" s="35"/>
      <c r="G20" s="35"/>
      <c r="H20" s="35"/>
      <c r="I20" s="35"/>
      <c r="J20" s="35"/>
      <c r="K20" s="35"/>
      <c r="L20" s="142"/>
      <c r="S20" s="35"/>
      <c r="T20" s="35"/>
      <c r="U20" s="35"/>
      <c r="V20" s="35"/>
      <c r="W20" s="35"/>
      <c r="X20" s="35"/>
      <c r="Y20" s="35"/>
      <c r="Z20" s="35"/>
      <c r="AA20" s="35"/>
      <c r="AB20" s="35"/>
      <c r="AC20" s="35"/>
      <c r="AD20" s="35"/>
      <c r="AE20" s="35"/>
    </row>
    <row r="21" hidden="1" s="2" customFormat="1" ht="12" customHeight="1">
      <c r="A21" s="35"/>
      <c r="B21" s="41"/>
      <c r="C21" s="35"/>
      <c r="D21" s="140" t="s">
        <v>33</v>
      </c>
      <c r="E21" s="35"/>
      <c r="F21" s="35"/>
      <c r="G21" s="35"/>
      <c r="H21" s="35"/>
      <c r="I21" s="140" t="s">
        <v>30</v>
      </c>
      <c r="J21" s="30" t="str">
        <f>'Rekapitulace stavby'!AN13</f>
        <v>Vyplň údaj</v>
      </c>
      <c r="K21" s="35"/>
      <c r="L21" s="142"/>
      <c r="S21" s="35"/>
      <c r="T21" s="35"/>
      <c r="U21" s="35"/>
      <c r="V21" s="35"/>
      <c r="W21" s="35"/>
      <c r="X21" s="35"/>
      <c r="Y21" s="35"/>
      <c r="Z21" s="35"/>
      <c r="AA21" s="35"/>
      <c r="AB21" s="35"/>
      <c r="AC21" s="35"/>
      <c r="AD21" s="35"/>
      <c r="AE21" s="35"/>
    </row>
    <row r="22" hidden="1" s="2" customFormat="1" ht="18" customHeight="1">
      <c r="A22" s="35"/>
      <c r="B22" s="41"/>
      <c r="C22" s="35"/>
      <c r="D22" s="35"/>
      <c r="E22" s="30" t="str">
        <f>'Rekapitulace stavby'!E14</f>
        <v>Vyplň údaj</v>
      </c>
      <c r="F22" s="130"/>
      <c r="G22" s="130"/>
      <c r="H22" s="130"/>
      <c r="I22" s="140" t="s">
        <v>32</v>
      </c>
      <c r="J22" s="30" t="str">
        <f>'Rekapitulace stavby'!AN14</f>
        <v>Vyplň údaj</v>
      </c>
      <c r="K22" s="35"/>
      <c r="L22" s="142"/>
      <c r="S22" s="35"/>
      <c r="T22" s="35"/>
      <c r="U22" s="35"/>
      <c r="V22" s="35"/>
      <c r="W22" s="35"/>
      <c r="X22" s="35"/>
      <c r="Y22" s="35"/>
      <c r="Z22" s="35"/>
      <c r="AA22" s="35"/>
      <c r="AB22" s="35"/>
      <c r="AC22" s="35"/>
      <c r="AD22" s="35"/>
      <c r="AE22" s="35"/>
    </row>
    <row r="23" hidden="1" s="2" customFormat="1" ht="6.96" customHeight="1">
      <c r="A23" s="35"/>
      <c r="B23" s="41"/>
      <c r="C23" s="35"/>
      <c r="D23" s="35"/>
      <c r="E23" s="35"/>
      <c r="F23" s="35"/>
      <c r="G23" s="35"/>
      <c r="H23" s="35"/>
      <c r="I23" s="35"/>
      <c r="J23" s="35"/>
      <c r="K23" s="35"/>
      <c r="L23" s="142"/>
      <c r="S23" s="35"/>
      <c r="T23" s="35"/>
      <c r="U23" s="35"/>
      <c r="V23" s="35"/>
      <c r="W23" s="35"/>
      <c r="X23" s="35"/>
      <c r="Y23" s="35"/>
      <c r="Z23" s="35"/>
      <c r="AA23" s="35"/>
      <c r="AB23" s="35"/>
      <c r="AC23" s="35"/>
      <c r="AD23" s="35"/>
      <c r="AE23" s="35"/>
    </row>
    <row r="24" hidden="1" s="2" customFormat="1" ht="12" customHeight="1">
      <c r="A24" s="35"/>
      <c r="B24" s="41"/>
      <c r="C24" s="35"/>
      <c r="D24" s="140" t="s">
        <v>35</v>
      </c>
      <c r="E24" s="35"/>
      <c r="F24" s="35"/>
      <c r="G24" s="35"/>
      <c r="H24" s="35"/>
      <c r="I24" s="140" t="s">
        <v>30</v>
      </c>
      <c r="J24" s="130" t="s">
        <v>20</v>
      </c>
      <c r="K24" s="35"/>
      <c r="L24" s="142"/>
      <c r="S24" s="35"/>
      <c r="T24" s="35"/>
      <c r="U24" s="35"/>
      <c r="V24" s="35"/>
      <c r="W24" s="35"/>
      <c r="X24" s="35"/>
      <c r="Y24" s="35"/>
      <c r="Z24" s="35"/>
      <c r="AA24" s="35"/>
      <c r="AB24" s="35"/>
      <c r="AC24" s="35"/>
      <c r="AD24" s="35"/>
      <c r="AE24" s="35"/>
    </row>
    <row r="25" hidden="1" s="2" customFormat="1" ht="18" customHeight="1">
      <c r="A25" s="35"/>
      <c r="B25" s="41"/>
      <c r="C25" s="35"/>
      <c r="D25" s="35"/>
      <c r="E25" s="130" t="s">
        <v>36</v>
      </c>
      <c r="F25" s="35"/>
      <c r="G25" s="35"/>
      <c r="H25" s="35"/>
      <c r="I25" s="140" t="s">
        <v>32</v>
      </c>
      <c r="J25" s="130" t="s">
        <v>20</v>
      </c>
      <c r="K25" s="35"/>
      <c r="L25" s="142"/>
      <c r="S25" s="35"/>
      <c r="T25" s="35"/>
      <c r="U25" s="35"/>
      <c r="V25" s="35"/>
      <c r="W25" s="35"/>
      <c r="X25" s="35"/>
      <c r="Y25" s="35"/>
      <c r="Z25" s="35"/>
      <c r="AA25" s="35"/>
      <c r="AB25" s="35"/>
      <c r="AC25" s="35"/>
      <c r="AD25" s="35"/>
      <c r="AE25" s="35"/>
    </row>
    <row r="26" hidden="1" s="2" customFormat="1" ht="6.96" customHeight="1">
      <c r="A26" s="35"/>
      <c r="B26" s="41"/>
      <c r="C26" s="35"/>
      <c r="D26" s="35"/>
      <c r="E26" s="35"/>
      <c r="F26" s="35"/>
      <c r="G26" s="35"/>
      <c r="H26" s="35"/>
      <c r="I26" s="35"/>
      <c r="J26" s="35"/>
      <c r="K26" s="35"/>
      <c r="L26" s="142"/>
      <c r="S26" s="35"/>
      <c r="T26" s="35"/>
      <c r="U26" s="35"/>
      <c r="V26" s="35"/>
      <c r="W26" s="35"/>
      <c r="X26" s="35"/>
      <c r="Y26" s="35"/>
      <c r="Z26" s="35"/>
      <c r="AA26" s="35"/>
      <c r="AB26" s="35"/>
      <c r="AC26" s="35"/>
      <c r="AD26" s="35"/>
      <c r="AE26" s="35"/>
    </row>
    <row r="27" hidden="1" s="2" customFormat="1" ht="12" customHeight="1">
      <c r="A27" s="35"/>
      <c r="B27" s="41"/>
      <c r="C27" s="35"/>
      <c r="D27" s="140" t="s">
        <v>38</v>
      </c>
      <c r="E27" s="35"/>
      <c r="F27" s="35"/>
      <c r="G27" s="35"/>
      <c r="H27" s="35"/>
      <c r="I27" s="140" t="s">
        <v>30</v>
      </c>
      <c r="J27" s="130" t="s">
        <v>20</v>
      </c>
      <c r="K27" s="35"/>
      <c r="L27" s="142"/>
      <c r="S27" s="35"/>
      <c r="T27" s="35"/>
      <c r="U27" s="35"/>
      <c r="V27" s="35"/>
      <c r="W27" s="35"/>
      <c r="X27" s="35"/>
      <c r="Y27" s="35"/>
      <c r="Z27" s="35"/>
      <c r="AA27" s="35"/>
      <c r="AB27" s="35"/>
      <c r="AC27" s="35"/>
      <c r="AD27" s="35"/>
      <c r="AE27" s="35"/>
    </row>
    <row r="28" hidden="1" s="2" customFormat="1" ht="18" customHeight="1">
      <c r="A28" s="35"/>
      <c r="B28" s="41"/>
      <c r="C28" s="35"/>
      <c r="D28" s="35"/>
      <c r="E28" s="130" t="s">
        <v>39</v>
      </c>
      <c r="F28" s="35"/>
      <c r="G28" s="35"/>
      <c r="H28" s="35"/>
      <c r="I28" s="140" t="s">
        <v>32</v>
      </c>
      <c r="J28" s="130" t="s">
        <v>20</v>
      </c>
      <c r="K28" s="35"/>
      <c r="L28" s="142"/>
      <c r="S28" s="35"/>
      <c r="T28" s="35"/>
      <c r="U28" s="35"/>
      <c r="V28" s="35"/>
      <c r="W28" s="35"/>
      <c r="X28" s="35"/>
      <c r="Y28" s="35"/>
      <c r="Z28" s="35"/>
      <c r="AA28" s="35"/>
      <c r="AB28" s="35"/>
      <c r="AC28" s="35"/>
      <c r="AD28" s="35"/>
      <c r="AE28" s="35"/>
    </row>
    <row r="29" hidden="1" s="2" customFormat="1" ht="6.96" customHeight="1">
      <c r="A29" s="35"/>
      <c r="B29" s="41"/>
      <c r="C29" s="35"/>
      <c r="D29" s="35"/>
      <c r="E29" s="35"/>
      <c r="F29" s="35"/>
      <c r="G29" s="35"/>
      <c r="H29" s="35"/>
      <c r="I29" s="35"/>
      <c r="J29" s="35"/>
      <c r="K29" s="35"/>
      <c r="L29" s="142"/>
      <c r="S29" s="35"/>
      <c r="T29" s="35"/>
      <c r="U29" s="35"/>
      <c r="V29" s="35"/>
      <c r="W29" s="35"/>
      <c r="X29" s="35"/>
      <c r="Y29" s="35"/>
      <c r="Z29" s="35"/>
      <c r="AA29" s="35"/>
      <c r="AB29" s="35"/>
      <c r="AC29" s="35"/>
      <c r="AD29" s="35"/>
      <c r="AE29" s="35"/>
    </row>
    <row r="30" hidden="1" s="2" customFormat="1" ht="12" customHeight="1">
      <c r="A30" s="35"/>
      <c r="B30" s="41"/>
      <c r="C30" s="35"/>
      <c r="D30" s="140" t="s">
        <v>40</v>
      </c>
      <c r="E30" s="35"/>
      <c r="F30" s="35"/>
      <c r="G30" s="35"/>
      <c r="H30" s="35"/>
      <c r="I30" s="35"/>
      <c r="J30" s="35"/>
      <c r="K30" s="35"/>
      <c r="L30" s="142"/>
      <c r="S30" s="35"/>
      <c r="T30" s="35"/>
      <c r="U30" s="35"/>
      <c r="V30" s="35"/>
      <c r="W30" s="35"/>
      <c r="X30" s="35"/>
      <c r="Y30" s="35"/>
      <c r="Z30" s="35"/>
      <c r="AA30" s="35"/>
      <c r="AB30" s="35"/>
      <c r="AC30" s="35"/>
      <c r="AD30" s="35"/>
      <c r="AE30" s="35"/>
    </row>
    <row r="31" hidden="1" s="8" customFormat="1" ht="83.25" customHeight="1">
      <c r="A31" s="145"/>
      <c r="B31" s="146"/>
      <c r="C31" s="145"/>
      <c r="D31" s="145"/>
      <c r="E31" s="147" t="s">
        <v>41</v>
      </c>
      <c r="F31" s="147"/>
      <c r="G31" s="147"/>
      <c r="H31" s="147"/>
      <c r="I31" s="145"/>
      <c r="J31" s="145"/>
      <c r="K31" s="145"/>
      <c r="L31" s="148"/>
      <c r="S31" s="145"/>
      <c r="T31" s="145"/>
      <c r="U31" s="145"/>
      <c r="V31" s="145"/>
      <c r="W31" s="145"/>
      <c r="X31" s="145"/>
      <c r="Y31" s="145"/>
      <c r="Z31" s="145"/>
      <c r="AA31" s="145"/>
      <c r="AB31" s="145"/>
      <c r="AC31" s="145"/>
      <c r="AD31" s="145"/>
      <c r="AE31" s="145"/>
    </row>
    <row r="32" hidden="1" s="2" customFormat="1" ht="6.96" customHeight="1">
      <c r="A32" s="35"/>
      <c r="B32" s="41"/>
      <c r="C32" s="35"/>
      <c r="D32" s="35"/>
      <c r="E32" s="35"/>
      <c r="F32" s="35"/>
      <c r="G32" s="35"/>
      <c r="H32" s="35"/>
      <c r="I32" s="35"/>
      <c r="J32" s="35"/>
      <c r="K32" s="35"/>
      <c r="L32" s="142"/>
      <c r="S32" s="35"/>
      <c r="T32" s="35"/>
      <c r="U32" s="35"/>
      <c r="V32" s="35"/>
      <c r="W32" s="35"/>
      <c r="X32" s="35"/>
      <c r="Y32" s="35"/>
      <c r="Z32" s="35"/>
      <c r="AA32" s="35"/>
      <c r="AB32" s="35"/>
      <c r="AC32" s="35"/>
      <c r="AD32" s="35"/>
      <c r="AE32" s="35"/>
    </row>
    <row r="33" hidden="1" s="2" customFormat="1" ht="6.96" customHeight="1">
      <c r="A33" s="35"/>
      <c r="B33" s="41"/>
      <c r="C33" s="35"/>
      <c r="D33" s="149"/>
      <c r="E33" s="149"/>
      <c r="F33" s="149"/>
      <c r="G33" s="149"/>
      <c r="H33" s="149"/>
      <c r="I33" s="149"/>
      <c r="J33" s="149"/>
      <c r="K33" s="149"/>
      <c r="L33" s="142"/>
      <c r="S33" s="35"/>
      <c r="T33" s="35"/>
      <c r="U33" s="35"/>
      <c r="V33" s="35"/>
      <c r="W33" s="35"/>
      <c r="X33" s="35"/>
      <c r="Y33" s="35"/>
      <c r="Z33" s="35"/>
      <c r="AA33" s="35"/>
      <c r="AB33" s="35"/>
      <c r="AC33" s="35"/>
      <c r="AD33" s="35"/>
      <c r="AE33" s="35"/>
    </row>
    <row r="34" hidden="1" s="2" customFormat="1" ht="25.44" customHeight="1">
      <c r="A34" s="35"/>
      <c r="B34" s="41"/>
      <c r="C34" s="35"/>
      <c r="D34" s="150" t="s">
        <v>42</v>
      </c>
      <c r="E34" s="35"/>
      <c r="F34" s="35"/>
      <c r="G34" s="35"/>
      <c r="H34" s="35"/>
      <c r="I34" s="35"/>
      <c r="J34" s="151">
        <f>ROUND(J92, 2)</f>
        <v>0</v>
      </c>
      <c r="K34" s="35"/>
      <c r="L34" s="142"/>
      <c r="S34" s="35"/>
      <c r="T34" s="35"/>
      <c r="U34" s="35"/>
      <c r="V34" s="35"/>
      <c r="W34" s="35"/>
      <c r="X34" s="35"/>
      <c r="Y34" s="35"/>
      <c r="Z34" s="35"/>
      <c r="AA34" s="35"/>
      <c r="AB34" s="35"/>
      <c r="AC34" s="35"/>
      <c r="AD34" s="35"/>
      <c r="AE34" s="35"/>
    </row>
    <row r="35" hidden="1" s="2" customFormat="1" ht="6.96" customHeight="1">
      <c r="A35" s="35"/>
      <c r="B35" s="41"/>
      <c r="C35" s="35"/>
      <c r="D35" s="149"/>
      <c r="E35" s="149"/>
      <c r="F35" s="149"/>
      <c r="G35" s="149"/>
      <c r="H35" s="149"/>
      <c r="I35" s="149"/>
      <c r="J35" s="149"/>
      <c r="K35" s="149"/>
      <c r="L35" s="142"/>
      <c r="S35" s="35"/>
      <c r="T35" s="35"/>
      <c r="U35" s="35"/>
      <c r="V35" s="35"/>
      <c r="W35" s="35"/>
      <c r="X35" s="35"/>
      <c r="Y35" s="35"/>
      <c r="Z35" s="35"/>
      <c r="AA35" s="35"/>
      <c r="AB35" s="35"/>
      <c r="AC35" s="35"/>
      <c r="AD35" s="35"/>
      <c r="AE35" s="35"/>
    </row>
    <row r="36" hidden="1" s="2" customFormat="1" ht="14.4" customHeight="1">
      <c r="A36" s="35"/>
      <c r="B36" s="41"/>
      <c r="C36" s="35"/>
      <c r="D36" s="35"/>
      <c r="E36" s="35"/>
      <c r="F36" s="152" t="s">
        <v>44</v>
      </c>
      <c r="G36" s="35"/>
      <c r="H36" s="35"/>
      <c r="I36" s="152" t="s">
        <v>43</v>
      </c>
      <c r="J36" s="152" t="s">
        <v>45</v>
      </c>
      <c r="K36" s="35"/>
      <c r="L36" s="142"/>
      <c r="S36" s="35"/>
      <c r="T36" s="35"/>
      <c r="U36" s="35"/>
      <c r="V36" s="35"/>
      <c r="W36" s="35"/>
      <c r="X36" s="35"/>
      <c r="Y36" s="35"/>
      <c r="Z36" s="35"/>
      <c r="AA36" s="35"/>
      <c r="AB36" s="35"/>
      <c r="AC36" s="35"/>
      <c r="AD36" s="35"/>
      <c r="AE36" s="35"/>
    </row>
    <row r="37" hidden="1" s="2" customFormat="1" ht="14.4" customHeight="1">
      <c r="A37" s="35"/>
      <c r="B37" s="41"/>
      <c r="C37" s="35"/>
      <c r="D37" s="153" t="s">
        <v>46</v>
      </c>
      <c r="E37" s="140" t="s">
        <v>47</v>
      </c>
      <c r="F37" s="154">
        <f>ROUND((SUM(BE92:BE99)),  2)</f>
        <v>0</v>
      </c>
      <c r="G37" s="35"/>
      <c r="H37" s="35"/>
      <c r="I37" s="155">
        <v>0.20999999999999999</v>
      </c>
      <c r="J37" s="154">
        <f>ROUND(((SUM(BE92:BE99))*I37),  2)</f>
        <v>0</v>
      </c>
      <c r="K37" s="35"/>
      <c r="L37" s="142"/>
      <c r="S37" s="35"/>
      <c r="T37" s="35"/>
      <c r="U37" s="35"/>
      <c r="V37" s="35"/>
      <c r="W37" s="35"/>
      <c r="X37" s="35"/>
      <c r="Y37" s="35"/>
      <c r="Z37" s="35"/>
      <c r="AA37" s="35"/>
      <c r="AB37" s="35"/>
      <c r="AC37" s="35"/>
      <c r="AD37" s="35"/>
      <c r="AE37" s="35"/>
    </row>
    <row r="38" hidden="1" s="2" customFormat="1" ht="14.4" customHeight="1">
      <c r="A38" s="35"/>
      <c r="B38" s="41"/>
      <c r="C38" s="35"/>
      <c r="D38" s="35"/>
      <c r="E38" s="140" t="s">
        <v>48</v>
      </c>
      <c r="F38" s="154">
        <f>ROUND((SUM(BF92:BF99)),  2)</f>
        <v>0</v>
      </c>
      <c r="G38" s="35"/>
      <c r="H38" s="35"/>
      <c r="I38" s="155">
        <v>0.14999999999999999</v>
      </c>
      <c r="J38" s="154">
        <f>ROUND(((SUM(BF92:BF99))*I38),  2)</f>
        <v>0</v>
      </c>
      <c r="K38" s="35"/>
      <c r="L38" s="142"/>
      <c r="S38" s="35"/>
      <c r="T38" s="35"/>
      <c r="U38" s="35"/>
      <c r="V38" s="35"/>
      <c r="W38" s="35"/>
      <c r="X38" s="35"/>
      <c r="Y38" s="35"/>
      <c r="Z38" s="35"/>
      <c r="AA38" s="35"/>
      <c r="AB38" s="35"/>
      <c r="AC38" s="35"/>
      <c r="AD38" s="35"/>
      <c r="AE38" s="35"/>
    </row>
    <row r="39" hidden="1" s="2" customFormat="1" ht="14.4" customHeight="1">
      <c r="A39" s="35"/>
      <c r="B39" s="41"/>
      <c r="C39" s="35"/>
      <c r="D39" s="35"/>
      <c r="E39" s="140" t="s">
        <v>49</v>
      </c>
      <c r="F39" s="154">
        <f>ROUND((SUM(BG92:BG99)),  2)</f>
        <v>0</v>
      </c>
      <c r="G39" s="35"/>
      <c r="H39" s="35"/>
      <c r="I39" s="155">
        <v>0.20999999999999999</v>
      </c>
      <c r="J39" s="154">
        <f>0</f>
        <v>0</v>
      </c>
      <c r="K39" s="35"/>
      <c r="L39" s="142"/>
      <c r="S39" s="35"/>
      <c r="T39" s="35"/>
      <c r="U39" s="35"/>
      <c r="V39" s="35"/>
      <c r="W39" s="35"/>
      <c r="X39" s="35"/>
      <c r="Y39" s="35"/>
      <c r="Z39" s="35"/>
      <c r="AA39" s="35"/>
      <c r="AB39" s="35"/>
      <c r="AC39" s="35"/>
      <c r="AD39" s="35"/>
      <c r="AE39" s="35"/>
    </row>
    <row r="40" hidden="1" s="2" customFormat="1" ht="14.4" customHeight="1">
      <c r="A40" s="35"/>
      <c r="B40" s="41"/>
      <c r="C40" s="35"/>
      <c r="D40" s="35"/>
      <c r="E40" s="140" t="s">
        <v>50</v>
      </c>
      <c r="F40" s="154">
        <f>ROUND((SUM(BH92:BH99)),  2)</f>
        <v>0</v>
      </c>
      <c r="G40" s="35"/>
      <c r="H40" s="35"/>
      <c r="I40" s="155">
        <v>0.14999999999999999</v>
      </c>
      <c r="J40" s="154">
        <f>0</f>
        <v>0</v>
      </c>
      <c r="K40" s="35"/>
      <c r="L40" s="142"/>
      <c r="S40" s="35"/>
      <c r="T40" s="35"/>
      <c r="U40" s="35"/>
      <c r="V40" s="35"/>
      <c r="W40" s="35"/>
      <c r="X40" s="35"/>
      <c r="Y40" s="35"/>
      <c r="Z40" s="35"/>
      <c r="AA40" s="35"/>
      <c r="AB40" s="35"/>
      <c r="AC40" s="35"/>
      <c r="AD40" s="35"/>
      <c r="AE40" s="35"/>
    </row>
    <row r="41" hidden="1" s="2" customFormat="1" ht="14.4" customHeight="1">
      <c r="A41" s="35"/>
      <c r="B41" s="41"/>
      <c r="C41" s="35"/>
      <c r="D41" s="35"/>
      <c r="E41" s="140" t="s">
        <v>51</v>
      </c>
      <c r="F41" s="154">
        <f>ROUND((SUM(BI92:BI99)),  2)</f>
        <v>0</v>
      </c>
      <c r="G41" s="35"/>
      <c r="H41" s="35"/>
      <c r="I41" s="155">
        <v>0</v>
      </c>
      <c r="J41" s="154">
        <f>0</f>
        <v>0</v>
      </c>
      <c r="K41" s="35"/>
      <c r="L41" s="142"/>
      <c r="S41" s="35"/>
      <c r="T41" s="35"/>
      <c r="U41" s="35"/>
      <c r="V41" s="35"/>
      <c r="W41" s="35"/>
      <c r="X41" s="35"/>
      <c r="Y41" s="35"/>
      <c r="Z41" s="35"/>
      <c r="AA41" s="35"/>
      <c r="AB41" s="35"/>
      <c r="AC41" s="35"/>
      <c r="AD41" s="35"/>
      <c r="AE41" s="35"/>
    </row>
    <row r="42" hidden="1" s="2" customFormat="1" ht="6.96" customHeight="1">
      <c r="A42" s="35"/>
      <c r="B42" s="41"/>
      <c r="C42" s="35"/>
      <c r="D42" s="35"/>
      <c r="E42" s="35"/>
      <c r="F42" s="35"/>
      <c r="G42" s="35"/>
      <c r="H42" s="35"/>
      <c r="I42" s="35"/>
      <c r="J42" s="35"/>
      <c r="K42" s="35"/>
      <c r="L42" s="142"/>
      <c r="S42" s="35"/>
      <c r="T42" s="35"/>
      <c r="U42" s="35"/>
      <c r="V42" s="35"/>
      <c r="W42" s="35"/>
      <c r="X42" s="35"/>
      <c r="Y42" s="35"/>
      <c r="Z42" s="35"/>
      <c r="AA42" s="35"/>
      <c r="AB42" s="35"/>
      <c r="AC42" s="35"/>
      <c r="AD42" s="35"/>
      <c r="AE42" s="35"/>
    </row>
    <row r="43" hidden="1" s="2" customFormat="1" ht="25.44" customHeight="1">
      <c r="A43" s="35"/>
      <c r="B43" s="41"/>
      <c r="C43" s="156"/>
      <c r="D43" s="157" t="s">
        <v>52</v>
      </c>
      <c r="E43" s="158"/>
      <c r="F43" s="158"/>
      <c r="G43" s="159" t="s">
        <v>53</v>
      </c>
      <c r="H43" s="160" t="s">
        <v>54</v>
      </c>
      <c r="I43" s="158"/>
      <c r="J43" s="161">
        <f>SUM(J34:J41)</f>
        <v>0</v>
      </c>
      <c r="K43" s="162"/>
      <c r="L43" s="142"/>
      <c r="S43" s="35"/>
      <c r="T43" s="35"/>
      <c r="U43" s="35"/>
      <c r="V43" s="35"/>
      <c r="W43" s="35"/>
      <c r="X43" s="35"/>
      <c r="Y43" s="35"/>
      <c r="Z43" s="35"/>
      <c r="AA43" s="35"/>
      <c r="AB43" s="35"/>
      <c r="AC43" s="35"/>
      <c r="AD43" s="35"/>
      <c r="AE43" s="35"/>
    </row>
    <row r="44" hidden="1" s="2" customFormat="1" ht="14.4" customHeight="1">
      <c r="A44" s="35"/>
      <c r="B44" s="163"/>
      <c r="C44" s="164"/>
      <c r="D44" s="164"/>
      <c r="E44" s="164"/>
      <c r="F44" s="164"/>
      <c r="G44" s="164"/>
      <c r="H44" s="164"/>
      <c r="I44" s="164"/>
      <c r="J44" s="164"/>
      <c r="K44" s="164"/>
      <c r="L44" s="142"/>
      <c r="S44" s="35"/>
      <c r="T44" s="35"/>
      <c r="U44" s="35"/>
      <c r="V44" s="35"/>
      <c r="W44" s="35"/>
      <c r="X44" s="35"/>
      <c r="Y44" s="35"/>
      <c r="Z44" s="35"/>
      <c r="AA44" s="35"/>
      <c r="AB44" s="35"/>
      <c r="AC44" s="35"/>
      <c r="AD44" s="35"/>
      <c r="AE44" s="35"/>
    </row>
    <row r="45" hidden="1"/>
    <row r="46" hidden="1"/>
    <row r="47" hidden="1"/>
    <row r="48" s="2" customFormat="1" ht="6.96" customHeight="1">
      <c r="A48" s="35"/>
      <c r="B48" s="165"/>
      <c r="C48" s="166"/>
      <c r="D48" s="166"/>
      <c r="E48" s="166"/>
      <c r="F48" s="166"/>
      <c r="G48" s="166"/>
      <c r="H48" s="166"/>
      <c r="I48" s="166"/>
      <c r="J48" s="166"/>
      <c r="K48" s="166"/>
      <c r="L48" s="142"/>
      <c r="S48" s="35"/>
      <c r="T48" s="35"/>
      <c r="U48" s="35"/>
      <c r="V48" s="35"/>
      <c r="W48" s="35"/>
      <c r="X48" s="35"/>
      <c r="Y48" s="35"/>
      <c r="Z48" s="35"/>
      <c r="AA48" s="35"/>
      <c r="AB48" s="35"/>
      <c r="AC48" s="35"/>
      <c r="AD48" s="35"/>
      <c r="AE48" s="35"/>
    </row>
    <row r="49" s="2" customFormat="1" ht="24.96" customHeight="1">
      <c r="A49" s="35"/>
      <c r="B49" s="36"/>
      <c r="C49" s="20" t="s">
        <v>152</v>
      </c>
      <c r="D49" s="37"/>
      <c r="E49" s="37"/>
      <c r="F49" s="37"/>
      <c r="G49" s="37"/>
      <c r="H49" s="37"/>
      <c r="I49" s="37"/>
      <c r="J49" s="37"/>
      <c r="K49" s="37"/>
      <c r="L49" s="142"/>
      <c r="S49" s="35"/>
      <c r="T49" s="35"/>
      <c r="U49" s="35"/>
      <c r="V49" s="35"/>
      <c r="W49" s="35"/>
      <c r="X49" s="35"/>
      <c r="Y49" s="35"/>
      <c r="Z49" s="35"/>
      <c r="AA49" s="35"/>
      <c r="AB49" s="35"/>
      <c r="AC49" s="35"/>
      <c r="AD49" s="35"/>
      <c r="AE49" s="35"/>
    </row>
    <row r="50" s="2" customFormat="1" ht="6.96" customHeight="1">
      <c r="A50" s="35"/>
      <c r="B50" s="36"/>
      <c r="C50" s="37"/>
      <c r="D50" s="37"/>
      <c r="E50" s="37"/>
      <c r="F50" s="37"/>
      <c r="G50" s="37"/>
      <c r="H50" s="37"/>
      <c r="I50" s="37"/>
      <c r="J50" s="37"/>
      <c r="K50" s="37"/>
      <c r="L50" s="142"/>
      <c r="S50" s="35"/>
      <c r="T50" s="35"/>
      <c r="U50" s="35"/>
      <c r="V50" s="35"/>
      <c r="W50" s="35"/>
      <c r="X50" s="35"/>
      <c r="Y50" s="35"/>
      <c r="Z50" s="35"/>
      <c r="AA50" s="35"/>
      <c r="AB50" s="35"/>
      <c r="AC50" s="35"/>
      <c r="AD50" s="35"/>
      <c r="AE50" s="35"/>
    </row>
    <row r="51" s="2" customFormat="1" ht="12" customHeight="1">
      <c r="A51" s="35"/>
      <c r="B51" s="36"/>
      <c r="C51" s="29" t="s">
        <v>17</v>
      </c>
      <c r="D51" s="37"/>
      <c r="E51" s="37"/>
      <c r="F51" s="37"/>
      <c r="G51" s="37"/>
      <c r="H51" s="37"/>
      <c r="I51" s="37"/>
      <c r="J51" s="37"/>
      <c r="K51" s="37"/>
      <c r="L51" s="142"/>
      <c r="S51" s="35"/>
      <c r="T51" s="35"/>
      <c r="U51" s="35"/>
      <c r="V51" s="35"/>
      <c r="W51" s="35"/>
      <c r="X51" s="35"/>
      <c r="Y51" s="35"/>
      <c r="Z51" s="35"/>
      <c r="AA51" s="35"/>
      <c r="AB51" s="35"/>
      <c r="AC51" s="35"/>
      <c r="AD51" s="35"/>
      <c r="AE51" s="35"/>
    </row>
    <row r="52" s="2" customFormat="1" ht="16.5" customHeight="1">
      <c r="A52" s="35"/>
      <c r="B52" s="36"/>
      <c r="C52" s="37"/>
      <c r="D52" s="37"/>
      <c r="E52" s="167" t="str">
        <f>E7</f>
        <v>Oprava SZZ žst. Liteň na trati Zadní Třebáň - Lochovice</v>
      </c>
      <c r="F52" s="29"/>
      <c r="G52" s="29"/>
      <c r="H52" s="29"/>
      <c r="I52" s="37"/>
      <c r="J52" s="37"/>
      <c r="K52" s="37"/>
      <c r="L52" s="142"/>
      <c r="S52" s="35"/>
      <c r="T52" s="35"/>
      <c r="U52" s="35"/>
      <c r="V52" s="35"/>
      <c r="W52" s="35"/>
      <c r="X52" s="35"/>
      <c r="Y52" s="35"/>
      <c r="Z52" s="35"/>
      <c r="AA52" s="35"/>
      <c r="AB52" s="35"/>
      <c r="AC52" s="35"/>
      <c r="AD52" s="35"/>
      <c r="AE52" s="35"/>
    </row>
    <row r="53" s="1" customFormat="1" ht="12" customHeight="1">
      <c r="B53" s="18"/>
      <c r="C53" s="29" t="s">
        <v>148</v>
      </c>
      <c r="D53" s="19"/>
      <c r="E53" s="19"/>
      <c r="F53" s="19"/>
      <c r="G53" s="19"/>
      <c r="H53" s="19"/>
      <c r="I53" s="19"/>
      <c r="J53" s="19"/>
      <c r="K53" s="19"/>
      <c r="L53" s="17"/>
    </row>
    <row r="54" s="1" customFormat="1" ht="16.5" customHeight="1">
      <c r="B54" s="18"/>
      <c r="C54" s="19"/>
      <c r="D54" s="19"/>
      <c r="E54" s="167" t="s">
        <v>149</v>
      </c>
      <c r="F54" s="19"/>
      <c r="G54" s="19"/>
      <c r="H54" s="19"/>
      <c r="I54" s="19"/>
      <c r="J54" s="19"/>
      <c r="K54" s="19"/>
      <c r="L54" s="17"/>
    </row>
    <row r="55" s="1" customFormat="1" ht="12" customHeight="1">
      <c r="B55" s="18"/>
      <c r="C55" s="29" t="s">
        <v>150</v>
      </c>
      <c r="D55" s="19"/>
      <c r="E55" s="19"/>
      <c r="F55" s="19"/>
      <c r="G55" s="19"/>
      <c r="H55" s="19"/>
      <c r="I55" s="19"/>
      <c r="J55" s="19"/>
      <c r="K55" s="19"/>
      <c r="L55" s="17"/>
    </row>
    <row r="56" s="2" customFormat="1" ht="16.5" customHeight="1">
      <c r="A56" s="35"/>
      <c r="B56" s="36"/>
      <c r="C56" s="37"/>
      <c r="D56" s="37"/>
      <c r="E56" s="236" t="s">
        <v>448</v>
      </c>
      <c r="F56" s="37"/>
      <c r="G56" s="37"/>
      <c r="H56" s="37"/>
      <c r="I56" s="37"/>
      <c r="J56" s="37"/>
      <c r="K56" s="37"/>
      <c r="L56" s="142"/>
      <c r="S56" s="35"/>
      <c r="T56" s="35"/>
      <c r="U56" s="35"/>
      <c r="V56" s="35"/>
      <c r="W56" s="35"/>
      <c r="X56" s="35"/>
      <c r="Y56" s="35"/>
      <c r="Z56" s="35"/>
      <c r="AA56" s="35"/>
      <c r="AB56" s="35"/>
      <c r="AC56" s="35"/>
      <c r="AD56" s="35"/>
      <c r="AE56" s="35"/>
    </row>
    <row r="57" s="2" customFormat="1" ht="12" customHeight="1">
      <c r="A57" s="35"/>
      <c r="B57" s="36"/>
      <c r="C57" s="29" t="s">
        <v>449</v>
      </c>
      <c r="D57" s="37"/>
      <c r="E57" s="37"/>
      <c r="F57" s="37"/>
      <c r="G57" s="37"/>
      <c r="H57" s="37"/>
      <c r="I57" s="37"/>
      <c r="J57" s="37"/>
      <c r="K57" s="37"/>
      <c r="L57" s="142"/>
      <c r="S57" s="35"/>
      <c r="T57" s="35"/>
      <c r="U57" s="35"/>
      <c r="V57" s="35"/>
      <c r="W57" s="35"/>
      <c r="X57" s="35"/>
      <c r="Y57" s="35"/>
      <c r="Z57" s="35"/>
      <c r="AA57" s="35"/>
      <c r="AB57" s="35"/>
      <c r="AC57" s="35"/>
      <c r="AD57" s="35"/>
      <c r="AE57" s="35"/>
    </row>
    <row r="58" s="2" customFormat="1" ht="16.5" customHeight="1">
      <c r="A58" s="35"/>
      <c r="B58" s="36"/>
      <c r="C58" s="37"/>
      <c r="D58" s="37"/>
      <c r="E58" s="66" t="str">
        <f>E13</f>
        <v>01.3.1 - VRN technologická část</v>
      </c>
      <c r="F58" s="37"/>
      <c r="G58" s="37"/>
      <c r="H58" s="37"/>
      <c r="I58" s="37"/>
      <c r="J58" s="37"/>
      <c r="K58" s="37"/>
      <c r="L58" s="142"/>
      <c r="S58" s="35"/>
      <c r="T58" s="35"/>
      <c r="U58" s="35"/>
      <c r="V58" s="35"/>
      <c r="W58" s="35"/>
      <c r="X58" s="35"/>
      <c r="Y58" s="35"/>
      <c r="Z58" s="35"/>
      <c r="AA58" s="35"/>
      <c r="AB58" s="35"/>
      <c r="AC58" s="35"/>
      <c r="AD58" s="35"/>
      <c r="AE58" s="35"/>
    </row>
    <row r="59" s="2" customFormat="1" ht="6.96" customHeight="1">
      <c r="A59" s="35"/>
      <c r="B59" s="36"/>
      <c r="C59" s="37"/>
      <c r="D59" s="37"/>
      <c r="E59" s="37"/>
      <c r="F59" s="37"/>
      <c r="G59" s="37"/>
      <c r="H59" s="37"/>
      <c r="I59" s="37"/>
      <c r="J59" s="37"/>
      <c r="K59" s="37"/>
      <c r="L59" s="142"/>
      <c r="S59" s="35"/>
      <c r="T59" s="35"/>
      <c r="U59" s="35"/>
      <c r="V59" s="35"/>
      <c r="W59" s="35"/>
      <c r="X59" s="35"/>
      <c r="Y59" s="35"/>
      <c r="Z59" s="35"/>
      <c r="AA59" s="35"/>
      <c r="AB59" s="35"/>
      <c r="AC59" s="35"/>
      <c r="AD59" s="35"/>
      <c r="AE59" s="35"/>
    </row>
    <row r="60" s="2" customFormat="1" ht="12" customHeight="1">
      <c r="A60" s="35"/>
      <c r="B60" s="36"/>
      <c r="C60" s="29" t="s">
        <v>23</v>
      </c>
      <c r="D60" s="37"/>
      <c r="E60" s="37"/>
      <c r="F60" s="24" t="str">
        <f>F16</f>
        <v>Liteň</v>
      </c>
      <c r="G60" s="37"/>
      <c r="H60" s="37"/>
      <c r="I60" s="29" t="s">
        <v>25</v>
      </c>
      <c r="J60" s="69" t="str">
        <f>IF(J16="","",J16)</f>
        <v>28. 5. 2021</v>
      </c>
      <c r="K60" s="37"/>
      <c r="L60" s="142"/>
      <c r="S60" s="35"/>
      <c r="T60" s="35"/>
      <c r="U60" s="35"/>
      <c r="V60" s="35"/>
      <c r="W60" s="35"/>
      <c r="X60" s="35"/>
      <c r="Y60" s="35"/>
      <c r="Z60" s="35"/>
      <c r="AA60" s="35"/>
      <c r="AB60" s="35"/>
      <c r="AC60" s="35"/>
      <c r="AD60" s="35"/>
      <c r="AE60" s="35"/>
    </row>
    <row r="61" s="2" customFormat="1" ht="6.96" customHeight="1">
      <c r="A61" s="35"/>
      <c r="B61" s="36"/>
      <c r="C61" s="37"/>
      <c r="D61" s="37"/>
      <c r="E61" s="37"/>
      <c r="F61" s="37"/>
      <c r="G61" s="37"/>
      <c r="H61" s="37"/>
      <c r="I61" s="37"/>
      <c r="J61" s="37"/>
      <c r="K61" s="37"/>
      <c r="L61" s="142"/>
      <c r="S61" s="35"/>
      <c r="T61" s="35"/>
      <c r="U61" s="35"/>
      <c r="V61" s="35"/>
      <c r="W61" s="35"/>
      <c r="X61" s="35"/>
      <c r="Y61" s="35"/>
      <c r="Z61" s="35"/>
      <c r="AA61" s="35"/>
      <c r="AB61" s="35"/>
      <c r="AC61" s="35"/>
      <c r="AD61" s="35"/>
      <c r="AE61" s="35"/>
    </row>
    <row r="62" s="2" customFormat="1" ht="15.15" customHeight="1">
      <c r="A62" s="35"/>
      <c r="B62" s="36"/>
      <c r="C62" s="29" t="s">
        <v>29</v>
      </c>
      <c r="D62" s="37"/>
      <c r="E62" s="37"/>
      <c r="F62" s="24" t="str">
        <f>E19</f>
        <v>Jiří Kejkula</v>
      </c>
      <c r="G62" s="37"/>
      <c r="H62" s="37"/>
      <c r="I62" s="29" t="s">
        <v>35</v>
      </c>
      <c r="J62" s="33" t="str">
        <f>E25</f>
        <v>První SaZ Plzeň a.s.</v>
      </c>
      <c r="K62" s="37"/>
      <c r="L62" s="142"/>
      <c r="S62" s="35"/>
      <c r="T62" s="35"/>
      <c r="U62" s="35"/>
      <c r="V62" s="35"/>
      <c r="W62" s="35"/>
      <c r="X62" s="35"/>
      <c r="Y62" s="35"/>
      <c r="Z62" s="35"/>
      <c r="AA62" s="35"/>
      <c r="AB62" s="35"/>
      <c r="AC62" s="35"/>
      <c r="AD62" s="35"/>
      <c r="AE62" s="35"/>
    </row>
    <row r="63" s="2" customFormat="1" ht="15.15" customHeight="1">
      <c r="A63" s="35"/>
      <c r="B63" s="36"/>
      <c r="C63" s="29" t="s">
        <v>33</v>
      </c>
      <c r="D63" s="37"/>
      <c r="E63" s="37"/>
      <c r="F63" s="24" t="str">
        <f>IF(E22="","",E22)</f>
        <v>Vyplň údaj</v>
      </c>
      <c r="G63" s="37"/>
      <c r="H63" s="37"/>
      <c r="I63" s="29" t="s">
        <v>38</v>
      </c>
      <c r="J63" s="33" t="str">
        <f>E28</f>
        <v xml:space="preserve"> Zdeněk Hron</v>
      </c>
      <c r="K63" s="37"/>
      <c r="L63" s="142"/>
      <c r="S63" s="35"/>
      <c r="T63" s="35"/>
      <c r="U63" s="35"/>
      <c r="V63" s="35"/>
      <c r="W63" s="35"/>
      <c r="X63" s="35"/>
      <c r="Y63" s="35"/>
      <c r="Z63" s="35"/>
      <c r="AA63" s="35"/>
      <c r="AB63" s="35"/>
      <c r="AC63" s="35"/>
      <c r="AD63" s="35"/>
      <c r="AE63" s="35"/>
    </row>
    <row r="64" s="2" customFormat="1" ht="10.32" customHeight="1">
      <c r="A64" s="35"/>
      <c r="B64" s="36"/>
      <c r="C64" s="37"/>
      <c r="D64" s="37"/>
      <c r="E64" s="37"/>
      <c r="F64" s="37"/>
      <c r="G64" s="37"/>
      <c r="H64" s="37"/>
      <c r="I64" s="37"/>
      <c r="J64" s="37"/>
      <c r="K64" s="37"/>
      <c r="L64" s="142"/>
      <c r="S64" s="35"/>
      <c r="T64" s="35"/>
      <c r="U64" s="35"/>
      <c r="V64" s="35"/>
      <c r="W64" s="35"/>
      <c r="X64" s="35"/>
      <c r="Y64" s="35"/>
      <c r="Z64" s="35"/>
      <c r="AA64" s="35"/>
      <c r="AB64" s="35"/>
      <c r="AC64" s="35"/>
      <c r="AD64" s="35"/>
      <c r="AE64" s="35"/>
    </row>
    <row r="65" s="2" customFormat="1" ht="29.28" customHeight="1">
      <c r="A65" s="35"/>
      <c r="B65" s="36"/>
      <c r="C65" s="168" t="s">
        <v>153</v>
      </c>
      <c r="D65" s="169"/>
      <c r="E65" s="169"/>
      <c r="F65" s="169"/>
      <c r="G65" s="169"/>
      <c r="H65" s="169"/>
      <c r="I65" s="169"/>
      <c r="J65" s="170" t="s">
        <v>154</v>
      </c>
      <c r="K65" s="169"/>
      <c r="L65" s="142"/>
      <c r="S65" s="35"/>
      <c r="T65" s="35"/>
      <c r="U65" s="35"/>
      <c r="V65" s="35"/>
      <c r="W65" s="35"/>
      <c r="X65" s="35"/>
      <c r="Y65" s="35"/>
      <c r="Z65" s="35"/>
      <c r="AA65" s="35"/>
      <c r="AB65" s="35"/>
      <c r="AC65" s="35"/>
      <c r="AD65" s="35"/>
      <c r="AE65" s="35"/>
    </row>
    <row r="66" s="2" customFormat="1" ht="10.32" customHeight="1">
      <c r="A66" s="35"/>
      <c r="B66" s="36"/>
      <c r="C66" s="37"/>
      <c r="D66" s="37"/>
      <c r="E66" s="37"/>
      <c r="F66" s="37"/>
      <c r="G66" s="37"/>
      <c r="H66" s="37"/>
      <c r="I66" s="37"/>
      <c r="J66" s="37"/>
      <c r="K66" s="37"/>
      <c r="L66" s="142"/>
      <c r="S66" s="35"/>
      <c r="T66" s="35"/>
      <c r="U66" s="35"/>
      <c r="V66" s="35"/>
      <c r="W66" s="35"/>
      <c r="X66" s="35"/>
      <c r="Y66" s="35"/>
      <c r="Z66" s="35"/>
      <c r="AA66" s="35"/>
      <c r="AB66" s="35"/>
      <c r="AC66" s="35"/>
      <c r="AD66" s="35"/>
      <c r="AE66" s="35"/>
    </row>
    <row r="67" s="2" customFormat="1" ht="22.8" customHeight="1">
      <c r="A67" s="35"/>
      <c r="B67" s="36"/>
      <c r="C67" s="171" t="s">
        <v>74</v>
      </c>
      <c r="D67" s="37"/>
      <c r="E67" s="37"/>
      <c r="F67" s="37"/>
      <c r="G67" s="37"/>
      <c r="H67" s="37"/>
      <c r="I67" s="37"/>
      <c r="J67" s="99">
        <f>J92</f>
        <v>0</v>
      </c>
      <c r="K67" s="37"/>
      <c r="L67" s="142"/>
      <c r="S67" s="35"/>
      <c r="T67" s="35"/>
      <c r="U67" s="35"/>
      <c r="V67" s="35"/>
      <c r="W67" s="35"/>
      <c r="X67" s="35"/>
      <c r="Y67" s="35"/>
      <c r="Z67" s="35"/>
      <c r="AA67" s="35"/>
      <c r="AB67" s="35"/>
      <c r="AC67" s="35"/>
      <c r="AD67" s="35"/>
      <c r="AE67" s="35"/>
      <c r="AU67" s="14" t="s">
        <v>155</v>
      </c>
    </row>
    <row r="68" s="9" customFormat="1" ht="24.96" customHeight="1">
      <c r="A68" s="9"/>
      <c r="B68" s="172"/>
      <c r="C68" s="173"/>
      <c r="D68" s="174" t="s">
        <v>451</v>
      </c>
      <c r="E68" s="175"/>
      <c r="F68" s="175"/>
      <c r="G68" s="175"/>
      <c r="H68" s="175"/>
      <c r="I68" s="175"/>
      <c r="J68" s="176">
        <f>J93</f>
        <v>0</v>
      </c>
      <c r="K68" s="173"/>
      <c r="L68" s="177"/>
      <c r="S68" s="9"/>
      <c r="T68" s="9"/>
      <c r="U68" s="9"/>
      <c r="V68" s="9"/>
      <c r="W68" s="9"/>
      <c r="X68" s="9"/>
      <c r="Y68" s="9"/>
      <c r="Z68" s="9"/>
      <c r="AA68" s="9"/>
      <c r="AB68" s="9"/>
      <c r="AC68" s="9"/>
      <c r="AD68" s="9"/>
      <c r="AE68" s="9"/>
    </row>
    <row r="69" s="2" customFormat="1" ht="21.84" customHeight="1">
      <c r="A69" s="35"/>
      <c r="B69" s="36"/>
      <c r="C69" s="37"/>
      <c r="D69" s="37"/>
      <c r="E69" s="37"/>
      <c r="F69" s="37"/>
      <c r="G69" s="37"/>
      <c r="H69" s="37"/>
      <c r="I69" s="37"/>
      <c r="J69" s="37"/>
      <c r="K69" s="37"/>
      <c r="L69" s="142"/>
      <c r="S69" s="35"/>
      <c r="T69" s="35"/>
      <c r="U69" s="35"/>
      <c r="V69" s="35"/>
      <c r="W69" s="35"/>
      <c r="X69" s="35"/>
      <c r="Y69" s="35"/>
      <c r="Z69" s="35"/>
      <c r="AA69" s="35"/>
      <c r="AB69" s="35"/>
      <c r="AC69" s="35"/>
      <c r="AD69" s="35"/>
      <c r="AE69" s="35"/>
    </row>
    <row r="70" s="2" customFormat="1" ht="6.96" customHeight="1">
      <c r="A70" s="35"/>
      <c r="B70" s="56"/>
      <c r="C70" s="57"/>
      <c r="D70" s="57"/>
      <c r="E70" s="57"/>
      <c r="F70" s="57"/>
      <c r="G70" s="57"/>
      <c r="H70" s="57"/>
      <c r="I70" s="57"/>
      <c r="J70" s="57"/>
      <c r="K70" s="57"/>
      <c r="L70" s="142"/>
      <c r="S70" s="35"/>
      <c r="T70" s="35"/>
      <c r="U70" s="35"/>
      <c r="V70" s="35"/>
      <c r="W70" s="35"/>
      <c r="X70" s="35"/>
      <c r="Y70" s="35"/>
      <c r="Z70" s="35"/>
      <c r="AA70" s="35"/>
      <c r="AB70" s="35"/>
      <c r="AC70" s="35"/>
      <c r="AD70" s="35"/>
      <c r="AE70" s="35"/>
    </row>
    <row r="74" s="2" customFormat="1" ht="6.96" customHeight="1">
      <c r="A74" s="35"/>
      <c r="B74" s="58"/>
      <c r="C74" s="59"/>
      <c r="D74" s="59"/>
      <c r="E74" s="59"/>
      <c r="F74" s="59"/>
      <c r="G74" s="59"/>
      <c r="H74" s="59"/>
      <c r="I74" s="59"/>
      <c r="J74" s="59"/>
      <c r="K74" s="59"/>
      <c r="L74" s="142"/>
      <c r="S74" s="35"/>
      <c r="T74" s="35"/>
      <c r="U74" s="35"/>
      <c r="V74" s="35"/>
      <c r="W74" s="35"/>
      <c r="X74" s="35"/>
      <c r="Y74" s="35"/>
      <c r="Z74" s="35"/>
      <c r="AA74" s="35"/>
      <c r="AB74" s="35"/>
      <c r="AC74" s="35"/>
      <c r="AD74" s="35"/>
      <c r="AE74" s="35"/>
    </row>
    <row r="75" s="2" customFormat="1" ht="24.96" customHeight="1">
      <c r="A75" s="35"/>
      <c r="B75" s="36"/>
      <c r="C75" s="20" t="s">
        <v>158</v>
      </c>
      <c r="D75" s="37"/>
      <c r="E75" s="37"/>
      <c r="F75" s="37"/>
      <c r="G75" s="37"/>
      <c r="H75" s="37"/>
      <c r="I75" s="37"/>
      <c r="J75" s="37"/>
      <c r="K75" s="37"/>
      <c r="L75" s="142"/>
      <c r="S75" s="35"/>
      <c r="T75" s="35"/>
      <c r="U75" s="35"/>
      <c r="V75" s="35"/>
      <c r="W75" s="35"/>
      <c r="X75" s="35"/>
      <c r="Y75" s="35"/>
      <c r="Z75" s="35"/>
      <c r="AA75" s="35"/>
      <c r="AB75" s="35"/>
      <c r="AC75" s="35"/>
      <c r="AD75" s="35"/>
      <c r="AE75" s="35"/>
    </row>
    <row r="76" s="2" customFormat="1" ht="6.96" customHeight="1">
      <c r="A76" s="35"/>
      <c r="B76" s="36"/>
      <c r="C76" s="37"/>
      <c r="D76" s="37"/>
      <c r="E76" s="37"/>
      <c r="F76" s="37"/>
      <c r="G76" s="37"/>
      <c r="H76" s="37"/>
      <c r="I76" s="37"/>
      <c r="J76" s="37"/>
      <c r="K76" s="37"/>
      <c r="L76" s="142"/>
      <c r="S76" s="35"/>
      <c r="T76" s="35"/>
      <c r="U76" s="35"/>
      <c r="V76" s="35"/>
      <c r="W76" s="35"/>
      <c r="X76" s="35"/>
      <c r="Y76" s="35"/>
      <c r="Z76" s="35"/>
      <c r="AA76" s="35"/>
      <c r="AB76" s="35"/>
      <c r="AC76" s="35"/>
      <c r="AD76" s="35"/>
      <c r="AE76" s="35"/>
    </row>
    <row r="77" s="2" customFormat="1" ht="12" customHeight="1">
      <c r="A77" s="35"/>
      <c r="B77" s="36"/>
      <c r="C77" s="29" t="s">
        <v>17</v>
      </c>
      <c r="D77" s="37"/>
      <c r="E77" s="37"/>
      <c r="F77" s="37"/>
      <c r="G77" s="37"/>
      <c r="H77" s="37"/>
      <c r="I77" s="37"/>
      <c r="J77" s="37"/>
      <c r="K77" s="37"/>
      <c r="L77" s="142"/>
      <c r="S77" s="35"/>
      <c r="T77" s="35"/>
      <c r="U77" s="35"/>
      <c r="V77" s="35"/>
      <c r="W77" s="35"/>
      <c r="X77" s="35"/>
      <c r="Y77" s="35"/>
      <c r="Z77" s="35"/>
      <c r="AA77" s="35"/>
      <c r="AB77" s="35"/>
      <c r="AC77" s="35"/>
      <c r="AD77" s="35"/>
      <c r="AE77" s="35"/>
    </row>
    <row r="78" s="2" customFormat="1" ht="16.5" customHeight="1">
      <c r="A78" s="35"/>
      <c r="B78" s="36"/>
      <c r="C78" s="37"/>
      <c r="D78" s="37"/>
      <c r="E78" s="167" t="str">
        <f>E7</f>
        <v>Oprava SZZ žst. Liteň na trati Zadní Třebáň - Lochovice</v>
      </c>
      <c r="F78" s="29"/>
      <c r="G78" s="29"/>
      <c r="H78" s="29"/>
      <c r="I78" s="37"/>
      <c r="J78" s="37"/>
      <c r="K78" s="37"/>
      <c r="L78" s="142"/>
      <c r="S78" s="35"/>
      <c r="T78" s="35"/>
      <c r="U78" s="35"/>
      <c r="V78" s="35"/>
      <c r="W78" s="35"/>
      <c r="X78" s="35"/>
      <c r="Y78" s="35"/>
      <c r="Z78" s="35"/>
      <c r="AA78" s="35"/>
      <c r="AB78" s="35"/>
      <c r="AC78" s="35"/>
      <c r="AD78" s="35"/>
      <c r="AE78" s="35"/>
    </row>
    <row r="79" s="1" customFormat="1" ht="12" customHeight="1">
      <c r="B79" s="18"/>
      <c r="C79" s="29" t="s">
        <v>148</v>
      </c>
      <c r="D79" s="19"/>
      <c r="E79" s="19"/>
      <c r="F79" s="19"/>
      <c r="G79" s="19"/>
      <c r="H79" s="19"/>
      <c r="I79" s="19"/>
      <c r="J79" s="19"/>
      <c r="K79" s="19"/>
      <c r="L79" s="17"/>
    </row>
    <row r="80" s="1" customFormat="1" ht="16.5" customHeight="1">
      <c r="B80" s="18"/>
      <c r="C80" s="19"/>
      <c r="D80" s="19"/>
      <c r="E80" s="167" t="s">
        <v>149</v>
      </c>
      <c r="F80" s="19"/>
      <c r="G80" s="19"/>
      <c r="H80" s="19"/>
      <c r="I80" s="19"/>
      <c r="J80" s="19"/>
      <c r="K80" s="19"/>
      <c r="L80" s="17"/>
    </row>
    <row r="81" s="1" customFormat="1" ht="12" customHeight="1">
      <c r="B81" s="18"/>
      <c r="C81" s="29" t="s">
        <v>150</v>
      </c>
      <c r="D81" s="19"/>
      <c r="E81" s="19"/>
      <c r="F81" s="19"/>
      <c r="G81" s="19"/>
      <c r="H81" s="19"/>
      <c r="I81" s="19"/>
      <c r="J81" s="19"/>
      <c r="K81" s="19"/>
      <c r="L81" s="17"/>
    </row>
    <row r="82" s="2" customFormat="1" ht="16.5" customHeight="1">
      <c r="A82" s="35"/>
      <c r="B82" s="36"/>
      <c r="C82" s="37"/>
      <c r="D82" s="37"/>
      <c r="E82" s="236" t="s">
        <v>448</v>
      </c>
      <c r="F82" s="37"/>
      <c r="G82" s="37"/>
      <c r="H82" s="37"/>
      <c r="I82" s="37"/>
      <c r="J82" s="37"/>
      <c r="K82" s="37"/>
      <c r="L82" s="142"/>
      <c r="S82" s="35"/>
      <c r="T82" s="35"/>
      <c r="U82" s="35"/>
      <c r="V82" s="35"/>
      <c r="W82" s="35"/>
      <c r="X82" s="35"/>
      <c r="Y82" s="35"/>
      <c r="Z82" s="35"/>
      <c r="AA82" s="35"/>
      <c r="AB82" s="35"/>
      <c r="AC82" s="35"/>
      <c r="AD82" s="35"/>
      <c r="AE82" s="35"/>
    </row>
    <row r="83" s="2" customFormat="1" ht="12" customHeight="1">
      <c r="A83" s="35"/>
      <c r="B83" s="36"/>
      <c r="C83" s="29" t="s">
        <v>449</v>
      </c>
      <c r="D83" s="37"/>
      <c r="E83" s="37"/>
      <c r="F83" s="37"/>
      <c r="G83" s="37"/>
      <c r="H83" s="37"/>
      <c r="I83" s="37"/>
      <c r="J83" s="37"/>
      <c r="K83" s="37"/>
      <c r="L83" s="142"/>
      <c r="S83" s="35"/>
      <c r="T83" s="35"/>
      <c r="U83" s="35"/>
      <c r="V83" s="35"/>
      <c r="W83" s="35"/>
      <c r="X83" s="35"/>
      <c r="Y83" s="35"/>
      <c r="Z83" s="35"/>
      <c r="AA83" s="35"/>
      <c r="AB83" s="35"/>
      <c r="AC83" s="35"/>
      <c r="AD83" s="35"/>
      <c r="AE83" s="35"/>
    </row>
    <row r="84" s="2" customFormat="1" ht="16.5" customHeight="1">
      <c r="A84" s="35"/>
      <c r="B84" s="36"/>
      <c r="C84" s="37"/>
      <c r="D84" s="37"/>
      <c r="E84" s="66" t="str">
        <f>E13</f>
        <v>01.3.1 - VRN technologická část</v>
      </c>
      <c r="F84" s="37"/>
      <c r="G84" s="37"/>
      <c r="H84" s="37"/>
      <c r="I84" s="37"/>
      <c r="J84" s="37"/>
      <c r="K84" s="37"/>
      <c r="L84" s="142"/>
      <c r="S84" s="35"/>
      <c r="T84" s="35"/>
      <c r="U84" s="35"/>
      <c r="V84" s="35"/>
      <c r="W84" s="35"/>
      <c r="X84" s="35"/>
      <c r="Y84" s="35"/>
      <c r="Z84" s="35"/>
      <c r="AA84" s="35"/>
      <c r="AB84" s="35"/>
      <c r="AC84" s="35"/>
      <c r="AD84" s="35"/>
      <c r="AE84" s="35"/>
    </row>
    <row r="85" s="2" customFormat="1" ht="6.96" customHeight="1">
      <c r="A85" s="35"/>
      <c r="B85" s="36"/>
      <c r="C85" s="37"/>
      <c r="D85" s="37"/>
      <c r="E85" s="37"/>
      <c r="F85" s="37"/>
      <c r="G85" s="37"/>
      <c r="H85" s="37"/>
      <c r="I85" s="37"/>
      <c r="J85" s="37"/>
      <c r="K85" s="37"/>
      <c r="L85" s="142"/>
      <c r="S85" s="35"/>
      <c r="T85" s="35"/>
      <c r="U85" s="35"/>
      <c r="V85" s="35"/>
      <c r="W85" s="35"/>
      <c r="X85" s="35"/>
      <c r="Y85" s="35"/>
      <c r="Z85" s="35"/>
      <c r="AA85" s="35"/>
      <c r="AB85" s="35"/>
      <c r="AC85" s="35"/>
      <c r="AD85" s="35"/>
      <c r="AE85" s="35"/>
    </row>
    <row r="86" s="2" customFormat="1" ht="12" customHeight="1">
      <c r="A86" s="35"/>
      <c r="B86" s="36"/>
      <c r="C86" s="29" t="s">
        <v>23</v>
      </c>
      <c r="D86" s="37"/>
      <c r="E86" s="37"/>
      <c r="F86" s="24" t="str">
        <f>F16</f>
        <v>Liteň</v>
      </c>
      <c r="G86" s="37"/>
      <c r="H86" s="37"/>
      <c r="I86" s="29" t="s">
        <v>25</v>
      </c>
      <c r="J86" s="69" t="str">
        <f>IF(J16="","",J16)</f>
        <v>28. 5. 2021</v>
      </c>
      <c r="K86" s="37"/>
      <c r="L86" s="142"/>
      <c r="S86" s="35"/>
      <c r="T86" s="35"/>
      <c r="U86" s="35"/>
      <c r="V86" s="35"/>
      <c r="W86" s="35"/>
      <c r="X86" s="35"/>
      <c r="Y86" s="35"/>
      <c r="Z86" s="35"/>
      <c r="AA86" s="35"/>
      <c r="AB86" s="35"/>
      <c r="AC86" s="35"/>
      <c r="AD86" s="35"/>
      <c r="AE86" s="35"/>
    </row>
    <row r="87" s="2" customFormat="1" ht="6.96" customHeight="1">
      <c r="A87" s="35"/>
      <c r="B87" s="36"/>
      <c r="C87" s="37"/>
      <c r="D87" s="37"/>
      <c r="E87" s="37"/>
      <c r="F87" s="37"/>
      <c r="G87" s="37"/>
      <c r="H87" s="37"/>
      <c r="I87" s="37"/>
      <c r="J87" s="37"/>
      <c r="K87" s="37"/>
      <c r="L87" s="142"/>
      <c r="S87" s="35"/>
      <c r="T87" s="35"/>
      <c r="U87" s="35"/>
      <c r="V87" s="35"/>
      <c r="W87" s="35"/>
      <c r="X87" s="35"/>
      <c r="Y87" s="35"/>
      <c r="Z87" s="35"/>
      <c r="AA87" s="35"/>
      <c r="AB87" s="35"/>
      <c r="AC87" s="35"/>
      <c r="AD87" s="35"/>
      <c r="AE87" s="35"/>
    </row>
    <row r="88" s="2" customFormat="1" ht="15.15" customHeight="1">
      <c r="A88" s="35"/>
      <c r="B88" s="36"/>
      <c r="C88" s="29" t="s">
        <v>29</v>
      </c>
      <c r="D88" s="37"/>
      <c r="E88" s="37"/>
      <c r="F88" s="24" t="str">
        <f>E19</f>
        <v>Jiří Kejkula</v>
      </c>
      <c r="G88" s="37"/>
      <c r="H88" s="37"/>
      <c r="I88" s="29" t="s">
        <v>35</v>
      </c>
      <c r="J88" s="33" t="str">
        <f>E25</f>
        <v>První SaZ Plzeň a.s.</v>
      </c>
      <c r="K88" s="37"/>
      <c r="L88" s="142"/>
      <c r="S88" s="35"/>
      <c r="T88" s="35"/>
      <c r="U88" s="35"/>
      <c r="V88" s="35"/>
      <c r="W88" s="35"/>
      <c r="X88" s="35"/>
      <c r="Y88" s="35"/>
      <c r="Z88" s="35"/>
      <c r="AA88" s="35"/>
      <c r="AB88" s="35"/>
      <c r="AC88" s="35"/>
      <c r="AD88" s="35"/>
      <c r="AE88" s="35"/>
    </row>
    <row r="89" s="2" customFormat="1" ht="15.15" customHeight="1">
      <c r="A89" s="35"/>
      <c r="B89" s="36"/>
      <c r="C89" s="29" t="s">
        <v>33</v>
      </c>
      <c r="D89" s="37"/>
      <c r="E89" s="37"/>
      <c r="F89" s="24" t="str">
        <f>IF(E22="","",E22)</f>
        <v>Vyplň údaj</v>
      </c>
      <c r="G89" s="37"/>
      <c r="H89" s="37"/>
      <c r="I89" s="29" t="s">
        <v>38</v>
      </c>
      <c r="J89" s="33" t="str">
        <f>E28</f>
        <v xml:space="preserve"> Zdeněk Hron</v>
      </c>
      <c r="K89" s="37"/>
      <c r="L89" s="142"/>
      <c r="S89" s="35"/>
      <c r="T89" s="35"/>
      <c r="U89" s="35"/>
      <c r="V89" s="35"/>
      <c r="W89" s="35"/>
      <c r="X89" s="35"/>
      <c r="Y89" s="35"/>
      <c r="Z89" s="35"/>
      <c r="AA89" s="35"/>
      <c r="AB89" s="35"/>
      <c r="AC89" s="35"/>
      <c r="AD89" s="35"/>
      <c r="AE89" s="35"/>
    </row>
    <row r="90" s="2" customFormat="1" ht="10.32" customHeight="1">
      <c r="A90" s="35"/>
      <c r="B90" s="36"/>
      <c r="C90" s="37"/>
      <c r="D90" s="37"/>
      <c r="E90" s="37"/>
      <c r="F90" s="37"/>
      <c r="G90" s="37"/>
      <c r="H90" s="37"/>
      <c r="I90" s="37"/>
      <c r="J90" s="37"/>
      <c r="K90" s="37"/>
      <c r="L90" s="142"/>
      <c r="S90" s="35"/>
      <c r="T90" s="35"/>
      <c r="U90" s="35"/>
      <c r="V90" s="35"/>
      <c r="W90" s="35"/>
      <c r="X90" s="35"/>
      <c r="Y90" s="35"/>
      <c r="Z90" s="35"/>
      <c r="AA90" s="35"/>
      <c r="AB90" s="35"/>
      <c r="AC90" s="35"/>
      <c r="AD90" s="35"/>
      <c r="AE90" s="35"/>
    </row>
    <row r="91" s="10" customFormat="1" ht="29.28" customHeight="1">
      <c r="A91" s="178"/>
      <c r="B91" s="179"/>
      <c r="C91" s="180" t="s">
        <v>159</v>
      </c>
      <c r="D91" s="181" t="s">
        <v>61</v>
      </c>
      <c r="E91" s="181" t="s">
        <v>57</v>
      </c>
      <c r="F91" s="181" t="s">
        <v>58</v>
      </c>
      <c r="G91" s="181" t="s">
        <v>160</v>
      </c>
      <c r="H91" s="181" t="s">
        <v>161</v>
      </c>
      <c r="I91" s="181" t="s">
        <v>162</v>
      </c>
      <c r="J91" s="182" t="s">
        <v>154</v>
      </c>
      <c r="K91" s="183" t="s">
        <v>163</v>
      </c>
      <c r="L91" s="184"/>
      <c r="M91" s="89" t="s">
        <v>20</v>
      </c>
      <c r="N91" s="90" t="s">
        <v>46</v>
      </c>
      <c r="O91" s="90" t="s">
        <v>164</v>
      </c>
      <c r="P91" s="90" t="s">
        <v>165</v>
      </c>
      <c r="Q91" s="90" t="s">
        <v>166</v>
      </c>
      <c r="R91" s="90" t="s">
        <v>167</v>
      </c>
      <c r="S91" s="90" t="s">
        <v>168</v>
      </c>
      <c r="T91" s="91" t="s">
        <v>169</v>
      </c>
      <c r="U91" s="178"/>
      <c r="V91" s="178"/>
      <c r="W91" s="178"/>
      <c r="X91" s="178"/>
      <c r="Y91" s="178"/>
      <c r="Z91" s="178"/>
      <c r="AA91" s="178"/>
      <c r="AB91" s="178"/>
      <c r="AC91" s="178"/>
      <c r="AD91" s="178"/>
      <c r="AE91" s="178"/>
    </row>
    <row r="92" s="2" customFormat="1" ht="22.8" customHeight="1">
      <c r="A92" s="35"/>
      <c r="B92" s="36"/>
      <c r="C92" s="96" t="s">
        <v>170</v>
      </c>
      <c r="D92" s="37"/>
      <c r="E92" s="37"/>
      <c r="F92" s="37"/>
      <c r="G92" s="37"/>
      <c r="H92" s="37"/>
      <c r="I92" s="37"/>
      <c r="J92" s="185">
        <f>BK92</f>
        <v>0</v>
      </c>
      <c r="K92" s="37"/>
      <c r="L92" s="41"/>
      <c r="M92" s="92"/>
      <c r="N92" s="186"/>
      <c r="O92" s="93"/>
      <c r="P92" s="187">
        <f>P93</f>
        <v>0</v>
      </c>
      <c r="Q92" s="93"/>
      <c r="R92" s="187">
        <f>R93</f>
        <v>0</v>
      </c>
      <c r="S92" s="93"/>
      <c r="T92" s="188">
        <f>T93</f>
        <v>0</v>
      </c>
      <c r="U92" s="35"/>
      <c r="V92" s="35"/>
      <c r="W92" s="35"/>
      <c r="X92" s="35"/>
      <c r="Y92" s="35"/>
      <c r="Z92" s="35"/>
      <c r="AA92" s="35"/>
      <c r="AB92" s="35"/>
      <c r="AC92" s="35"/>
      <c r="AD92" s="35"/>
      <c r="AE92" s="35"/>
      <c r="AT92" s="14" t="s">
        <v>75</v>
      </c>
      <c r="AU92" s="14" t="s">
        <v>155</v>
      </c>
      <c r="BK92" s="189">
        <f>BK93</f>
        <v>0</v>
      </c>
    </row>
    <row r="93" s="11" customFormat="1" ht="25.92" customHeight="1">
      <c r="A93" s="11"/>
      <c r="B93" s="190"/>
      <c r="C93" s="191"/>
      <c r="D93" s="192" t="s">
        <v>75</v>
      </c>
      <c r="E93" s="193" t="s">
        <v>116</v>
      </c>
      <c r="F93" s="193" t="s">
        <v>94</v>
      </c>
      <c r="G93" s="191"/>
      <c r="H93" s="191"/>
      <c r="I93" s="194"/>
      <c r="J93" s="195">
        <f>BK93</f>
        <v>0</v>
      </c>
      <c r="K93" s="191"/>
      <c r="L93" s="196"/>
      <c r="M93" s="197"/>
      <c r="N93" s="198"/>
      <c r="O93" s="198"/>
      <c r="P93" s="199">
        <f>SUM(P94:P99)</f>
        <v>0</v>
      </c>
      <c r="Q93" s="198"/>
      <c r="R93" s="199">
        <f>SUM(R94:R99)</f>
        <v>0</v>
      </c>
      <c r="S93" s="198"/>
      <c r="T93" s="200">
        <f>SUM(T94:T99)</f>
        <v>0</v>
      </c>
      <c r="U93" s="11"/>
      <c r="V93" s="11"/>
      <c r="W93" s="11"/>
      <c r="X93" s="11"/>
      <c r="Y93" s="11"/>
      <c r="Z93" s="11"/>
      <c r="AA93" s="11"/>
      <c r="AB93" s="11"/>
      <c r="AC93" s="11"/>
      <c r="AD93" s="11"/>
      <c r="AE93" s="11"/>
      <c r="AR93" s="201" t="s">
        <v>22</v>
      </c>
      <c r="AT93" s="202" t="s">
        <v>75</v>
      </c>
      <c r="AU93" s="202" t="s">
        <v>76</v>
      </c>
      <c r="AY93" s="201" t="s">
        <v>172</v>
      </c>
      <c r="BK93" s="203">
        <f>SUM(BK94:BK99)</f>
        <v>0</v>
      </c>
    </row>
    <row r="94" s="2" customFormat="1" ht="134.25" customHeight="1">
      <c r="A94" s="35"/>
      <c r="B94" s="36"/>
      <c r="C94" s="204" t="s">
        <v>22</v>
      </c>
      <c r="D94" s="204" t="s">
        <v>173</v>
      </c>
      <c r="E94" s="205" t="s">
        <v>452</v>
      </c>
      <c r="F94" s="206" t="s">
        <v>453</v>
      </c>
      <c r="G94" s="207" t="s">
        <v>250</v>
      </c>
      <c r="H94" s="208">
        <v>32</v>
      </c>
      <c r="I94" s="209"/>
      <c r="J94" s="210">
        <f>ROUND(I94*H94,2)</f>
        <v>0</v>
      </c>
      <c r="K94" s="211"/>
      <c r="L94" s="41"/>
      <c r="M94" s="212" t="s">
        <v>20</v>
      </c>
      <c r="N94" s="213" t="s">
        <v>47</v>
      </c>
      <c r="O94" s="81"/>
      <c r="P94" s="214">
        <f>O94*H94</f>
        <v>0</v>
      </c>
      <c r="Q94" s="214">
        <v>0</v>
      </c>
      <c r="R94" s="214">
        <f>Q94*H94</f>
        <v>0</v>
      </c>
      <c r="S94" s="214">
        <v>0</v>
      </c>
      <c r="T94" s="215">
        <f>S94*H94</f>
        <v>0</v>
      </c>
      <c r="U94" s="35"/>
      <c r="V94" s="35"/>
      <c r="W94" s="35"/>
      <c r="X94" s="35"/>
      <c r="Y94" s="35"/>
      <c r="Z94" s="35"/>
      <c r="AA94" s="35"/>
      <c r="AB94" s="35"/>
      <c r="AC94" s="35"/>
      <c r="AD94" s="35"/>
      <c r="AE94" s="35"/>
      <c r="AR94" s="216" t="s">
        <v>180</v>
      </c>
      <c r="AT94" s="216" t="s">
        <v>173</v>
      </c>
      <c r="AU94" s="216" t="s">
        <v>22</v>
      </c>
      <c r="AY94" s="14" t="s">
        <v>172</v>
      </c>
      <c r="BE94" s="217">
        <f>IF(N94="základní",J94,0)</f>
        <v>0</v>
      </c>
      <c r="BF94" s="217">
        <f>IF(N94="snížená",J94,0)</f>
        <v>0</v>
      </c>
      <c r="BG94" s="217">
        <f>IF(N94="zákl. přenesená",J94,0)</f>
        <v>0</v>
      </c>
      <c r="BH94" s="217">
        <f>IF(N94="sníž. přenesená",J94,0)</f>
        <v>0</v>
      </c>
      <c r="BI94" s="217">
        <f>IF(N94="nulová",J94,0)</f>
        <v>0</v>
      </c>
      <c r="BJ94" s="14" t="s">
        <v>22</v>
      </c>
      <c r="BK94" s="217">
        <f>ROUND(I94*H94,2)</f>
        <v>0</v>
      </c>
      <c r="BL94" s="14" t="s">
        <v>180</v>
      </c>
      <c r="BM94" s="216" t="s">
        <v>454</v>
      </c>
    </row>
    <row r="95" s="2" customFormat="1">
      <c r="A95" s="35"/>
      <c r="B95" s="36"/>
      <c r="C95" s="37"/>
      <c r="D95" s="237" t="s">
        <v>455</v>
      </c>
      <c r="E95" s="37"/>
      <c r="F95" s="238" t="s">
        <v>456</v>
      </c>
      <c r="G95" s="37"/>
      <c r="H95" s="37"/>
      <c r="I95" s="239"/>
      <c r="J95" s="37"/>
      <c r="K95" s="37"/>
      <c r="L95" s="41"/>
      <c r="M95" s="240"/>
      <c r="N95" s="241"/>
      <c r="O95" s="81"/>
      <c r="P95" s="81"/>
      <c r="Q95" s="81"/>
      <c r="R95" s="81"/>
      <c r="S95" s="81"/>
      <c r="T95" s="82"/>
      <c r="U95" s="35"/>
      <c r="V95" s="35"/>
      <c r="W95" s="35"/>
      <c r="X95" s="35"/>
      <c r="Y95" s="35"/>
      <c r="Z95" s="35"/>
      <c r="AA95" s="35"/>
      <c r="AB95" s="35"/>
      <c r="AC95" s="35"/>
      <c r="AD95" s="35"/>
      <c r="AE95" s="35"/>
      <c r="AT95" s="14" t="s">
        <v>455</v>
      </c>
      <c r="AU95" s="14" t="s">
        <v>22</v>
      </c>
    </row>
    <row r="96" s="2" customFormat="1" ht="134.25" customHeight="1">
      <c r="A96" s="35"/>
      <c r="B96" s="36"/>
      <c r="C96" s="204" t="s">
        <v>84</v>
      </c>
      <c r="D96" s="204" t="s">
        <v>173</v>
      </c>
      <c r="E96" s="205" t="s">
        <v>457</v>
      </c>
      <c r="F96" s="206" t="s">
        <v>458</v>
      </c>
      <c r="G96" s="207" t="s">
        <v>459</v>
      </c>
      <c r="H96" s="208">
        <v>96</v>
      </c>
      <c r="I96" s="209"/>
      <c r="J96" s="210">
        <f>ROUND(I96*H96,2)</f>
        <v>0</v>
      </c>
      <c r="K96" s="211"/>
      <c r="L96" s="41"/>
      <c r="M96" s="212" t="s">
        <v>20</v>
      </c>
      <c r="N96" s="213" t="s">
        <v>47</v>
      </c>
      <c r="O96" s="81"/>
      <c r="P96" s="214">
        <f>O96*H96</f>
        <v>0</v>
      </c>
      <c r="Q96" s="214">
        <v>0</v>
      </c>
      <c r="R96" s="214">
        <f>Q96*H96</f>
        <v>0</v>
      </c>
      <c r="S96" s="214">
        <v>0</v>
      </c>
      <c r="T96" s="215">
        <f>S96*H96</f>
        <v>0</v>
      </c>
      <c r="U96" s="35"/>
      <c r="V96" s="35"/>
      <c r="W96" s="35"/>
      <c r="X96" s="35"/>
      <c r="Y96" s="35"/>
      <c r="Z96" s="35"/>
      <c r="AA96" s="35"/>
      <c r="AB96" s="35"/>
      <c r="AC96" s="35"/>
      <c r="AD96" s="35"/>
      <c r="AE96" s="35"/>
      <c r="AR96" s="216" t="s">
        <v>180</v>
      </c>
      <c r="AT96" s="216" t="s">
        <v>173</v>
      </c>
      <c r="AU96" s="216" t="s">
        <v>22</v>
      </c>
      <c r="AY96" s="14" t="s">
        <v>172</v>
      </c>
      <c r="BE96" s="217">
        <f>IF(N96="základní",J96,0)</f>
        <v>0</v>
      </c>
      <c r="BF96" s="217">
        <f>IF(N96="snížená",J96,0)</f>
        <v>0</v>
      </c>
      <c r="BG96" s="217">
        <f>IF(N96="zákl. přenesená",J96,0)</f>
        <v>0</v>
      </c>
      <c r="BH96" s="217">
        <f>IF(N96="sníž. přenesená",J96,0)</f>
        <v>0</v>
      </c>
      <c r="BI96" s="217">
        <f>IF(N96="nulová",J96,0)</f>
        <v>0</v>
      </c>
      <c r="BJ96" s="14" t="s">
        <v>22</v>
      </c>
      <c r="BK96" s="217">
        <f>ROUND(I96*H96,2)</f>
        <v>0</v>
      </c>
      <c r="BL96" s="14" t="s">
        <v>180</v>
      </c>
      <c r="BM96" s="216" t="s">
        <v>460</v>
      </c>
    </row>
    <row r="97" s="2" customFormat="1">
      <c r="A97" s="35"/>
      <c r="B97" s="36"/>
      <c r="C97" s="37"/>
      <c r="D97" s="237" t="s">
        <v>455</v>
      </c>
      <c r="E97" s="37"/>
      <c r="F97" s="238" t="s">
        <v>461</v>
      </c>
      <c r="G97" s="37"/>
      <c r="H97" s="37"/>
      <c r="I97" s="239"/>
      <c r="J97" s="37"/>
      <c r="K97" s="37"/>
      <c r="L97" s="41"/>
      <c r="M97" s="240"/>
      <c r="N97" s="241"/>
      <c r="O97" s="81"/>
      <c r="P97" s="81"/>
      <c r="Q97" s="81"/>
      <c r="R97" s="81"/>
      <c r="S97" s="81"/>
      <c r="T97" s="82"/>
      <c r="U97" s="35"/>
      <c r="V97" s="35"/>
      <c r="W97" s="35"/>
      <c r="X97" s="35"/>
      <c r="Y97" s="35"/>
      <c r="Z97" s="35"/>
      <c r="AA97" s="35"/>
      <c r="AB97" s="35"/>
      <c r="AC97" s="35"/>
      <c r="AD97" s="35"/>
      <c r="AE97" s="35"/>
      <c r="AT97" s="14" t="s">
        <v>455</v>
      </c>
      <c r="AU97" s="14" t="s">
        <v>22</v>
      </c>
    </row>
    <row r="98" s="2" customFormat="1" ht="78" customHeight="1">
      <c r="A98" s="35"/>
      <c r="B98" s="36"/>
      <c r="C98" s="204" t="s">
        <v>98</v>
      </c>
      <c r="D98" s="204" t="s">
        <v>173</v>
      </c>
      <c r="E98" s="205" t="s">
        <v>462</v>
      </c>
      <c r="F98" s="206" t="s">
        <v>463</v>
      </c>
      <c r="G98" s="207" t="s">
        <v>459</v>
      </c>
      <c r="H98" s="208">
        <v>16</v>
      </c>
      <c r="I98" s="209"/>
      <c r="J98" s="210">
        <f>ROUND(I98*H98,2)</f>
        <v>0</v>
      </c>
      <c r="K98" s="211"/>
      <c r="L98" s="41"/>
      <c r="M98" s="212" t="s">
        <v>20</v>
      </c>
      <c r="N98" s="213" t="s">
        <v>47</v>
      </c>
      <c r="O98" s="81"/>
      <c r="P98" s="214">
        <f>O98*H98</f>
        <v>0</v>
      </c>
      <c r="Q98" s="214">
        <v>0</v>
      </c>
      <c r="R98" s="214">
        <f>Q98*H98</f>
        <v>0</v>
      </c>
      <c r="S98" s="214">
        <v>0</v>
      </c>
      <c r="T98" s="215">
        <f>S98*H98</f>
        <v>0</v>
      </c>
      <c r="U98" s="35"/>
      <c r="V98" s="35"/>
      <c r="W98" s="35"/>
      <c r="X98" s="35"/>
      <c r="Y98" s="35"/>
      <c r="Z98" s="35"/>
      <c r="AA98" s="35"/>
      <c r="AB98" s="35"/>
      <c r="AC98" s="35"/>
      <c r="AD98" s="35"/>
      <c r="AE98" s="35"/>
      <c r="AR98" s="216" t="s">
        <v>180</v>
      </c>
      <c r="AT98" s="216" t="s">
        <v>173</v>
      </c>
      <c r="AU98" s="216" t="s">
        <v>22</v>
      </c>
      <c r="AY98" s="14" t="s">
        <v>172</v>
      </c>
      <c r="BE98" s="217">
        <f>IF(N98="základní",J98,0)</f>
        <v>0</v>
      </c>
      <c r="BF98" s="217">
        <f>IF(N98="snížená",J98,0)</f>
        <v>0</v>
      </c>
      <c r="BG98" s="217">
        <f>IF(N98="zákl. přenesená",J98,0)</f>
        <v>0</v>
      </c>
      <c r="BH98" s="217">
        <f>IF(N98="sníž. přenesená",J98,0)</f>
        <v>0</v>
      </c>
      <c r="BI98" s="217">
        <f>IF(N98="nulová",J98,0)</f>
        <v>0</v>
      </c>
      <c r="BJ98" s="14" t="s">
        <v>22</v>
      </c>
      <c r="BK98" s="217">
        <f>ROUND(I98*H98,2)</f>
        <v>0</v>
      </c>
      <c r="BL98" s="14" t="s">
        <v>180</v>
      </c>
      <c r="BM98" s="216" t="s">
        <v>464</v>
      </c>
    </row>
    <row r="99" s="2" customFormat="1" ht="78" customHeight="1">
      <c r="A99" s="35"/>
      <c r="B99" s="36"/>
      <c r="C99" s="204" t="s">
        <v>180</v>
      </c>
      <c r="D99" s="204" t="s">
        <v>173</v>
      </c>
      <c r="E99" s="205" t="s">
        <v>465</v>
      </c>
      <c r="F99" s="206" t="s">
        <v>466</v>
      </c>
      <c r="G99" s="207" t="s">
        <v>250</v>
      </c>
      <c r="H99" s="208">
        <v>16</v>
      </c>
      <c r="I99" s="209"/>
      <c r="J99" s="210">
        <f>ROUND(I99*H99,2)</f>
        <v>0</v>
      </c>
      <c r="K99" s="211"/>
      <c r="L99" s="41"/>
      <c r="M99" s="229" t="s">
        <v>20</v>
      </c>
      <c r="N99" s="230" t="s">
        <v>47</v>
      </c>
      <c r="O99" s="231"/>
      <c r="P99" s="232">
        <f>O99*H99</f>
        <v>0</v>
      </c>
      <c r="Q99" s="232">
        <v>0</v>
      </c>
      <c r="R99" s="232">
        <f>Q99*H99</f>
        <v>0</v>
      </c>
      <c r="S99" s="232">
        <v>0</v>
      </c>
      <c r="T99" s="233">
        <f>S99*H99</f>
        <v>0</v>
      </c>
      <c r="U99" s="35"/>
      <c r="V99" s="35"/>
      <c r="W99" s="35"/>
      <c r="X99" s="35"/>
      <c r="Y99" s="35"/>
      <c r="Z99" s="35"/>
      <c r="AA99" s="35"/>
      <c r="AB99" s="35"/>
      <c r="AC99" s="35"/>
      <c r="AD99" s="35"/>
      <c r="AE99" s="35"/>
      <c r="AR99" s="216" t="s">
        <v>180</v>
      </c>
      <c r="AT99" s="216" t="s">
        <v>173</v>
      </c>
      <c r="AU99" s="216" t="s">
        <v>22</v>
      </c>
      <c r="AY99" s="14" t="s">
        <v>172</v>
      </c>
      <c r="BE99" s="217">
        <f>IF(N99="základní",J99,0)</f>
        <v>0</v>
      </c>
      <c r="BF99" s="217">
        <f>IF(N99="snížená",J99,0)</f>
        <v>0</v>
      </c>
      <c r="BG99" s="217">
        <f>IF(N99="zákl. přenesená",J99,0)</f>
        <v>0</v>
      </c>
      <c r="BH99" s="217">
        <f>IF(N99="sníž. přenesená",J99,0)</f>
        <v>0</v>
      </c>
      <c r="BI99" s="217">
        <f>IF(N99="nulová",J99,0)</f>
        <v>0</v>
      </c>
      <c r="BJ99" s="14" t="s">
        <v>22</v>
      </c>
      <c r="BK99" s="217">
        <f>ROUND(I99*H99,2)</f>
        <v>0</v>
      </c>
      <c r="BL99" s="14" t="s">
        <v>180</v>
      </c>
      <c r="BM99" s="216" t="s">
        <v>467</v>
      </c>
    </row>
    <row r="100" s="2" customFormat="1" ht="6.96" customHeight="1">
      <c r="A100" s="35"/>
      <c r="B100" s="56"/>
      <c r="C100" s="57"/>
      <c r="D100" s="57"/>
      <c r="E100" s="57"/>
      <c r="F100" s="57"/>
      <c r="G100" s="57"/>
      <c r="H100" s="57"/>
      <c r="I100" s="57"/>
      <c r="J100" s="57"/>
      <c r="K100" s="57"/>
      <c r="L100" s="41"/>
      <c r="M100" s="35"/>
      <c r="O100" s="35"/>
      <c r="P100" s="35"/>
      <c r="Q100" s="35"/>
      <c r="R100" s="35"/>
      <c r="S100" s="35"/>
      <c r="T100" s="35"/>
      <c r="U100" s="35"/>
      <c r="V100" s="35"/>
      <c r="W100" s="35"/>
      <c r="X100" s="35"/>
      <c r="Y100" s="35"/>
      <c r="Z100" s="35"/>
      <c r="AA100" s="35"/>
      <c r="AB100" s="35"/>
      <c r="AC100" s="35"/>
      <c r="AD100" s="35"/>
      <c r="AE100" s="35"/>
    </row>
  </sheetData>
  <sheetProtection sheet="1" autoFilter="0" formatColumns="0" formatRows="0" objects="1" scenarios="1" spinCount="100000" saltValue="JW9N2vcXhlLSGpPSG1K5P4m81G6gGSawlPlroBXFaqyiY9krUqbAlBqN+fbLurP0SjZyUkUM5vkNjP8Q3HN1Rg==" hashValue="+7QfGmETr+scrOX5n0o25TPjJOldhqgcwAw6AqKby09GAQ3BwecRjM65Hss9dvSJQ6rvcfn+Wr77/1lONMLvWA==" algorithmName="SHA-512" password="CC35"/>
  <autoFilter ref="C91:K99"/>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102</v>
      </c>
    </row>
    <row r="3" hidden="1" s="1" customFormat="1" ht="6.96" customHeight="1">
      <c r="B3" s="136"/>
      <c r="C3" s="137"/>
      <c r="D3" s="137"/>
      <c r="E3" s="137"/>
      <c r="F3" s="137"/>
      <c r="G3" s="137"/>
      <c r="H3" s="137"/>
      <c r="I3" s="137"/>
      <c r="J3" s="137"/>
      <c r="K3" s="137"/>
      <c r="L3" s="17"/>
      <c r="AT3" s="14" t="s">
        <v>84</v>
      </c>
    </row>
    <row r="4" hidden="1" s="1" customFormat="1" ht="24.96" customHeight="1">
      <c r="B4" s="17"/>
      <c r="D4" s="138" t="s">
        <v>147</v>
      </c>
      <c r="L4" s="17"/>
      <c r="M4" s="139" t="s">
        <v>10</v>
      </c>
      <c r="AT4" s="14" t="s">
        <v>4</v>
      </c>
    </row>
    <row r="5" hidden="1" s="1" customFormat="1" ht="6.96" customHeight="1">
      <c r="B5" s="17"/>
      <c r="L5" s="17"/>
    </row>
    <row r="6" hidden="1" s="1" customFormat="1" ht="12" customHeight="1">
      <c r="B6" s="17"/>
      <c r="D6" s="140" t="s">
        <v>17</v>
      </c>
      <c r="L6" s="17"/>
    </row>
    <row r="7" hidden="1" s="1" customFormat="1" ht="16.5" customHeight="1">
      <c r="B7" s="17"/>
      <c r="E7" s="141" t="str">
        <f>'Rekapitulace stavby'!K6</f>
        <v>Oprava SZZ žst. Liteň na trati Zadní Třebáň - Lochovice</v>
      </c>
      <c r="F7" s="140"/>
      <c r="G7" s="140"/>
      <c r="H7" s="140"/>
      <c r="L7" s="17"/>
    </row>
    <row r="8" hidden="1">
      <c r="B8" s="17"/>
      <c r="D8" s="140" t="s">
        <v>148</v>
      </c>
      <c r="L8" s="17"/>
    </row>
    <row r="9" hidden="1" s="1" customFormat="1" ht="16.5" customHeight="1">
      <c r="B9" s="17"/>
      <c r="E9" s="141" t="s">
        <v>149</v>
      </c>
      <c r="F9" s="1"/>
      <c r="G9" s="1"/>
      <c r="H9" s="1"/>
      <c r="L9" s="17"/>
    </row>
    <row r="10" hidden="1" s="1" customFormat="1" ht="12" customHeight="1">
      <c r="B10" s="17"/>
      <c r="D10" s="140" t="s">
        <v>150</v>
      </c>
      <c r="L10" s="17"/>
    </row>
    <row r="11" hidden="1" s="2" customFormat="1" ht="16.5" customHeight="1">
      <c r="A11" s="35"/>
      <c r="B11" s="41"/>
      <c r="C11" s="35"/>
      <c r="D11" s="35"/>
      <c r="E11" s="153" t="s">
        <v>448</v>
      </c>
      <c r="F11" s="35"/>
      <c r="G11" s="35"/>
      <c r="H11" s="35"/>
      <c r="I11" s="35"/>
      <c r="J11" s="35"/>
      <c r="K11" s="35"/>
      <c r="L11" s="142"/>
      <c r="S11" s="35"/>
      <c r="T11" s="35"/>
      <c r="U11" s="35"/>
      <c r="V11" s="35"/>
      <c r="W11" s="35"/>
      <c r="X11" s="35"/>
      <c r="Y11" s="35"/>
      <c r="Z11" s="35"/>
      <c r="AA11" s="35"/>
      <c r="AB11" s="35"/>
      <c r="AC11" s="35"/>
      <c r="AD11" s="35"/>
      <c r="AE11" s="35"/>
    </row>
    <row r="12" hidden="1" s="2" customFormat="1" ht="12" customHeight="1">
      <c r="A12" s="35"/>
      <c r="B12" s="41"/>
      <c r="C12" s="35"/>
      <c r="D12" s="140" t="s">
        <v>449</v>
      </c>
      <c r="E12" s="35"/>
      <c r="F12" s="35"/>
      <c r="G12" s="35"/>
      <c r="H12" s="35"/>
      <c r="I12" s="35"/>
      <c r="J12" s="35"/>
      <c r="K12" s="35"/>
      <c r="L12" s="142"/>
      <c r="S12" s="35"/>
      <c r="T12" s="35"/>
      <c r="U12" s="35"/>
      <c r="V12" s="35"/>
      <c r="W12" s="35"/>
      <c r="X12" s="35"/>
      <c r="Y12" s="35"/>
      <c r="Z12" s="35"/>
      <c r="AA12" s="35"/>
      <c r="AB12" s="35"/>
      <c r="AC12" s="35"/>
      <c r="AD12" s="35"/>
      <c r="AE12" s="35"/>
    </row>
    <row r="13" hidden="1" s="2" customFormat="1" ht="16.5" customHeight="1">
      <c r="A13" s="35"/>
      <c r="B13" s="41"/>
      <c r="C13" s="35"/>
      <c r="D13" s="35"/>
      <c r="E13" s="143" t="s">
        <v>468</v>
      </c>
      <c r="F13" s="35"/>
      <c r="G13" s="35"/>
      <c r="H13" s="35"/>
      <c r="I13" s="35"/>
      <c r="J13" s="35"/>
      <c r="K13" s="35"/>
      <c r="L13" s="142"/>
      <c r="S13" s="35"/>
      <c r="T13" s="35"/>
      <c r="U13" s="35"/>
      <c r="V13" s="35"/>
      <c r="W13" s="35"/>
      <c r="X13" s="35"/>
      <c r="Y13" s="35"/>
      <c r="Z13" s="35"/>
      <c r="AA13" s="35"/>
      <c r="AB13" s="35"/>
      <c r="AC13" s="35"/>
      <c r="AD13" s="35"/>
      <c r="AE13" s="35"/>
    </row>
    <row r="14" hidden="1" s="2" customFormat="1">
      <c r="A14" s="35"/>
      <c r="B14" s="41"/>
      <c r="C14" s="35"/>
      <c r="D14" s="35"/>
      <c r="E14" s="35"/>
      <c r="F14" s="35"/>
      <c r="G14" s="35"/>
      <c r="H14" s="35"/>
      <c r="I14" s="35"/>
      <c r="J14" s="35"/>
      <c r="K14" s="35"/>
      <c r="L14" s="142"/>
      <c r="S14" s="35"/>
      <c r="T14" s="35"/>
      <c r="U14" s="35"/>
      <c r="V14" s="35"/>
      <c r="W14" s="35"/>
      <c r="X14" s="35"/>
      <c r="Y14" s="35"/>
      <c r="Z14" s="35"/>
      <c r="AA14" s="35"/>
      <c r="AB14" s="35"/>
      <c r="AC14" s="35"/>
      <c r="AD14" s="35"/>
      <c r="AE14" s="35"/>
    </row>
    <row r="15" hidden="1" s="2" customFormat="1" ht="12" customHeight="1">
      <c r="A15" s="35"/>
      <c r="B15" s="41"/>
      <c r="C15" s="35"/>
      <c r="D15" s="140" t="s">
        <v>19</v>
      </c>
      <c r="E15" s="35"/>
      <c r="F15" s="130" t="s">
        <v>20</v>
      </c>
      <c r="G15" s="35"/>
      <c r="H15" s="35"/>
      <c r="I15" s="140" t="s">
        <v>21</v>
      </c>
      <c r="J15" s="130" t="s">
        <v>20</v>
      </c>
      <c r="K15" s="35"/>
      <c r="L15" s="142"/>
      <c r="S15" s="35"/>
      <c r="T15" s="35"/>
      <c r="U15" s="35"/>
      <c r="V15" s="35"/>
      <c r="W15" s="35"/>
      <c r="X15" s="35"/>
      <c r="Y15" s="35"/>
      <c r="Z15" s="35"/>
      <c r="AA15" s="35"/>
      <c r="AB15" s="35"/>
      <c r="AC15" s="35"/>
      <c r="AD15" s="35"/>
      <c r="AE15" s="35"/>
    </row>
    <row r="16" hidden="1" s="2" customFormat="1" ht="12" customHeight="1">
      <c r="A16" s="35"/>
      <c r="B16" s="41"/>
      <c r="C16" s="35"/>
      <c r="D16" s="140" t="s">
        <v>23</v>
      </c>
      <c r="E16" s="35"/>
      <c r="F16" s="130" t="s">
        <v>24</v>
      </c>
      <c r="G16" s="35"/>
      <c r="H16" s="35"/>
      <c r="I16" s="140" t="s">
        <v>25</v>
      </c>
      <c r="J16" s="144" t="str">
        <f>'Rekapitulace stavby'!AN8</f>
        <v>28. 5. 2021</v>
      </c>
      <c r="K16" s="35"/>
      <c r="L16" s="142"/>
      <c r="S16" s="35"/>
      <c r="T16" s="35"/>
      <c r="U16" s="35"/>
      <c r="V16" s="35"/>
      <c r="W16" s="35"/>
      <c r="X16" s="35"/>
      <c r="Y16" s="35"/>
      <c r="Z16" s="35"/>
      <c r="AA16" s="35"/>
      <c r="AB16" s="35"/>
      <c r="AC16" s="35"/>
      <c r="AD16" s="35"/>
      <c r="AE16" s="35"/>
    </row>
    <row r="17" hidden="1" s="2" customFormat="1" ht="10.8" customHeight="1">
      <c r="A17" s="35"/>
      <c r="B17" s="41"/>
      <c r="C17" s="35"/>
      <c r="D17" s="35"/>
      <c r="E17" s="35"/>
      <c r="F17" s="35"/>
      <c r="G17" s="35"/>
      <c r="H17" s="35"/>
      <c r="I17" s="35"/>
      <c r="J17" s="35"/>
      <c r="K17" s="35"/>
      <c r="L17" s="142"/>
      <c r="S17" s="35"/>
      <c r="T17" s="35"/>
      <c r="U17" s="35"/>
      <c r="V17" s="35"/>
      <c r="W17" s="35"/>
      <c r="X17" s="35"/>
      <c r="Y17" s="35"/>
      <c r="Z17" s="35"/>
      <c r="AA17" s="35"/>
      <c r="AB17" s="35"/>
      <c r="AC17" s="35"/>
      <c r="AD17" s="35"/>
      <c r="AE17" s="35"/>
    </row>
    <row r="18" hidden="1" s="2" customFormat="1" ht="12" customHeight="1">
      <c r="A18" s="35"/>
      <c r="B18" s="41"/>
      <c r="C18" s="35"/>
      <c r="D18" s="140" t="s">
        <v>29</v>
      </c>
      <c r="E18" s="35"/>
      <c r="F18" s="35"/>
      <c r="G18" s="35"/>
      <c r="H18" s="35"/>
      <c r="I18" s="140" t="s">
        <v>30</v>
      </c>
      <c r="J18" s="130" t="s">
        <v>20</v>
      </c>
      <c r="K18" s="35"/>
      <c r="L18" s="142"/>
      <c r="S18" s="35"/>
      <c r="T18" s="35"/>
      <c r="U18" s="35"/>
      <c r="V18" s="35"/>
      <c r="W18" s="35"/>
      <c r="X18" s="35"/>
      <c r="Y18" s="35"/>
      <c r="Z18" s="35"/>
      <c r="AA18" s="35"/>
      <c r="AB18" s="35"/>
      <c r="AC18" s="35"/>
      <c r="AD18" s="35"/>
      <c r="AE18" s="35"/>
    </row>
    <row r="19" hidden="1" s="2" customFormat="1" ht="18" customHeight="1">
      <c r="A19" s="35"/>
      <c r="B19" s="41"/>
      <c r="C19" s="35"/>
      <c r="D19" s="35"/>
      <c r="E19" s="130" t="s">
        <v>31</v>
      </c>
      <c r="F19" s="35"/>
      <c r="G19" s="35"/>
      <c r="H19" s="35"/>
      <c r="I19" s="140" t="s">
        <v>32</v>
      </c>
      <c r="J19" s="130" t="s">
        <v>20</v>
      </c>
      <c r="K19" s="35"/>
      <c r="L19" s="142"/>
      <c r="S19" s="35"/>
      <c r="T19" s="35"/>
      <c r="U19" s="35"/>
      <c r="V19" s="35"/>
      <c r="W19" s="35"/>
      <c r="X19" s="35"/>
      <c r="Y19" s="35"/>
      <c r="Z19" s="35"/>
      <c r="AA19" s="35"/>
      <c r="AB19" s="35"/>
      <c r="AC19" s="35"/>
      <c r="AD19" s="35"/>
      <c r="AE19" s="35"/>
    </row>
    <row r="20" hidden="1" s="2" customFormat="1" ht="6.96" customHeight="1">
      <c r="A20" s="35"/>
      <c r="B20" s="41"/>
      <c r="C20" s="35"/>
      <c r="D20" s="35"/>
      <c r="E20" s="35"/>
      <c r="F20" s="35"/>
      <c r="G20" s="35"/>
      <c r="H20" s="35"/>
      <c r="I20" s="35"/>
      <c r="J20" s="35"/>
      <c r="K20" s="35"/>
      <c r="L20" s="142"/>
      <c r="S20" s="35"/>
      <c r="T20" s="35"/>
      <c r="U20" s="35"/>
      <c r="V20" s="35"/>
      <c r="W20" s="35"/>
      <c r="X20" s="35"/>
      <c r="Y20" s="35"/>
      <c r="Z20" s="35"/>
      <c r="AA20" s="35"/>
      <c r="AB20" s="35"/>
      <c r="AC20" s="35"/>
      <c r="AD20" s="35"/>
      <c r="AE20" s="35"/>
    </row>
    <row r="21" hidden="1" s="2" customFormat="1" ht="12" customHeight="1">
      <c r="A21" s="35"/>
      <c r="B21" s="41"/>
      <c r="C21" s="35"/>
      <c r="D21" s="140" t="s">
        <v>33</v>
      </c>
      <c r="E21" s="35"/>
      <c r="F21" s="35"/>
      <c r="G21" s="35"/>
      <c r="H21" s="35"/>
      <c r="I21" s="140" t="s">
        <v>30</v>
      </c>
      <c r="J21" s="30" t="str">
        <f>'Rekapitulace stavby'!AN13</f>
        <v>Vyplň údaj</v>
      </c>
      <c r="K21" s="35"/>
      <c r="L21" s="142"/>
      <c r="S21" s="35"/>
      <c r="T21" s="35"/>
      <c r="U21" s="35"/>
      <c r="V21" s="35"/>
      <c r="W21" s="35"/>
      <c r="X21" s="35"/>
      <c r="Y21" s="35"/>
      <c r="Z21" s="35"/>
      <c r="AA21" s="35"/>
      <c r="AB21" s="35"/>
      <c r="AC21" s="35"/>
      <c r="AD21" s="35"/>
      <c r="AE21" s="35"/>
    </row>
    <row r="22" hidden="1" s="2" customFormat="1" ht="18" customHeight="1">
      <c r="A22" s="35"/>
      <c r="B22" s="41"/>
      <c r="C22" s="35"/>
      <c r="D22" s="35"/>
      <c r="E22" s="30" t="str">
        <f>'Rekapitulace stavby'!E14</f>
        <v>Vyplň údaj</v>
      </c>
      <c r="F22" s="130"/>
      <c r="G22" s="130"/>
      <c r="H22" s="130"/>
      <c r="I22" s="140" t="s">
        <v>32</v>
      </c>
      <c r="J22" s="30" t="str">
        <f>'Rekapitulace stavby'!AN14</f>
        <v>Vyplň údaj</v>
      </c>
      <c r="K22" s="35"/>
      <c r="L22" s="142"/>
      <c r="S22" s="35"/>
      <c r="T22" s="35"/>
      <c r="U22" s="35"/>
      <c r="V22" s="35"/>
      <c r="W22" s="35"/>
      <c r="X22" s="35"/>
      <c r="Y22" s="35"/>
      <c r="Z22" s="35"/>
      <c r="AA22" s="35"/>
      <c r="AB22" s="35"/>
      <c r="AC22" s="35"/>
      <c r="AD22" s="35"/>
      <c r="AE22" s="35"/>
    </row>
    <row r="23" hidden="1" s="2" customFormat="1" ht="6.96" customHeight="1">
      <c r="A23" s="35"/>
      <c r="B23" s="41"/>
      <c r="C23" s="35"/>
      <c r="D23" s="35"/>
      <c r="E23" s="35"/>
      <c r="F23" s="35"/>
      <c r="G23" s="35"/>
      <c r="H23" s="35"/>
      <c r="I23" s="35"/>
      <c r="J23" s="35"/>
      <c r="K23" s="35"/>
      <c r="L23" s="142"/>
      <c r="S23" s="35"/>
      <c r="T23" s="35"/>
      <c r="U23" s="35"/>
      <c r="V23" s="35"/>
      <c r="W23" s="35"/>
      <c r="X23" s="35"/>
      <c r="Y23" s="35"/>
      <c r="Z23" s="35"/>
      <c r="AA23" s="35"/>
      <c r="AB23" s="35"/>
      <c r="AC23" s="35"/>
      <c r="AD23" s="35"/>
      <c r="AE23" s="35"/>
    </row>
    <row r="24" hidden="1" s="2" customFormat="1" ht="12" customHeight="1">
      <c r="A24" s="35"/>
      <c r="B24" s="41"/>
      <c r="C24" s="35"/>
      <c r="D24" s="140" t="s">
        <v>35</v>
      </c>
      <c r="E24" s="35"/>
      <c r="F24" s="35"/>
      <c r="G24" s="35"/>
      <c r="H24" s="35"/>
      <c r="I24" s="140" t="s">
        <v>30</v>
      </c>
      <c r="J24" s="130" t="s">
        <v>20</v>
      </c>
      <c r="K24" s="35"/>
      <c r="L24" s="142"/>
      <c r="S24" s="35"/>
      <c r="T24" s="35"/>
      <c r="U24" s="35"/>
      <c r="V24" s="35"/>
      <c r="W24" s="35"/>
      <c r="X24" s="35"/>
      <c r="Y24" s="35"/>
      <c r="Z24" s="35"/>
      <c r="AA24" s="35"/>
      <c r="AB24" s="35"/>
      <c r="AC24" s="35"/>
      <c r="AD24" s="35"/>
      <c r="AE24" s="35"/>
    </row>
    <row r="25" hidden="1" s="2" customFormat="1" ht="18" customHeight="1">
      <c r="A25" s="35"/>
      <c r="B25" s="41"/>
      <c r="C25" s="35"/>
      <c r="D25" s="35"/>
      <c r="E25" s="130" t="s">
        <v>36</v>
      </c>
      <c r="F25" s="35"/>
      <c r="G25" s="35"/>
      <c r="H25" s="35"/>
      <c r="I25" s="140" t="s">
        <v>32</v>
      </c>
      <c r="J25" s="130" t="s">
        <v>20</v>
      </c>
      <c r="K25" s="35"/>
      <c r="L25" s="142"/>
      <c r="S25" s="35"/>
      <c r="T25" s="35"/>
      <c r="U25" s="35"/>
      <c r="V25" s="35"/>
      <c r="W25" s="35"/>
      <c r="X25" s="35"/>
      <c r="Y25" s="35"/>
      <c r="Z25" s="35"/>
      <c r="AA25" s="35"/>
      <c r="AB25" s="35"/>
      <c r="AC25" s="35"/>
      <c r="AD25" s="35"/>
      <c r="AE25" s="35"/>
    </row>
    <row r="26" hidden="1" s="2" customFormat="1" ht="6.96" customHeight="1">
      <c r="A26" s="35"/>
      <c r="B26" s="41"/>
      <c r="C26" s="35"/>
      <c r="D26" s="35"/>
      <c r="E26" s="35"/>
      <c r="F26" s="35"/>
      <c r="G26" s="35"/>
      <c r="H26" s="35"/>
      <c r="I26" s="35"/>
      <c r="J26" s="35"/>
      <c r="K26" s="35"/>
      <c r="L26" s="142"/>
      <c r="S26" s="35"/>
      <c r="T26" s="35"/>
      <c r="U26" s="35"/>
      <c r="V26" s="35"/>
      <c r="W26" s="35"/>
      <c r="X26" s="35"/>
      <c r="Y26" s="35"/>
      <c r="Z26" s="35"/>
      <c r="AA26" s="35"/>
      <c r="AB26" s="35"/>
      <c r="AC26" s="35"/>
      <c r="AD26" s="35"/>
      <c r="AE26" s="35"/>
    </row>
    <row r="27" hidden="1" s="2" customFormat="1" ht="12" customHeight="1">
      <c r="A27" s="35"/>
      <c r="B27" s="41"/>
      <c r="C27" s="35"/>
      <c r="D27" s="140" t="s">
        <v>38</v>
      </c>
      <c r="E27" s="35"/>
      <c r="F27" s="35"/>
      <c r="G27" s="35"/>
      <c r="H27" s="35"/>
      <c r="I27" s="140" t="s">
        <v>30</v>
      </c>
      <c r="J27" s="130" t="s">
        <v>20</v>
      </c>
      <c r="K27" s="35"/>
      <c r="L27" s="142"/>
      <c r="S27" s="35"/>
      <c r="T27" s="35"/>
      <c r="U27" s="35"/>
      <c r="V27" s="35"/>
      <c r="W27" s="35"/>
      <c r="X27" s="35"/>
      <c r="Y27" s="35"/>
      <c r="Z27" s="35"/>
      <c r="AA27" s="35"/>
      <c r="AB27" s="35"/>
      <c r="AC27" s="35"/>
      <c r="AD27" s="35"/>
      <c r="AE27" s="35"/>
    </row>
    <row r="28" hidden="1" s="2" customFormat="1" ht="18" customHeight="1">
      <c r="A28" s="35"/>
      <c r="B28" s="41"/>
      <c r="C28" s="35"/>
      <c r="D28" s="35"/>
      <c r="E28" s="130" t="s">
        <v>39</v>
      </c>
      <c r="F28" s="35"/>
      <c r="G28" s="35"/>
      <c r="H28" s="35"/>
      <c r="I28" s="140" t="s">
        <v>32</v>
      </c>
      <c r="J28" s="130" t="s">
        <v>20</v>
      </c>
      <c r="K28" s="35"/>
      <c r="L28" s="142"/>
      <c r="S28" s="35"/>
      <c r="T28" s="35"/>
      <c r="U28" s="35"/>
      <c r="V28" s="35"/>
      <c r="W28" s="35"/>
      <c r="X28" s="35"/>
      <c r="Y28" s="35"/>
      <c r="Z28" s="35"/>
      <c r="AA28" s="35"/>
      <c r="AB28" s="35"/>
      <c r="AC28" s="35"/>
      <c r="AD28" s="35"/>
      <c r="AE28" s="35"/>
    </row>
    <row r="29" hidden="1" s="2" customFormat="1" ht="6.96" customHeight="1">
      <c r="A29" s="35"/>
      <c r="B29" s="41"/>
      <c r="C29" s="35"/>
      <c r="D29" s="35"/>
      <c r="E29" s="35"/>
      <c r="F29" s="35"/>
      <c r="G29" s="35"/>
      <c r="H29" s="35"/>
      <c r="I29" s="35"/>
      <c r="J29" s="35"/>
      <c r="K29" s="35"/>
      <c r="L29" s="142"/>
      <c r="S29" s="35"/>
      <c r="T29" s="35"/>
      <c r="U29" s="35"/>
      <c r="V29" s="35"/>
      <c r="W29" s="35"/>
      <c r="X29" s="35"/>
      <c r="Y29" s="35"/>
      <c r="Z29" s="35"/>
      <c r="AA29" s="35"/>
      <c r="AB29" s="35"/>
      <c r="AC29" s="35"/>
      <c r="AD29" s="35"/>
      <c r="AE29" s="35"/>
    </row>
    <row r="30" hidden="1" s="2" customFormat="1" ht="12" customHeight="1">
      <c r="A30" s="35"/>
      <c r="B30" s="41"/>
      <c r="C30" s="35"/>
      <c r="D30" s="140" t="s">
        <v>40</v>
      </c>
      <c r="E30" s="35"/>
      <c r="F30" s="35"/>
      <c r="G30" s="35"/>
      <c r="H30" s="35"/>
      <c r="I30" s="35"/>
      <c r="J30" s="35"/>
      <c r="K30" s="35"/>
      <c r="L30" s="142"/>
      <c r="S30" s="35"/>
      <c r="T30" s="35"/>
      <c r="U30" s="35"/>
      <c r="V30" s="35"/>
      <c r="W30" s="35"/>
      <c r="X30" s="35"/>
      <c r="Y30" s="35"/>
      <c r="Z30" s="35"/>
      <c r="AA30" s="35"/>
      <c r="AB30" s="35"/>
      <c r="AC30" s="35"/>
      <c r="AD30" s="35"/>
      <c r="AE30" s="35"/>
    </row>
    <row r="31" hidden="1" s="8" customFormat="1" ht="83.25" customHeight="1">
      <c r="A31" s="145"/>
      <c r="B31" s="146"/>
      <c r="C31" s="145"/>
      <c r="D31" s="145"/>
      <c r="E31" s="147" t="s">
        <v>41</v>
      </c>
      <c r="F31" s="147"/>
      <c r="G31" s="147"/>
      <c r="H31" s="147"/>
      <c r="I31" s="145"/>
      <c r="J31" s="145"/>
      <c r="K31" s="145"/>
      <c r="L31" s="148"/>
      <c r="S31" s="145"/>
      <c r="T31" s="145"/>
      <c r="U31" s="145"/>
      <c r="V31" s="145"/>
      <c r="W31" s="145"/>
      <c r="X31" s="145"/>
      <c r="Y31" s="145"/>
      <c r="Z31" s="145"/>
      <c r="AA31" s="145"/>
      <c r="AB31" s="145"/>
      <c r="AC31" s="145"/>
      <c r="AD31" s="145"/>
      <c r="AE31" s="145"/>
    </row>
    <row r="32" hidden="1" s="2" customFormat="1" ht="6.96" customHeight="1">
      <c r="A32" s="35"/>
      <c r="B32" s="41"/>
      <c r="C32" s="35"/>
      <c r="D32" s="35"/>
      <c r="E32" s="35"/>
      <c r="F32" s="35"/>
      <c r="G32" s="35"/>
      <c r="H32" s="35"/>
      <c r="I32" s="35"/>
      <c r="J32" s="35"/>
      <c r="K32" s="35"/>
      <c r="L32" s="142"/>
      <c r="S32" s="35"/>
      <c r="T32" s="35"/>
      <c r="U32" s="35"/>
      <c r="V32" s="35"/>
      <c r="W32" s="35"/>
      <c r="X32" s="35"/>
      <c r="Y32" s="35"/>
      <c r="Z32" s="35"/>
      <c r="AA32" s="35"/>
      <c r="AB32" s="35"/>
      <c r="AC32" s="35"/>
      <c r="AD32" s="35"/>
      <c r="AE32" s="35"/>
    </row>
    <row r="33" hidden="1" s="2" customFormat="1" ht="6.96" customHeight="1">
      <c r="A33" s="35"/>
      <c r="B33" s="41"/>
      <c r="C33" s="35"/>
      <c r="D33" s="149"/>
      <c r="E33" s="149"/>
      <c r="F33" s="149"/>
      <c r="G33" s="149"/>
      <c r="H33" s="149"/>
      <c r="I33" s="149"/>
      <c r="J33" s="149"/>
      <c r="K33" s="149"/>
      <c r="L33" s="142"/>
      <c r="S33" s="35"/>
      <c r="T33" s="35"/>
      <c r="U33" s="35"/>
      <c r="V33" s="35"/>
      <c r="W33" s="35"/>
      <c r="X33" s="35"/>
      <c r="Y33" s="35"/>
      <c r="Z33" s="35"/>
      <c r="AA33" s="35"/>
      <c r="AB33" s="35"/>
      <c r="AC33" s="35"/>
      <c r="AD33" s="35"/>
      <c r="AE33" s="35"/>
    </row>
    <row r="34" hidden="1" s="2" customFormat="1" ht="25.44" customHeight="1">
      <c r="A34" s="35"/>
      <c r="B34" s="41"/>
      <c r="C34" s="35"/>
      <c r="D34" s="150" t="s">
        <v>42</v>
      </c>
      <c r="E34" s="35"/>
      <c r="F34" s="35"/>
      <c r="G34" s="35"/>
      <c r="H34" s="35"/>
      <c r="I34" s="35"/>
      <c r="J34" s="151">
        <f>ROUND(J92, 2)</f>
        <v>0</v>
      </c>
      <c r="K34" s="35"/>
      <c r="L34" s="142"/>
      <c r="S34" s="35"/>
      <c r="T34" s="35"/>
      <c r="U34" s="35"/>
      <c r="V34" s="35"/>
      <c r="W34" s="35"/>
      <c r="X34" s="35"/>
      <c r="Y34" s="35"/>
      <c r="Z34" s="35"/>
      <c r="AA34" s="35"/>
      <c r="AB34" s="35"/>
      <c r="AC34" s="35"/>
      <c r="AD34" s="35"/>
      <c r="AE34" s="35"/>
    </row>
    <row r="35" hidden="1" s="2" customFormat="1" ht="6.96" customHeight="1">
      <c r="A35" s="35"/>
      <c r="B35" s="41"/>
      <c r="C35" s="35"/>
      <c r="D35" s="149"/>
      <c r="E35" s="149"/>
      <c r="F35" s="149"/>
      <c r="G35" s="149"/>
      <c r="H35" s="149"/>
      <c r="I35" s="149"/>
      <c r="J35" s="149"/>
      <c r="K35" s="149"/>
      <c r="L35" s="142"/>
      <c r="S35" s="35"/>
      <c r="T35" s="35"/>
      <c r="U35" s="35"/>
      <c r="V35" s="35"/>
      <c r="W35" s="35"/>
      <c r="X35" s="35"/>
      <c r="Y35" s="35"/>
      <c r="Z35" s="35"/>
      <c r="AA35" s="35"/>
      <c r="AB35" s="35"/>
      <c r="AC35" s="35"/>
      <c r="AD35" s="35"/>
      <c r="AE35" s="35"/>
    </row>
    <row r="36" hidden="1" s="2" customFormat="1" ht="14.4" customHeight="1">
      <c r="A36" s="35"/>
      <c r="B36" s="41"/>
      <c r="C36" s="35"/>
      <c r="D36" s="35"/>
      <c r="E36" s="35"/>
      <c r="F36" s="152" t="s">
        <v>44</v>
      </c>
      <c r="G36" s="35"/>
      <c r="H36" s="35"/>
      <c r="I36" s="152" t="s">
        <v>43</v>
      </c>
      <c r="J36" s="152" t="s">
        <v>45</v>
      </c>
      <c r="K36" s="35"/>
      <c r="L36" s="142"/>
      <c r="S36" s="35"/>
      <c r="T36" s="35"/>
      <c r="U36" s="35"/>
      <c r="V36" s="35"/>
      <c r="W36" s="35"/>
      <c r="X36" s="35"/>
      <c r="Y36" s="35"/>
      <c r="Z36" s="35"/>
      <c r="AA36" s="35"/>
      <c r="AB36" s="35"/>
      <c r="AC36" s="35"/>
      <c r="AD36" s="35"/>
      <c r="AE36" s="35"/>
    </row>
    <row r="37" hidden="1" s="2" customFormat="1" ht="14.4" customHeight="1">
      <c r="A37" s="35"/>
      <c r="B37" s="41"/>
      <c r="C37" s="35"/>
      <c r="D37" s="153" t="s">
        <v>46</v>
      </c>
      <c r="E37" s="140" t="s">
        <v>47</v>
      </c>
      <c r="F37" s="154">
        <f>ROUND((SUM(BE92:BE103)),  2)</f>
        <v>0</v>
      </c>
      <c r="G37" s="35"/>
      <c r="H37" s="35"/>
      <c r="I37" s="155">
        <v>0.20999999999999999</v>
      </c>
      <c r="J37" s="154">
        <f>ROUND(((SUM(BE92:BE103))*I37),  2)</f>
        <v>0</v>
      </c>
      <c r="K37" s="35"/>
      <c r="L37" s="142"/>
      <c r="S37" s="35"/>
      <c r="T37" s="35"/>
      <c r="U37" s="35"/>
      <c r="V37" s="35"/>
      <c r="W37" s="35"/>
      <c r="X37" s="35"/>
      <c r="Y37" s="35"/>
      <c r="Z37" s="35"/>
      <c r="AA37" s="35"/>
      <c r="AB37" s="35"/>
      <c r="AC37" s="35"/>
      <c r="AD37" s="35"/>
      <c r="AE37" s="35"/>
    </row>
    <row r="38" hidden="1" s="2" customFormat="1" ht="14.4" customHeight="1">
      <c r="A38" s="35"/>
      <c r="B38" s="41"/>
      <c r="C38" s="35"/>
      <c r="D38" s="35"/>
      <c r="E38" s="140" t="s">
        <v>48</v>
      </c>
      <c r="F38" s="154">
        <f>ROUND((SUM(BF92:BF103)),  2)</f>
        <v>0</v>
      </c>
      <c r="G38" s="35"/>
      <c r="H38" s="35"/>
      <c r="I38" s="155">
        <v>0.14999999999999999</v>
      </c>
      <c r="J38" s="154">
        <f>ROUND(((SUM(BF92:BF103))*I38),  2)</f>
        <v>0</v>
      </c>
      <c r="K38" s="35"/>
      <c r="L38" s="142"/>
      <c r="S38" s="35"/>
      <c r="T38" s="35"/>
      <c r="U38" s="35"/>
      <c r="V38" s="35"/>
      <c r="W38" s="35"/>
      <c r="X38" s="35"/>
      <c r="Y38" s="35"/>
      <c r="Z38" s="35"/>
      <c r="AA38" s="35"/>
      <c r="AB38" s="35"/>
      <c r="AC38" s="35"/>
      <c r="AD38" s="35"/>
      <c r="AE38" s="35"/>
    </row>
    <row r="39" hidden="1" s="2" customFormat="1" ht="14.4" customHeight="1">
      <c r="A39" s="35"/>
      <c r="B39" s="41"/>
      <c r="C39" s="35"/>
      <c r="D39" s="35"/>
      <c r="E39" s="140" t="s">
        <v>49</v>
      </c>
      <c r="F39" s="154">
        <f>ROUND((SUM(BG92:BG103)),  2)</f>
        <v>0</v>
      </c>
      <c r="G39" s="35"/>
      <c r="H39" s="35"/>
      <c r="I39" s="155">
        <v>0.20999999999999999</v>
      </c>
      <c r="J39" s="154">
        <f>0</f>
        <v>0</v>
      </c>
      <c r="K39" s="35"/>
      <c r="L39" s="142"/>
      <c r="S39" s="35"/>
      <c r="T39" s="35"/>
      <c r="U39" s="35"/>
      <c r="V39" s="35"/>
      <c r="W39" s="35"/>
      <c r="X39" s="35"/>
      <c r="Y39" s="35"/>
      <c r="Z39" s="35"/>
      <c r="AA39" s="35"/>
      <c r="AB39" s="35"/>
      <c r="AC39" s="35"/>
      <c r="AD39" s="35"/>
      <c r="AE39" s="35"/>
    </row>
    <row r="40" hidden="1" s="2" customFormat="1" ht="14.4" customHeight="1">
      <c r="A40" s="35"/>
      <c r="B40" s="41"/>
      <c r="C40" s="35"/>
      <c r="D40" s="35"/>
      <c r="E40" s="140" t="s">
        <v>50</v>
      </c>
      <c r="F40" s="154">
        <f>ROUND((SUM(BH92:BH103)),  2)</f>
        <v>0</v>
      </c>
      <c r="G40" s="35"/>
      <c r="H40" s="35"/>
      <c r="I40" s="155">
        <v>0.14999999999999999</v>
      </c>
      <c r="J40" s="154">
        <f>0</f>
        <v>0</v>
      </c>
      <c r="K40" s="35"/>
      <c r="L40" s="142"/>
      <c r="S40" s="35"/>
      <c r="T40" s="35"/>
      <c r="U40" s="35"/>
      <c r="V40" s="35"/>
      <c r="W40" s="35"/>
      <c r="X40" s="35"/>
      <c r="Y40" s="35"/>
      <c r="Z40" s="35"/>
      <c r="AA40" s="35"/>
      <c r="AB40" s="35"/>
      <c r="AC40" s="35"/>
      <c r="AD40" s="35"/>
      <c r="AE40" s="35"/>
    </row>
    <row r="41" hidden="1" s="2" customFormat="1" ht="14.4" customHeight="1">
      <c r="A41" s="35"/>
      <c r="B41" s="41"/>
      <c r="C41" s="35"/>
      <c r="D41" s="35"/>
      <c r="E41" s="140" t="s">
        <v>51</v>
      </c>
      <c r="F41" s="154">
        <f>ROUND((SUM(BI92:BI103)),  2)</f>
        <v>0</v>
      </c>
      <c r="G41" s="35"/>
      <c r="H41" s="35"/>
      <c r="I41" s="155">
        <v>0</v>
      </c>
      <c r="J41" s="154">
        <f>0</f>
        <v>0</v>
      </c>
      <c r="K41" s="35"/>
      <c r="L41" s="142"/>
      <c r="S41" s="35"/>
      <c r="T41" s="35"/>
      <c r="U41" s="35"/>
      <c r="V41" s="35"/>
      <c r="W41" s="35"/>
      <c r="X41" s="35"/>
      <c r="Y41" s="35"/>
      <c r="Z41" s="35"/>
      <c r="AA41" s="35"/>
      <c r="AB41" s="35"/>
      <c r="AC41" s="35"/>
      <c r="AD41" s="35"/>
      <c r="AE41" s="35"/>
    </row>
    <row r="42" hidden="1" s="2" customFormat="1" ht="6.96" customHeight="1">
      <c r="A42" s="35"/>
      <c r="B42" s="41"/>
      <c r="C42" s="35"/>
      <c r="D42" s="35"/>
      <c r="E42" s="35"/>
      <c r="F42" s="35"/>
      <c r="G42" s="35"/>
      <c r="H42" s="35"/>
      <c r="I42" s="35"/>
      <c r="J42" s="35"/>
      <c r="K42" s="35"/>
      <c r="L42" s="142"/>
      <c r="S42" s="35"/>
      <c r="T42" s="35"/>
      <c r="U42" s="35"/>
      <c r="V42" s="35"/>
      <c r="W42" s="35"/>
      <c r="X42" s="35"/>
      <c r="Y42" s="35"/>
      <c r="Z42" s="35"/>
      <c r="AA42" s="35"/>
      <c r="AB42" s="35"/>
      <c r="AC42" s="35"/>
      <c r="AD42" s="35"/>
      <c r="AE42" s="35"/>
    </row>
    <row r="43" hidden="1" s="2" customFormat="1" ht="25.44" customHeight="1">
      <c r="A43" s="35"/>
      <c r="B43" s="41"/>
      <c r="C43" s="156"/>
      <c r="D43" s="157" t="s">
        <v>52</v>
      </c>
      <c r="E43" s="158"/>
      <c r="F43" s="158"/>
      <c r="G43" s="159" t="s">
        <v>53</v>
      </c>
      <c r="H43" s="160" t="s">
        <v>54</v>
      </c>
      <c r="I43" s="158"/>
      <c r="J43" s="161">
        <f>SUM(J34:J41)</f>
        <v>0</v>
      </c>
      <c r="K43" s="162"/>
      <c r="L43" s="142"/>
      <c r="S43" s="35"/>
      <c r="T43" s="35"/>
      <c r="U43" s="35"/>
      <c r="V43" s="35"/>
      <c r="W43" s="35"/>
      <c r="X43" s="35"/>
      <c r="Y43" s="35"/>
      <c r="Z43" s="35"/>
      <c r="AA43" s="35"/>
      <c r="AB43" s="35"/>
      <c r="AC43" s="35"/>
      <c r="AD43" s="35"/>
      <c r="AE43" s="35"/>
    </row>
    <row r="44" hidden="1" s="2" customFormat="1" ht="14.4" customHeight="1">
      <c r="A44" s="35"/>
      <c r="B44" s="163"/>
      <c r="C44" s="164"/>
      <c r="D44" s="164"/>
      <c r="E44" s="164"/>
      <c r="F44" s="164"/>
      <c r="G44" s="164"/>
      <c r="H44" s="164"/>
      <c r="I44" s="164"/>
      <c r="J44" s="164"/>
      <c r="K44" s="164"/>
      <c r="L44" s="142"/>
      <c r="S44" s="35"/>
      <c r="T44" s="35"/>
      <c r="U44" s="35"/>
      <c r="V44" s="35"/>
      <c r="W44" s="35"/>
      <c r="X44" s="35"/>
      <c r="Y44" s="35"/>
      <c r="Z44" s="35"/>
      <c r="AA44" s="35"/>
      <c r="AB44" s="35"/>
      <c r="AC44" s="35"/>
      <c r="AD44" s="35"/>
      <c r="AE44" s="35"/>
    </row>
    <row r="45" hidden="1"/>
    <row r="46" hidden="1"/>
    <row r="47" hidden="1"/>
    <row r="48" s="2" customFormat="1" ht="6.96" customHeight="1">
      <c r="A48" s="35"/>
      <c r="B48" s="165"/>
      <c r="C48" s="166"/>
      <c r="D48" s="166"/>
      <c r="E48" s="166"/>
      <c r="F48" s="166"/>
      <c r="G48" s="166"/>
      <c r="H48" s="166"/>
      <c r="I48" s="166"/>
      <c r="J48" s="166"/>
      <c r="K48" s="166"/>
      <c r="L48" s="142"/>
      <c r="S48" s="35"/>
      <c r="T48" s="35"/>
      <c r="U48" s="35"/>
      <c r="V48" s="35"/>
      <c r="W48" s="35"/>
      <c r="X48" s="35"/>
      <c r="Y48" s="35"/>
      <c r="Z48" s="35"/>
      <c r="AA48" s="35"/>
      <c r="AB48" s="35"/>
      <c r="AC48" s="35"/>
      <c r="AD48" s="35"/>
      <c r="AE48" s="35"/>
    </row>
    <row r="49" s="2" customFormat="1" ht="24.96" customHeight="1">
      <c r="A49" s="35"/>
      <c r="B49" s="36"/>
      <c r="C49" s="20" t="s">
        <v>152</v>
      </c>
      <c r="D49" s="37"/>
      <c r="E49" s="37"/>
      <c r="F49" s="37"/>
      <c r="G49" s="37"/>
      <c r="H49" s="37"/>
      <c r="I49" s="37"/>
      <c r="J49" s="37"/>
      <c r="K49" s="37"/>
      <c r="L49" s="142"/>
      <c r="S49" s="35"/>
      <c r="T49" s="35"/>
      <c r="U49" s="35"/>
      <c r="V49" s="35"/>
      <c r="W49" s="35"/>
      <c r="X49" s="35"/>
      <c r="Y49" s="35"/>
      <c r="Z49" s="35"/>
      <c r="AA49" s="35"/>
      <c r="AB49" s="35"/>
      <c r="AC49" s="35"/>
      <c r="AD49" s="35"/>
      <c r="AE49" s="35"/>
    </row>
    <row r="50" s="2" customFormat="1" ht="6.96" customHeight="1">
      <c r="A50" s="35"/>
      <c r="B50" s="36"/>
      <c r="C50" s="37"/>
      <c r="D50" s="37"/>
      <c r="E50" s="37"/>
      <c r="F50" s="37"/>
      <c r="G50" s="37"/>
      <c r="H50" s="37"/>
      <c r="I50" s="37"/>
      <c r="J50" s="37"/>
      <c r="K50" s="37"/>
      <c r="L50" s="142"/>
      <c r="S50" s="35"/>
      <c r="T50" s="35"/>
      <c r="U50" s="35"/>
      <c r="V50" s="35"/>
      <c r="W50" s="35"/>
      <c r="X50" s="35"/>
      <c r="Y50" s="35"/>
      <c r="Z50" s="35"/>
      <c r="AA50" s="35"/>
      <c r="AB50" s="35"/>
      <c r="AC50" s="35"/>
      <c r="AD50" s="35"/>
      <c r="AE50" s="35"/>
    </row>
    <row r="51" s="2" customFormat="1" ht="12" customHeight="1">
      <c r="A51" s="35"/>
      <c r="B51" s="36"/>
      <c r="C51" s="29" t="s">
        <v>17</v>
      </c>
      <c r="D51" s="37"/>
      <c r="E51" s="37"/>
      <c r="F51" s="37"/>
      <c r="G51" s="37"/>
      <c r="H51" s="37"/>
      <c r="I51" s="37"/>
      <c r="J51" s="37"/>
      <c r="K51" s="37"/>
      <c r="L51" s="142"/>
      <c r="S51" s="35"/>
      <c r="T51" s="35"/>
      <c r="U51" s="35"/>
      <c r="V51" s="35"/>
      <c r="W51" s="35"/>
      <c r="X51" s="35"/>
      <c r="Y51" s="35"/>
      <c r="Z51" s="35"/>
      <c r="AA51" s="35"/>
      <c r="AB51" s="35"/>
      <c r="AC51" s="35"/>
      <c r="AD51" s="35"/>
      <c r="AE51" s="35"/>
    </row>
    <row r="52" s="2" customFormat="1" ht="16.5" customHeight="1">
      <c r="A52" s="35"/>
      <c r="B52" s="36"/>
      <c r="C52" s="37"/>
      <c r="D52" s="37"/>
      <c r="E52" s="167" t="str">
        <f>E7</f>
        <v>Oprava SZZ žst. Liteň na trati Zadní Třebáň - Lochovice</v>
      </c>
      <c r="F52" s="29"/>
      <c r="G52" s="29"/>
      <c r="H52" s="29"/>
      <c r="I52" s="37"/>
      <c r="J52" s="37"/>
      <c r="K52" s="37"/>
      <c r="L52" s="142"/>
      <c r="S52" s="35"/>
      <c r="T52" s="35"/>
      <c r="U52" s="35"/>
      <c r="V52" s="35"/>
      <c r="W52" s="35"/>
      <c r="X52" s="35"/>
      <c r="Y52" s="35"/>
      <c r="Z52" s="35"/>
      <c r="AA52" s="35"/>
      <c r="AB52" s="35"/>
      <c r="AC52" s="35"/>
      <c r="AD52" s="35"/>
      <c r="AE52" s="35"/>
    </row>
    <row r="53" s="1" customFormat="1" ht="12" customHeight="1">
      <c r="B53" s="18"/>
      <c r="C53" s="29" t="s">
        <v>148</v>
      </c>
      <c r="D53" s="19"/>
      <c r="E53" s="19"/>
      <c r="F53" s="19"/>
      <c r="G53" s="19"/>
      <c r="H53" s="19"/>
      <c r="I53" s="19"/>
      <c r="J53" s="19"/>
      <c r="K53" s="19"/>
      <c r="L53" s="17"/>
    </row>
    <row r="54" s="1" customFormat="1" ht="16.5" customHeight="1">
      <c r="B54" s="18"/>
      <c r="C54" s="19"/>
      <c r="D54" s="19"/>
      <c r="E54" s="167" t="s">
        <v>149</v>
      </c>
      <c r="F54" s="19"/>
      <c r="G54" s="19"/>
      <c r="H54" s="19"/>
      <c r="I54" s="19"/>
      <c r="J54" s="19"/>
      <c r="K54" s="19"/>
      <c r="L54" s="17"/>
    </row>
    <row r="55" s="1" customFormat="1" ht="12" customHeight="1">
      <c r="B55" s="18"/>
      <c r="C55" s="29" t="s">
        <v>150</v>
      </c>
      <c r="D55" s="19"/>
      <c r="E55" s="19"/>
      <c r="F55" s="19"/>
      <c r="G55" s="19"/>
      <c r="H55" s="19"/>
      <c r="I55" s="19"/>
      <c r="J55" s="19"/>
      <c r="K55" s="19"/>
      <c r="L55" s="17"/>
    </row>
    <row r="56" s="2" customFormat="1" ht="16.5" customHeight="1">
      <c r="A56" s="35"/>
      <c r="B56" s="36"/>
      <c r="C56" s="37"/>
      <c r="D56" s="37"/>
      <c r="E56" s="236" t="s">
        <v>448</v>
      </c>
      <c r="F56" s="37"/>
      <c r="G56" s="37"/>
      <c r="H56" s="37"/>
      <c r="I56" s="37"/>
      <c r="J56" s="37"/>
      <c r="K56" s="37"/>
      <c r="L56" s="142"/>
      <c r="S56" s="35"/>
      <c r="T56" s="35"/>
      <c r="U56" s="35"/>
      <c r="V56" s="35"/>
      <c r="W56" s="35"/>
      <c r="X56" s="35"/>
      <c r="Y56" s="35"/>
      <c r="Z56" s="35"/>
      <c r="AA56" s="35"/>
      <c r="AB56" s="35"/>
      <c r="AC56" s="35"/>
      <c r="AD56" s="35"/>
      <c r="AE56" s="35"/>
    </row>
    <row r="57" s="2" customFormat="1" ht="12" customHeight="1">
      <c r="A57" s="35"/>
      <c r="B57" s="36"/>
      <c r="C57" s="29" t="s">
        <v>449</v>
      </c>
      <c r="D57" s="37"/>
      <c r="E57" s="37"/>
      <c r="F57" s="37"/>
      <c r="G57" s="37"/>
      <c r="H57" s="37"/>
      <c r="I57" s="37"/>
      <c r="J57" s="37"/>
      <c r="K57" s="37"/>
      <c r="L57" s="142"/>
      <c r="S57" s="35"/>
      <c r="T57" s="35"/>
      <c r="U57" s="35"/>
      <c r="V57" s="35"/>
      <c r="W57" s="35"/>
      <c r="X57" s="35"/>
      <c r="Y57" s="35"/>
      <c r="Z57" s="35"/>
      <c r="AA57" s="35"/>
      <c r="AB57" s="35"/>
      <c r="AC57" s="35"/>
      <c r="AD57" s="35"/>
      <c r="AE57" s="35"/>
    </row>
    <row r="58" s="2" customFormat="1" ht="16.5" customHeight="1">
      <c r="A58" s="35"/>
      <c r="B58" s="36"/>
      <c r="C58" s="37"/>
      <c r="D58" s="37"/>
      <c r="E58" s="66" t="str">
        <f>E13</f>
        <v>01.3.2 - VRN stavební část</v>
      </c>
      <c r="F58" s="37"/>
      <c r="G58" s="37"/>
      <c r="H58" s="37"/>
      <c r="I58" s="37"/>
      <c r="J58" s="37"/>
      <c r="K58" s="37"/>
      <c r="L58" s="142"/>
      <c r="S58" s="35"/>
      <c r="T58" s="35"/>
      <c r="U58" s="35"/>
      <c r="V58" s="35"/>
      <c r="W58" s="35"/>
      <c r="X58" s="35"/>
      <c r="Y58" s="35"/>
      <c r="Z58" s="35"/>
      <c r="AA58" s="35"/>
      <c r="AB58" s="35"/>
      <c r="AC58" s="35"/>
      <c r="AD58" s="35"/>
      <c r="AE58" s="35"/>
    </row>
    <row r="59" s="2" customFormat="1" ht="6.96" customHeight="1">
      <c r="A59" s="35"/>
      <c r="B59" s="36"/>
      <c r="C59" s="37"/>
      <c r="D59" s="37"/>
      <c r="E59" s="37"/>
      <c r="F59" s="37"/>
      <c r="G59" s="37"/>
      <c r="H59" s="37"/>
      <c r="I59" s="37"/>
      <c r="J59" s="37"/>
      <c r="K59" s="37"/>
      <c r="L59" s="142"/>
      <c r="S59" s="35"/>
      <c r="T59" s="35"/>
      <c r="U59" s="35"/>
      <c r="V59" s="35"/>
      <c r="W59" s="35"/>
      <c r="X59" s="35"/>
      <c r="Y59" s="35"/>
      <c r="Z59" s="35"/>
      <c r="AA59" s="35"/>
      <c r="AB59" s="35"/>
      <c r="AC59" s="35"/>
      <c r="AD59" s="35"/>
      <c r="AE59" s="35"/>
    </row>
    <row r="60" s="2" customFormat="1" ht="12" customHeight="1">
      <c r="A60" s="35"/>
      <c r="B60" s="36"/>
      <c r="C60" s="29" t="s">
        <v>23</v>
      </c>
      <c r="D60" s="37"/>
      <c r="E60" s="37"/>
      <c r="F60" s="24" t="str">
        <f>F16</f>
        <v>Liteň</v>
      </c>
      <c r="G60" s="37"/>
      <c r="H60" s="37"/>
      <c r="I60" s="29" t="s">
        <v>25</v>
      </c>
      <c r="J60" s="69" t="str">
        <f>IF(J16="","",J16)</f>
        <v>28. 5. 2021</v>
      </c>
      <c r="K60" s="37"/>
      <c r="L60" s="142"/>
      <c r="S60" s="35"/>
      <c r="T60" s="35"/>
      <c r="U60" s="35"/>
      <c r="V60" s="35"/>
      <c r="W60" s="35"/>
      <c r="X60" s="35"/>
      <c r="Y60" s="35"/>
      <c r="Z60" s="35"/>
      <c r="AA60" s="35"/>
      <c r="AB60" s="35"/>
      <c r="AC60" s="35"/>
      <c r="AD60" s="35"/>
      <c r="AE60" s="35"/>
    </row>
    <row r="61" s="2" customFormat="1" ht="6.96" customHeight="1">
      <c r="A61" s="35"/>
      <c r="B61" s="36"/>
      <c r="C61" s="37"/>
      <c r="D61" s="37"/>
      <c r="E61" s="37"/>
      <c r="F61" s="37"/>
      <c r="G61" s="37"/>
      <c r="H61" s="37"/>
      <c r="I61" s="37"/>
      <c r="J61" s="37"/>
      <c r="K61" s="37"/>
      <c r="L61" s="142"/>
      <c r="S61" s="35"/>
      <c r="T61" s="35"/>
      <c r="U61" s="35"/>
      <c r="V61" s="35"/>
      <c r="W61" s="35"/>
      <c r="X61" s="35"/>
      <c r="Y61" s="35"/>
      <c r="Z61" s="35"/>
      <c r="AA61" s="35"/>
      <c r="AB61" s="35"/>
      <c r="AC61" s="35"/>
      <c r="AD61" s="35"/>
      <c r="AE61" s="35"/>
    </row>
    <row r="62" s="2" customFormat="1" ht="15.15" customHeight="1">
      <c r="A62" s="35"/>
      <c r="B62" s="36"/>
      <c r="C62" s="29" t="s">
        <v>29</v>
      </c>
      <c r="D62" s="37"/>
      <c r="E62" s="37"/>
      <c r="F62" s="24" t="str">
        <f>E19</f>
        <v>Jiří Kejkula</v>
      </c>
      <c r="G62" s="37"/>
      <c r="H62" s="37"/>
      <c r="I62" s="29" t="s">
        <v>35</v>
      </c>
      <c r="J62" s="33" t="str">
        <f>E25</f>
        <v>První SaZ Plzeň a.s.</v>
      </c>
      <c r="K62" s="37"/>
      <c r="L62" s="142"/>
      <c r="S62" s="35"/>
      <c r="T62" s="35"/>
      <c r="U62" s="35"/>
      <c r="V62" s="35"/>
      <c r="W62" s="35"/>
      <c r="X62" s="35"/>
      <c r="Y62" s="35"/>
      <c r="Z62" s="35"/>
      <c r="AA62" s="35"/>
      <c r="AB62" s="35"/>
      <c r="AC62" s="35"/>
      <c r="AD62" s="35"/>
      <c r="AE62" s="35"/>
    </row>
    <row r="63" s="2" customFormat="1" ht="15.15" customHeight="1">
      <c r="A63" s="35"/>
      <c r="B63" s="36"/>
      <c r="C63" s="29" t="s">
        <v>33</v>
      </c>
      <c r="D63" s="37"/>
      <c r="E63" s="37"/>
      <c r="F63" s="24" t="str">
        <f>IF(E22="","",E22)</f>
        <v>Vyplň údaj</v>
      </c>
      <c r="G63" s="37"/>
      <c r="H63" s="37"/>
      <c r="I63" s="29" t="s">
        <v>38</v>
      </c>
      <c r="J63" s="33" t="str">
        <f>E28</f>
        <v xml:space="preserve"> Zdeněk Hron</v>
      </c>
      <c r="K63" s="37"/>
      <c r="L63" s="142"/>
      <c r="S63" s="35"/>
      <c r="T63" s="35"/>
      <c r="U63" s="35"/>
      <c r="V63" s="35"/>
      <c r="W63" s="35"/>
      <c r="X63" s="35"/>
      <c r="Y63" s="35"/>
      <c r="Z63" s="35"/>
      <c r="AA63" s="35"/>
      <c r="AB63" s="35"/>
      <c r="AC63" s="35"/>
      <c r="AD63" s="35"/>
      <c r="AE63" s="35"/>
    </row>
    <row r="64" s="2" customFormat="1" ht="10.32" customHeight="1">
      <c r="A64" s="35"/>
      <c r="B64" s="36"/>
      <c r="C64" s="37"/>
      <c r="D64" s="37"/>
      <c r="E64" s="37"/>
      <c r="F64" s="37"/>
      <c r="G64" s="37"/>
      <c r="H64" s="37"/>
      <c r="I64" s="37"/>
      <c r="J64" s="37"/>
      <c r="K64" s="37"/>
      <c r="L64" s="142"/>
      <c r="S64" s="35"/>
      <c r="T64" s="35"/>
      <c r="U64" s="35"/>
      <c r="V64" s="35"/>
      <c r="W64" s="35"/>
      <c r="X64" s="35"/>
      <c r="Y64" s="35"/>
      <c r="Z64" s="35"/>
      <c r="AA64" s="35"/>
      <c r="AB64" s="35"/>
      <c r="AC64" s="35"/>
      <c r="AD64" s="35"/>
      <c r="AE64" s="35"/>
    </row>
    <row r="65" s="2" customFormat="1" ht="29.28" customHeight="1">
      <c r="A65" s="35"/>
      <c r="B65" s="36"/>
      <c r="C65" s="168" t="s">
        <v>153</v>
      </c>
      <c r="D65" s="169"/>
      <c r="E65" s="169"/>
      <c r="F65" s="169"/>
      <c r="G65" s="169"/>
      <c r="H65" s="169"/>
      <c r="I65" s="169"/>
      <c r="J65" s="170" t="s">
        <v>154</v>
      </c>
      <c r="K65" s="169"/>
      <c r="L65" s="142"/>
      <c r="S65" s="35"/>
      <c r="T65" s="35"/>
      <c r="U65" s="35"/>
      <c r="V65" s="35"/>
      <c r="W65" s="35"/>
      <c r="X65" s="35"/>
      <c r="Y65" s="35"/>
      <c r="Z65" s="35"/>
      <c r="AA65" s="35"/>
      <c r="AB65" s="35"/>
      <c r="AC65" s="35"/>
      <c r="AD65" s="35"/>
      <c r="AE65" s="35"/>
    </row>
    <row r="66" s="2" customFormat="1" ht="10.32" customHeight="1">
      <c r="A66" s="35"/>
      <c r="B66" s="36"/>
      <c r="C66" s="37"/>
      <c r="D66" s="37"/>
      <c r="E66" s="37"/>
      <c r="F66" s="37"/>
      <c r="G66" s="37"/>
      <c r="H66" s="37"/>
      <c r="I66" s="37"/>
      <c r="J66" s="37"/>
      <c r="K66" s="37"/>
      <c r="L66" s="142"/>
      <c r="S66" s="35"/>
      <c r="T66" s="35"/>
      <c r="U66" s="35"/>
      <c r="V66" s="35"/>
      <c r="W66" s="35"/>
      <c r="X66" s="35"/>
      <c r="Y66" s="35"/>
      <c r="Z66" s="35"/>
      <c r="AA66" s="35"/>
      <c r="AB66" s="35"/>
      <c r="AC66" s="35"/>
      <c r="AD66" s="35"/>
      <c r="AE66" s="35"/>
    </row>
    <row r="67" s="2" customFormat="1" ht="22.8" customHeight="1">
      <c r="A67" s="35"/>
      <c r="B67" s="36"/>
      <c r="C67" s="171" t="s">
        <v>74</v>
      </c>
      <c r="D67" s="37"/>
      <c r="E67" s="37"/>
      <c r="F67" s="37"/>
      <c r="G67" s="37"/>
      <c r="H67" s="37"/>
      <c r="I67" s="37"/>
      <c r="J67" s="99">
        <f>J92</f>
        <v>0</v>
      </c>
      <c r="K67" s="37"/>
      <c r="L67" s="142"/>
      <c r="S67" s="35"/>
      <c r="T67" s="35"/>
      <c r="U67" s="35"/>
      <c r="V67" s="35"/>
      <c r="W67" s="35"/>
      <c r="X67" s="35"/>
      <c r="Y67" s="35"/>
      <c r="Z67" s="35"/>
      <c r="AA67" s="35"/>
      <c r="AB67" s="35"/>
      <c r="AC67" s="35"/>
      <c r="AD67" s="35"/>
      <c r="AE67" s="35"/>
      <c r="AU67" s="14" t="s">
        <v>155</v>
      </c>
    </row>
    <row r="68" s="9" customFormat="1" ht="24.96" customHeight="1">
      <c r="A68" s="9"/>
      <c r="B68" s="172"/>
      <c r="C68" s="173"/>
      <c r="D68" s="174" t="s">
        <v>451</v>
      </c>
      <c r="E68" s="175"/>
      <c r="F68" s="175"/>
      <c r="G68" s="175"/>
      <c r="H68" s="175"/>
      <c r="I68" s="175"/>
      <c r="J68" s="176">
        <f>J93</f>
        <v>0</v>
      </c>
      <c r="K68" s="173"/>
      <c r="L68" s="177"/>
      <c r="S68" s="9"/>
      <c r="T68" s="9"/>
      <c r="U68" s="9"/>
      <c r="V68" s="9"/>
      <c r="W68" s="9"/>
      <c r="X68" s="9"/>
      <c r="Y68" s="9"/>
      <c r="Z68" s="9"/>
      <c r="AA68" s="9"/>
      <c r="AB68" s="9"/>
      <c r="AC68" s="9"/>
      <c r="AD68" s="9"/>
      <c r="AE68" s="9"/>
    </row>
    <row r="69" s="2" customFormat="1" ht="21.84" customHeight="1">
      <c r="A69" s="35"/>
      <c r="B69" s="36"/>
      <c r="C69" s="37"/>
      <c r="D69" s="37"/>
      <c r="E69" s="37"/>
      <c r="F69" s="37"/>
      <c r="G69" s="37"/>
      <c r="H69" s="37"/>
      <c r="I69" s="37"/>
      <c r="J69" s="37"/>
      <c r="K69" s="37"/>
      <c r="L69" s="142"/>
      <c r="S69" s="35"/>
      <c r="T69" s="35"/>
      <c r="U69" s="35"/>
      <c r="V69" s="35"/>
      <c r="W69" s="35"/>
      <c r="X69" s="35"/>
      <c r="Y69" s="35"/>
      <c r="Z69" s="35"/>
      <c r="AA69" s="35"/>
      <c r="AB69" s="35"/>
      <c r="AC69" s="35"/>
      <c r="AD69" s="35"/>
      <c r="AE69" s="35"/>
    </row>
    <row r="70" s="2" customFormat="1" ht="6.96" customHeight="1">
      <c r="A70" s="35"/>
      <c r="B70" s="56"/>
      <c r="C70" s="57"/>
      <c r="D70" s="57"/>
      <c r="E70" s="57"/>
      <c r="F70" s="57"/>
      <c r="G70" s="57"/>
      <c r="H70" s="57"/>
      <c r="I70" s="57"/>
      <c r="J70" s="57"/>
      <c r="K70" s="57"/>
      <c r="L70" s="142"/>
      <c r="S70" s="35"/>
      <c r="T70" s="35"/>
      <c r="U70" s="35"/>
      <c r="V70" s="35"/>
      <c r="W70" s="35"/>
      <c r="X70" s="35"/>
      <c r="Y70" s="35"/>
      <c r="Z70" s="35"/>
      <c r="AA70" s="35"/>
      <c r="AB70" s="35"/>
      <c r="AC70" s="35"/>
      <c r="AD70" s="35"/>
      <c r="AE70" s="35"/>
    </row>
    <row r="74" s="2" customFormat="1" ht="6.96" customHeight="1">
      <c r="A74" s="35"/>
      <c r="B74" s="58"/>
      <c r="C74" s="59"/>
      <c r="D74" s="59"/>
      <c r="E74" s="59"/>
      <c r="F74" s="59"/>
      <c r="G74" s="59"/>
      <c r="H74" s="59"/>
      <c r="I74" s="59"/>
      <c r="J74" s="59"/>
      <c r="K74" s="59"/>
      <c r="L74" s="142"/>
      <c r="S74" s="35"/>
      <c r="T74" s="35"/>
      <c r="U74" s="35"/>
      <c r="V74" s="35"/>
      <c r="W74" s="35"/>
      <c r="X74" s="35"/>
      <c r="Y74" s="35"/>
      <c r="Z74" s="35"/>
      <c r="AA74" s="35"/>
      <c r="AB74" s="35"/>
      <c r="AC74" s="35"/>
      <c r="AD74" s="35"/>
      <c r="AE74" s="35"/>
    </row>
    <row r="75" s="2" customFormat="1" ht="24.96" customHeight="1">
      <c r="A75" s="35"/>
      <c r="B75" s="36"/>
      <c r="C75" s="20" t="s">
        <v>158</v>
      </c>
      <c r="D75" s="37"/>
      <c r="E75" s="37"/>
      <c r="F75" s="37"/>
      <c r="G75" s="37"/>
      <c r="H75" s="37"/>
      <c r="I75" s="37"/>
      <c r="J75" s="37"/>
      <c r="K75" s="37"/>
      <c r="L75" s="142"/>
      <c r="S75" s="35"/>
      <c r="T75" s="35"/>
      <c r="U75" s="35"/>
      <c r="V75" s="35"/>
      <c r="W75" s="35"/>
      <c r="X75" s="35"/>
      <c r="Y75" s="35"/>
      <c r="Z75" s="35"/>
      <c r="AA75" s="35"/>
      <c r="AB75" s="35"/>
      <c r="AC75" s="35"/>
      <c r="AD75" s="35"/>
      <c r="AE75" s="35"/>
    </row>
    <row r="76" s="2" customFormat="1" ht="6.96" customHeight="1">
      <c r="A76" s="35"/>
      <c r="B76" s="36"/>
      <c r="C76" s="37"/>
      <c r="D76" s="37"/>
      <c r="E76" s="37"/>
      <c r="F76" s="37"/>
      <c r="G76" s="37"/>
      <c r="H76" s="37"/>
      <c r="I76" s="37"/>
      <c r="J76" s="37"/>
      <c r="K76" s="37"/>
      <c r="L76" s="142"/>
      <c r="S76" s="35"/>
      <c r="T76" s="35"/>
      <c r="U76" s="35"/>
      <c r="V76" s="35"/>
      <c r="W76" s="35"/>
      <c r="X76" s="35"/>
      <c r="Y76" s="35"/>
      <c r="Z76" s="35"/>
      <c r="AA76" s="35"/>
      <c r="AB76" s="35"/>
      <c r="AC76" s="35"/>
      <c r="AD76" s="35"/>
      <c r="AE76" s="35"/>
    </row>
    <row r="77" s="2" customFormat="1" ht="12" customHeight="1">
      <c r="A77" s="35"/>
      <c r="B77" s="36"/>
      <c r="C77" s="29" t="s">
        <v>17</v>
      </c>
      <c r="D77" s="37"/>
      <c r="E77" s="37"/>
      <c r="F77" s="37"/>
      <c r="G77" s="37"/>
      <c r="H77" s="37"/>
      <c r="I77" s="37"/>
      <c r="J77" s="37"/>
      <c r="K77" s="37"/>
      <c r="L77" s="142"/>
      <c r="S77" s="35"/>
      <c r="T77" s="35"/>
      <c r="U77" s="35"/>
      <c r="V77" s="35"/>
      <c r="W77" s="35"/>
      <c r="X77" s="35"/>
      <c r="Y77" s="35"/>
      <c r="Z77" s="35"/>
      <c r="AA77" s="35"/>
      <c r="AB77" s="35"/>
      <c r="AC77" s="35"/>
      <c r="AD77" s="35"/>
      <c r="AE77" s="35"/>
    </row>
    <row r="78" s="2" customFormat="1" ht="16.5" customHeight="1">
      <c r="A78" s="35"/>
      <c r="B78" s="36"/>
      <c r="C78" s="37"/>
      <c r="D78" s="37"/>
      <c r="E78" s="167" t="str">
        <f>E7</f>
        <v>Oprava SZZ žst. Liteň na trati Zadní Třebáň - Lochovice</v>
      </c>
      <c r="F78" s="29"/>
      <c r="G78" s="29"/>
      <c r="H78" s="29"/>
      <c r="I78" s="37"/>
      <c r="J78" s="37"/>
      <c r="K78" s="37"/>
      <c r="L78" s="142"/>
      <c r="S78" s="35"/>
      <c r="T78" s="35"/>
      <c r="U78" s="35"/>
      <c r="V78" s="35"/>
      <c r="W78" s="35"/>
      <c r="X78" s="35"/>
      <c r="Y78" s="35"/>
      <c r="Z78" s="35"/>
      <c r="AA78" s="35"/>
      <c r="AB78" s="35"/>
      <c r="AC78" s="35"/>
      <c r="AD78" s="35"/>
      <c r="AE78" s="35"/>
    </row>
    <row r="79" s="1" customFormat="1" ht="12" customHeight="1">
      <c r="B79" s="18"/>
      <c r="C79" s="29" t="s">
        <v>148</v>
      </c>
      <c r="D79" s="19"/>
      <c r="E79" s="19"/>
      <c r="F79" s="19"/>
      <c r="G79" s="19"/>
      <c r="H79" s="19"/>
      <c r="I79" s="19"/>
      <c r="J79" s="19"/>
      <c r="K79" s="19"/>
      <c r="L79" s="17"/>
    </row>
    <row r="80" s="1" customFormat="1" ht="16.5" customHeight="1">
      <c r="B80" s="18"/>
      <c r="C80" s="19"/>
      <c r="D80" s="19"/>
      <c r="E80" s="167" t="s">
        <v>149</v>
      </c>
      <c r="F80" s="19"/>
      <c r="G80" s="19"/>
      <c r="H80" s="19"/>
      <c r="I80" s="19"/>
      <c r="J80" s="19"/>
      <c r="K80" s="19"/>
      <c r="L80" s="17"/>
    </row>
    <row r="81" s="1" customFormat="1" ht="12" customHeight="1">
      <c r="B81" s="18"/>
      <c r="C81" s="29" t="s">
        <v>150</v>
      </c>
      <c r="D81" s="19"/>
      <c r="E81" s="19"/>
      <c r="F81" s="19"/>
      <c r="G81" s="19"/>
      <c r="H81" s="19"/>
      <c r="I81" s="19"/>
      <c r="J81" s="19"/>
      <c r="K81" s="19"/>
      <c r="L81" s="17"/>
    </row>
    <row r="82" s="2" customFormat="1" ht="16.5" customHeight="1">
      <c r="A82" s="35"/>
      <c r="B82" s="36"/>
      <c r="C82" s="37"/>
      <c r="D82" s="37"/>
      <c r="E82" s="236" t="s">
        <v>448</v>
      </c>
      <c r="F82" s="37"/>
      <c r="G82" s="37"/>
      <c r="H82" s="37"/>
      <c r="I82" s="37"/>
      <c r="J82" s="37"/>
      <c r="K82" s="37"/>
      <c r="L82" s="142"/>
      <c r="S82" s="35"/>
      <c r="T82" s="35"/>
      <c r="U82" s="35"/>
      <c r="V82" s="35"/>
      <c r="W82" s="35"/>
      <c r="X82" s="35"/>
      <c r="Y82" s="35"/>
      <c r="Z82" s="35"/>
      <c r="AA82" s="35"/>
      <c r="AB82" s="35"/>
      <c r="AC82" s="35"/>
      <c r="AD82" s="35"/>
      <c r="AE82" s="35"/>
    </row>
    <row r="83" s="2" customFormat="1" ht="12" customHeight="1">
      <c r="A83" s="35"/>
      <c r="B83" s="36"/>
      <c r="C83" s="29" t="s">
        <v>449</v>
      </c>
      <c r="D83" s="37"/>
      <c r="E83" s="37"/>
      <c r="F83" s="37"/>
      <c r="G83" s="37"/>
      <c r="H83" s="37"/>
      <c r="I83" s="37"/>
      <c r="J83" s="37"/>
      <c r="K83" s="37"/>
      <c r="L83" s="142"/>
      <c r="S83" s="35"/>
      <c r="T83" s="35"/>
      <c r="U83" s="35"/>
      <c r="V83" s="35"/>
      <c r="W83" s="35"/>
      <c r="X83" s="35"/>
      <c r="Y83" s="35"/>
      <c r="Z83" s="35"/>
      <c r="AA83" s="35"/>
      <c r="AB83" s="35"/>
      <c r="AC83" s="35"/>
      <c r="AD83" s="35"/>
      <c r="AE83" s="35"/>
    </row>
    <row r="84" s="2" customFormat="1" ht="16.5" customHeight="1">
      <c r="A84" s="35"/>
      <c r="B84" s="36"/>
      <c r="C84" s="37"/>
      <c r="D84" s="37"/>
      <c r="E84" s="66" t="str">
        <f>E13</f>
        <v>01.3.2 - VRN stavební část</v>
      </c>
      <c r="F84" s="37"/>
      <c r="G84" s="37"/>
      <c r="H84" s="37"/>
      <c r="I84" s="37"/>
      <c r="J84" s="37"/>
      <c r="K84" s="37"/>
      <c r="L84" s="142"/>
      <c r="S84" s="35"/>
      <c r="T84" s="35"/>
      <c r="U84" s="35"/>
      <c r="V84" s="35"/>
      <c r="W84" s="35"/>
      <c r="X84" s="35"/>
      <c r="Y84" s="35"/>
      <c r="Z84" s="35"/>
      <c r="AA84" s="35"/>
      <c r="AB84" s="35"/>
      <c r="AC84" s="35"/>
      <c r="AD84" s="35"/>
      <c r="AE84" s="35"/>
    </row>
    <row r="85" s="2" customFormat="1" ht="6.96" customHeight="1">
      <c r="A85" s="35"/>
      <c r="B85" s="36"/>
      <c r="C85" s="37"/>
      <c r="D85" s="37"/>
      <c r="E85" s="37"/>
      <c r="F85" s="37"/>
      <c r="G85" s="37"/>
      <c r="H85" s="37"/>
      <c r="I85" s="37"/>
      <c r="J85" s="37"/>
      <c r="K85" s="37"/>
      <c r="L85" s="142"/>
      <c r="S85" s="35"/>
      <c r="T85" s="35"/>
      <c r="U85" s="35"/>
      <c r="V85" s="35"/>
      <c r="W85" s="35"/>
      <c r="X85" s="35"/>
      <c r="Y85" s="35"/>
      <c r="Z85" s="35"/>
      <c r="AA85" s="35"/>
      <c r="AB85" s="35"/>
      <c r="AC85" s="35"/>
      <c r="AD85" s="35"/>
      <c r="AE85" s="35"/>
    </row>
    <row r="86" s="2" customFormat="1" ht="12" customHeight="1">
      <c r="A86" s="35"/>
      <c r="B86" s="36"/>
      <c r="C86" s="29" t="s">
        <v>23</v>
      </c>
      <c r="D86" s="37"/>
      <c r="E86" s="37"/>
      <c r="F86" s="24" t="str">
        <f>F16</f>
        <v>Liteň</v>
      </c>
      <c r="G86" s="37"/>
      <c r="H86" s="37"/>
      <c r="I86" s="29" t="s">
        <v>25</v>
      </c>
      <c r="J86" s="69" t="str">
        <f>IF(J16="","",J16)</f>
        <v>28. 5. 2021</v>
      </c>
      <c r="K86" s="37"/>
      <c r="L86" s="142"/>
      <c r="S86" s="35"/>
      <c r="T86" s="35"/>
      <c r="U86" s="35"/>
      <c r="V86" s="35"/>
      <c r="W86" s="35"/>
      <c r="X86" s="35"/>
      <c r="Y86" s="35"/>
      <c r="Z86" s="35"/>
      <c r="AA86" s="35"/>
      <c r="AB86" s="35"/>
      <c r="AC86" s="35"/>
      <c r="AD86" s="35"/>
      <c r="AE86" s="35"/>
    </row>
    <row r="87" s="2" customFormat="1" ht="6.96" customHeight="1">
      <c r="A87" s="35"/>
      <c r="B87" s="36"/>
      <c r="C87" s="37"/>
      <c r="D87" s="37"/>
      <c r="E87" s="37"/>
      <c r="F87" s="37"/>
      <c r="G87" s="37"/>
      <c r="H87" s="37"/>
      <c r="I87" s="37"/>
      <c r="J87" s="37"/>
      <c r="K87" s="37"/>
      <c r="L87" s="142"/>
      <c r="S87" s="35"/>
      <c r="T87" s="35"/>
      <c r="U87" s="35"/>
      <c r="V87" s="35"/>
      <c r="W87" s="35"/>
      <c r="X87" s="35"/>
      <c r="Y87" s="35"/>
      <c r="Z87" s="35"/>
      <c r="AA87" s="35"/>
      <c r="AB87" s="35"/>
      <c r="AC87" s="35"/>
      <c r="AD87" s="35"/>
      <c r="AE87" s="35"/>
    </row>
    <row r="88" s="2" customFormat="1" ht="15.15" customHeight="1">
      <c r="A88" s="35"/>
      <c r="B88" s="36"/>
      <c r="C88" s="29" t="s">
        <v>29</v>
      </c>
      <c r="D88" s="37"/>
      <c r="E88" s="37"/>
      <c r="F88" s="24" t="str">
        <f>E19</f>
        <v>Jiří Kejkula</v>
      </c>
      <c r="G88" s="37"/>
      <c r="H88" s="37"/>
      <c r="I88" s="29" t="s">
        <v>35</v>
      </c>
      <c r="J88" s="33" t="str">
        <f>E25</f>
        <v>První SaZ Plzeň a.s.</v>
      </c>
      <c r="K88" s="37"/>
      <c r="L88" s="142"/>
      <c r="S88" s="35"/>
      <c r="T88" s="35"/>
      <c r="U88" s="35"/>
      <c r="V88" s="35"/>
      <c r="W88" s="35"/>
      <c r="X88" s="35"/>
      <c r="Y88" s="35"/>
      <c r="Z88" s="35"/>
      <c r="AA88" s="35"/>
      <c r="AB88" s="35"/>
      <c r="AC88" s="35"/>
      <c r="AD88" s="35"/>
      <c r="AE88" s="35"/>
    </row>
    <row r="89" s="2" customFormat="1" ht="15.15" customHeight="1">
      <c r="A89" s="35"/>
      <c r="B89" s="36"/>
      <c r="C89" s="29" t="s">
        <v>33</v>
      </c>
      <c r="D89" s="37"/>
      <c r="E89" s="37"/>
      <c r="F89" s="24" t="str">
        <f>IF(E22="","",E22)</f>
        <v>Vyplň údaj</v>
      </c>
      <c r="G89" s="37"/>
      <c r="H89" s="37"/>
      <c r="I89" s="29" t="s">
        <v>38</v>
      </c>
      <c r="J89" s="33" t="str">
        <f>E28</f>
        <v xml:space="preserve"> Zdeněk Hron</v>
      </c>
      <c r="K89" s="37"/>
      <c r="L89" s="142"/>
      <c r="S89" s="35"/>
      <c r="T89" s="35"/>
      <c r="U89" s="35"/>
      <c r="V89" s="35"/>
      <c r="W89" s="35"/>
      <c r="X89" s="35"/>
      <c r="Y89" s="35"/>
      <c r="Z89" s="35"/>
      <c r="AA89" s="35"/>
      <c r="AB89" s="35"/>
      <c r="AC89" s="35"/>
      <c r="AD89" s="35"/>
      <c r="AE89" s="35"/>
    </row>
    <row r="90" s="2" customFormat="1" ht="10.32" customHeight="1">
      <c r="A90" s="35"/>
      <c r="B90" s="36"/>
      <c r="C90" s="37"/>
      <c r="D90" s="37"/>
      <c r="E90" s="37"/>
      <c r="F90" s="37"/>
      <c r="G90" s="37"/>
      <c r="H90" s="37"/>
      <c r="I90" s="37"/>
      <c r="J90" s="37"/>
      <c r="K90" s="37"/>
      <c r="L90" s="142"/>
      <c r="S90" s="35"/>
      <c r="T90" s="35"/>
      <c r="U90" s="35"/>
      <c r="V90" s="35"/>
      <c r="W90" s="35"/>
      <c r="X90" s="35"/>
      <c r="Y90" s="35"/>
      <c r="Z90" s="35"/>
      <c r="AA90" s="35"/>
      <c r="AB90" s="35"/>
      <c r="AC90" s="35"/>
      <c r="AD90" s="35"/>
      <c r="AE90" s="35"/>
    </row>
    <row r="91" s="10" customFormat="1" ht="29.28" customHeight="1">
      <c r="A91" s="178"/>
      <c r="B91" s="179"/>
      <c r="C91" s="180" t="s">
        <v>159</v>
      </c>
      <c r="D91" s="181" t="s">
        <v>61</v>
      </c>
      <c r="E91" s="181" t="s">
        <v>57</v>
      </c>
      <c r="F91" s="181" t="s">
        <v>58</v>
      </c>
      <c r="G91" s="181" t="s">
        <v>160</v>
      </c>
      <c r="H91" s="181" t="s">
        <v>161</v>
      </c>
      <c r="I91" s="181" t="s">
        <v>162</v>
      </c>
      <c r="J91" s="182" t="s">
        <v>154</v>
      </c>
      <c r="K91" s="183" t="s">
        <v>163</v>
      </c>
      <c r="L91" s="184"/>
      <c r="M91" s="89" t="s">
        <v>20</v>
      </c>
      <c r="N91" s="90" t="s">
        <v>46</v>
      </c>
      <c r="O91" s="90" t="s">
        <v>164</v>
      </c>
      <c r="P91" s="90" t="s">
        <v>165</v>
      </c>
      <c r="Q91" s="90" t="s">
        <v>166</v>
      </c>
      <c r="R91" s="90" t="s">
        <v>167</v>
      </c>
      <c r="S91" s="90" t="s">
        <v>168</v>
      </c>
      <c r="T91" s="91" t="s">
        <v>169</v>
      </c>
      <c r="U91" s="178"/>
      <c r="V91" s="178"/>
      <c r="W91" s="178"/>
      <c r="X91" s="178"/>
      <c r="Y91" s="178"/>
      <c r="Z91" s="178"/>
      <c r="AA91" s="178"/>
      <c r="AB91" s="178"/>
      <c r="AC91" s="178"/>
      <c r="AD91" s="178"/>
      <c r="AE91" s="178"/>
    </row>
    <row r="92" s="2" customFormat="1" ht="22.8" customHeight="1">
      <c r="A92" s="35"/>
      <c r="B92" s="36"/>
      <c r="C92" s="96" t="s">
        <v>170</v>
      </c>
      <c r="D92" s="37"/>
      <c r="E92" s="37"/>
      <c r="F92" s="37"/>
      <c r="G92" s="37"/>
      <c r="H92" s="37"/>
      <c r="I92" s="37"/>
      <c r="J92" s="185">
        <f>BK92</f>
        <v>0</v>
      </c>
      <c r="K92" s="37"/>
      <c r="L92" s="41"/>
      <c r="M92" s="92"/>
      <c r="N92" s="186"/>
      <c r="O92" s="93"/>
      <c r="P92" s="187">
        <f>P93</f>
        <v>0</v>
      </c>
      <c r="Q92" s="93"/>
      <c r="R92" s="187">
        <f>R93</f>
        <v>0</v>
      </c>
      <c r="S92" s="93"/>
      <c r="T92" s="188">
        <f>T93</f>
        <v>0</v>
      </c>
      <c r="U92" s="35"/>
      <c r="V92" s="35"/>
      <c r="W92" s="35"/>
      <c r="X92" s="35"/>
      <c r="Y92" s="35"/>
      <c r="Z92" s="35"/>
      <c r="AA92" s="35"/>
      <c r="AB92" s="35"/>
      <c r="AC92" s="35"/>
      <c r="AD92" s="35"/>
      <c r="AE92" s="35"/>
      <c r="AT92" s="14" t="s">
        <v>75</v>
      </c>
      <c r="AU92" s="14" t="s">
        <v>155</v>
      </c>
      <c r="BK92" s="189">
        <f>BK93</f>
        <v>0</v>
      </c>
    </row>
    <row r="93" s="11" customFormat="1" ht="25.92" customHeight="1">
      <c r="A93" s="11"/>
      <c r="B93" s="190"/>
      <c r="C93" s="191"/>
      <c r="D93" s="192" t="s">
        <v>75</v>
      </c>
      <c r="E93" s="193" t="s">
        <v>116</v>
      </c>
      <c r="F93" s="193" t="s">
        <v>94</v>
      </c>
      <c r="G93" s="191"/>
      <c r="H93" s="191"/>
      <c r="I93" s="194"/>
      <c r="J93" s="195">
        <f>BK93</f>
        <v>0</v>
      </c>
      <c r="K93" s="191"/>
      <c r="L93" s="196"/>
      <c r="M93" s="197"/>
      <c r="N93" s="198"/>
      <c r="O93" s="198"/>
      <c r="P93" s="199">
        <f>SUM(P94:P103)</f>
        <v>0</v>
      </c>
      <c r="Q93" s="198"/>
      <c r="R93" s="199">
        <f>SUM(R94:R103)</f>
        <v>0</v>
      </c>
      <c r="S93" s="198"/>
      <c r="T93" s="200">
        <f>SUM(T94:T103)</f>
        <v>0</v>
      </c>
      <c r="U93" s="11"/>
      <c r="V93" s="11"/>
      <c r="W93" s="11"/>
      <c r="X93" s="11"/>
      <c r="Y93" s="11"/>
      <c r="Z93" s="11"/>
      <c r="AA93" s="11"/>
      <c r="AB93" s="11"/>
      <c r="AC93" s="11"/>
      <c r="AD93" s="11"/>
      <c r="AE93" s="11"/>
      <c r="AR93" s="201" t="s">
        <v>22</v>
      </c>
      <c r="AT93" s="202" t="s">
        <v>75</v>
      </c>
      <c r="AU93" s="202" t="s">
        <v>76</v>
      </c>
      <c r="AY93" s="201" t="s">
        <v>172</v>
      </c>
      <c r="BK93" s="203">
        <f>SUM(BK94:BK103)</f>
        <v>0</v>
      </c>
    </row>
    <row r="94" s="2" customFormat="1" ht="16.5" customHeight="1">
      <c r="A94" s="35"/>
      <c r="B94" s="36"/>
      <c r="C94" s="204" t="s">
        <v>22</v>
      </c>
      <c r="D94" s="204" t="s">
        <v>173</v>
      </c>
      <c r="E94" s="205" t="s">
        <v>469</v>
      </c>
      <c r="F94" s="206" t="s">
        <v>470</v>
      </c>
      <c r="G94" s="207" t="s">
        <v>471</v>
      </c>
      <c r="H94" s="208">
        <v>1</v>
      </c>
      <c r="I94" s="209"/>
      <c r="J94" s="210">
        <f>ROUND(I94*H94,2)</f>
        <v>0</v>
      </c>
      <c r="K94" s="211"/>
      <c r="L94" s="41"/>
      <c r="M94" s="212" t="s">
        <v>20</v>
      </c>
      <c r="N94" s="213" t="s">
        <v>47</v>
      </c>
      <c r="O94" s="81"/>
      <c r="P94" s="214">
        <f>O94*H94</f>
        <v>0</v>
      </c>
      <c r="Q94" s="214">
        <v>0</v>
      </c>
      <c r="R94" s="214">
        <f>Q94*H94</f>
        <v>0</v>
      </c>
      <c r="S94" s="214">
        <v>0</v>
      </c>
      <c r="T94" s="215">
        <f>S94*H94</f>
        <v>0</v>
      </c>
      <c r="U94" s="35"/>
      <c r="V94" s="35"/>
      <c r="W94" s="35"/>
      <c r="X94" s="35"/>
      <c r="Y94" s="35"/>
      <c r="Z94" s="35"/>
      <c r="AA94" s="35"/>
      <c r="AB94" s="35"/>
      <c r="AC94" s="35"/>
      <c r="AD94" s="35"/>
      <c r="AE94" s="35"/>
      <c r="AR94" s="216" t="s">
        <v>180</v>
      </c>
      <c r="AT94" s="216" t="s">
        <v>173</v>
      </c>
      <c r="AU94" s="216" t="s">
        <v>22</v>
      </c>
      <c r="AY94" s="14" t="s">
        <v>172</v>
      </c>
      <c r="BE94" s="217">
        <f>IF(N94="základní",J94,0)</f>
        <v>0</v>
      </c>
      <c r="BF94" s="217">
        <f>IF(N94="snížená",J94,0)</f>
        <v>0</v>
      </c>
      <c r="BG94" s="217">
        <f>IF(N94="zákl. přenesená",J94,0)</f>
        <v>0</v>
      </c>
      <c r="BH94" s="217">
        <f>IF(N94="sníž. přenesená",J94,0)</f>
        <v>0</v>
      </c>
      <c r="BI94" s="217">
        <f>IF(N94="nulová",J94,0)</f>
        <v>0</v>
      </c>
      <c r="BJ94" s="14" t="s">
        <v>22</v>
      </c>
      <c r="BK94" s="217">
        <f>ROUND(I94*H94,2)</f>
        <v>0</v>
      </c>
      <c r="BL94" s="14" t="s">
        <v>180</v>
      </c>
      <c r="BM94" s="216" t="s">
        <v>472</v>
      </c>
    </row>
    <row r="95" s="2" customFormat="1" ht="16.5" customHeight="1">
      <c r="A95" s="35"/>
      <c r="B95" s="36"/>
      <c r="C95" s="204" t="s">
        <v>84</v>
      </c>
      <c r="D95" s="204" t="s">
        <v>173</v>
      </c>
      <c r="E95" s="205" t="s">
        <v>473</v>
      </c>
      <c r="F95" s="206" t="s">
        <v>474</v>
      </c>
      <c r="G95" s="207" t="s">
        <v>475</v>
      </c>
      <c r="H95" s="242"/>
      <c r="I95" s="209"/>
      <c r="J95" s="210">
        <f>ROUND(I95*H95,2)</f>
        <v>0</v>
      </c>
      <c r="K95" s="211"/>
      <c r="L95" s="41"/>
      <c r="M95" s="212" t="s">
        <v>20</v>
      </c>
      <c r="N95" s="213" t="s">
        <v>47</v>
      </c>
      <c r="O95" s="81"/>
      <c r="P95" s="214">
        <f>O95*H95</f>
        <v>0</v>
      </c>
      <c r="Q95" s="214">
        <v>0</v>
      </c>
      <c r="R95" s="214">
        <f>Q95*H95</f>
        <v>0</v>
      </c>
      <c r="S95" s="214">
        <v>0</v>
      </c>
      <c r="T95" s="215">
        <f>S95*H95</f>
        <v>0</v>
      </c>
      <c r="U95" s="35"/>
      <c r="V95" s="35"/>
      <c r="W95" s="35"/>
      <c r="X95" s="35"/>
      <c r="Y95" s="35"/>
      <c r="Z95" s="35"/>
      <c r="AA95" s="35"/>
      <c r="AB95" s="35"/>
      <c r="AC95" s="35"/>
      <c r="AD95" s="35"/>
      <c r="AE95" s="35"/>
      <c r="AR95" s="216" t="s">
        <v>180</v>
      </c>
      <c r="AT95" s="216" t="s">
        <v>173</v>
      </c>
      <c r="AU95" s="216" t="s">
        <v>22</v>
      </c>
      <c r="AY95" s="14" t="s">
        <v>172</v>
      </c>
      <c r="BE95" s="217">
        <f>IF(N95="základní",J95,0)</f>
        <v>0</v>
      </c>
      <c r="BF95" s="217">
        <f>IF(N95="snížená",J95,0)</f>
        <v>0</v>
      </c>
      <c r="BG95" s="217">
        <f>IF(N95="zákl. přenesená",J95,0)</f>
        <v>0</v>
      </c>
      <c r="BH95" s="217">
        <f>IF(N95="sníž. přenesená",J95,0)</f>
        <v>0</v>
      </c>
      <c r="BI95" s="217">
        <f>IF(N95="nulová",J95,0)</f>
        <v>0</v>
      </c>
      <c r="BJ95" s="14" t="s">
        <v>22</v>
      </c>
      <c r="BK95" s="217">
        <f>ROUND(I95*H95,2)</f>
        <v>0</v>
      </c>
      <c r="BL95" s="14" t="s">
        <v>180</v>
      </c>
      <c r="BM95" s="216" t="s">
        <v>476</v>
      </c>
    </row>
    <row r="96" s="2" customFormat="1" ht="16.5" customHeight="1">
      <c r="A96" s="35"/>
      <c r="B96" s="36"/>
      <c r="C96" s="204" t="s">
        <v>98</v>
      </c>
      <c r="D96" s="204" t="s">
        <v>173</v>
      </c>
      <c r="E96" s="205" t="s">
        <v>477</v>
      </c>
      <c r="F96" s="206" t="s">
        <v>478</v>
      </c>
      <c r="G96" s="207" t="s">
        <v>471</v>
      </c>
      <c r="H96" s="208">
        <v>1</v>
      </c>
      <c r="I96" s="209"/>
      <c r="J96" s="210">
        <f>ROUND(I96*H96,2)</f>
        <v>0</v>
      </c>
      <c r="K96" s="211"/>
      <c r="L96" s="41"/>
      <c r="M96" s="212" t="s">
        <v>20</v>
      </c>
      <c r="N96" s="213" t="s">
        <v>47</v>
      </c>
      <c r="O96" s="81"/>
      <c r="P96" s="214">
        <f>O96*H96</f>
        <v>0</v>
      </c>
      <c r="Q96" s="214">
        <v>0</v>
      </c>
      <c r="R96" s="214">
        <f>Q96*H96</f>
        <v>0</v>
      </c>
      <c r="S96" s="214">
        <v>0</v>
      </c>
      <c r="T96" s="215">
        <f>S96*H96</f>
        <v>0</v>
      </c>
      <c r="U96" s="35"/>
      <c r="V96" s="35"/>
      <c r="W96" s="35"/>
      <c r="X96" s="35"/>
      <c r="Y96" s="35"/>
      <c r="Z96" s="35"/>
      <c r="AA96" s="35"/>
      <c r="AB96" s="35"/>
      <c r="AC96" s="35"/>
      <c r="AD96" s="35"/>
      <c r="AE96" s="35"/>
      <c r="AR96" s="216" t="s">
        <v>180</v>
      </c>
      <c r="AT96" s="216" t="s">
        <v>173</v>
      </c>
      <c r="AU96" s="216" t="s">
        <v>22</v>
      </c>
      <c r="AY96" s="14" t="s">
        <v>172</v>
      </c>
      <c r="BE96" s="217">
        <f>IF(N96="základní",J96,0)</f>
        <v>0</v>
      </c>
      <c r="BF96" s="217">
        <f>IF(N96="snížená",J96,0)</f>
        <v>0</v>
      </c>
      <c r="BG96" s="217">
        <f>IF(N96="zákl. přenesená",J96,0)</f>
        <v>0</v>
      </c>
      <c r="BH96" s="217">
        <f>IF(N96="sníž. přenesená",J96,0)</f>
        <v>0</v>
      </c>
      <c r="BI96" s="217">
        <f>IF(N96="nulová",J96,0)</f>
        <v>0</v>
      </c>
      <c r="BJ96" s="14" t="s">
        <v>22</v>
      </c>
      <c r="BK96" s="217">
        <f>ROUND(I96*H96,2)</f>
        <v>0</v>
      </c>
      <c r="BL96" s="14" t="s">
        <v>180</v>
      </c>
      <c r="BM96" s="216" t="s">
        <v>479</v>
      </c>
    </row>
    <row r="97" s="2" customFormat="1" ht="16.5" customHeight="1">
      <c r="A97" s="35"/>
      <c r="B97" s="36"/>
      <c r="C97" s="204" t="s">
        <v>180</v>
      </c>
      <c r="D97" s="204" t="s">
        <v>173</v>
      </c>
      <c r="E97" s="205" t="s">
        <v>480</v>
      </c>
      <c r="F97" s="206" t="s">
        <v>481</v>
      </c>
      <c r="G97" s="207" t="s">
        <v>471</v>
      </c>
      <c r="H97" s="208">
        <v>1</v>
      </c>
      <c r="I97" s="209"/>
      <c r="J97" s="210">
        <f>ROUND(I97*H97,2)</f>
        <v>0</v>
      </c>
      <c r="K97" s="211"/>
      <c r="L97" s="41"/>
      <c r="M97" s="212" t="s">
        <v>20</v>
      </c>
      <c r="N97" s="213" t="s">
        <v>47</v>
      </c>
      <c r="O97" s="81"/>
      <c r="P97" s="214">
        <f>O97*H97</f>
        <v>0</v>
      </c>
      <c r="Q97" s="214">
        <v>0</v>
      </c>
      <c r="R97" s="214">
        <f>Q97*H97</f>
        <v>0</v>
      </c>
      <c r="S97" s="214">
        <v>0</v>
      </c>
      <c r="T97" s="215">
        <f>S97*H97</f>
        <v>0</v>
      </c>
      <c r="U97" s="35"/>
      <c r="V97" s="35"/>
      <c r="W97" s="35"/>
      <c r="X97" s="35"/>
      <c r="Y97" s="35"/>
      <c r="Z97" s="35"/>
      <c r="AA97" s="35"/>
      <c r="AB97" s="35"/>
      <c r="AC97" s="35"/>
      <c r="AD97" s="35"/>
      <c r="AE97" s="35"/>
      <c r="AR97" s="216" t="s">
        <v>180</v>
      </c>
      <c r="AT97" s="216" t="s">
        <v>173</v>
      </c>
      <c r="AU97" s="216" t="s">
        <v>22</v>
      </c>
      <c r="AY97" s="14" t="s">
        <v>172</v>
      </c>
      <c r="BE97" s="217">
        <f>IF(N97="základní",J97,0)</f>
        <v>0</v>
      </c>
      <c r="BF97" s="217">
        <f>IF(N97="snížená",J97,0)</f>
        <v>0</v>
      </c>
      <c r="BG97" s="217">
        <f>IF(N97="zákl. přenesená",J97,0)</f>
        <v>0</v>
      </c>
      <c r="BH97" s="217">
        <f>IF(N97="sníž. přenesená",J97,0)</f>
        <v>0</v>
      </c>
      <c r="BI97" s="217">
        <f>IF(N97="nulová",J97,0)</f>
        <v>0</v>
      </c>
      <c r="BJ97" s="14" t="s">
        <v>22</v>
      </c>
      <c r="BK97" s="217">
        <f>ROUND(I97*H97,2)</f>
        <v>0</v>
      </c>
      <c r="BL97" s="14" t="s">
        <v>180</v>
      </c>
      <c r="BM97" s="216" t="s">
        <v>482</v>
      </c>
    </row>
    <row r="98" s="2" customFormat="1" ht="16.5" customHeight="1">
      <c r="A98" s="35"/>
      <c r="B98" s="36"/>
      <c r="C98" s="204" t="s">
        <v>188</v>
      </c>
      <c r="D98" s="204" t="s">
        <v>173</v>
      </c>
      <c r="E98" s="205" t="s">
        <v>483</v>
      </c>
      <c r="F98" s="206" t="s">
        <v>484</v>
      </c>
      <c r="G98" s="207" t="s">
        <v>471</v>
      </c>
      <c r="H98" s="208">
        <v>1</v>
      </c>
      <c r="I98" s="209"/>
      <c r="J98" s="210">
        <f>ROUND(I98*H98,2)</f>
        <v>0</v>
      </c>
      <c r="K98" s="211"/>
      <c r="L98" s="41"/>
      <c r="M98" s="212" t="s">
        <v>20</v>
      </c>
      <c r="N98" s="213" t="s">
        <v>47</v>
      </c>
      <c r="O98" s="81"/>
      <c r="P98" s="214">
        <f>O98*H98</f>
        <v>0</v>
      </c>
      <c r="Q98" s="214">
        <v>0</v>
      </c>
      <c r="R98" s="214">
        <f>Q98*H98</f>
        <v>0</v>
      </c>
      <c r="S98" s="214">
        <v>0</v>
      </c>
      <c r="T98" s="215">
        <f>S98*H98</f>
        <v>0</v>
      </c>
      <c r="U98" s="35"/>
      <c r="V98" s="35"/>
      <c r="W98" s="35"/>
      <c r="X98" s="35"/>
      <c r="Y98" s="35"/>
      <c r="Z98" s="35"/>
      <c r="AA98" s="35"/>
      <c r="AB98" s="35"/>
      <c r="AC98" s="35"/>
      <c r="AD98" s="35"/>
      <c r="AE98" s="35"/>
      <c r="AR98" s="216" t="s">
        <v>180</v>
      </c>
      <c r="AT98" s="216" t="s">
        <v>173</v>
      </c>
      <c r="AU98" s="216" t="s">
        <v>22</v>
      </c>
      <c r="AY98" s="14" t="s">
        <v>172</v>
      </c>
      <c r="BE98" s="217">
        <f>IF(N98="základní",J98,0)</f>
        <v>0</v>
      </c>
      <c r="BF98" s="217">
        <f>IF(N98="snížená",J98,0)</f>
        <v>0</v>
      </c>
      <c r="BG98" s="217">
        <f>IF(N98="zákl. přenesená",J98,0)</f>
        <v>0</v>
      </c>
      <c r="BH98" s="217">
        <f>IF(N98="sníž. přenesená",J98,0)</f>
        <v>0</v>
      </c>
      <c r="BI98" s="217">
        <f>IF(N98="nulová",J98,0)</f>
        <v>0</v>
      </c>
      <c r="BJ98" s="14" t="s">
        <v>22</v>
      </c>
      <c r="BK98" s="217">
        <f>ROUND(I98*H98,2)</f>
        <v>0</v>
      </c>
      <c r="BL98" s="14" t="s">
        <v>180</v>
      </c>
      <c r="BM98" s="216" t="s">
        <v>485</v>
      </c>
    </row>
    <row r="99" s="2" customFormat="1" ht="16.5" customHeight="1">
      <c r="A99" s="35"/>
      <c r="B99" s="36"/>
      <c r="C99" s="204" t="s">
        <v>192</v>
      </c>
      <c r="D99" s="204" t="s">
        <v>173</v>
      </c>
      <c r="E99" s="205" t="s">
        <v>486</v>
      </c>
      <c r="F99" s="206" t="s">
        <v>487</v>
      </c>
      <c r="G99" s="207" t="s">
        <v>471</v>
      </c>
      <c r="H99" s="208">
        <v>1</v>
      </c>
      <c r="I99" s="209"/>
      <c r="J99" s="210">
        <f>ROUND(I99*H99,2)</f>
        <v>0</v>
      </c>
      <c r="K99" s="211"/>
      <c r="L99" s="41"/>
      <c r="M99" s="212" t="s">
        <v>20</v>
      </c>
      <c r="N99" s="213" t="s">
        <v>47</v>
      </c>
      <c r="O99" s="81"/>
      <c r="P99" s="214">
        <f>O99*H99</f>
        <v>0</v>
      </c>
      <c r="Q99" s="214">
        <v>0</v>
      </c>
      <c r="R99" s="214">
        <f>Q99*H99</f>
        <v>0</v>
      </c>
      <c r="S99" s="214">
        <v>0</v>
      </c>
      <c r="T99" s="215">
        <f>S99*H99</f>
        <v>0</v>
      </c>
      <c r="U99" s="35"/>
      <c r="V99" s="35"/>
      <c r="W99" s="35"/>
      <c r="X99" s="35"/>
      <c r="Y99" s="35"/>
      <c r="Z99" s="35"/>
      <c r="AA99" s="35"/>
      <c r="AB99" s="35"/>
      <c r="AC99" s="35"/>
      <c r="AD99" s="35"/>
      <c r="AE99" s="35"/>
      <c r="AR99" s="216" t="s">
        <v>180</v>
      </c>
      <c r="AT99" s="216" t="s">
        <v>173</v>
      </c>
      <c r="AU99" s="216" t="s">
        <v>22</v>
      </c>
      <c r="AY99" s="14" t="s">
        <v>172</v>
      </c>
      <c r="BE99" s="217">
        <f>IF(N99="základní",J99,0)</f>
        <v>0</v>
      </c>
      <c r="BF99" s="217">
        <f>IF(N99="snížená",J99,0)</f>
        <v>0</v>
      </c>
      <c r="BG99" s="217">
        <f>IF(N99="zákl. přenesená",J99,0)</f>
        <v>0</v>
      </c>
      <c r="BH99" s="217">
        <f>IF(N99="sníž. přenesená",J99,0)</f>
        <v>0</v>
      </c>
      <c r="BI99" s="217">
        <f>IF(N99="nulová",J99,0)</f>
        <v>0</v>
      </c>
      <c r="BJ99" s="14" t="s">
        <v>22</v>
      </c>
      <c r="BK99" s="217">
        <f>ROUND(I99*H99,2)</f>
        <v>0</v>
      </c>
      <c r="BL99" s="14" t="s">
        <v>180</v>
      </c>
      <c r="BM99" s="216" t="s">
        <v>488</v>
      </c>
    </row>
    <row r="100" s="2" customFormat="1" ht="16.5" customHeight="1">
      <c r="A100" s="35"/>
      <c r="B100" s="36"/>
      <c r="C100" s="204" t="s">
        <v>196</v>
      </c>
      <c r="D100" s="204" t="s">
        <v>173</v>
      </c>
      <c r="E100" s="205" t="s">
        <v>489</v>
      </c>
      <c r="F100" s="206" t="s">
        <v>490</v>
      </c>
      <c r="G100" s="207" t="s">
        <v>471</v>
      </c>
      <c r="H100" s="208">
        <v>1</v>
      </c>
      <c r="I100" s="209"/>
      <c r="J100" s="210">
        <f>ROUND(I100*H100,2)</f>
        <v>0</v>
      </c>
      <c r="K100" s="211"/>
      <c r="L100" s="41"/>
      <c r="M100" s="212" t="s">
        <v>20</v>
      </c>
      <c r="N100" s="213" t="s">
        <v>47</v>
      </c>
      <c r="O100" s="81"/>
      <c r="P100" s="214">
        <f>O100*H100</f>
        <v>0</v>
      </c>
      <c r="Q100" s="214">
        <v>0</v>
      </c>
      <c r="R100" s="214">
        <f>Q100*H100</f>
        <v>0</v>
      </c>
      <c r="S100" s="214">
        <v>0</v>
      </c>
      <c r="T100" s="215">
        <f>S100*H100</f>
        <v>0</v>
      </c>
      <c r="U100" s="35"/>
      <c r="V100" s="35"/>
      <c r="W100" s="35"/>
      <c r="X100" s="35"/>
      <c r="Y100" s="35"/>
      <c r="Z100" s="35"/>
      <c r="AA100" s="35"/>
      <c r="AB100" s="35"/>
      <c r="AC100" s="35"/>
      <c r="AD100" s="35"/>
      <c r="AE100" s="35"/>
      <c r="AR100" s="216" t="s">
        <v>180</v>
      </c>
      <c r="AT100" s="216" t="s">
        <v>173</v>
      </c>
      <c r="AU100" s="216" t="s">
        <v>22</v>
      </c>
      <c r="AY100" s="14" t="s">
        <v>172</v>
      </c>
      <c r="BE100" s="217">
        <f>IF(N100="základní",J100,0)</f>
        <v>0</v>
      </c>
      <c r="BF100" s="217">
        <f>IF(N100="snížená",J100,0)</f>
        <v>0</v>
      </c>
      <c r="BG100" s="217">
        <f>IF(N100="zákl. přenesená",J100,0)</f>
        <v>0</v>
      </c>
      <c r="BH100" s="217">
        <f>IF(N100="sníž. přenesená",J100,0)</f>
        <v>0</v>
      </c>
      <c r="BI100" s="217">
        <f>IF(N100="nulová",J100,0)</f>
        <v>0</v>
      </c>
      <c r="BJ100" s="14" t="s">
        <v>22</v>
      </c>
      <c r="BK100" s="217">
        <f>ROUND(I100*H100,2)</f>
        <v>0</v>
      </c>
      <c r="BL100" s="14" t="s">
        <v>180</v>
      </c>
      <c r="BM100" s="216" t="s">
        <v>491</v>
      </c>
    </row>
    <row r="101" s="2" customFormat="1" ht="16.5" customHeight="1">
      <c r="A101" s="35"/>
      <c r="B101" s="36"/>
      <c r="C101" s="204" t="s">
        <v>201</v>
      </c>
      <c r="D101" s="204" t="s">
        <v>173</v>
      </c>
      <c r="E101" s="205" t="s">
        <v>492</v>
      </c>
      <c r="F101" s="206" t="s">
        <v>493</v>
      </c>
      <c r="G101" s="207" t="s">
        <v>471</v>
      </c>
      <c r="H101" s="208">
        <v>1</v>
      </c>
      <c r="I101" s="209"/>
      <c r="J101" s="210">
        <f>ROUND(I101*H101,2)</f>
        <v>0</v>
      </c>
      <c r="K101" s="211"/>
      <c r="L101" s="41"/>
      <c r="M101" s="212" t="s">
        <v>20</v>
      </c>
      <c r="N101" s="213" t="s">
        <v>47</v>
      </c>
      <c r="O101" s="81"/>
      <c r="P101" s="214">
        <f>O101*H101</f>
        <v>0</v>
      </c>
      <c r="Q101" s="214">
        <v>0</v>
      </c>
      <c r="R101" s="214">
        <f>Q101*H101</f>
        <v>0</v>
      </c>
      <c r="S101" s="214">
        <v>0</v>
      </c>
      <c r="T101" s="215">
        <f>S101*H101</f>
        <v>0</v>
      </c>
      <c r="U101" s="35"/>
      <c r="V101" s="35"/>
      <c r="W101" s="35"/>
      <c r="X101" s="35"/>
      <c r="Y101" s="35"/>
      <c r="Z101" s="35"/>
      <c r="AA101" s="35"/>
      <c r="AB101" s="35"/>
      <c r="AC101" s="35"/>
      <c r="AD101" s="35"/>
      <c r="AE101" s="35"/>
      <c r="AR101" s="216" t="s">
        <v>180</v>
      </c>
      <c r="AT101" s="216" t="s">
        <v>173</v>
      </c>
      <c r="AU101" s="216" t="s">
        <v>22</v>
      </c>
      <c r="AY101" s="14" t="s">
        <v>172</v>
      </c>
      <c r="BE101" s="217">
        <f>IF(N101="základní",J101,0)</f>
        <v>0</v>
      </c>
      <c r="BF101" s="217">
        <f>IF(N101="snížená",J101,0)</f>
        <v>0</v>
      </c>
      <c r="BG101" s="217">
        <f>IF(N101="zákl. přenesená",J101,0)</f>
        <v>0</v>
      </c>
      <c r="BH101" s="217">
        <f>IF(N101="sníž. přenesená",J101,0)</f>
        <v>0</v>
      </c>
      <c r="BI101" s="217">
        <f>IF(N101="nulová",J101,0)</f>
        <v>0</v>
      </c>
      <c r="BJ101" s="14" t="s">
        <v>22</v>
      </c>
      <c r="BK101" s="217">
        <f>ROUND(I101*H101,2)</f>
        <v>0</v>
      </c>
      <c r="BL101" s="14" t="s">
        <v>180</v>
      </c>
      <c r="BM101" s="216" t="s">
        <v>494</v>
      </c>
    </row>
    <row r="102" s="2" customFormat="1" ht="16.5" customHeight="1">
      <c r="A102" s="35"/>
      <c r="B102" s="36"/>
      <c r="C102" s="204" t="s">
        <v>208</v>
      </c>
      <c r="D102" s="204" t="s">
        <v>173</v>
      </c>
      <c r="E102" s="205" t="s">
        <v>495</v>
      </c>
      <c r="F102" s="206" t="s">
        <v>496</v>
      </c>
      <c r="G102" s="207" t="s">
        <v>471</v>
      </c>
      <c r="H102" s="208">
        <v>1</v>
      </c>
      <c r="I102" s="209"/>
      <c r="J102" s="210">
        <f>ROUND(I102*H102,2)</f>
        <v>0</v>
      </c>
      <c r="K102" s="211"/>
      <c r="L102" s="41"/>
      <c r="M102" s="212" t="s">
        <v>20</v>
      </c>
      <c r="N102" s="213" t="s">
        <v>47</v>
      </c>
      <c r="O102" s="81"/>
      <c r="P102" s="214">
        <f>O102*H102</f>
        <v>0</v>
      </c>
      <c r="Q102" s="214">
        <v>0</v>
      </c>
      <c r="R102" s="214">
        <f>Q102*H102</f>
        <v>0</v>
      </c>
      <c r="S102" s="214">
        <v>0</v>
      </c>
      <c r="T102" s="215">
        <f>S102*H102</f>
        <v>0</v>
      </c>
      <c r="U102" s="35"/>
      <c r="V102" s="35"/>
      <c r="W102" s="35"/>
      <c r="X102" s="35"/>
      <c r="Y102" s="35"/>
      <c r="Z102" s="35"/>
      <c r="AA102" s="35"/>
      <c r="AB102" s="35"/>
      <c r="AC102" s="35"/>
      <c r="AD102" s="35"/>
      <c r="AE102" s="35"/>
      <c r="AR102" s="216" t="s">
        <v>180</v>
      </c>
      <c r="AT102" s="216" t="s">
        <v>173</v>
      </c>
      <c r="AU102" s="216" t="s">
        <v>22</v>
      </c>
      <c r="AY102" s="14" t="s">
        <v>172</v>
      </c>
      <c r="BE102" s="217">
        <f>IF(N102="základní",J102,0)</f>
        <v>0</v>
      </c>
      <c r="BF102" s="217">
        <f>IF(N102="snížená",J102,0)</f>
        <v>0</v>
      </c>
      <c r="BG102" s="217">
        <f>IF(N102="zákl. přenesená",J102,0)</f>
        <v>0</v>
      </c>
      <c r="BH102" s="217">
        <f>IF(N102="sníž. přenesená",J102,0)</f>
        <v>0</v>
      </c>
      <c r="BI102" s="217">
        <f>IF(N102="nulová",J102,0)</f>
        <v>0</v>
      </c>
      <c r="BJ102" s="14" t="s">
        <v>22</v>
      </c>
      <c r="BK102" s="217">
        <f>ROUND(I102*H102,2)</f>
        <v>0</v>
      </c>
      <c r="BL102" s="14" t="s">
        <v>180</v>
      </c>
      <c r="BM102" s="216" t="s">
        <v>497</v>
      </c>
    </row>
    <row r="103" s="2" customFormat="1" ht="16.5" customHeight="1">
      <c r="A103" s="35"/>
      <c r="B103" s="36"/>
      <c r="C103" s="204" t="s">
        <v>27</v>
      </c>
      <c r="D103" s="204" t="s">
        <v>173</v>
      </c>
      <c r="E103" s="205" t="s">
        <v>498</v>
      </c>
      <c r="F103" s="206" t="s">
        <v>499</v>
      </c>
      <c r="G103" s="207" t="s">
        <v>471</v>
      </c>
      <c r="H103" s="208">
        <v>1</v>
      </c>
      <c r="I103" s="209"/>
      <c r="J103" s="210">
        <f>ROUND(I103*H103,2)</f>
        <v>0</v>
      </c>
      <c r="K103" s="211"/>
      <c r="L103" s="41"/>
      <c r="M103" s="229" t="s">
        <v>20</v>
      </c>
      <c r="N103" s="230" t="s">
        <v>47</v>
      </c>
      <c r="O103" s="231"/>
      <c r="P103" s="232">
        <f>O103*H103</f>
        <v>0</v>
      </c>
      <c r="Q103" s="232">
        <v>0</v>
      </c>
      <c r="R103" s="232">
        <f>Q103*H103</f>
        <v>0</v>
      </c>
      <c r="S103" s="232">
        <v>0</v>
      </c>
      <c r="T103" s="233">
        <f>S103*H103</f>
        <v>0</v>
      </c>
      <c r="U103" s="35"/>
      <c r="V103" s="35"/>
      <c r="W103" s="35"/>
      <c r="X103" s="35"/>
      <c r="Y103" s="35"/>
      <c r="Z103" s="35"/>
      <c r="AA103" s="35"/>
      <c r="AB103" s="35"/>
      <c r="AC103" s="35"/>
      <c r="AD103" s="35"/>
      <c r="AE103" s="35"/>
      <c r="AR103" s="216" t="s">
        <v>180</v>
      </c>
      <c r="AT103" s="216" t="s">
        <v>173</v>
      </c>
      <c r="AU103" s="216" t="s">
        <v>22</v>
      </c>
      <c r="AY103" s="14" t="s">
        <v>172</v>
      </c>
      <c r="BE103" s="217">
        <f>IF(N103="základní",J103,0)</f>
        <v>0</v>
      </c>
      <c r="BF103" s="217">
        <f>IF(N103="snížená",J103,0)</f>
        <v>0</v>
      </c>
      <c r="BG103" s="217">
        <f>IF(N103="zákl. přenesená",J103,0)</f>
        <v>0</v>
      </c>
      <c r="BH103" s="217">
        <f>IF(N103="sníž. přenesená",J103,0)</f>
        <v>0</v>
      </c>
      <c r="BI103" s="217">
        <f>IF(N103="nulová",J103,0)</f>
        <v>0</v>
      </c>
      <c r="BJ103" s="14" t="s">
        <v>22</v>
      </c>
      <c r="BK103" s="217">
        <f>ROUND(I103*H103,2)</f>
        <v>0</v>
      </c>
      <c r="BL103" s="14" t="s">
        <v>180</v>
      </c>
      <c r="BM103" s="216" t="s">
        <v>500</v>
      </c>
    </row>
    <row r="104" s="2" customFormat="1" ht="6.96" customHeight="1">
      <c r="A104" s="35"/>
      <c r="B104" s="56"/>
      <c r="C104" s="57"/>
      <c r="D104" s="57"/>
      <c r="E104" s="57"/>
      <c r="F104" s="57"/>
      <c r="G104" s="57"/>
      <c r="H104" s="57"/>
      <c r="I104" s="57"/>
      <c r="J104" s="57"/>
      <c r="K104" s="57"/>
      <c r="L104" s="41"/>
      <c r="M104" s="35"/>
      <c r="O104" s="35"/>
      <c r="P104" s="35"/>
      <c r="Q104" s="35"/>
      <c r="R104" s="35"/>
      <c r="S104" s="35"/>
      <c r="T104" s="35"/>
      <c r="U104" s="35"/>
      <c r="V104" s="35"/>
      <c r="W104" s="35"/>
      <c r="X104" s="35"/>
      <c r="Y104" s="35"/>
      <c r="Z104" s="35"/>
      <c r="AA104" s="35"/>
      <c r="AB104" s="35"/>
      <c r="AC104" s="35"/>
      <c r="AD104" s="35"/>
      <c r="AE104" s="35"/>
    </row>
  </sheetData>
  <sheetProtection sheet="1" autoFilter="0" formatColumns="0" formatRows="0" objects="1" scenarios="1" spinCount="100000" saltValue="Csabl31oUS35vbgzzUyuyEUENrdrD6EDeuEX39tTWKg78tbT9pAcAaSP1bAINF/6BUz6fEmQWm1eiurYCo8qtA==" hashValue="TLHoqpoAJC5ETlRTeFcbdivaGHMIwltRkr1pix76bH5/2XFEQnUZAoKpPGAdH7G/59nTVA67BEyWdK64xSERFQ==" algorithmName="SHA-512" password="CC35"/>
  <autoFilter ref="C91:K103"/>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105</v>
      </c>
    </row>
    <row r="3" hidden="1" s="1" customFormat="1" ht="6.96" customHeight="1">
      <c r="B3" s="136"/>
      <c r="C3" s="137"/>
      <c r="D3" s="137"/>
      <c r="E3" s="137"/>
      <c r="F3" s="137"/>
      <c r="G3" s="137"/>
      <c r="H3" s="137"/>
      <c r="I3" s="137"/>
      <c r="J3" s="137"/>
      <c r="K3" s="137"/>
      <c r="L3" s="17"/>
      <c r="AT3" s="14" t="s">
        <v>84</v>
      </c>
    </row>
    <row r="4" hidden="1" s="1" customFormat="1" ht="24.96" customHeight="1">
      <c r="B4" s="17"/>
      <c r="D4" s="138" t="s">
        <v>147</v>
      </c>
      <c r="L4" s="17"/>
      <c r="M4" s="139" t="s">
        <v>10</v>
      </c>
      <c r="AT4" s="14" t="s">
        <v>4</v>
      </c>
    </row>
    <row r="5" hidden="1" s="1" customFormat="1" ht="6.96" customHeight="1">
      <c r="B5" s="17"/>
      <c r="L5" s="17"/>
    </row>
    <row r="6" hidden="1" s="1" customFormat="1" ht="12" customHeight="1">
      <c r="B6" s="17"/>
      <c r="D6" s="140" t="s">
        <v>17</v>
      </c>
      <c r="L6" s="17"/>
    </row>
    <row r="7" hidden="1" s="1" customFormat="1" ht="16.5" customHeight="1">
      <c r="B7" s="17"/>
      <c r="E7" s="141" t="str">
        <f>'Rekapitulace stavby'!K6</f>
        <v>Oprava SZZ žst. Liteň na trati Zadní Třebáň - Lochovice</v>
      </c>
      <c r="F7" s="140"/>
      <c r="G7" s="140"/>
      <c r="H7" s="140"/>
      <c r="L7" s="17"/>
    </row>
    <row r="8" hidden="1" s="1" customFormat="1" ht="12" customHeight="1">
      <c r="B8" s="17"/>
      <c r="D8" s="140" t="s">
        <v>148</v>
      </c>
      <c r="L8" s="17"/>
    </row>
    <row r="9" hidden="1" s="2" customFormat="1" ht="16.5" customHeight="1">
      <c r="A9" s="35"/>
      <c r="B9" s="41"/>
      <c r="C9" s="35"/>
      <c r="D9" s="35"/>
      <c r="E9" s="141" t="s">
        <v>149</v>
      </c>
      <c r="F9" s="35"/>
      <c r="G9" s="35"/>
      <c r="H9" s="35"/>
      <c r="I9" s="35"/>
      <c r="J9" s="35"/>
      <c r="K9" s="35"/>
      <c r="L9" s="142"/>
      <c r="S9" s="35"/>
      <c r="T9" s="35"/>
      <c r="U9" s="35"/>
      <c r="V9" s="35"/>
      <c r="W9" s="35"/>
      <c r="X9" s="35"/>
      <c r="Y9" s="35"/>
      <c r="Z9" s="35"/>
      <c r="AA9" s="35"/>
      <c r="AB9" s="35"/>
      <c r="AC9" s="35"/>
      <c r="AD9" s="35"/>
      <c r="AE9" s="35"/>
    </row>
    <row r="10" hidden="1" s="2" customFormat="1" ht="12" customHeight="1">
      <c r="A10" s="35"/>
      <c r="B10" s="41"/>
      <c r="C10" s="35"/>
      <c r="D10" s="140" t="s">
        <v>150</v>
      </c>
      <c r="E10" s="35"/>
      <c r="F10" s="35"/>
      <c r="G10" s="35"/>
      <c r="H10" s="35"/>
      <c r="I10" s="35"/>
      <c r="J10" s="35"/>
      <c r="K10" s="35"/>
      <c r="L10" s="142"/>
      <c r="S10" s="35"/>
      <c r="T10" s="35"/>
      <c r="U10" s="35"/>
      <c r="V10" s="35"/>
      <c r="W10" s="35"/>
      <c r="X10" s="35"/>
      <c r="Y10" s="35"/>
      <c r="Z10" s="35"/>
      <c r="AA10" s="35"/>
      <c r="AB10" s="35"/>
      <c r="AC10" s="35"/>
      <c r="AD10" s="35"/>
      <c r="AE10" s="35"/>
    </row>
    <row r="11" hidden="1" s="2" customFormat="1" ht="16.5" customHeight="1">
      <c r="A11" s="35"/>
      <c r="B11" s="41"/>
      <c r="C11" s="35"/>
      <c r="D11" s="35"/>
      <c r="E11" s="143" t="s">
        <v>501</v>
      </c>
      <c r="F11" s="35"/>
      <c r="G11" s="35"/>
      <c r="H11" s="35"/>
      <c r="I11" s="35"/>
      <c r="J11" s="35"/>
      <c r="K11" s="35"/>
      <c r="L11" s="142"/>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142"/>
      <c r="S12" s="35"/>
      <c r="T12" s="35"/>
      <c r="U12" s="35"/>
      <c r="V12" s="35"/>
      <c r="W12" s="35"/>
      <c r="X12" s="35"/>
      <c r="Y12" s="35"/>
      <c r="Z12" s="35"/>
      <c r="AA12" s="35"/>
      <c r="AB12" s="35"/>
      <c r="AC12" s="35"/>
      <c r="AD12" s="35"/>
      <c r="AE12" s="35"/>
    </row>
    <row r="13" hidden="1" s="2" customFormat="1" ht="12" customHeight="1">
      <c r="A13" s="35"/>
      <c r="B13" s="41"/>
      <c r="C13" s="35"/>
      <c r="D13" s="140" t="s">
        <v>19</v>
      </c>
      <c r="E13" s="35"/>
      <c r="F13" s="130" t="s">
        <v>20</v>
      </c>
      <c r="G13" s="35"/>
      <c r="H13" s="35"/>
      <c r="I13" s="140" t="s">
        <v>21</v>
      </c>
      <c r="J13" s="130" t="s">
        <v>20</v>
      </c>
      <c r="K13" s="35"/>
      <c r="L13" s="142"/>
      <c r="S13" s="35"/>
      <c r="T13" s="35"/>
      <c r="U13" s="35"/>
      <c r="V13" s="35"/>
      <c r="W13" s="35"/>
      <c r="X13" s="35"/>
      <c r="Y13" s="35"/>
      <c r="Z13" s="35"/>
      <c r="AA13" s="35"/>
      <c r="AB13" s="35"/>
      <c r="AC13" s="35"/>
      <c r="AD13" s="35"/>
      <c r="AE13" s="35"/>
    </row>
    <row r="14" hidden="1" s="2" customFormat="1" ht="12" customHeight="1">
      <c r="A14" s="35"/>
      <c r="B14" s="41"/>
      <c r="C14" s="35"/>
      <c r="D14" s="140" t="s">
        <v>23</v>
      </c>
      <c r="E14" s="35"/>
      <c r="F14" s="130" t="s">
        <v>24</v>
      </c>
      <c r="G14" s="35"/>
      <c r="H14" s="35"/>
      <c r="I14" s="140" t="s">
        <v>25</v>
      </c>
      <c r="J14" s="144" t="str">
        <f>'Rekapitulace stavby'!AN8</f>
        <v>28. 5. 2021</v>
      </c>
      <c r="K14" s="35"/>
      <c r="L14" s="142"/>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142"/>
      <c r="S15" s="35"/>
      <c r="T15" s="35"/>
      <c r="U15" s="35"/>
      <c r="V15" s="35"/>
      <c r="W15" s="35"/>
      <c r="X15" s="35"/>
      <c r="Y15" s="35"/>
      <c r="Z15" s="35"/>
      <c r="AA15" s="35"/>
      <c r="AB15" s="35"/>
      <c r="AC15" s="35"/>
      <c r="AD15" s="35"/>
      <c r="AE15" s="35"/>
    </row>
    <row r="16" hidden="1" s="2" customFormat="1" ht="12" customHeight="1">
      <c r="A16" s="35"/>
      <c r="B16" s="41"/>
      <c r="C16" s="35"/>
      <c r="D16" s="140" t="s">
        <v>29</v>
      </c>
      <c r="E16" s="35"/>
      <c r="F16" s="35"/>
      <c r="G16" s="35"/>
      <c r="H16" s="35"/>
      <c r="I16" s="140" t="s">
        <v>30</v>
      </c>
      <c r="J16" s="130" t="s">
        <v>20</v>
      </c>
      <c r="K16" s="35"/>
      <c r="L16" s="142"/>
      <c r="S16" s="35"/>
      <c r="T16" s="35"/>
      <c r="U16" s="35"/>
      <c r="V16" s="35"/>
      <c r="W16" s="35"/>
      <c r="X16" s="35"/>
      <c r="Y16" s="35"/>
      <c r="Z16" s="35"/>
      <c r="AA16" s="35"/>
      <c r="AB16" s="35"/>
      <c r="AC16" s="35"/>
      <c r="AD16" s="35"/>
      <c r="AE16" s="35"/>
    </row>
    <row r="17" hidden="1" s="2" customFormat="1" ht="18" customHeight="1">
      <c r="A17" s="35"/>
      <c r="B17" s="41"/>
      <c r="C17" s="35"/>
      <c r="D17" s="35"/>
      <c r="E17" s="130" t="s">
        <v>31</v>
      </c>
      <c r="F17" s="35"/>
      <c r="G17" s="35"/>
      <c r="H17" s="35"/>
      <c r="I17" s="140" t="s">
        <v>32</v>
      </c>
      <c r="J17" s="130" t="s">
        <v>20</v>
      </c>
      <c r="K17" s="35"/>
      <c r="L17" s="142"/>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142"/>
      <c r="S18" s="35"/>
      <c r="T18" s="35"/>
      <c r="U18" s="35"/>
      <c r="V18" s="35"/>
      <c r="W18" s="35"/>
      <c r="X18" s="35"/>
      <c r="Y18" s="35"/>
      <c r="Z18" s="35"/>
      <c r="AA18" s="35"/>
      <c r="AB18" s="35"/>
      <c r="AC18" s="35"/>
      <c r="AD18" s="35"/>
      <c r="AE18" s="35"/>
    </row>
    <row r="19" hidden="1" s="2" customFormat="1" ht="12" customHeight="1">
      <c r="A19" s="35"/>
      <c r="B19" s="41"/>
      <c r="C19" s="35"/>
      <c r="D19" s="140" t="s">
        <v>33</v>
      </c>
      <c r="E19" s="35"/>
      <c r="F19" s="35"/>
      <c r="G19" s="35"/>
      <c r="H19" s="35"/>
      <c r="I19" s="140" t="s">
        <v>30</v>
      </c>
      <c r="J19" s="30" t="str">
        <f>'Rekapitulace stavby'!AN13</f>
        <v>Vyplň údaj</v>
      </c>
      <c r="K19" s="35"/>
      <c r="L19" s="142"/>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0" t="s">
        <v>32</v>
      </c>
      <c r="J20" s="30" t="str">
        <f>'Rekapitulace stavby'!AN14</f>
        <v>Vyplň údaj</v>
      </c>
      <c r="K20" s="35"/>
      <c r="L20" s="142"/>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142"/>
      <c r="S21" s="35"/>
      <c r="T21" s="35"/>
      <c r="U21" s="35"/>
      <c r="V21" s="35"/>
      <c r="W21" s="35"/>
      <c r="X21" s="35"/>
      <c r="Y21" s="35"/>
      <c r="Z21" s="35"/>
      <c r="AA21" s="35"/>
      <c r="AB21" s="35"/>
      <c r="AC21" s="35"/>
      <c r="AD21" s="35"/>
      <c r="AE21" s="35"/>
    </row>
    <row r="22" hidden="1" s="2" customFormat="1" ht="12" customHeight="1">
      <c r="A22" s="35"/>
      <c r="B22" s="41"/>
      <c r="C22" s="35"/>
      <c r="D22" s="140" t="s">
        <v>35</v>
      </c>
      <c r="E22" s="35"/>
      <c r="F22" s="35"/>
      <c r="G22" s="35"/>
      <c r="H22" s="35"/>
      <c r="I22" s="140" t="s">
        <v>30</v>
      </c>
      <c r="J22" s="130" t="s">
        <v>20</v>
      </c>
      <c r="K22" s="35"/>
      <c r="L22" s="142"/>
      <c r="S22" s="35"/>
      <c r="T22" s="35"/>
      <c r="U22" s="35"/>
      <c r="V22" s="35"/>
      <c r="W22" s="35"/>
      <c r="X22" s="35"/>
      <c r="Y22" s="35"/>
      <c r="Z22" s="35"/>
      <c r="AA22" s="35"/>
      <c r="AB22" s="35"/>
      <c r="AC22" s="35"/>
      <c r="AD22" s="35"/>
      <c r="AE22" s="35"/>
    </row>
    <row r="23" hidden="1" s="2" customFormat="1" ht="18" customHeight="1">
      <c r="A23" s="35"/>
      <c r="B23" s="41"/>
      <c r="C23" s="35"/>
      <c r="D23" s="35"/>
      <c r="E23" s="130" t="s">
        <v>36</v>
      </c>
      <c r="F23" s="35"/>
      <c r="G23" s="35"/>
      <c r="H23" s="35"/>
      <c r="I23" s="140" t="s">
        <v>32</v>
      </c>
      <c r="J23" s="130" t="s">
        <v>20</v>
      </c>
      <c r="K23" s="35"/>
      <c r="L23" s="142"/>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142"/>
      <c r="S24" s="35"/>
      <c r="T24" s="35"/>
      <c r="U24" s="35"/>
      <c r="V24" s="35"/>
      <c r="W24" s="35"/>
      <c r="X24" s="35"/>
      <c r="Y24" s="35"/>
      <c r="Z24" s="35"/>
      <c r="AA24" s="35"/>
      <c r="AB24" s="35"/>
      <c r="AC24" s="35"/>
      <c r="AD24" s="35"/>
      <c r="AE24" s="35"/>
    </row>
    <row r="25" hidden="1" s="2" customFormat="1" ht="12" customHeight="1">
      <c r="A25" s="35"/>
      <c r="B25" s="41"/>
      <c r="C25" s="35"/>
      <c r="D25" s="140" t="s">
        <v>38</v>
      </c>
      <c r="E25" s="35"/>
      <c r="F25" s="35"/>
      <c r="G25" s="35"/>
      <c r="H25" s="35"/>
      <c r="I25" s="140" t="s">
        <v>30</v>
      </c>
      <c r="J25" s="130" t="s">
        <v>20</v>
      </c>
      <c r="K25" s="35"/>
      <c r="L25" s="142"/>
      <c r="S25" s="35"/>
      <c r="T25" s="35"/>
      <c r="U25" s="35"/>
      <c r="V25" s="35"/>
      <c r="W25" s="35"/>
      <c r="X25" s="35"/>
      <c r="Y25" s="35"/>
      <c r="Z25" s="35"/>
      <c r="AA25" s="35"/>
      <c r="AB25" s="35"/>
      <c r="AC25" s="35"/>
      <c r="AD25" s="35"/>
      <c r="AE25" s="35"/>
    </row>
    <row r="26" hidden="1" s="2" customFormat="1" ht="18" customHeight="1">
      <c r="A26" s="35"/>
      <c r="B26" s="41"/>
      <c r="C26" s="35"/>
      <c r="D26" s="35"/>
      <c r="E26" s="130" t="s">
        <v>39</v>
      </c>
      <c r="F26" s="35"/>
      <c r="G26" s="35"/>
      <c r="H26" s="35"/>
      <c r="I26" s="140" t="s">
        <v>32</v>
      </c>
      <c r="J26" s="130" t="s">
        <v>20</v>
      </c>
      <c r="K26" s="35"/>
      <c r="L26" s="142"/>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142"/>
      <c r="S27" s="35"/>
      <c r="T27" s="35"/>
      <c r="U27" s="35"/>
      <c r="V27" s="35"/>
      <c r="W27" s="35"/>
      <c r="X27" s="35"/>
      <c r="Y27" s="35"/>
      <c r="Z27" s="35"/>
      <c r="AA27" s="35"/>
      <c r="AB27" s="35"/>
      <c r="AC27" s="35"/>
      <c r="AD27" s="35"/>
      <c r="AE27" s="35"/>
    </row>
    <row r="28" hidden="1" s="2" customFormat="1" ht="12" customHeight="1">
      <c r="A28" s="35"/>
      <c r="B28" s="41"/>
      <c r="C28" s="35"/>
      <c r="D28" s="140" t="s">
        <v>40</v>
      </c>
      <c r="E28" s="35"/>
      <c r="F28" s="35"/>
      <c r="G28" s="35"/>
      <c r="H28" s="35"/>
      <c r="I28" s="35"/>
      <c r="J28" s="35"/>
      <c r="K28" s="35"/>
      <c r="L28" s="142"/>
      <c r="S28" s="35"/>
      <c r="T28" s="35"/>
      <c r="U28" s="35"/>
      <c r="V28" s="35"/>
      <c r="W28" s="35"/>
      <c r="X28" s="35"/>
      <c r="Y28" s="35"/>
      <c r="Z28" s="35"/>
      <c r="AA28" s="35"/>
      <c r="AB28" s="35"/>
      <c r="AC28" s="35"/>
      <c r="AD28" s="35"/>
      <c r="AE28" s="35"/>
    </row>
    <row r="29" hidden="1" s="8" customFormat="1" ht="83.25" customHeight="1">
      <c r="A29" s="145"/>
      <c r="B29" s="146"/>
      <c r="C29" s="145"/>
      <c r="D29" s="145"/>
      <c r="E29" s="147" t="s">
        <v>41</v>
      </c>
      <c r="F29" s="147"/>
      <c r="G29" s="147"/>
      <c r="H29" s="147"/>
      <c r="I29" s="145"/>
      <c r="J29" s="145"/>
      <c r="K29" s="145"/>
      <c r="L29" s="148"/>
      <c r="S29" s="145"/>
      <c r="T29" s="145"/>
      <c r="U29" s="145"/>
      <c r="V29" s="145"/>
      <c r="W29" s="145"/>
      <c r="X29" s="145"/>
      <c r="Y29" s="145"/>
      <c r="Z29" s="145"/>
      <c r="AA29" s="145"/>
      <c r="AB29" s="145"/>
      <c r="AC29" s="145"/>
      <c r="AD29" s="145"/>
      <c r="AE29" s="145"/>
    </row>
    <row r="30" hidden="1" s="2" customFormat="1" ht="6.96" customHeight="1">
      <c r="A30" s="35"/>
      <c r="B30" s="41"/>
      <c r="C30" s="35"/>
      <c r="D30" s="35"/>
      <c r="E30" s="35"/>
      <c r="F30" s="35"/>
      <c r="G30" s="35"/>
      <c r="H30" s="35"/>
      <c r="I30" s="35"/>
      <c r="J30" s="35"/>
      <c r="K30" s="35"/>
      <c r="L30" s="142"/>
      <c r="S30" s="35"/>
      <c r="T30" s="35"/>
      <c r="U30" s="35"/>
      <c r="V30" s="35"/>
      <c r="W30" s="35"/>
      <c r="X30" s="35"/>
      <c r="Y30" s="35"/>
      <c r="Z30" s="35"/>
      <c r="AA30" s="35"/>
      <c r="AB30" s="35"/>
      <c r="AC30" s="35"/>
      <c r="AD30" s="35"/>
      <c r="AE30" s="35"/>
    </row>
    <row r="31" hidden="1" s="2" customFormat="1" ht="6.96" customHeight="1">
      <c r="A31" s="35"/>
      <c r="B31" s="41"/>
      <c r="C31" s="35"/>
      <c r="D31" s="149"/>
      <c r="E31" s="149"/>
      <c r="F31" s="149"/>
      <c r="G31" s="149"/>
      <c r="H31" s="149"/>
      <c r="I31" s="149"/>
      <c r="J31" s="149"/>
      <c r="K31" s="149"/>
      <c r="L31" s="142"/>
      <c r="S31" s="35"/>
      <c r="T31" s="35"/>
      <c r="U31" s="35"/>
      <c r="V31" s="35"/>
      <c r="W31" s="35"/>
      <c r="X31" s="35"/>
      <c r="Y31" s="35"/>
      <c r="Z31" s="35"/>
      <c r="AA31" s="35"/>
      <c r="AB31" s="35"/>
      <c r="AC31" s="35"/>
      <c r="AD31" s="35"/>
      <c r="AE31" s="35"/>
    </row>
    <row r="32" hidden="1" s="2" customFormat="1" ht="25.44" customHeight="1">
      <c r="A32" s="35"/>
      <c r="B32" s="41"/>
      <c r="C32" s="35"/>
      <c r="D32" s="150" t="s">
        <v>42</v>
      </c>
      <c r="E32" s="35"/>
      <c r="F32" s="35"/>
      <c r="G32" s="35"/>
      <c r="H32" s="35"/>
      <c r="I32" s="35"/>
      <c r="J32" s="151">
        <f>ROUND(J89, 2)</f>
        <v>0</v>
      </c>
      <c r="K32" s="35"/>
      <c r="L32" s="142"/>
      <c r="S32" s="35"/>
      <c r="T32" s="35"/>
      <c r="U32" s="35"/>
      <c r="V32" s="35"/>
      <c r="W32" s="35"/>
      <c r="X32" s="35"/>
      <c r="Y32" s="35"/>
      <c r="Z32" s="35"/>
      <c r="AA32" s="35"/>
      <c r="AB32" s="35"/>
      <c r="AC32" s="35"/>
      <c r="AD32" s="35"/>
      <c r="AE32" s="35"/>
    </row>
    <row r="33" hidden="1" s="2" customFormat="1" ht="6.96" customHeight="1">
      <c r="A33" s="35"/>
      <c r="B33" s="41"/>
      <c r="C33" s="35"/>
      <c r="D33" s="149"/>
      <c r="E33" s="149"/>
      <c r="F33" s="149"/>
      <c r="G33" s="149"/>
      <c r="H33" s="149"/>
      <c r="I33" s="149"/>
      <c r="J33" s="149"/>
      <c r="K33" s="149"/>
      <c r="L33" s="142"/>
      <c r="S33" s="35"/>
      <c r="T33" s="35"/>
      <c r="U33" s="35"/>
      <c r="V33" s="35"/>
      <c r="W33" s="35"/>
      <c r="X33" s="35"/>
      <c r="Y33" s="35"/>
      <c r="Z33" s="35"/>
      <c r="AA33" s="35"/>
      <c r="AB33" s="35"/>
      <c r="AC33" s="35"/>
      <c r="AD33" s="35"/>
      <c r="AE33" s="35"/>
    </row>
    <row r="34" hidden="1" s="2" customFormat="1" ht="14.4" customHeight="1">
      <c r="A34" s="35"/>
      <c r="B34" s="41"/>
      <c r="C34" s="35"/>
      <c r="D34" s="35"/>
      <c r="E34" s="35"/>
      <c r="F34" s="152" t="s">
        <v>44</v>
      </c>
      <c r="G34" s="35"/>
      <c r="H34" s="35"/>
      <c r="I34" s="152" t="s">
        <v>43</v>
      </c>
      <c r="J34" s="152" t="s">
        <v>45</v>
      </c>
      <c r="K34" s="35"/>
      <c r="L34" s="142"/>
      <c r="S34" s="35"/>
      <c r="T34" s="35"/>
      <c r="U34" s="35"/>
      <c r="V34" s="35"/>
      <c r="W34" s="35"/>
      <c r="X34" s="35"/>
      <c r="Y34" s="35"/>
      <c r="Z34" s="35"/>
      <c r="AA34" s="35"/>
      <c r="AB34" s="35"/>
      <c r="AC34" s="35"/>
      <c r="AD34" s="35"/>
      <c r="AE34" s="35"/>
    </row>
    <row r="35" hidden="1" s="2" customFormat="1" ht="14.4" customHeight="1">
      <c r="A35" s="35"/>
      <c r="B35" s="41"/>
      <c r="C35" s="35"/>
      <c r="D35" s="153" t="s">
        <v>46</v>
      </c>
      <c r="E35" s="140" t="s">
        <v>47</v>
      </c>
      <c r="F35" s="154">
        <f>ROUND((SUM(BE89:BE272)),  2)</f>
        <v>0</v>
      </c>
      <c r="G35" s="35"/>
      <c r="H35" s="35"/>
      <c r="I35" s="155">
        <v>0.20999999999999999</v>
      </c>
      <c r="J35" s="154">
        <f>ROUND(((SUM(BE89:BE272))*I35),  2)</f>
        <v>0</v>
      </c>
      <c r="K35" s="35"/>
      <c r="L35" s="142"/>
      <c r="S35" s="35"/>
      <c r="T35" s="35"/>
      <c r="U35" s="35"/>
      <c r="V35" s="35"/>
      <c r="W35" s="35"/>
      <c r="X35" s="35"/>
      <c r="Y35" s="35"/>
      <c r="Z35" s="35"/>
      <c r="AA35" s="35"/>
      <c r="AB35" s="35"/>
      <c r="AC35" s="35"/>
      <c r="AD35" s="35"/>
      <c r="AE35" s="35"/>
    </row>
    <row r="36" hidden="1" s="2" customFormat="1" ht="14.4" customHeight="1">
      <c r="A36" s="35"/>
      <c r="B36" s="41"/>
      <c r="C36" s="35"/>
      <c r="D36" s="35"/>
      <c r="E36" s="140" t="s">
        <v>48</v>
      </c>
      <c r="F36" s="154">
        <f>ROUND((SUM(BF89:BF272)),  2)</f>
        <v>0</v>
      </c>
      <c r="G36" s="35"/>
      <c r="H36" s="35"/>
      <c r="I36" s="155">
        <v>0.14999999999999999</v>
      </c>
      <c r="J36" s="154">
        <f>ROUND(((SUM(BF89:BF272))*I36),  2)</f>
        <v>0</v>
      </c>
      <c r="K36" s="35"/>
      <c r="L36" s="142"/>
      <c r="S36" s="35"/>
      <c r="T36" s="35"/>
      <c r="U36" s="35"/>
      <c r="V36" s="35"/>
      <c r="W36" s="35"/>
      <c r="X36" s="35"/>
      <c r="Y36" s="35"/>
      <c r="Z36" s="35"/>
      <c r="AA36" s="35"/>
      <c r="AB36" s="35"/>
      <c r="AC36" s="35"/>
      <c r="AD36" s="35"/>
      <c r="AE36" s="35"/>
    </row>
    <row r="37" hidden="1" s="2" customFormat="1" ht="14.4" customHeight="1">
      <c r="A37" s="35"/>
      <c r="B37" s="41"/>
      <c r="C37" s="35"/>
      <c r="D37" s="35"/>
      <c r="E37" s="140" t="s">
        <v>49</v>
      </c>
      <c r="F37" s="154">
        <f>ROUND((SUM(BG89:BG272)),  2)</f>
        <v>0</v>
      </c>
      <c r="G37" s="35"/>
      <c r="H37" s="35"/>
      <c r="I37" s="155">
        <v>0.20999999999999999</v>
      </c>
      <c r="J37" s="154">
        <f>0</f>
        <v>0</v>
      </c>
      <c r="K37" s="35"/>
      <c r="L37" s="142"/>
      <c r="S37" s="35"/>
      <c r="T37" s="35"/>
      <c r="U37" s="35"/>
      <c r="V37" s="35"/>
      <c r="W37" s="35"/>
      <c r="X37" s="35"/>
      <c r="Y37" s="35"/>
      <c r="Z37" s="35"/>
      <c r="AA37" s="35"/>
      <c r="AB37" s="35"/>
      <c r="AC37" s="35"/>
      <c r="AD37" s="35"/>
      <c r="AE37" s="35"/>
    </row>
    <row r="38" hidden="1" s="2" customFormat="1" ht="14.4" customHeight="1">
      <c r="A38" s="35"/>
      <c r="B38" s="41"/>
      <c r="C38" s="35"/>
      <c r="D38" s="35"/>
      <c r="E38" s="140" t="s">
        <v>50</v>
      </c>
      <c r="F38" s="154">
        <f>ROUND((SUM(BH89:BH272)),  2)</f>
        <v>0</v>
      </c>
      <c r="G38" s="35"/>
      <c r="H38" s="35"/>
      <c r="I38" s="155">
        <v>0.14999999999999999</v>
      </c>
      <c r="J38" s="154">
        <f>0</f>
        <v>0</v>
      </c>
      <c r="K38" s="35"/>
      <c r="L38" s="142"/>
      <c r="S38" s="35"/>
      <c r="T38" s="35"/>
      <c r="U38" s="35"/>
      <c r="V38" s="35"/>
      <c r="W38" s="35"/>
      <c r="X38" s="35"/>
      <c r="Y38" s="35"/>
      <c r="Z38" s="35"/>
      <c r="AA38" s="35"/>
      <c r="AB38" s="35"/>
      <c r="AC38" s="35"/>
      <c r="AD38" s="35"/>
      <c r="AE38" s="35"/>
    </row>
    <row r="39" hidden="1" s="2" customFormat="1" ht="14.4" customHeight="1">
      <c r="A39" s="35"/>
      <c r="B39" s="41"/>
      <c r="C39" s="35"/>
      <c r="D39" s="35"/>
      <c r="E39" s="140" t="s">
        <v>51</v>
      </c>
      <c r="F39" s="154">
        <f>ROUND((SUM(BI89:BI272)),  2)</f>
        <v>0</v>
      </c>
      <c r="G39" s="35"/>
      <c r="H39" s="35"/>
      <c r="I39" s="155">
        <v>0</v>
      </c>
      <c r="J39" s="154">
        <f>0</f>
        <v>0</v>
      </c>
      <c r="K39" s="35"/>
      <c r="L39" s="142"/>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142"/>
      <c r="S40" s="35"/>
      <c r="T40" s="35"/>
      <c r="U40" s="35"/>
      <c r="V40" s="35"/>
      <c r="W40" s="35"/>
      <c r="X40" s="35"/>
      <c r="Y40" s="35"/>
      <c r="Z40" s="35"/>
      <c r="AA40" s="35"/>
      <c r="AB40" s="35"/>
      <c r="AC40" s="35"/>
      <c r="AD40" s="35"/>
      <c r="AE40" s="35"/>
    </row>
    <row r="41" hidden="1" s="2" customFormat="1" ht="25.44" customHeight="1">
      <c r="A41" s="35"/>
      <c r="B41" s="41"/>
      <c r="C41" s="156"/>
      <c r="D41" s="157" t="s">
        <v>52</v>
      </c>
      <c r="E41" s="158"/>
      <c r="F41" s="158"/>
      <c r="G41" s="159" t="s">
        <v>53</v>
      </c>
      <c r="H41" s="160" t="s">
        <v>54</v>
      </c>
      <c r="I41" s="158"/>
      <c r="J41" s="161">
        <f>SUM(J32:J39)</f>
        <v>0</v>
      </c>
      <c r="K41" s="162"/>
      <c r="L41" s="142"/>
      <c r="S41" s="35"/>
      <c r="T41" s="35"/>
      <c r="U41" s="35"/>
      <c r="V41" s="35"/>
      <c r="W41" s="35"/>
      <c r="X41" s="35"/>
      <c r="Y41" s="35"/>
      <c r="Z41" s="35"/>
      <c r="AA41" s="35"/>
      <c r="AB41" s="35"/>
      <c r="AC41" s="35"/>
      <c r="AD41" s="35"/>
      <c r="AE41" s="35"/>
    </row>
    <row r="42" hidden="1" s="2" customFormat="1" ht="14.4" customHeight="1">
      <c r="A42" s="35"/>
      <c r="B42" s="163"/>
      <c r="C42" s="164"/>
      <c r="D42" s="164"/>
      <c r="E42" s="164"/>
      <c r="F42" s="164"/>
      <c r="G42" s="164"/>
      <c r="H42" s="164"/>
      <c r="I42" s="164"/>
      <c r="J42" s="164"/>
      <c r="K42" s="164"/>
      <c r="L42" s="142"/>
      <c r="S42" s="35"/>
      <c r="T42" s="35"/>
      <c r="U42" s="35"/>
      <c r="V42" s="35"/>
      <c r="W42" s="35"/>
      <c r="X42" s="35"/>
      <c r="Y42" s="35"/>
      <c r="Z42" s="35"/>
      <c r="AA42" s="35"/>
      <c r="AB42" s="35"/>
      <c r="AC42" s="35"/>
      <c r="AD42" s="35"/>
      <c r="AE42" s="35"/>
    </row>
    <row r="43" hidden="1"/>
    <row r="44" hidden="1"/>
    <row r="45" hidden="1"/>
    <row r="46" s="2" customFormat="1" ht="6.96" customHeight="1">
      <c r="A46" s="35"/>
      <c r="B46" s="165"/>
      <c r="C46" s="166"/>
      <c r="D46" s="166"/>
      <c r="E46" s="166"/>
      <c r="F46" s="166"/>
      <c r="G46" s="166"/>
      <c r="H46" s="166"/>
      <c r="I46" s="166"/>
      <c r="J46" s="166"/>
      <c r="K46" s="166"/>
      <c r="L46" s="142"/>
      <c r="S46" s="35"/>
      <c r="T46" s="35"/>
      <c r="U46" s="35"/>
      <c r="V46" s="35"/>
      <c r="W46" s="35"/>
      <c r="X46" s="35"/>
      <c r="Y46" s="35"/>
      <c r="Z46" s="35"/>
      <c r="AA46" s="35"/>
      <c r="AB46" s="35"/>
      <c r="AC46" s="35"/>
      <c r="AD46" s="35"/>
      <c r="AE46" s="35"/>
    </row>
    <row r="47" s="2" customFormat="1" ht="24.96" customHeight="1">
      <c r="A47" s="35"/>
      <c r="B47" s="36"/>
      <c r="C47" s="20" t="s">
        <v>152</v>
      </c>
      <c r="D47" s="37"/>
      <c r="E47" s="37"/>
      <c r="F47" s="37"/>
      <c r="G47" s="37"/>
      <c r="H47" s="37"/>
      <c r="I47" s="37"/>
      <c r="J47" s="37"/>
      <c r="K47" s="37"/>
      <c r="L47" s="142"/>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2"/>
      <c r="S48" s="35"/>
      <c r="T48" s="35"/>
      <c r="U48" s="35"/>
      <c r="V48" s="35"/>
      <c r="W48" s="35"/>
      <c r="X48" s="35"/>
      <c r="Y48" s="35"/>
      <c r="Z48" s="35"/>
      <c r="AA48" s="35"/>
      <c r="AB48" s="35"/>
      <c r="AC48" s="35"/>
      <c r="AD48" s="35"/>
      <c r="AE48" s="35"/>
    </row>
    <row r="49" s="2" customFormat="1" ht="12" customHeight="1">
      <c r="A49" s="35"/>
      <c r="B49" s="36"/>
      <c r="C49" s="29" t="s">
        <v>17</v>
      </c>
      <c r="D49" s="37"/>
      <c r="E49" s="37"/>
      <c r="F49" s="37"/>
      <c r="G49" s="37"/>
      <c r="H49" s="37"/>
      <c r="I49" s="37"/>
      <c r="J49" s="37"/>
      <c r="K49" s="37"/>
      <c r="L49" s="142"/>
      <c r="S49" s="35"/>
      <c r="T49" s="35"/>
      <c r="U49" s="35"/>
      <c r="V49" s="35"/>
      <c r="W49" s="35"/>
      <c r="X49" s="35"/>
      <c r="Y49" s="35"/>
      <c r="Z49" s="35"/>
      <c r="AA49" s="35"/>
      <c r="AB49" s="35"/>
      <c r="AC49" s="35"/>
      <c r="AD49" s="35"/>
      <c r="AE49" s="35"/>
    </row>
    <row r="50" s="2" customFormat="1" ht="16.5" customHeight="1">
      <c r="A50" s="35"/>
      <c r="B50" s="36"/>
      <c r="C50" s="37"/>
      <c r="D50" s="37"/>
      <c r="E50" s="167" t="str">
        <f>E7</f>
        <v>Oprava SZZ žst. Liteň na trati Zadní Třebáň - Lochovice</v>
      </c>
      <c r="F50" s="29"/>
      <c r="G50" s="29"/>
      <c r="H50" s="29"/>
      <c r="I50" s="37"/>
      <c r="J50" s="37"/>
      <c r="K50" s="37"/>
      <c r="L50" s="142"/>
      <c r="S50" s="35"/>
      <c r="T50" s="35"/>
      <c r="U50" s="35"/>
      <c r="V50" s="35"/>
      <c r="W50" s="35"/>
      <c r="X50" s="35"/>
      <c r="Y50" s="35"/>
      <c r="Z50" s="35"/>
      <c r="AA50" s="35"/>
      <c r="AB50" s="35"/>
      <c r="AC50" s="35"/>
      <c r="AD50" s="35"/>
      <c r="AE50" s="35"/>
    </row>
    <row r="51" s="1" customFormat="1" ht="12" customHeight="1">
      <c r="B51" s="18"/>
      <c r="C51" s="29" t="s">
        <v>148</v>
      </c>
      <c r="D51" s="19"/>
      <c r="E51" s="19"/>
      <c r="F51" s="19"/>
      <c r="G51" s="19"/>
      <c r="H51" s="19"/>
      <c r="I51" s="19"/>
      <c r="J51" s="19"/>
      <c r="K51" s="19"/>
      <c r="L51" s="17"/>
    </row>
    <row r="52" s="2" customFormat="1" ht="16.5" customHeight="1">
      <c r="A52" s="35"/>
      <c r="B52" s="36"/>
      <c r="C52" s="37"/>
      <c r="D52" s="37"/>
      <c r="E52" s="167" t="s">
        <v>149</v>
      </c>
      <c r="F52" s="37"/>
      <c r="G52" s="37"/>
      <c r="H52" s="37"/>
      <c r="I52" s="37"/>
      <c r="J52" s="37"/>
      <c r="K52" s="37"/>
      <c r="L52" s="142"/>
      <c r="S52" s="35"/>
      <c r="T52" s="35"/>
      <c r="U52" s="35"/>
      <c r="V52" s="35"/>
      <c r="W52" s="35"/>
      <c r="X52" s="35"/>
      <c r="Y52" s="35"/>
      <c r="Z52" s="35"/>
      <c r="AA52" s="35"/>
      <c r="AB52" s="35"/>
      <c r="AC52" s="35"/>
      <c r="AD52" s="35"/>
      <c r="AE52" s="35"/>
    </row>
    <row r="53" s="2" customFormat="1" ht="12" customHeight="1">
      <c r="A53" s="35"/>
      <c r="B53" s="36"/>
      <c r="C53" s="29" t="s">
        <v>150</v>
      </c>
      <c r="D53" s="37"/>
      <c r="E53" s="37"/>
      <c r="F53" s="37"/>
      <c r="G53" s="37"/>
      <c r="H53" s="37"/>
      <c r="I53" s="37"/>
      <c r="J53" s="37"/>
      <c r="K53" s="37"/>
      <c r="L53" s="142"/>
      <c r="S53" s="35"/>
      <c r="T53" s="35"/>
      <c r="U53" s="35"/>
      <c r="V53" s="35"/>
      <c r="W53" s="35"/>
      <c r="X53" s="35"/>
      <c r="Y53" s="35"/>
      <c r="Z53" s="35"/>
      <c r="AA53" s="35"/>
      <c r="AB53" s="35"/>
      <c r="AC53" s="35"/>
      <c r="AD53" s="35"/>
      <c r="AE53" s="35"/>
    </row>
    <row r="54" s="2" customFormat="1" ht="16.5" customHeight="1">
      <c r="A54" s="35"/>
      <c r="B54" s="36"/>
      <c r="C54" s="37"/>
      <c r="D54" s="37"/>
      <c r="E54" s="66" t="str">
        <f>E11</f>
        <v>02 - montáže a dodávky zab.zař.</v>
      </c>
      <c r="F54" s="37"/>
      <c r="G54" s="37"/>
      <c r="H54" s="37"/>
      <c r="I54" s="37"/>
      <c r="J54" s="37"/>
      <c r="K54" s="37"/>
      <c r="L54" s="142"/>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2"/>
      <c r="S55" s="35"/>
      <c r="T55" s="35"/>
      <c r="U55" s="35"/>
      <c r="V55" s="35"/>
      <c r="W55" s="35"/>
      <c r="X55" s="35"/>
      <c r="Y55" s="35"/>
      <c r="Z55" s="35"/>
      <c r="AA55" s="35"/>
      <c r="AB55" s="35"/>
      <c r="AC55" s="35"/>
      <c r="AD55" s="35"/>
      <c r="AE55" s="35"/>
    </row>
    <row r="56" s="2" customFormat="1" ht="12" customHeight="1">
      <c r="A56" s="35"/>
      <c r="B56" s="36"/>
      <c r="C56" s="29" t="s">
        <v>23</v>
      </c>
      <c r="D56" s="37"/>
      <c r="E56" s="37"/>
      <c r="F56" s="24" t="str">
        <f>F14</f>
        <v>Liteň</v>
      </c>
      <c r="G56" s="37"/>
      <c r="H56" s="37"/>
      <c r="I56" s="29" t="s">
        <v>25</v>
      </c>
      <c r="J56" s="69" t="str">
        <f>IF(J14="","",J14)</f>
        <v>28. 5. 2021</v>
      </c>
      <c r="K56" s="37"/>
      <c r="L56" s="142"/>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2"/>
      <c r="S57" s="35"/>
      <c r="T57" s="35"/>
      <c r="U57" s="35"/>
      <c r="V57" s="35"/>
      <c r="W57" s="35"/>
      <c r="X57" s="35"/>
      <c r="Y57" s="35"/>
      <c r="Z57" s="35"/>
      <c r="AA57" s="35"/>
      <c r="AB57" s="35"/>
      <c r="AC57" s="35"/>
      <c r="AD57" s="35"/>
      <c r="AE57" s="35"/>
    </row>
    <row r="58" s="2" customFormat="1" ht="15.15" customHeight="1">
      <c r="A58" s="35"/>
      <c r="B58" s="36"/>
      <c r="C58" s="29" t="s">
        <v>29</v>
      </c>
      <c r="D58" s="37"/>
      <c r="E58" s="37"/>
      <c r="F58" s="24" t="str">
        <f>E17</f>
        <v>Jiří Kejkula</v>
      </c>
      <c r="G58" s="37"/>
      <c r="H58" s="37"/>
      <c r="I58" s="29" t="s">
        <v>35</v>
      </c>
      <c r="J58" s="33" t="str">
        <f>E23</f>
        <v>První SaZ Plzeň a.s.</v>
      </c>
      <c r="K58" s="37"/>
      <c r="L58" s="142"/>
      <c r="S58" s="35"/>
      <c r="T58" s="35"/>
      <c r="U58" s="35"/>
      <c r="V58" s="35"/>
      <c r="W58" s="35"/>
      <c r="X58" s="35"/>
      <c r="Y58" s="35"/>
      <c r="Z58" s="35"/>
      <c r="AA58" s="35"/>
      <c r="AB58" s="35"/>
      <c r="AC58" s="35"/>
      <c r="AD58" s="35"/>
      <c r="AE58" s="35"/>
    </row>
    <row r="59" s="2" customFormat="1" ht="15.15" customHeight="1">
      <c r="A59" s="35"/>
      <c r="B59" s="36"/>
      <c r="C59" s="29" t="s">
        <v>33</v>
      </c>
      <c r="D59" s="37"/>
      <c r="E59" s="37"/>
      <c r="F59" s="24" t="str">
        <f>IF(E20="","",E20)</f>
        <v>Vyplň údaj</v>
      </c>
      <c r="G59" s="37"/>
      <c r="H59" s="37"/>
      <c r="I59" s="29" t="s">
        <v>38</v>
      </c>
      <c r="J59" s="33" t="str">
        <f>E26</f>
        <v xml:space="preserve"> Zdeněk Hron</v>
      </c>
      <c r="K59" s="37"/>
      <c r="L59" s="142"/>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2"/>
      <c r="S60" s="35"/>
      <c r="T60" s="35"/>
      <c r="U60" s="35"/>
      <c r="V60" s="35"/>
      <c r="W60" s="35"/>
      <c r="X60" s="35"/>
      <c r="Y60" s="35"/>
      <c r="Z60" s="35"/>
      <c r="AA60" s="35"/>
      <c r="AB60" s="35"/>
      <c r="AC60" s="35"/>
      <c r="AD60" s="35"/>
      <c r="AE60" s="35"/>
    </row>
    <row r="61" s="2" customFormat="1" ht="29.28" customHeight="1">
      <c r="A61" s="35"/>
      <c r="B61" s="36"/>
      <c r="C61" s="168" t="s">
        <v>153</v>
      </c>
      <c r="D61" s="169"/>
      <c r="E61" s="169"/>
      <c r="F61" s="169"/>
      <c r="G61" s="169"/>
      <c r="H61" s="169"/>
      <c r="I61" s="169"/>
      <c r="J61" s="170" t="s">
        <v>154</v>
      </c>
      <c r="K61" s="169"/>
      <c r="L61" s="142"/>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2"/>
      <c r="S62" s="35"/>
      <c r="T62" s="35"/>
      <c r="U62" s="35"/>
      <c r="V62" s="35"/>
      <c r="W62" s="35"/>
      <c r="X62" s="35"/>
      <c r="Y62" s="35"/>
      <c r="Z62" s="35"/>
      <c r="AA62" s="35"/>
      <c r="AB62" s="35"/>
      <c r="AC62" s="35"/>
      <c r="AD62" s="35"/>
      <c r="AE62" s="35"/>
    </row>
    <row r="63" s="2" customFormat="1" ht="22.8" customHeight="1">
      <c r="A63" s="35"/>
      <c r="B63" s="36"/>
      <c r="C63" s="171" t="s">
        <v>74</v>
      </c>
      <c r="D63" s="37"/>
      <c r="E63" s="37"/>
      <c r="F63" s="37"/>
      <c r="G63" s="37"/>
      <c r="H63" s="37"/>
      <c r="I63" s="37"/>
      <c r="J63" s="99">
        <f>J89</f>
        <v>0</v>
      </c>
      <c r="K63" s="37"/>
      <c r="L63" s="142"/>
      <c r="S63" s="35"/>
      <c r="T63" s="35"/>
      <c r="U63" s="35"/>
      <c r="V63" s="35"/>
      <c r="W63" s="35"/>
      <c r="X63" s="35"/>
      <c r="Y63" s="35"/>
      <c r="Z63" s="35"/>
      <c r="AA63" s="35"/>
      <c r="AB63" s="35"/>
      <c r="AC63" s="35"/>
      <c r="AD63" s="35"/>
      <c r="AE63" s="35"/>
      <c r="AU63" s="14" t="s">
        <v>155</v>
      </c>
    </row>
    <row r="64" s="9" customFormat="1" ht="24.96" customHeight="1">
      <c r="A64" s="9"/>
      <c r="B64" s="172"/>
      <c r="C64" s="173"/>
      <c r="D64" s="174" t="s">
        <v>502</v>
      </c>
      <c r="E64" s="175"/>
      <c r="F64" s="175"/>
      <c r="G64" s="175"/>
      <c r="H64" s="175"/>
      <c r="I64" s="175"/>
      <c r="J64" s="176">
        <f>J90</f>
        <v>0</v>
      </c>
      <c r="K64" s="173"/>
      <c r="L64" s="177"/>
      <c r="S64" s="9"/>
      <c r="T64" s="9"/>
      <c r="U64" s="9"/>
      <c r="V64" s="9"/>
      <c r="W64" s="9"/>
      <c r="X64" s="9"/>
      <c r="Y64" s="9"/>
      <c r="Z64" s="9"/>
      <c r="AA64" s="9"/>
      <c r="AB64" s="9"/>
      <c r="AC64" s="9"/>
      <c r="AD64" s="9"/>
      <c r="AE64" s="9"/>
    </row>
    <row r="65" s="9" customFormat="1" ht="24.96" customHeight="1">
      <c r="A65" s="9"/>
      <c r="B65" s="172"/>
      <c r="C65" s="173"/>
      <c r="D65" s="174" t="s">
        <v>503</v>
      </c>
      <c r="E65" s="175"/>
      <c r="F65" s="175"/>
      <c r="G65" s="175"/>
      <c r="H65" s="175"/>
      <c r="I65" s="175"/>
      <c r="J65" s="176">
        <f>J122</f>
        <v>0</v>
      </c>
      <c r="K65" s="173"/>
      <c r="L65" s="177"/>
      <c r="S65" s="9"/>
      <c r="T65" s="9"/>
      <c r="U65" s="9"/>
      <c r="V65" s="9"/>
      <c r="W65" s="9"/>
      <c r="X65" s="9"/>
      <c r="Y65" s="9"/>
      <c r="Z65" s="9"/>
      <c r="AA65" s="9"/>
      <c r="AB65" s="9"/>
      <c r="AC65" s="9"/>
      <c r="AD65" s="9"/>
      <c r="AE65" s="9"/>
    </row>
    <row r="66" s="9" customFormat="1" ht="24.96" customHeight="1">
      <c r="A66" s="9"/>
      <c r="B66" s="172"/>
      <c r="C66" s="173"/>
      <c r="D66" s="174" t="s">
        <v>504</v>
      </c>
      <c r="E66" s="175"/>
      <c r="F66" s="175"/>
      <c r="G66" s="175"/>
      <c r="H66" s="175"/>
      <c r="I66" s="175"/>
      <c r="J66" s="176">
        <f>J168</f>
        <v>0</v>
      </c>
      <c r="K66" s="173"/>
      <c r="L66" s="177"/>
      <c r="S66" s="9"/>
      <c r="T66" s="9"/>
      <c r="U66" s="9"/>
      <c r="V66" s="9"/>
      <c r="W66" s="9"/>
      <c r="X66" s="9"/>
      <c r="Y66" s="9"/>
      <c r="Z66" s="9"/>
      <c r="AA66" s="9"/>
      <c r="AB66" s="9"/>
      <c r="AC66" s="9"/>
      <c r="AD66" s="9"/>
      <c r="AE66" s="9"/>
    </row>
    <row r="67" s="9" customFormat="1" ht="24.96" customHeight="1">
      <c r="A67" s="9"/>
      <c r="B67" s="172"/>
      <c r="C67" s="173"/>
      <c r="D67" s="174" t="s">
        <v>505</v>
      </c>
      <c r="E67" s="175"/>
      <c r="F67" s="175"/>
      <c r="G67" s="175"/>
      <c r="H67" s="175"/>
      <c r="I67" s="175"/>
      <c r="J67" s="176">
        <f>J237</f>
        <v>0</v>
      </c>
      <c r="K67" s="173"/>
      <c r="L67" s="177"/>
      <c r="S67" s="9"/>
      <c r="T67" s="9"/>
      <c r="U67" s="9"/>
      <c r="V67" s="9"/>
      <c r="W67" s="9"/>
      <c r="X67" s="9"/>
      <c r="Y67" s="9"/>
      <c r="Z67" s="9"/>
      <c r="AA67" s="9"/>
      <c r="AB67" s="9"/>
      <c r="AC67" s="9"/>
      <c r="AD67" s="9"/>
      <c r="AE67" s="9"/>
    </row>
    <row r="68" s="2" customFormat="1" ht="21.84" customHeight="1">
      <c r="A68" s="35"/>
      <c r="B68" s="36"/>
      <c r="C68" s="37"/>
      <c r="D68" s="37"/>
      <c r="E68" s="37"/>
      <c r="F68" s="37"/>
      <c r="G68" s="37"/>
      <c r="H68" s="37"/>
      <c r="I68" s="37"/>
      <c r="J68" s="37"/>
      <c r="K68" s="37"/>
      <c r="L68" s="142"/>
      <c r="S68" s="35"/>
      <c r="T68" s="35"/>
      <c r="U68" s="35"/>
      <c r="V68" s="35"/>
      <c r="W68" s="35"/>
      <c r="X68" s="35"/>
      <c r="Y68" s="35"/>
      <c r="Z68" s="35"/>
      <c r="AA68" s="35"/>
      <c r="AB68" s="35"/>
      <c r="AC68" s="35"/>
      <c r="AD68" s="35"/>
      <c r="AE68" s="35"/>
    </row>
    <row r="69" s="2" customFormat="1" ht="6.96" customHeight="1">
      <c r="A69" s="35"/>
      <c r="B69" s="56"/>
      <c r="C69" s="57"/>
      <c r="D69" s="57"/>
      <c r="E69" s="57"/>
      <c r="F69" s="57"/>
      <c r="G69" s="57"/>
      <c r="H69" s="57"/>
      <c r="I69" s="57"/>
      <c r="J69" s="57"/>
      <c r="K69" s="57"/>
      <c r="L69" s="142"/>
      <c r="S69" s="35"/>
      <c r="T69" s="35"/>
      <c r="U69" s="35"/>
      <c r="V69" s="35"/>
      <c r="W69" s="35"/>
      <c r="X69" s="35"/>
      <c r="Y69" s="35"/>
      <c r="Z69" s="35"/>
      <c r="AA69" s="35"/>
      <c r="AB69" s="35"/>
      <c r="AC69" s="35"/>
      <c r="AD69" s="35"/>
      <c r="AE69" s="35"/>
    </row>
    <row r="73" s="2" customFormat="1" ht="6.96" customHeight="1">
      <c r="A73" s="35"/>
      <c r="B73" s="58"/>
      <c r="C73" s="59"/>
      <c r="D73" s="59"/>
      <c r="E73" s="59"/>
      <c r="F73" s="59"/>
      <c r="G73" s="59"/>
      <c r="H73" s="59"/>
      <c r="I73" s="59"/>
      <c r="J73" s="59"/>
      <c r="K73" s="59"/>
      <c r="L73" s="142"/>
      <c r="S73" s="35"/>
      <c r="T73" s="35"/>
      <c r="U73" s="35"/>
      <c r="V73" s="35"/>
      <c r="W73" s="35"/>
      <c r="X73" s="35"/>
      <c r="Y73" s="35"/>
      <c r="Z73" s="35"/>
      <c r="AA73" s="35"/>
      <c r="AB73" s="35"/>
      <c r="AC73" s="35"/>
      <c r="AD73" s="35"/>
      <c r="AE73" s="35"/>
    </row>
    <row r="74" s="2" customFormat="1" ht="24.96" customHeight="1">
      <c r="A74" s="35"/>
      <c r="B74" s="36"/>
      <c r="C74" s="20" t="s">
        <v>158</v>
      </c>
      <c r="D74" s="37"/>
      <c r="E74" s="37"/>
      <c r="F74" s="37"/>
      <c r="G74" s="37"/>
      <c r="H74" s="37"/>
      <c r="I74" s="37"/>
      <c r="J74" s="37"/>
      <c r="K74" s="37"/>
      <c r="L74" s="142"/>
      <c r="S74" s="35"/>
      <c r="T74" s="35"/>
      <c r="U74" s="35"/>
      <c r="V74" s="35"/>
      <c r="W74" s="35"/>
      <c r="X74" s="35"/>
      <c r="Y74" s="35"/>
      <c r="Z74" s="35"/>
      <c r="AA74" s="35"/>
      <c r="AB74" s="35"/>
      <c r="AC74" s="35"/>
      <c r="AD74" s="35"/>
      <c r="AE74" s="35"/>
    </row>
    <row r="75" s="2" customFormat="1" ht="6.96" customHeight="1">
      <c r="A75" s="35"/>
      <c r="B75" s="36"/>
      <c r="C75" s="37"/>
      <c r="D75" s="37"/>
      <c r="E75" s="37"/>
      <c r="F75" s="37"/>
      <c r="G75" s="37"/>
      <c r="H75" s="37"/>
      <c r="I75" s="37"/>
      <c r="J75" s="37"/>
      <c r="K75" s="37"/>
      <c r="L75" s="142"/>
      <c r="S75" s="35"/>
      <c r="T75" s="35"/>
      <c r="U75" s="35"/>
      <c r="V75" s="35"/>
      <c r="W75" s="35"/>
      <c r="X75" s="35"/>
      <c r="Y75" s="35"/>
      <c r="Z75" s="35"/>
      <c r="AA75" s="35"/>
      <c r="AB75" s="35"/>
      <c r="AC75" s="35"/>
      <c r="AD75" s="35"/>
      <c r="AE75" s="35"/>
    </row>
    <row r="76" s="2" customFormat="1" ht="12" customHeight="1">
      <c r="A76" s="35"/>
      <c r="B76" s="36"/>
      <c r="C76" s="29" t="s">
        <v>17</v>
      </c>
      <c r="D76" s="37"/>
      <c r="E76" s="37"/>
      <c r="F76" s="37"/>
      <c r="G76" s="37"/>
      <c r="H76" s="37"/>
      <c r="I76" s="37"/>
      <c r="J76" s="37"/>
      <c r="K76" s="37"/>
      <c r="L76" s="142"/>
      <c r="S76" s="35"/>
      <c r="T76" s="35"/>
      <c r="U76" s="35"/>
      <c r="V76" s="35"/>
      <c r="W76" s="35"/>
      <c r="X76" s="35"/>
      <c r="Y76" s="35"/>
      <c r="Z76" s="35"/>
      <c r="AA76" s="35"/>
      <c r="AB76" s="35"/>
      <c r="AC76" s="35"/>
      <c r="AD76" s="35"/>
      <c r="AE76" s="35"/>
    </row>
    <row r="77" s="2" customFormat="1" ht="16.5" customHeight="1">
      <c r="A77" s="35"/>
      <c r="B77" s="36"/>
      <c r="C77" s="37"/>
      <c r="D77" s="37"/>
      <c r="E77" s="167" t="str">
        <f>E7</f>
        <v>Oprava SZZ žst. Liteň na trati Zadní Třebáň - Lochovice</v>
      </c>
      <c r="F77" s="29"/>
      <c r="G77" s="29"/>
      <c r="H77" s="29"/>
      <c r="I77" s="37"/>
      <c r="J77" s="37"/>
      <c r="K77" s="37"/>
      <c r="L77" s="142"/>
      <c r="S77" s="35"/>
      <c r="T77" s="35"/>
      <c r="U77" s="35"/>
      <c r="V77" s="35"/>
      <c r="W77" s="35"/>
      <c r="X77" s="35"/>
      <c r="Y77" s="35"/>
      <c r="Z77" s="35"/>
      <c r="AA77" s="35"/>
      <c r="AB77" s="35"/>
      <c r="AC77" s="35"/>
      <c r="AD77" s="35"/>
      <c r="AE77" s="35"/>
    </row>
    <row r="78" s="1" customFormat="1" ht="12" customHeight="1">
      <c r="B78" s="18"/>
      <c r="C78" s="29" t="s">
        <v>148</v>
      </c>
      <c r="D78" s="19"/>
      <c r="E78" s="19"/>
      <c r="F78" s="19"/>
      <c r="G78" s="19"/>
      <c r="H78" s="19"/>
      <c r="I78" s="19"/>
      <c r="J78" s="19"/>
      <c r="K78" s="19"/>
      <c r="L78" s="17"/>
    </row>
    <row r="79" s="2" customFormat="1" ht="16.5" customHeight="1">
      <c r="A79" s="35"/>
      <c r="B79" s="36"/>
      <c r="C79" s="37"/>
      <c r="D79" s="37"/>
      <c r="E79" s="167" t="s">
        <v>149</v>
      </c>
      <c r="F79" s="37"/>
      <c r="G79" s="37"/>
      <c r="H79" s="37"/>
      <c r="I79" s="37"/>
      <c r="J79" s="37"/>
      <c r="K79" s="37"/>
      <c r="L79" s="142"/>
      <c r="S79" s="35"/>
      <c r="T79" s="35"/>
      <c r="U79" s="35"/>
      <c r="V79" s="35"/>
      <c r="W79" s="35"/>
      <c r="X79" s="35"/>
      <c r="Y79" s="35"/>
      <c r="Z79" s="35"/>
      <c r="AA79" s="35"/>
      <c r="AB79" s="35"/>
      <c r="AC79" s="35"/>
      <c r="AD79" s="35"/>
      <c r="AE79" s="35"/>
    </row>
    <row r="80" s="2" customFormat="1" ht="12" customHeight="1">
      <c r="A80" s="35"/>
      <c r="B80" s="36"/>
      <c r="C80" s="29" t="s">
        <v>150</v>
      </c>
      <c r="D80" s="37"/>
      <c r="E80" s="37"/>
      <c r="F80" s="37"/>
      <c r="G80" s="37"/>
      <c r="H80" s="37"/>
      <c r="I80" s="37"/>
      <c r="J80" s="37"/>
      <c r="K80" s="37"/>
      <c r="L80" s="142"/>
      <c r="S80" s="35"/>
      <c r="T80" s="35"/>
      <c r="U80" s="35"/>
      <c r="V80" s="35"/>
      <c r="W80" s="35"/>
      <c r="X80" s="35"/>
      <c r="Y80" s="35"/>
      <c r="Z80" s="35"/>
      <c r="AA80" s="35"/>
      <c r="AB80" s="35"/>
      <c r="AC80" s="35"/>
      <c r="AD80" s="35"/>
      <c r="AE80" s="35"/>
    </row>
    <row r="81" s="2" customFormat="1" ht="16.5" customHeight="1">
      <c r="A81" s="35"/>
      <c r="B81" s="36"/>
      <c r="C81" s="37"/>
      <c r="D81" s="37"/>
      <c r="E81" s="66" t="str">
        <f>E11</f>
        <v>02 - montáže a dodávky zab.zař.</v>
      </c>
      <c r="F81" s="37"/>
      <c r="G81" s="37"/>
      <c r="H81" s="37"/>
      <c r="I81" s="37"/>
      <c r="J81" s="37"/>
      <c r="K81" s="37"/>
      <c r="L81" s="142"/>
      <c r="S81" s="35"/>
      <c r="T81" s="35"/>
      <c r="U81" s="35"/>
      <c r="V81" s="35"/>
      <c r="W81" s="35"/>
      <c r="X81" s="35"/>
      <c r="Y81" s="35"/>
      <c r="Z81" s="35"/>
      <c r="AA81" s="35"/>
      <c r="AB81" s="35"/>
      <c r="AC81" s="35"/>
      <c r="AD81" s="35"/>
      <c r="AE81" s="35"/>
    </row>
    <row r="82" s="2" customFormat="1" ht="6.96" customHeight="1">
      <c r="A82" s="35"/>
      <c r="B82" s="36"/>
      <c r="C82" s="37"/>
      <c r="D82" s="37"/>
      <c r="E82" s="37"/>
      <c r="F82" s="37"/>
      <c r="G82" s="37"/>
      <c r="H82" s="37"/>
      <c r="I82" s="37"/>
      <c r="J82" s="37"/>
      <c r="K82" s="37"/>
      <c r="L82" s="142"/>
      <c r="S82" s="35"/>
      <c r="T82" s="35"/>
      <c r="U82" s="35"/>
      <c r="V82" s="35"/>
      <c r="W82" s="35"/>
      <c r="X82" s="35"/>
      <c r="Y82" s="35"/>
      <c r="Z82" s="35"/>
      <c r="AA82" s="35"/>
      <c r="AB82" s="35"/>
      <c r="AC82" s="35"/>
      <c r="AD82" s="35"/>
      <c r="AE82" s="35"/>
    </row>
    <row r="83" s="2" customFormat="1" ht="12" customHeight="1">
      <c r="A83" s="35"/>
      <c r="B83" s="36"/>
      <c r="C83" s="29" t="s">
        <v>23</v>
      </c>
      <c r="D83" s="37"/>
      <c r="E83" s="37"/>
      <c r="F83" s="24" t="str">
        <f>F14</f>
        <v>Liteň</v>
      </c>
      <c r="G83" s="37"/>
      <c r="H83" s="37"/>
      <c r="I83" s="29" t="s">
        <v>25</v>
      </c>
      <c r="J83" s="69" t="str">
        <f>IF(J14="","",J14)</f>
        <v>28. 5. 2021</v>
      </c>
      <c r="K83" s="37"/>
      <c r="L83" s="142"/>
      <c r="S83" s="35"/>
      <c r="T83" s="35"/>
      <c r="U83" s="35"/>
      <c r="V83" s="35"/>
      <c r="W83" s="35"/>
      <c r="X83" s="35"/>
      <c r="Y83" s="35"/>
      <c r="Z83" s="35"/>
      <c r="AA83" s="35"/>
      <c r="AB83" s="35"/>
      <c r="AC83" s="35"/>
      <c r="AD83" s="35"/>
      <c r="AE83" s="35"/>
    </row>
    <row r="84" s="2" customFormat="1" ht="6.96" customHeight="1">
      <c r="A84" s="35"/>
      <c r="B84" s="36"/>
      <c r="C84" s="37"/>
      <c r="D84" s="37"/>
      <c r="E84" s="37"/>
      <c r="F84" s="37"/>
      <c r="G84" s="37"/>
      <c r="H84" s="37"/>
      <c r="I84" s="37"/>
      <c r="J84" s="37"/>
      <c r="K84" s="37"/>
      <c r="L84" s="142"/>
      <c r="S84" s="35"/>
      <c r="T84" s="35"/>
      <c r="U84" s="35"/>
      <c r="V84" s="35"/>
      <c r="W84" s="35"/>
      <c r="X84" s="35"/>
      <c r="Y84" s="35"/>
      <c r="Z84" s="35"/>
      <c r="AA84" s="35"/>
      <c r="AB84" s="35"/>
      <c r="AC84" s="35"/>
      <c r="AD84" s="35"/>
      <c r="AE84" s="35"/>
    </row>
    <row r="85" s="2" customFormat="1" ht="15.15" customHeight="1">
      <c r="A85" s="35"/>
      <c r="B85" s="36"/>
      <c r="C85" s="29" t="s">
        <v>29</v>
      </c>
      <c r="D85" s="37"/>
      <c r="E85" s="37"/>
      <c r="F85" s="24" t="str">
        <f>E17</f>
        <v>Jiří Kejkula</v>
      </c>
      <c r="G85" s="37"/>
      <c r="H85" s="37"/>
      <c r="I85" s="29" t="s">
        <v>35</v>
      </c>
      <c r="J85" s="33" t="str">
        <f>E23</f>
        <v>První SaZ Plzeň a.s.</v>
      </c>
      <c r="K85" s="37"/>
      <c r="L85" s="142"/>
      <c r="S85" s="35"/>
      <c r="T85" s="35"/>
      <c r="U85" s="35"/>
      <c r="V85" s="35"/>
      <c r="W85" s="35"/>
      <c r="X85" s="35"/>
      <c r="Y85" s="35"/>
      <c r="Z85" s="35"/>
      <c r="AA85" s="35"/>
      <c r="AB85" s="35"/>
      <c r="AC85" s="35"/>
      <c r="AD85" s="35"/>
      <c r="AE85" s="35"/>
    </row>
    <row r="86" s="2" customFormat="1" ht="15.15" customHeight="1">
      <c r="A86" s="35"/>
      <c r="B86" s="36"/>
      <c r="C86" s="29" t="s">
        <v>33</v>
      </c>
      <c r="D86" s="37"/>
      <c r="E86" s="37"/>
      <c r="F86" s="24" t="str">
        <f>IF(E20="","",E20)</f>
        <v>Vyplň údaj</v>
      </c>
      <c r="G86" s="37"/>
      <c r="H86" s="37"/>
      <c r="I86" s="29" t="s">
        <v>38</v>
      </c>
      <c r="J86" s="33" t="str">
        <f>E26</f>
        <v xml:space="preserve"> Zdeněk Hron</v>
      </c>
      <c r="K86" s="37"/>
      <c r="L86" s="142"/>
      <c r="S86" s="35"/>
      <c r="T86" s="35"/>
      <c r="U86" s="35"/>
      <c r="V86" s="35"/>
      <c r="W86" s="35"/>
      <c r="X86" s="35"/>
      <c r="Y86" s="35"/>
      <c r="Z86" s="35"/>
      <c r="AA86" s="35"/>
      <c r="AB86" s="35"/>
      <c r="AC86" s="35"/>
      <c r="AD86" s="35"/>
      <c r="AE86" s="35"/>
    </row>
    <row r="87" s="2" customFormat="1" ht="10.32" customHeight="1">
      <c r="A87" s="35"/>
      <c r="B87" s="36"/>
      <c r="C87" s="37"/>
      <c r="D87" s="37"/>
      <c r="E87" s="37"/>
      <c r="F87" s="37"/>
      <c r="G87" s="37"/>
      <c r="H87" s="37"/>
      <c r="I87" s="37"/>
      <c r="J87" s="37"/>
      <c r="K87" s="37"/>
      <c r="L87" s="142"/>
      <c r="S87" s="35"/>
      <c r="T87" s="35"/>
      <c r="U87" s="35"/>
      <c r="V87" s="35"/>
      <c r="W87" s="35"/>
      <c r="X87" s="35"/>
      <c r="Y87" s="35"/>
      <c r="Z87" s="35"/>
      <c r="AA87" s="35"/>
      <c r="AB87" s="35"/>
      <c r="AC87" s="35"/>
      <c r="AD87" s="35"/>
      <c r="AE87" s="35"/>
    </row>
    <row r="88" s="10" customFormat="1" ht="29.28" customHeight="1">
      <c r="A88" s="178"/>
      <c r="B88" s="179"/>
      <c r="C88" s="180" t="s">
        <v>159</v>
      </c>
      <c r="D88" s="181" t="s">
        <v>61</v>
      </c>
      <c r="E88" s="181" t="s">
        <v>57</v>
      </c>
      <c r="F88" s="181" t="s">
        <v>58</v>
      </c>
      <c r="G88" s="181" t="s">
        <v>160</v>
      </c>
      <c r="H88" s="181" t="s">
        <v>161</v>
      </c>
      <c r="I88" s="181" t="s">
        <v>162</v>
      </c>
      <c r="J88" s="182" t="s">
        <v>154</v>
      </c>
      <c r="K88" s="183" t="s">
        <v>163</v>
      </c>
      <c r="L88" s="184"/>
      <c r="M88" s="89" t="s">
        <v>20</v>
      </c>
      <c r="N88" s="90" t="s">
        <v>46</v>
      </c>
      <c r="O88" s="90" t="s">
        <v>164</v>
      </c>
      <c r="P88" s="90" t="s">
        <v>165</v>
      </c>
      <c r="Q88" s="90" t="s">
        <v>166</v>
      </c>
      <c r="R88" s="90" t="s">
        <v>167</v>
      </c>
      <c r="S88" s="90" t="s">
        <v>168</v>
      </c>
      <c r="T88" s="91" t="s">
        <v>169</v>
      </c>
      <c r="U88" s="178"/>
      <c r="V88" s="178"/>
      <c r="W88" s="178"/>
      <c r="X88" s="178"/>
      <c r="Y88" s="178"/>
      <c r="Z88" s="178"/>
      <c r="AA88" s="178"/>
      <c r="AB88" s="178"/>
      <c r="AC88" s="178"/>
      <c r="AD88" s="178"/>
      <c r="AE88" s="178"/>
    </row>
    <row r="89" s="2" customFormat="1" ht="22.8" customHeight="1">
      <c r="A89" s="35"/>
      <c r="B89" s="36"/>
      <c r="C89" s="96" t="s">
        <v>170</v>
      </c>
      <c r="D89" s="37"/>
      <c r="E89" s="37"/>
      <c r="F89" s="37"/>
      <c r="G89" s="37"/>
      <c r="H89" s="37"/>
      <c r="I89" s="37"/>
      <c r="J89" s="185">
        <f>BK89</f>
        <v>0</v>
      </c>
      <c r="K89" s="37"/>
      <c r="L89" s="41"/>
      <c r="M89" s="92"/>
      <c r="N89" s="186"/>
      <c r="O89" s="93"/>
      <c r="P89" s="187">
        <f>P90+P122+P168+P237</f>
        <v>0</v>
      </c>
      <c r="Q89" s="93"/>
      <c r="R89" s="187">
        <f>R90+R122+R168+R237</f>
        <v>4.4000000000000004</v>
      </c>
      <c r="S89" s="93"/>
      <c r="T89" s="188">
        <f>T90+T122+T168+T237</f>
        <v>0</v>
      </c>
      <c r="U89" s="35"/>
      <c r="V89" s="35"/>
      <c r="W89" s="35"/>
      <c r="X89" s="35"/>
      <c r="Y89" s="35"/>
      <c r="Z89" s="35"/>
      <c r="AA89" s="35"/>
      <c r="AB89" s="35"/>
      <c r="AC89" s="35"/>
      <c r="AD89" s="35"/>
      <c r="AE89" s="35"/>
      <c r="AT89" s="14" t="s">
        <v>75</v>
      </c>
      <c r="AU89" s="14" t="s">
        <v>155</v>
      </c>
      <c r="BK89" s="189">
        <f>BK90+BK122+BK168+BK237</f>
        <v>0</v>
      </c>
    </row>
    <row r="90" s="11" customFormat="1" ht="25.92" customHeight="1">
      <c r="A90" s="11"/>
      <c r="B90" s="190"/>
      <c r="C90" s="191"/>
      <c r="D90" s="192" t="s">
        <v>75</v>
      </c>
      <c r="E90" s="193" t="s">
        <v>506</v>
      </c>
      <c r="F90" s="193" t="s">
        <v>507</v>
      </c>
      <c r="G90" s="191"/>
      <c r="H90" s="191"/>
      <c r="I90" s="194"/>
      <c r="J90" s="195">
        <f>BK90</f>
        <v>0</v>
      </c>
      <c r="K90" s="191"/>
      <c r="L90" s="196"/>
      <c r="M90" s="197"/>
      <c r="N90" s="198"/>
      <c r="O90" s="198"/>
      <c r="P90" s="199">
        <f>SUM(P91:P121)</f>
        <v>0</v>
      </c>
      <c r="Q90" s="198"/>
      <c r="R90" s="199">
        <f>SUM(R91:R121)</f>
        <v>4.4000000000000004</v>
      </c>
      <c r="S90" s="198"/>
      <c r="T90" s="200">
        <f>SUM(T91:T121)</f>
        <v>0</v>
      </c>
      <c r="U90" s="11"/>
      <c r="V90" s="11"/>
      <c r="W90" s="11"/>
      <c r="X90" s="11"/>
      <c r="Y90" s="11"/>
      <c r="Z90" s="11"/>
      <c r="AA90" s="11"/>
      <c r="AB90" s="11"/>
      <c r="AC90" s="11"/>
      <c r="AD90" s="11"/>
      <c r="AE90" s="11"/>
      <c r="AR90" s="201" t="s">
        <v>22</v>
      </c>
      <c r="AT90" s="202" t="s">
        <v>75</v>
      </c>
      <c r="AU90" s="202" t="s">
        <v>76</v>
      </c>
      <c r="AY90" s="201" t="s">
        <v>172</v>
      </c>
      <c r="BK90" s="203">
        <f>SUM(BK91:BK121)</f>
        <v>0</v>
      </c>
    </row>
    <row r="91" s="2" customFormat="1" ht="21.75" customHeight="1">
      <c r="A91" s="35"/>
      <c r="B91" s="36"/>
      <c r="C91" s="218" t="s">
        <v>22</v>
      </c>
      <c r="D91" s="218" t="s">
        <v>202</v>
      </c>
      <c r="E91" s="219" t="s">
        <v>508</v>
      </c>
      <c r="F91" s="220" t="s">
        <v>509</v>
      </c>
      <c r="G91" s="221" t="s">
        <v>250</v>
      </c>
      <c r="H91" s="222">
        <v>1</v>
      </c>
      <c r="I91" s="223"/>
      <c r="J91" s="224">
        <f>ROUND(I91*H91,2)</f>
        <v>0</v>
      </c>
      <c r="K91" s="225"/>
      <c r="L91" s="226"/>
      <c r="M91" s="227" t="s">
        <v>20</v>
      </c>
      <c r="N91" s="228" t="s">
        <v>47</v>
      </c>
      <c r="O91" s="81"/>
      <c r="P91" s="214">
        <f>O91*H91</f>
        <v>0</v>
      </c>
      <c r="Q91" s="214">
        <v>0</v>
      </c>
      <c r="R91" s="214">
        <f>Q91*H91</f>
        <v>0</v>
      </c>
      <c r="S91" s="214">
        <v>0</v>
      </c>
      <c r="T91" s="215">
        <f>S91*H91</f>
        <v>0</v>
      </c>
      <c r="U91" s="35"/>
      <c r="V91" s="35"/>
      <c r="W91" s="35"/>
      <c r="X91" s="35"/>
      <c r="Y91" s="35"/>
      <c r="Z91" s="35"/>
      <c r="AA91" s="35"/>
      <c r="AB91" s="35"/>
      <c r="AC91" s="35"/>
      <c r="AD91" s="35"/>
      <c r="AE91" s="35"/>
      <c r="AR91" s="216" t="s">
        <v>205</v>
      </c>
      <c r="AT91" s="216" t="s">
        <v>202</v>
      </c>
      <c r="AU91" s="216" t="s">
        <v>22</v>
      </c>
      <c r="AY91" s="14" t="s">
        <v>172</v>
      </c>
      <c r="BE91" s="217">
        <f>IF(N91="základní",J91,0)</f>
        <v>0</v>
      </c>
      <c r="BF91" s="217">
        <f>IF(N91="snížená",J91,0)</f>
        <v>0</v>
      </c>
      <c r="BG91" s="217">
        <f>IF(N91="zákl. přenesená",J91,0)</f>
        <v>0</v>
      </c>
      <c r="BH91" s="217">
        <f>IF(N91="sníž. přenesená",J91,0)</f>
        <v>0</v>
      </c>
      <c r="BI91" s="217">
        <f>IF(N91="nulová",J91,0)</f>
        <v>0</v>
      </c>
      <c r="BJ91" s="14" t="s">
        <v>22</v>
      </c>
      <c r="BK91" s="217">
        <f>ROUND(I91*H91,2)</f>
        <v>0</v>
      </c>
      <c r="BL91" s="14" t="s">
        <v>206</v>
      </c>
      <c r="BM91" s="216" t="s">
        <v>510</v>
      </c>
    </row>
    <row r="92" s="2" customFormat="1" ht="33" customHeight="1">
      <c r="A92" s="35"/>
      <c r="B92" s="36"/>
      <c r="C92" s="218" t="s">
        <v>84</v>
      </c>
      <c r="D92" s="218" t="s">
        <v>202</v>
      </c>
      <c r="E92" s="219" t="s">
        <v>511</v>
      </c>
      <c r="F92" s="220" t="s">
        <v>512</v>
      </c>
      <c r="G92" s="221" t="s">
        <v>250</v>
      </c>
      <c r="H92" s="222">
        <v>1</v>
      </c>
      <c r="I92" s="223"/>
      <c r="J92" s="224">
        <f>ROUND(I92*H92,2)</f>
        <v>0</v>
      </c>
      <c r="K92" s="225"/>
      <c r="L92" s="226"/>
      <c r="M92" s="227" t="s">
        <v>20</v>
      </c>
      <c r="N92" s="228" t="s">
        <v>47</v>
      </c>
      <c r="O92" s="81"/>
      <c r="P92" s="214">
        <f>O92*H92</f>
        <v>0</v>
      </c>
      <c r="Q92" s="214">
        <v>0</v>
      </c>
      <c r="R92" s="214">
        <f>Q92*H92</f>
        <v>0</v>
      </c>
      <c r="S92" s="214">
        <v>0</v>
      </c>
      <c r="T92" s="215">
        <f>S92*H92</f>
        <v>0</v>
      </c>
      <c r="U92" s="35"/>
      <c r="V92" s="35"/>
      <c r="W92" s="35"/>
      <c r="X92" s="35"/>
      <c r="Y92" s="35"/>
      <c r="Z92" s="35"/>
      <c r="AA92" s="35"/>
      <c r="AB92" s="35"/>
      <c r="AC92" s="35"/>
      <c r="AD92" s="35"/>
      <c r="AE92" s="35"/>
      <c r="AR92" s="216" t="s">
        <v>205</v>
      </c>
      <c r="AT92" s="216" t="s">
        <v>202</v>
      </c>
      <c r="AU92" s="216" t="s">
        <v>22</v>
      </c>
      <c r="AY92" s="14" t="s">
        <v>172</v>
      </c>
      <c r="BE92" s="217">
        <f>IF(N92="základní",J92,0)</f>
        <v>0</v>
      </c>
      <c r="BF92" s="217">
        <f>IF(N92="snížená",J92,0)</f>
        <v>0</v>
      </c>
      <c r="BG92" s="217">
        <f>IF(N92="zákl. přenesená",J92,0)</f>
        <v>0</v>
      </c>
      <c r="BH92" s="217">
        <f>IF(N92="sníž. přenesená",J92,0)</f>
        <v>0</v>
      </c>
      <c r="BI92" s="217">
        <f>IF(N92="nulová",J92,0)</f>
        <v>0</v>
      </c>
      <c r="BJ92" s="14" t="s">
        <v>22</v>
      </c>
      <c r="BK92" s="217">
        <f>ROUND(I92*H92,2)</f>
        <v>0</v>
      </c>
      <c r="BL92" s="14" t="s">
        <v>206</v>
      </c>
      <c r="BM92" s="216" t="s">
        <v>513</v>
      </c>
    </row>
    <row r="93" s="2" customFormat="1" ht="21.75" customHeight="1">
      <c r="A93" s="35"/>
      <c r="B93" s="36"/>
      <c r="C93" s="218" t="s">
        <v>98</v>
      </c>
      <c r="D93" s="218" t="s">
        <v>202</v>
      </c>
      <c r="E93" s="219" t="s">
        <v>514</v>
      </c>
      <c r="F93" s="220" t="s">
        <v>515</v>
      </c>
      <c r="G93" s="221" t="s">
        <v>250</v>
      </c>
      <c r="H93" s="222">
        <v>4</v>
      </c>
      <c r="I93" s="223"/>
      <c r="J93" s="224">
        <f>ROUND(I93*H93,2)</f>
        <v>0</v>
      </c>
      <c r="K93" s="225"/>
      <c r="L93" s="226"/>
      <c r="M93" s="227" t="s">
        <v>20</v>
      </c>
      <c r="N93" s="228" t="s">
        <v>47</v>
      </c>
      <c r="O93" s="81"/>
      <c r="P93" s="214">
        <f>O93*H93</f>
        <v>0</v>
      </c>
      <c r="Q93" s="214">
        <v>0</v>
      </c>
      <c r="R93" s="214">
        <f>Q93*H93</f>
        <v>0</v>
      </c>
      <c r="S93" s="214">
        <v>0</v>
      </c>
      <c r="T93" s="215">
        <f>S93*H93</f>
        <v>0</v>
      </c>
      <c r="U93" s="35"/>
      <c r="V93" s="35"/>
      <c r="W93" s="35"/>
      <c r="X93" s="35"/>
      <c r="Y93" s="35"/>
      <c r="Z93" s="35"/>
      <c r="AA93" s="35"/>
      <c r="AB93" s="35"/>
      <c r="AC93" s="35"/>
      <c r="AD93" s="35"/>
      <c r="AE93" s="35"/>
      <c r="AR93" s="216" t="s">
        <v>201</v>
      </c>
      <c r="AT93" s="216" t="s">
        <v>202</v>
      </c>
      <c r="AU93" s="216" t="s">
        <v>22</v>
      </c>
      <c r="AY93" s="14" t="s">
        <v>172</v>
      </c>
      <c r="BE93" s="217">
        <f>IF(N93="základní",J93,0)</f>
        <v>0</v>
      </c>
      <c r="BF93" s="217">
        <f>IF(N93="snížená",J93,0)</f>
        <v>0</v>
      </c>
      <c r="BG93" s="217">
        <f>IF(N93="zákl. přenesená",J93,0)</f>
        <v>0</v>
      </c>
      <c r="BH93" s="217">
        <f>IF(N93="sníž. přenesená",J93,0)</f>
        <v>0</v>
      </c>
      <c r="BI93" s="217">
        <f>IF(N93="nulová",J93,0)</f>
        <v>0</v>
      </c>
      <c r="BJ93" s="14" t="s">
        <v>22</v>
      </c>
      <c r="BK93" s="217">
        <f>ROUND(I93*H93,2)</f>
        <v>0</v>
      </c>
      <c r="BL93" s="14" t="s">
        <v>180</v>
      </c>
      <c r="BM93" s="216" t="s">
        <v>516</v>
      </c>
    </row>
    <row r="94" s="2" customFormat="1" ht="33" customHeight="1">
      <c r="A94" s="35"/>
      <c r="B94" s="36"/>
      <c r="C94" s="218" t="s">
        <v>180</v>
      </c>
      <c r="D94" s="218" t="s">
        <v>202</v>
      </c>
      <c r="E94" s="219" t="s">
        <v>517</v>
      </c>
      <c r="F94" s="220" t="s">
        <v>518</v>
      </c>
      <c r="G94" s="221" t="s">
        <v>250</v>
      </c>
      <c r="H94" s="222">
        <v>4</v>
      </c>
      <c r="I94" s="223"/>
      <c r="J94" s="224">
        <f>ROUND(I94*H94,2)</f>
        <v>0</v>
      </c>
      <c r="K94" s="225"/>
      <c r="L94" s="226"/>
      <c r="M94" s="227" t="s">
        <v>20</v>
      </c>
      <c r="N94" s="228" t="s">
        <v>47</v>
      </c>
      <c r="O94" s="81"/>
      <c r="P94" s="214">
        <f>O94*H94</f>
        <v>0</v>
      </c>
      <c r="Q94" s="214">
        <v>0</v>
      </c>
      <c r="R94" s="214">
        <f>Q94*H94</f>
        <v>0</v>
      </c>
      <c r="S94" s="214">
        <v>0</v>
      </c>
      <c r="T94" s="215">
        <f>S94*H94</f>
        <v>0</v>
      </c>
      <c r="U94" s="35"/>
      <c r="V94" s="35"/>
      <c r="W94" s="35"/>
      <c r="X94" s="35"/>
      <c r="Y94" s="35"/>
      <c r="Z94" s="35"/>
      <c r="AA94" s="35"/>
      <c r="AB94" s="35"/>
      <c r="AC94" s="35"/>
      <c r="AD94" s="35"/>
      <c r="AE94" s="35"/>
      <c r="AR94" s="216" t="s">
        <v>201</v>
      </c>
      <c r="AT94" s="216" t="s">
        <v>202</v>
      </c>
      <c r="AU94" s="216" t="s">
        <v>22</v>
      </c>
      <c r="AY94" s="14" t="s">
        <v>172</v>
      </c>
      <c r="BE94" s="217">
        <f>IF(N94="základní",J94,0)</f>
        <v>0</v>
      </c>
      <c r="BF94" s="217">
        <f>IF(N94="snížená",J94,0)</f>
        <v>0</v>
      </c>
      <c r="BG94" s="217">
        <f>IF(N94="zákl. přenesená",J94,0)</f>
        <v>0</v>
      </c>
      <c r="BH94" s="217">
        <f>IF(N94="sníž. přenesená",J94,0)</f>
        <v>0</v>
      </c>
      <c r="BI94" s="217">
        <f>IF(N94="nulová",J94,0)</f>
        <v>0</v>
      </c>
      <c r="BJ94" s="14" t="s">
        <v>22</v>
      </c>
      <c r="BK94" s="217">
        <f>ROUND(I94*H94,2)</f>
        <v>0</v>
      </c>
      <c r="BL94" s="14" t="s">
        <v>180</v>
      </c>
      <c r="BM94" s="216" t="s">
        <v>519</v>
      </c>
    </row>
    <row r="95" s="2" customFormat="1" ht="33" customHeight="1">
      <c r="A95" s="35"/>
      <c r="B95" s="36"/>
      <c r="C95" s="218" t="s">
        <v>188</v>
      </c>
      <c r="D95" s="218" t="s">
        <v>202</v>
      </c>
      <c r="E95" s="219" t="s">
        <v>520</v>
      </c>
      <c r="F95" s="220" t="s">
        <v>521</v>
      </c>
      <c r="G95" s="221" t="s">
        <v>250</v>
      </c>
      <c r="H95" s="222">
        <v>8</v>
      </c>
      <c r="I95" s="223"/>
      <c r="J95" s="224">
        <f>ROUND(I95*H95,2)</f>
        <v>0</v>
      </c>
      <c r="K95" s="225"/>
      <c r="L95" s="226"/>
      <c r="M95" s="227" t="s">
        <v>20</v>
      </c>
      <c r="N95" s="228" t="s">
        <v>47</v>
      </c>
      <c r="O95" s="81"/>
      <c r="P95" s="214">
        <f>O95*H95</f>
        <v>0</v>
      </c>
      <c r="Q95" s="214">
        <v>0</v>
      </c>
      <c r="R95" s="214">
        <f>Q95*H95</f>
        <v>0</v>
      </c>
      <c r="S95" s="214">
        <v>0</v>
      </c>
      <c r="T95" s="215">
        <f>S95*H95</f>
        <v>0</v>
      </c>
      <c r="U95" s="35"/>
      <c r="V95" s="35"/>
      <c r="W95" s="35"/>
      <c r="X95" s="35"/>
      <c r="Y95" s="35"/>
      <c r="Z95" s="35"/>
      <c r="AA95" s="35"/>
      <c r="AB95" s="35"/>
      <c r="AC95" s="35"/>
      <c r="AD95" s="35"/>
      <c r="AE95" s="35"/>
      <c r="AR95" s="216" t="s">
        <v>201</v>
      </c>
      <c r="AT95" s="216" t="s">
        <v>202</v>
      </c>
      <c r="AU95" s="216" t="s">
        <v>22</v>
      </c>
      <c r="AY95" s="14" t="s">
        <v>172</v>
      </c>
      <c r="BE95" s="217">
        <f>IF(N95="základní",J95,0)</f>
        <v>0</v>
      </c>
      <c r="BF95" s="217">
        <f>IF(N95="snížená",J95,0)</f>
        <v>0</v>
      </c>
      <c r="BG95" s="217">
        <f>IF(N95="zákl. přenesená",J95,0)</f>
        <v>0</v>
      </c>
      <c r="BH95" s="217">
        <f>IF(N95="sníž. přenesená",J95,0)</f>
        <v>0</v>
      </c>
      <c r="BI95" s="217">
        <f>IF(N95="nulová",J95,0)</f>
        <v>0</v>
      </c>
      <c r="BJ95" s="14" t="s">
        <v>22</v>
      </c>
      <c r="BK95" s="217">
        <f>ROUND(I95*H95,2)</f>
        <v>0</v>
      </c>
      <c r="BL95" s="14" t="s">
        <v>180</v>
      </c>
      <c r="BM95" s="216" t="s">
        <v>522</v>
      </c>
    </row>
    <row r="96" s="2" customFormat="1" ht="33" customHeight="1">
      <c r="A96" s="35"/>
      <c r="B96" s="36"/>
      <c r="C96" s="218" t="s">
        <v>192</v>
      </c>
      <c r="D96" s="218" t="s">
        <v>202</v>
      </c>
      <c r="E96" s="219" t="s">
        <v>523</v>
      </c>
      <c r="F96" s="220" t="s">
        <v>524</v>
      </c>
      <c r="G96" s="221" t="s">
        <v>250</v>
      </c>
      <c r="H96" s="222">
        <v>6</v>
      </c>
      <c r="I96" s="223"/>
      <c r="J96" s="224">
        <f>ROUND(I96*H96,2)</f>
        <v>0</v>
      </c>
      <c r="K96" s="225"/>
      <c r="L96" s="226"/>
      <c r="M96" s="227" t="s">
        <v>20</v>
      </c>
      <c r="N96" s="228" t="s">
        <v>47</v>
      </c>
      <c r="O96" s="81"/>
      <c r="P96" s="214">
        <f>O96*H96</f>
        <v>0</v>
      </c>
      <c r="Q96" s="214">
        <v>0</v>
      </c>
      <c r="R96" s="214">
        <f>Q96*H96</f>
        <v>0</v>
      </c>
      <c r="S96" s="214">
        <v>0</v>
      </c>
      <c r="T96" s="215">
        <f>S96*H96</f>
        <v>0</v>
      </c>
      <c r="U96" s="35"/>
      <c r="V96" s="35"/>
      <c r="W96" s="35"/>
      <c r="X96" s="35"/>
      <c r="Y96" s="35"/>
      <c r="Z96" s="35"/>
      <c r="AA96" s="35"/>
      <c r="AB96" s="35"/>
      <c r="AC96" s="35"/>
      <c r="AD96" s="35"/>
      <c r="AE96" s="35"/>
      <c r="AR96" s="216" t="s">
        <v>201</v>
      </c>
      <c r="AT96" s="216" t="s">
        <v>202</v>
      </c>
      <c r="AU96" s="216" t="s">
        <v>22</v>
      </c>
      <c r="AY96" s="14" t="s">
        <v>172</v>
      </c>
      <c r="BE96" s="217">
        <f>IF(N96="základní",J96,0)</f>
        <v>0</v>
      </c>
      <c r="BF96" s="217">
        <f>IF(N96="snížená",J96,0)</f>
        <v>0</v>
      </c>
      <c r="BG96" s="217">
        <f>IF(N96="zákl. přenesená",J96,0)</f>
        <v>0</v>
      </c>
      <c r="BH96" s="217">
        <f>IF(N96="sníž. přenesená",J96,0)</f>
        <v>0</v>
      </c>
      <c r="BI96" s="217">
        <f>IF(N96="nulová",J96,0)</f>
        <v>0</v>
      </c>
      <c r="BJ96" s="14" t="s">
        <v>22</v>
      </c>
      <c r="BK96" s="217">
        <f>ROUND(I96*H96,2)</f>
        <v>0</v>
      </c>
      <c r="BL96" s="14" t="s">
        <v>180</v>
      </c>
      <c r="BM96" s="216" t="s">
        <v>525</v>
      </c>
    </row>
    <row r="97" s="2" customFormat="1" ht="21.75" customHeight="1">
      <c r="A97" s="35"/>
      <c r="B97" s="36"/>
      <c r="C97" s="218" t="s">
        <v>196</v>
      </c>
      <c r="D97" s="218" t="s">
        <v>202</v>
      </c>
      <c r="E97" s="219" t="s">
        <v>526</v>
      </c>
      <c r="F97" s="220" t="s">
        <v>527</v>
      </c>
      <c r="G97" s="221" t="s">
        <v>250</v>
      </c>
      <c r="H97" s="222">
        <v>2</v>
      </c>
      <c r="I97" s="223"/>
      <c r="J97" s="224">
        <f>ROUND(I97*H97,2)</f>
        <v>0</v>
      </c>
      <c r="K97" s="225"/>
      <c r="L97" s="226"/>
      <c r="M97" s="227" t="s">
        <v>20</v>
      </c>
      <c r="N97" s="228" t="s">
        <v>47</v>
      </c>
      <c r="O97" s="81"/>
      <c r="P97" s="214">
        <f>O97*H97</f>
        <v>0</v>
      </c>
      <c r="Q97" s="214">
        <v>0</v>
      </c>
      <c r="R97" s="214">
        <f>Q97*H97</f>
        <v>0</v>
      </c>
      <c r="S97" s="214">
        <v>0</v>
      </c>
      <c r="T97" s="215">
        <f>S97*H97</f>
        <v>0</v>
      </c>
      <c r="U97" s="35"/>
      <c r="V97" s="35"/>
      <c r="W97" s="35"/>
      <c r="X97" s="35"/>
      <c r="Y97" s="35"/>
      <c r="Z97" s="35"/>
      <c r="AA97" s="35"/>
      <c r="AB97" s="35"/>
      <c r="AC97" s="35"/>
      <c r="AD97" s="35"/>
      <c r="AE97" s="35"/>
      <c r="AR97" s="216" t="s">
        <v>205</v>
      </c>
      <c r="AT97" s="216" t="s">
        <v>202</v>
      </c>
      <c r="AU97" s="216" t="s">
        <v>22</v>
      </c>
      <c r="AY97" s="14" t="s">
        <v>172</v>
      </c>
      <c r="BE97" s="217">
        <f>IF(N97="základní",J97,0)</f>
        <v>0</v>
      </c>
      <c r="BF97" s="217">
        <f>IF(N97="snížená",J97,0)</f>
        <v>0</v>
      </c>
      <c r="BG97" s="217">
        <f>IF(N97="zákl. přenesená",J97,0)</f>
        <v>0</v>
      </c>
      <c r="BH97" s="217">
        <f>IF(N97="sníž. přenesená",J97,0)</f>
        <v>0</v>
      </c>
      <c r="BI97" s="217">
        <f>IF(N97="nulová",J97,0)</f>
        <v>0</v>
      </c>
      <c r="BJ97" s="14" t="s">
        <v>22</v>
      </c>
      <c r="BK97" s="217">
        <f>ROUND(I97*H97,2)</f>
        <v>0</v>
      </c>
      <c r="BL97" s="14" t="s">
        <v>206</v>
      </c>
      <c r="BM97" s="216" t="s">
        <v>528</v>
      </c>
    </row>
    <row r="98" s="2" customFormat="1" ht="21.75" customHeight="1">
      <c r="A98" s="35"/>
      <c r="B98" s="36"/>
      <c r="C98" s="218" t="s">
        <v>201</v>
      </c>
      <c r="D98" s="218" t="s">
        <v>202</v>
      </c>
      <c r="E98" s="219" t="s">
        <v>529</v>
      </c>
      <c r="F98" s="220" t="s">
        <v>530</v>
      </c>
      <c r="G98" s="221" t="s">
        <v>250</v>
      </c>
      <c r="H98" s="222">
        <v>2</v>
      </c>
      <c r="I98" s="223"/>
      <c r="J98" s="224">
        <f>ROUND(I98*H98,2)</f>
        <v>0</v>
      </c>
      <c r="K98" s="225"/>
      <c r="L98" s="226"/>
      <c r="M98" s="227" t="s">
        <v>20</v>
      </c>
      <c r="N98" s="228" t="s">
        <v>47</v>
      </c>
      <c r="O98" s="81"/>
      <c r="P98" s="214">
        <f>O98*H98</f>
        <v>0</v>
      </c>
      <c r="Q98" s="214">
        <v>0</v>
      </c>
      <c r="R98" s="214">
        <f>Q98*H98</f>
        <v>0</v>
      </c>
      <c r="S98" s="214">
        <v>0</v>
      </c>
      <c r="T98" s="215">
        <f>S98*H98</f>
        <v>0</v>
      </c>
      <c r="U98" s="35"/>
      <c r="V98" s="35"/>
      <c r="W98" s="35"/>
      <c r="X98" s="35"/>
      <c r="Y98" s="35"/>
      <c r="Z98" s="35"/>
      <c r="AA98" s="35"/>
      <c r="AB98" s="35"/>
      <c r="AC98" s="35"/>
      <c r="AD98" s="35"/>
      <c r="AE98" s="35"/>
      <c r="AR98" s="216" t="s">
        <v>205</v>
      </c>
      <c r="AT98" s="216" t="s">
        <v>202</v>
      </c>
      <c r="AU98" s="216" t="s">
        <v>22</v>
      </c>
      <c r="AY98" s="14" t="s">
        <v>172</v>
      </c>
      <c r="BE98" s="217">
        <f>IF(N98="základní",J98,0)</f>
        <v>0</v>
      </c>
      <c r="BF98" s="217">
        <f>IF(N98="snížená",J98,0)</f>
        <v>0</v>
      </c>
      <c r="BG98" s="217">
        <f>IF(N98="zákl. přenesená",J98,0)</f>
        <v>0</v>
      </c>
      <c r="BH98" s="217">
        <f>IF(N98="sníž. přenesená",J98,0)</f>
        <v>0</v>
      </c>
      <c r="BI98" s="217">
        <f>IF(N98="nulová",J98,0)</f>
        <v>0</v>
      </c>
      <c r="BJ98" s="14" t="s">
        <v>22</v>
      </c>
      <c r="BK98" s="217">
        <f>ROUND(I98*H98,2)</f>
        <v>0</v>
      </c>
      <c r="BL98" s="14" t="s">
        <v>206</v>
      </c>
      <c r="BM98" s="216" t="s">
        <v>531</v>
      </c>
    </row>
    <row r="99" s="2" customFormat="1" ht="21.75" customHeight="1">
      <c r="A99" s="35"/>
      <c r="B99" s="36"/>
      <c r="C99" s="218" t="s">
        <v>208</v>
      </c>
      <c r="D99" s="218" t="s">
        <v>202</v>
      </c>
      <c r="E99" s="219" t="s">
        <v>532</v>
      </c>
      <c r="F99" s="220" t="s">
        <v>533</v>
      </c>
      <c r="G99" s="221" t="s">
        <v>250</v>
      </c>
      <c r="H99" s="222">
        <v>2</v>
      </c>
      <c r="I99" s="223"/>
      <c r="J99" s="224">
        <f>ROUND(I99*H99,2)</f>
        <v>0</v>
      </c>
      <c r="K99" s="225"/>
      <c r="L99" s="226"/>
      <c r="M99" s="227" t="s">
        <v>20</v>
      </c>
      <c r="N99" s="228" t="s">
        <v>47</v>
      </c>
      <c r="O99" s="81"/>
      <c r="P99" s="214">
        <f>O99*H99</f>
        <v>0</v>
      </c>
      <c r="Q99" s="214">
        <v>0</v>
      </c>
      <c r="R99" s="214">
        <f>Q99*H99</f>
        <v>0</v>
      </c>
      <c r="S99" s="214">
        <v>0</v>
      </c>
      <c r="T99" s="215">
        <f>S99*H99</f>
        <v>0</v>
      </c>
      <c r="U99" s="35"/>
      <c r="V99" s="35"/>
      <c r="W99" s="35"/>
      <c r="X99" s="35"/>
      <c r="Y99" s="35"/>
      <c r="Z99" s="35"/>
      <c r="AA99" s="35"/>
      <c r="AB99" s="35"/>
      <c r="AC99" s="35"/>
      <c r="AD99" s="35"/>
      <c r="AE99" s="35"/>
      <c r="AR99" s="216" t="s">
        <v>201</v>
      </c>
      <c r="AT99" s="216" t="s">
        <v>202</v>
      </c>
      <c r="AU99" s="216" t="s">
        <v>22</v>
      </c>
      <c r="AY99" s="14" t="s">
        <v>172</v>
      </c>
      <c r="BE99" s="217">
        <f>IF(N99="základní",J99,0)</f>
        <v>0</v>
      </c>
      <c r="BF99" s="217">
        <f>IF(N99="snížená",J99,0)</f>
        <v>0</v>
      </c>
      <c r="BG99" s="217">
        <f>IF(N99="zákl. přenesená",J99,0)</f>
        <v>0</v>
      </c>
      <c r="BH99" s="217">
        <f>IF(N99="sníž. přenesená",J99,0)</f>
        <v>0</v>
      </c>
      <c r="BI99" s="217">
        <f>IF(N99="nulová",J99,0)</f>
        <v>0</v>
      </c>
      <c r="BJ99" s="14" t="s">
        <v>22</v>
      </c>
      <c r="BK99" s="217">
        <f>ROUND(I99*H99,2)</f>
        <v>0</v>
      </c>
      <c r="BL99" s="14" t="s">
        <v>180</v>
      </c>
      <c r="BM99" s="216" t="s">
        <v>534</v>
      </c>
    </row>
    <row r="100" s="2" customFormat="1" ht="21.75" customHeight="1">
      <c r="A100" s="35"/>
      <c r="B100" s="36"/>
      <c r="C100" s="218" t="s">
        <v>27</v>
      </c>
      <c r="D100" s="218" t="s">
        <v>202</v>
      </c>
      <c r="E100" s="219" t="s">
        <v>272</v>
      </c>
      <c r="F100" s="220" t="s">
        <v>273</v>
      </c>
      <c r="G100" s="221" t="s">
        <v>250</v>
      </c>
      <c r="H100" s="222">
        <v>2</v>
      </c>
      <c r="I100" s="223"/>
      <c r="J100" s="224">
        <f>ROUND(I100*H100,2)</f>
        <v>0</v>
      </c>
      <c r="K100" s="225"/>
      <c r="L100" s="226"/>
      <c r="M100" s="227" t="s">
        <v>20</v>
      </c>
      <c r="N100" s="228" t="s">
        <v>47</v>
      </c>
      <c r="O100" s="81"/>
      <c r="P100" s="214">
        <f>O100*H100</f>
        <v>0</v>
      </c>
      <c r="Q100" s="214">
        <v>0</v>
      </c>
      <c r="R100" s="214">
        <f>Q100*H100</f>
        <v>0</v>
      </c>
      <c r="S100" s="214">
        <v>0</v>
      </c>
      <c r="T100" s="215">
        <f>S100*H100</f>
        <v>0</v>
      </c>
      <c r="U100" s="35"/>
      <c r="V100" s="35"/>
      <c r="W100" s="35"/>
      <c r="X100" s="35"/>
      <c r="Y100" s="35"/>
      <c r="Z100" s="35"/>
      <c r="AA100" s="35"/>
      <c r="AB100" s="35"/>
      <c r="AC100" s="35"/>
      <c r="AD100" s="35"/>
      <c r="AE100" s="35"/>
      <c r="AR100" s="216" t="s">
        <v>201</v>
      </c>
      <c r="AT100" s="216" t="s">
        <v>202</v>
      </c>
      <c r="AU100" s="216" t="s">
        <v>22</v>
      </c>
      <c r="AY100" s="14" t="s">
        <v>172</v>
      </c>
      <c r="BE100" s="217">
        <f>IF(N100="základní",J100,0)</f>
        <v>0</v>
      </c>
      <c r="BF100" s="217">
        <f>IF(N100="snížená",J100,0)</f>
        <v>0</v>
      </c>
      <c r="BG100" s="217">
        <f>IF(N100="zákl. přenesená",J100,0)</f>
        <v>0</v>
      </c>
      <c r="BH100" s="217">
        <f>IF(N100="sníž. přenesená",J100,0)</f>
        <v>0</v>
      </c>
      <c r="BI100" s="217">
        <f>IF(N100="nulová",J100,0)</f>
        <v>0</v>
      </c>
      <c r="BJ100" s="14" t="s">
        <v>22</v>
      </c>
      <c r="BK100" s="217">
        <f>ROUND(I100*H100,2)</f>
        <v>0</v>
      </c>
      <c r="BL100" s="14" t="s">
        <v>180</v>
      </c>
      <c r="BM100" s="216" t="s">
        <v>535</v>
      </c>
    </row>
    <row r="101" s="2" customFormat="1" ht="21.75" customHeight="1">
      <c r="A101" s="35"/>
      <c r="B101" s="36"/>
      <c r="C101" s="218" t="s">
        <v>215</v>
      </c>
      <c r="D101" s="218" t="s">
        <v>202</v>
      </c>
      <c r="E101" s="219" t="s">
        <v>536</v>
      </c>
      <c r="F101" s="220" t="s">
        <v>537</v>
      </c>
      <c r="G101" s="221" t="s">
        <v>250</v>
      </c>
      <c r="H101" s="222">
        <v>8</v>
      </c>
      <c r="I101" s="223"/>
      <c r="J101" s="224">
        <f>ROUND(I101*H101,2)</f>
        <v>0</v>
      </c>
      <c r="K101" s="225"/>
      <c r="L101" s="226"/>
      <c r="M101" s="227" t="s">
        <v>20</v>
      </c>
      <c r="N101" s="228" t="s">
        <v>47</v>
      </c>
      <c r="O101" s="81"/>
      <c r="P101" s="214">
        <f>O101*H101</f>
        <v>0</v>
      </c>
      <c r="Q101" s="214">
        <v>0</v>
      </c>
      <c r="R101" s="214">
        <f>Q101*H101</f>
        <v>0</v>
      </c>
      <c r="S101" s="214">
        <v>0</v>
      </c>
      <c r="T101" s="215">
        <f>S101*H101</f>
        <v>0</v>
      </c>
      <c r="U101" s="35"/>
      <c r="V101" s="35"/>
      <c r="W101" s="35"/>
      <c r="X101" s="35"/>
      <c r="Y101" s="35"/>
      <c r="Z101" s="35"/>
      <c r="AA101" s="35"/>
      <c r="AB101" s="35"/>
      <c r="AC101" s="35"/>
      <c r="AD101" s="35"/>
      <c r="AE101" s="35"/>
      <c r="AR101" s="216" t="s">
        <v>201</v>
      </c>
      <c r="AT101" s="216" t="s">
        <v>202</v>
      </c>
      <c r="AU101" s="216" t="s">
        <v>22</v>
      </c>
      <c r="AY101" s="14" t="s">
        <v>172</v>
      </c>
      <c r="BE101" s="217">
        <f>IF(N101="základní",J101,0)</f>
        <v>0</v>
      </c>
      <c r="BF101" s="217">
        <f>IF(N101="snížená",J101,0)</f>
        <v>0</v>
      </c>
      <c r="BG101" s="217">
        <f>IF(N101="zákl. přenesená",J101,0)</f>
        <v>0</v>
      </c>
      <c r="BH101" s="217">
        <f>IF(N101="sníž. přenesená",J101,0)</f>
        <v>0</v>
      </c>
      <c r="BI101" s="217">
        <f>IF(N101="nulová",J101,0)</f>
        <v>0</v>
      </c>
      <c r="BJ101" s="14" t="s">
        <v>22</v>
      </c>
      <c r="BK101" s="217">
        <f>ROUND(I101*H101,2)</f>
        <v>0</v>
      </c>
      <c r="BL101" s="14" t="s">
        <v>180</v>
      </c>
      <c r="BM101" s="216" t="s">
        <v>538</v>
      </c>
    </row>
    <row r="102" s="2" customFormat="1" ht="21.75" customHeight="1">
      <c r="A102" s="35"/>
      <c r="B102" s="36"/>
      <c r="C102" s="218" t="s">
        <v>219</v>
      </c>
      <c r="D102" s="218" t="s">
        <v>202</v>
      </c>
      <c r="E102" s="219" t="s">
        <v>539</v>
      </c>
      <c r="F102" s="220" t="s">
        <v>540</v>
      </c>
      <c r="G102" s="221" t="s">
        <v>250</v>
      </c>
      <c r="H102" s="222">
        <v>2</v>
      </c>
      <c r="I102" s="223"/>
      <c r="J102" s="224">
        <f>ROUND(I102*H102,2)</f>
        <v>0</v>
      </c>
      <c r="K102" s="225"/>
      <c r="L102" s="226"/>
      <c r="M102" s="227" t="s">
        <v>20</v>
      </c>
      <c r="N102" s="228" t="s">
        <v>47</v>
      </c>
      <c r="O102" s="81"/>
      <c r="P102" s="214">
        <f>O102*H102</f>
        <v>0</v>
      </c>
      <c r="Q102" s="214">
        <v>0</v>
      </c>
      <c r="R102" s="214">
        <f>Q102*H102</f>
        <v>0</v>
      </c>
      <c r="S102" s="214">
        <v>0</v>
      </c>
      <c r="T102" s="215">
        <f>S102*H102</f>
        <v>0</v>
      </c>
      <c r="U102" s="35"/>
      <c r="V102" s="35"/>
      <c r="W102" s="35"/>
      <c r="X102" s="35"/>
      <c r="Y102" s="35"/>
      <c r="Z102" s="35"/>
      <c r="AA102" s="35"/>
      <c r="AB102" s="35"/>
      <c r="AC102" s="35"/>
      <c r="AD102" s="35"/>
      <c r="AE102" s="35"/>
      <c r="AR102" s="216" t="s">
        <v>201</v>
      </c>
      <c r="AT102" s="216" t="s">
        <v>202</v>
      </c>
      <c r="AU102" s="216" t="s">
        <v>22</v>
      </c>
      <c r="AY102" s="14" t="s">
        <v>172</v>
      </c>
      <c r="BE102" s="217">
        <f>IF(N102="základní",J102,0)</f>
        <v>0</v>
      </c>
      <c r="BF102" s="217">
        <f>IF(N102="snížená",J102,0)</f>
        <v>0</v>
      </c>
      <c r="BG102" s="217">
        <f>IF(N102="zákl. přenesená",J102,0)</f>
        <v>0</v>
      </c>
      <c r="BH102" s="217">
        <f>IF(N102="sníž. přenesená",J102,0)</f>
        <v>0</v>
      </c>
      <c r="BI102" s="217">
        <f>IF(N102="nulová",J102,0)</f>
        <v>0</v>
      </c>
      <c r="BJ102" s="14" t="s">
        <v>22</v>
      </c>
      <c r="BK102" s="217">
        <f>ROUND(I102*H102,2)</f>
        <v>0</v>
      </c>
      <c r="BL102" s="14" t="s">
        <v>180</v>
      </c>
      <c r="BM102" s="216" t="s">
        <v>541</v>
      </c>
    </row>
    <row r="103" s="2" customFormat="1" ht="21.75" customHeight="1">
      <c r="A103" s="35"/>
      <c r="B103" s="36"/>
      <c r="C103" s="218" t="s">
        <v>223</v>
      </c>
      <c r="D103" s="218" t="s">
        <v>202</v>
      </c>
      <c r="E103" s="219" t="s">
        <v>542</v>
      </c>
      <c r="F103" s="220" t="s">
        <v>543</v>
      </c>
      <c r="G103" s="221" t="s">
        <v>250</v>
      </c>
      <c r="H103" s="222">
        <v>20</v>
      </c>
      <c r="I103" s="223"/>
      <c r="J103" s="224">
        <f>ROUND(I103*H103,2)</f>
        <v>0</v>
      </c>
      <c r="K103" s="225"/>
      <c r="L103" s="226"/>
      <c r="M103" s="227" t="s">
        <v>20</v>
      </c>
      <c r="N103" s="228" t="s">
        <v>47</v>
      </c>
      <c r="O103" s="81"/>
      <c r="P103" s="214">
        <f>O103*H103</f>
        <v>0</v>
      </c>
      <c r="Q103" s="214">
        <v>0</v>
      </c>
      <c r="R103" s="214">
        <f>Q103*H103</f>
        <v>0</v>
      </c>
      <c r="S103" s="214">
        <v>0</v>
      </c>
      <c r="T103" s="215">
        <f>S103*H103</f>
        <v>0</v>
      </c>
      <c r="U103" s="35"/>
      <c r="V103" s="35"/>
      <c r="W103" s="35"/>
      <c r="X103" s="35"/>
      <c r="Y103" s="35"/>
      <c r="Z103" s="35"/>
      <c r="AA103" s="35"/>
      <c r="AB103" s="35"/>
      <c r="AC103" s="35"/>
      <c r="AD103" s="35"/>
      <c r="AE103" s="35"/>
      <c r="AR103" s="216" t="s">
        <v>201</v>
      </c>
      <c r="AT103" s="216" t="s">
        <v>202</v>
      </c>
      <c r="AU103" s="216" t="s">
        <v>22</v>
      </c>
      <c r="AY103" s="14" t="s">
        <v>172</v>
      </c>
      <c r="BE103" s="217">
        <f>IF(N103="základní",J103,0)</f>
        <v>0</v>
      </c>
      <c r="BF103" s="217">
        <f>IF(N103="snížená",J103,0)</f>
        <v>0</v>
      </c>
      <c r="BG103" s="217">
        <f>IF(N103="zákl. přenesená",J103,0)</f>
        <v>0</v>
      </c>
      <c r="BH103" s="217">
        <f>IF(N103="sníž. přenesená",J103,0)</f>
        <v>0</v>
      </c>
      <c r="BI103" s="217">
        <f>IF(N103="nulová",J103,0)</f>
        <v>0</v>
      </c>
      <c r="BJ103" s="14" t="s">
        <v>22</v>
      </c>
      <c r="BK103" s="217">
        <f>ROUND(I103*H103,2)</f>
        <v>0</v>
      </c>
      <c r="BL103" s="14" t="s">
        <v>180</v>
      </c>
      <c r="BM103" s="216" t="s">
        <v>544</v>
      </c>
    </row>
    <row r="104" s="2" customFormat="1" ht="21.75" customHeight="1">
      <c r="A104" s="35"/>
      <c r="B104" s="36"/>
      <c r="C104" s="218" t="s">
        <v>228</v>
      </c>
      <c r="D104" s="218" t="s">
        <v>202</v>
      </c>
      <c r="E104" s="219" t="s">
        <v>545</v>
      </c>
      <c r="F104" s="220" t="s">
        <v>546</v>
      </c>
      <c r="G104" s="221" t="s">
        <v>250</v>
      </c>
      <c r="H104" s="222">
        <v>10</v>
      </c>
      <c r="I104" s="223"/>
      <c r="J104" s="224">
        <f>ROUND(I104*H104,2)</f>
        <v>0</v>
      </c>
      <c r="K104" s="225"/>
      <c r="L104" s="226"/>
      <c r="M104" s="227" t="s">
        <v>20</v>
      </c>
      <c r="N104" s="228" t="s">
        <v>47</v>
      </c>
      <c r="O104" s="81"/>
      <c r="P104" s="214">
        <f>O104*H104</f>
        <v>0</v>
      </c>
      <c r="Q104" s="214">
        <v>0</v>
      </c>
      <c r="R104" s="214">
        <f>Q104*H104</f>
        <v>0</v>
      </c>
      <c r="S104" s="214">
        <v>0</v>
      </c>
      <c r="T104" s="215">
        <f>S104*H104</f>
        <v>0</v>
      </c>
      <c r="U104" s="35"/>
      <c r="V104" s="35"/>
      <c r="W104" s="35"/>
      <c r="X104" s="35"/>
      <c r="Y104" s="35"/>
      <c r="Z104" s="35"/>
      <c r="AA104" s="35"/>
      <c r="AB104" s="35"/>
      <c r="AC104" s="35"/>
      <c r="AD104" s="35"/>
      <c r="AE104" s="35"/>
      <c r="AR104" s="216" t="s">
        <v>201</v>
      </c>
      <c r="AT104" s="216" t="s">
        <v>202</v>
      </c>
      <c r="AU104" s="216" t="s">
        <v>22</v>
      </c>
      <c r="AY104" s="14" t="s">
        <v>172</v>
      </c>
      <c r="BE104" s="217">
        <f>IF(N104="základní",J104,0)</f>
        <v>0</v>
      </c>
      <c r="BF104" s="217">
        <f>IF(N104="snížená",J104,0)</f>
        <v>0</v>
      </c>
      <c r="BG104" s="217">
        <f>IF(N104="zákl. přenesená",J104,0)</f>
        <v>0</v>
      </c>
      <c r="BH104" s="217">
        <f>IF(N104="sníž. přenesená",J104,0)</f>
        <v>0</v>
      </c>
      <c r="BI104" s="217">
        <f>IF(N104="nulová",J104,0)</f>
        <v>0</v>
      </c>
      <c r="BJ104" s="14" t="s">
        <v>22</v>
      </c>
      <c r="BK104" s="217">
        <f>ROUND(I104*H104,2)</f>
        <v>0</v>
      </c>
      <c r="BL104" s="14" t="s">
        <v>180</v>
      </c>
      <c r="BM104" s="216" t="s">
        <v>547</v>
      </c>
    </row>
    <row r="105" s="2" customFormat="1" ht="44.25" customHeight="1">
      <c r="A105" s="35"/>
      <c r="B105" s="36"/>
      <c r="C105" s="218" t="s">
        <v>8</v>
      </c>
      <c r="D105" s="218" t="s">
        <v>202</v>
      </c>
      <c r="E105" s="219" t="s">
        <v>548</v>
      </c>
      <c r="F105" s="220" t="s">
        <v>549</v>
      </c>
      <c r="G105" s="221" t="s">
        <v>250</v>
      </c>
      <c r="H105" s="222">
        <v>1</v>
      </c>
      <c r="I105" s="223"/>
      <c r="J105" s="224">
        <f>ROUND(I105*H105,2)</f>
        <v>0</v>
      </c>
      <c r="K105" s="225"/>
      <c r="L105" s="226"/>
      <c r="M105" s="227" t="s">
        <v>20</v>
      </c>
      <c r="N105" s="228" t="s">
        <v>47</v>
      </c>
      <c r="O105" s="81"/>
      <c r="P105" s="214">
        <f>O105*H105</f>
        <v>0</v>
      </c>
      <c r="Q105" s="214">
        <v>0</v>
      </c>
      <c r="R105" s="214">
        <f>Q105*H105</f>
        <v>0</v>
      </c>
      <c r="S105" s="214">
        <v>0</v>
      </c>
      <c r="T105" s="215">
        <f>S105*H105</f>
        <v>0</v>
      </c>
      <c r="U105" s="35"/>
      <c r="V105" s="35"/>
      <c r="W105" s="35"/>
      <c r="X105" s="35"/>
      <c r="Y105" s="35"/>
      <c r="Z105" s="35"/>
      <c r="AA105" s="35"/>
      <c r="AB105" s="35"/>
      <c r="AC105" s="35"/>
      <c r="AD105" s="35"/>
      <c r="AE105" s="35"/>
      <c r="AR105" s="216" t="s">
        <v>201</v>
      </c>
      <c r="AT105" s="216" t="s">
        <v>202</v>
      </c>
      <c r="AU105" s="216" t="s">
        <v>22</v>
      </c>
      <c r="AY105" s="14" t="s">
        <v>172</v>
      </c>
      <c r="BE105" s="217">
        <f>IF(N105="základní",J105,0)</f>
        <v>0</v>
      </c>
      <c r="BF105" s="217">
        <f>IF(N105="snížená",J105,0)</f>
        <v>0</v>
      </c>
      <c r="BG105" s="217">
        <f>IF(N105="zákl. přenesená",J105,0)</f>
        <v>0</v>
      </c>
      <c r="BH105" s="217">
        <f>IF(N105="sníž. přenesená",J105,0)</f>
        <v>0</v>
      </c>
      <c r="BI105" s="217">
        <f>IF(N105="nulová",J105,0)</f>
        <v>0</v>
      </c>
      <c r="BJ105" s="14" t="s">
        <v>22</v>
      </c>
      <c r="BK105" s="217">
        <f>ROUND(I105*H105,2)</f>
        <v>0</v>
      </c>
      <c r="BL105" s="14" t="s">
        <v>180</v>
      </c>
      <c r="BM105" s="216" t="s">
        <v>550</v>
      </c>
    </row>
    <row r="106" s="2" customFormat="1" ht="33" customHeight="1">
      <c r="A106" s="35"/>
      <c r="B106" s="36"/>
      <c r="C106" s="218" t="s">
        <v>235</v>
      </c>
      <c r="D106" s="218" t="s">
        <v>202</v>
      </c>
      <c r="E106" s="219" t="s">
        <v>551</v>
      </c>
      <c r="F106" s="220" t="s">
        <v>552</v>
      </c>
      <c r="G106" s="221" t="s">
        <v>250</v>
      </c>
      <c r="H106" s="222">
        <v>2</v>
      </c>
      <c r="I106" s="223"/>
      <c r="J106" s="224">
        <f>ROUND(I106*H106,2)</f>
        <v>0</v>
      </c>
      <c r="K106" s="225"/>
      <c r="L106" s="226"/>
      <c r="M106" s="227" t="s">
        <v>20</v>
      </c>
      <c r="N106" s="228" t="s">
        <v>47</v>
      </c>
      <c r="O106" s="81"/>
      <c r="P106" s="214">
        <f>O106*H106</f>
        <v>0</v>
      </c>
      <c r="Q106" s="214">
        <v>0</v>
      </c>
      <c r="R106" s="214">
        <f>Q106*H106</f>
        <v>0</v>
      </c>
      <c r="S106" s="214">
        <v>0</v>
      </c>
      <c r="T106" s="215">
        <f>S106*H106</f>
        <v>0</v>
      </c>
      <c r="U106" s="35"/>
      <c r="V106" s="35"/>
      <c r="W106" s="35"/>
      <c r="X106" s="35"/>
      <c r="Y106" s="35"/>
      <c r="Z106" s="35"/>
      <c r="AA106" s="35"/>
      <c r="AB106" s="35"/>
      <c r="AC106" s="35"/>
      <c r="AD106" s="35"/>
      <c r="AE106" s="35"/>
      <c r="AR106" s="216" t="s">
        <v>201</v>
      </c>
      <c r="AT106" s="216" t="s">
        <v>202</v>
      </c>
      <c r="AU106" s="216" t="s">
        <v>22</v>
      </c>
      <c r="AY106" s="14" t="s">
        <v>172</v>
      </c>
      <c r="BE106" s="217">
        <f>IF(N106="základní",J106,0)</f>
        <v>0</v>
      </c>
      <c r="BF106" s="217">
        <f>IF(N106="snížená",J106,0)</f>
        <v>0</v>
      </c>
      <c r="BG106" s="217">
        <f>IF(N106="zákl. přenesená",J106,0)</f>
        <v>0</v>
      </c>
      <c r="BH106" s="217">
        <f>IF(N106="sníž. přenesená",J106,0)</f>
        <v>0</v>
      </c>
      <c r="BI106" s="217">
        <f>IF(N106="nulová",J106,0)</f>
        <v>0</v>
      </c>
      <c r="BJ106" s="14" t="s">
        <v>22</v>
      </c>
      <c r="BK106" s="217">
        <f>ROUND(I106*H106,2)</f>
        <v>0</v>
      </c>
      <c r="BL106" s="14" t="s">
        <v>180</v>
      </c>
      <c r="BM106" s="216" t="s">
        <v>553</v>
      </c>
    </row>
    <row r="107" s="2" customFormat="1" ht="16.5" customHeight="1">
      <c r="A107" s="35"/>
      <c r="B107" s="36"/>
      <c r="C107" s="218" t="s">
        <v>239</v>
      </c>
      <c r="D107" s="218" t="s">
        <v>202</v>
      </c>
      <c r="E107" s="219" t="s">
        <v>554</v>
      </c>
      <c r="F107" s="220" t="s">
        <v>555</v>
      </c>
      <c r="G107" s="221" t="s">
        <v>250</v>
      </c>
      <c r="H107" s="222">
        <v>8</v>
      </c>
      <c r="I107" s="223"/>
      <c r="J107" s="224">
        <f>ROUND(I107*H107,2)</f>
        <v>0</v>
      </c>
      <c r="K107" s="225"/>
      <c r="L107" s="226"/>
      <c r="M107" s="227" t="s">
        <v>20</v>
      </c>
      <c r="N107" s="228" t="s">
        <v>47</v>
      </c>
      <c r="O107" s="81"/>
      <c r="P107" s="214">
        <f>O107*H107</f>
        <v>0</v>
      </c>
      <c r="Q107" s="214">
        <v>0</v>
      </c>
      <c r="R107" s="214">
        <f>Q107*H107</f>
        <v>0</v>
      </c>
      <c r="S107" s="214">
        <v>0</v>
      </c>
      <c r="T107" s="215">
        <f>S107*H107</f>
        <v>0</v>
      </c>
      <c r="U107" s="35"/>
      <c r="V107" s="35"/>
      <c r="W107" s="35"/>
      <c r="X107" s="35"/>
      <c r="Y107" s="35"/>
      <c r="Z107" s="35"/>
      <c r="AA107" s="35"/>
      <c r="AB107" s="35"/>
      <c r="AC107" s="35"/>
      <c r="AD107" s="35"/>
      <c r="AE107" s="35"/>
      <c r="AR107" s="216" t="s">
        <v>201</v>
      </c>
      <c r="AT107" s="216" t="s">
        <v>202</v>
      </c>
      <c r="AU107" s="216" t="s">
        <v>22</v>
      </c>
      <c r="AY107" s="14" t="s">
        <v>172</v>
      </c>
      <c r="BE107" s="217">
        <f>IF(N107="základní",J107,0)</f>
        <v>0</v>
      </c>
      <c r="BF107" s="217">
        <f>IF(N107="snížená",J107,0)</f>
        <v>0</v>
      </c>
      <c r="BG107" s="217">
        <f>IF(N107="zákl. přenesená",J107,0)</f>
        <v>0</v>
      </c>
      <c r="BH107" s="217">
        <f>IF(N107="sníž. přenesená",J107,0)</f>
        <v>0</v>
      </c>
      <c r="BI107" s="217">
        <f>IF(N107="nulová",J107,0)</f>
        <v>0</v>
      </c>
      <c r="BJ107" s="14" t="s">
        <v>22</v>
      </c>
      <c r="BK107" s="217">
        <f>ROUND(I107*H107,2)</f>
        <v>0</v>
      </c>
      <c r="BL107" s="14" t="s">
        <v>180</v>
      </c>
      <c r="BM107" s="216" t="s">
        <v>556</v>
      </c>
    </row>
    <row r="108" s="2" customFormat="1" ht="16.5" customHeight="1">
      <c r="A108" s="35"/>
      <c r="B108" s="36"/>
      <c r="C108" s="218" t="s">
        <v>243</v>
      </c>
      <c r="D108" s="218" t="s">
        <v>202</v>
      </c>
      <c r="E108" s="219" t="s">
        <v>557</v>
      </c>
      <c r="F108" s="220" t="s">
        <v>558</v>
      </c>
      <c r="G108" s="221" t="s">
        <v>250</v>
      </c>
      <c r="H108" s="222">
        <v>8</v>
      </c>
      <c r="I108" s="223"/>
      <c r="J108" s="224">
        <f>ROUND(I108*H108,2)</f>
        <v>0</v>
      </c>
      <c r="K108" s="225"/>
      <c r="L108" s="226"/>
      <c r="M108" s="227" t="s">
        <v>20</v>
      </c>
      <c r="N108" s="228" t="s">
        <v>47</v>
      </c>
      <c r="O108" s="81"/>
      <c r="P108" s="214">
        <f>O108*H108</f>
        <v>0</v>
      </c>
      <c r="Q108" s="214">
        <v>0</v>
      </c>
      <c r="R108" s="214">
        <f>Q108*H108</f>
        <v>0</v>
      </c>
      <c r="S108" s="214">
        <v>0</v>
      </c>
      <c r="T108" s="215">
        <f>S108*H108</f>
        <v>0</v>
      </c>
      <c r="U108" s="35"/>
      <c r="V108" s="35"/>
      <c r="W108" s="35"/>
      <c r="X108" s="35"/>
      <c r="Y108" s="35"/>
      <c r="Z108" s="35"/>
      <c r="AA108" s="35"/>
      <c r="AB108" s="35"/>
      <c r="AC108" s="35"/>
      <c r="AD108" s="35"/>
      <c r="AE108" s="35"/>
      <c r="AR108" s="216" t="s">
        <v>201</v>
      </c>
      <c r="AT108" s="216" t="s">
        <v>202</v>
      </c>
      <c r="AU108" s="216" t="s">
        <v>22</v>
      </c>
      <c r="AY108" s="14" t="s">
        <v>172</v>
      </c>
      <c r="BE108" s="217">
        <f>IF(N108="základní",J108,0)</f>
        <v>0</v>
      </c>
      <c r="BF108" s="217">
        <f>IF(N108="snížená",J108,0)</f>
        <v>0</v>
      </c>
      <c r="BG108" s="217">
        <f>IF(N108="zákl. přenesená",J108,0)</f>
        <v>0</v>
      </c>
      <c r="BH108" s="217">
        <f>IF(N108="sníž. přenesená",J108,0)</f>
        <v>0</v>
      </c>
      <c r="BI108" s="217">
        <f>IF(N108="nulová",J108,0)</f>
        <v>0</v>
      </c>
      <c r="BJ108" s="14" t="s">
        <v>22</v>
      </c>
      <c r="BK108" s="217">
        <f>ROUND(I108*H108,2)</f>
        <v>0</v>
      </c>
      <c r="BL108" s="14" t="s">
        <v>180</v>
      </c>
      <c r="BM108" s="216" t="s">
        <v>559</v>
      </c>
    </row>
    <row r="109" s="2" customFormat="1" ht="55.5" customHeight="1">
      <c r="A109" s="35"/>
      <c r="B109" s="36"/>
      <c r="C109" s="204" t="s">
        <v>247</v>
      </c>
      <c r="D109" s="204" t="s">
        <v>173</v>
      </c>
      <c r="E109" s="205" t="s">
        <v>560</v>
      </c>
      <c r="F109" s="206" t="s">
        <v>561</v>
      </c>
      <c r="G109" s="207" t="s">
        <v>250</v>
      </c>
      <c r="H109" s="208">
        <v>4</v>
      </c>
      <c r="I109" s="209"/>
      <c r="J109" s="210">
        <f>ROUND(I109*H109,2)</f>
        <v>0</v>
      </c>
      <c r="K109" s="211"/>
      <c r="L109" s="41"/>
      <c r="M109" s="212" t="s">
        <v>20</v>
      </c>
      <c r="N109" s="213" t="s">
        <v>47</v>
      </c>
      <c r="O109" s="81"/>
      <c r="P109" s="214">
        <f>O109*H109</f>
        <v>0</v>
      </c>
      <c r="Q109" s="214">
        <v>0</v>
      </c>
      <c r="R109" s="214">
        <f>Q109*H109</f>
        <v>0</v>
      </c>
      <c r="S109" s="214">
        <v>0</v>
      </c>
      <c r="T109" s="215">
        <f>S109*H109</f>
        <v>0</v>
      </c>
      <c r="U109" s="35"/>
      <c r="V109" s="35"/>
      <c r="W109" s="35"/>
      <c r="X109" s="35"/>
      <c r="Y109" s="35"/>
      <c r="Z109" s="35"/>
      <c r="AA109" s="35"/>
      <c r="AB109" s="35"/>
      <c r="AC109" s="35"/>
      <c r="AD109" s="35"/>
      <c r="AE109" s="35"/>
      <c r="AR109" s="216" t="s">
        <v>180</v>
      </c>
      <c r="AT109" s="216" t="s">
        <v>173</v>
      </c>
      <c r="AU109" s="216" t="s">
        <v>22</v>
      </c>
      <c r="AY109" s="14" t="s">
        <v>172</v>
      </c>
      <c r="BE109" s="217">
        <f>IF(N109="základní",J109,0)</f>
        <v>0</v>
      </c>
      <c r="BF109" s="217">
        <f>IF(N109="snížená",J109,0)</f>
        <v>0</v>
      </c>
      <c r="BG109" s="217">
        <f>IF(N109="zákl. přenesená",J109,0)</f>
        <v>0</v>
      </c>
      <c r="BH109" s="217">
        <f>IF(N109="sníž. přenesená",J109,0)</f>
        <v>0</v>
      </c>
      <c r="BI109" s="217">
        <f>IF(N109="nulová",J109,0)</f>
        <v>0</v>
      </c>
      <c r="BJ109" s="14" t="s">
        <v>22</v>
      </c>
      <c r="BK109" s="217">
        <f>ROUND(I109*H109,2)</f>
        <v>0</v>
      </c>
      <c r="BL109" s="14" t="s">
        <v>180</v>
      </c>
      <c r="BM109" s="216" t="s">
        <v>562</v>
      </c>
    </row>
    <row r="110" s="2" customFormat="1" ht="21.75" customHeight="1">
      <c r="A110" s="35"/>
      <c r="B110" s="36"/>
      <c r="C110" s="218" t="s">
        <v>252</v>
      </c>
      <c r="D110" s="218" t="s">
        <v>202</v>
      </c>
      <c r="E110" s="219" t="s">
        <v>563</v>
      </c>
      <c r="F110" s="220" t="s">
        <v>564</v>
      </c>
      <c r="G110" s="221" t="s">
        <v>250</v>
      </c>
      <c r="H110" s="222">
        <v>1</v>
      </c>
      <c r="I110" s="223"/>
      <c r="J110" s="224">
        <f>ROUND(I110*H110,2)</f>
        <v>0</v>
      </c>
      <c r="K110" s="225"/>
      <c r="L110" s="226"/>
      <c r="M110" s="227" t="s">
        <v>20</v>
      </c>
      <c r="N110" s="228" t="s">
        <v>47</v>
      </c>
      <c r="O110" s="81"/>
      <c r="P110" s="214">
        <f>O110*H110</f>
        <v>0</v>
      </c>
      <c r="Q110" s="214">
        <v>0</v>
      </c>
      <c r="R110" s="214">
        <f>Q110*H110</f>
        <v>0</v>
      </c>
      <c r="S110" s="214">
        <v>0</v>
      </c>
      <c r="T110" s="215">
        <f>S110*H110</f>
        <v>0</v>
      </c>
      <c r="U110" s="35"/>
      <c r="V110" s="35"/>
      <c r="W110" s="35"/>
      <c r="X110" s="35"/>
      <c r="Y110" s="35"/>
      <c r="Z110" s="35"/>
      <c r="AA110" s="35"/>
      <c r="AB110" s="35"/>
      <c r="AC110" s="35"/>
      <c r="AD110" s="35"/>
      <c r="AE110" s="35"/>
      <c r="AR110" s="216" t="s">
        <v>226</v>
      </c>
      <c r="AT110" s="216" t="s">
        <v>202</v>
      </c>
      <c r="AU110" s="216" t="s">
        <v>22</v>
      </c>
      <c r="AY110" s="14" t="s">
        <v>172</v>
      </c>
      <c r="BE110" s="217">
        <f>IF(N110="základní",J110,0)</f>
        <v>0</v>
      </c>
      <c r="BF110" s="217">
        <f>IF(N110="snížená",J110,0)</f>
        <v>0</v>
      </c>
      <c r="BG110" s="217">
        <f>IF(N110="zákl. přenesená",J110,0)</f>
        <v>0</v>
      </c>
      <c r="BH110" s="217">
        <f>IF(N110="sníž. přenesená",J110,0)</f>
        <v>0</v>
      </c>
      <c r="BI110" s="217">
        <f>IF(N110="nulová",J110,0)</f>
        <v>0</v>
      </c>
      <c r="BJ110" s="14" t="s">
        <v>22</v>
      </c>
      <c r="BK110" s="217">
        <f>ROUND(I110*H110,2)</f>
        <v>0</v>
      </c>
      <c r="BL110" s="14" t="s">
        <v>226</v>
      </c>
      <c r="BM110" s="216" t="s">
        <v>565</v>
      </c>
    </row>
    <row r="111" s="2" customFormat="1" ht="21.75" customHeight="1">
      <c r="A111" s="35"/>
      <c r="B111" s="36"/>
      <c r="C111" s="218" t="s">
        <v>7</v>
      </c>
      <c r="D111" s="218" t="s">
        <v>202</v>
      </c>
      <c r="E111" s="219" t="s">
        <v>566</v>
      </c>
      <c r="F111" s="220" t="s">
        <v>567</v>
      </c>
      <c r="G111" s="221" t="s">
        <v>176</v>
      </c>
      <c r="H111" s="222">
        <v>70</v>
      </c>
      <c r="I111" s="223"/>
      <c r="J111" s="224">
        <f>ROUND(I111*H111,2)</f>
        <v>0</v>
      </c>
      <c r="K111" s="225"/>
      <c r="L111" s="226"/>
      <c r="M111" s="227" t="s">
        <v>20</v>
      </c>
      <c r="N111" s="228" t="s">
        <v>47</v>
      </c>
      <c r="O111" s="81"/>
      <c r="P111" s="214">
        <f>O111*H111</f>
        <v>0</v>
      </c>
      <c r="Q111" s="214">
        <v>0</v>
      </c>
      <c r="R111" s="214">
        <f>Q111*H111</f>
        <v>0</v>
      </c>
      <c r="S111" s="214">
        <v>0</v>
      </c>
      <c r="T111" s="215">
        <f>S111*H111</f>
        <v>0</v>
      </c>
      <c r="U111" s="35"/>
      <c r="V111" s="35"/>
      <c r="W111" s="35"/>
      <c r="X111" s="35"/>
      <c r="Y111" s="35"/>
      <c r="Z111" s="35"/>
      <c r="AA111" s="35"/>
      <c r="AB111" s="35"/>
      <c r="AC111" s="35"/>
      <c r="AD111" s="35"/>
      <c r="AE111" s="35"/>
      <c r="AR111" s="216" t="s">
        <v>226</v>
      </c>
      <c r="AT111" s="216" t="s">
        <v>202</v>
      </c>
      <c r="AU111" s="216" t="s">
        <v>22</v>
      </c>
      <c r="AY111" s="14" t="s">
        <v>172</v>
      </c>
      <c r="BE111" s="217">
        <f>IF(N111="základní",J111,0)</f>
        <v>0</v>
      </c>
      <c r="BF111" s="217">
        <f>IF(N111="snížená",J111,0)</f>
        <v>0</v>
      </c>
      <c r="BG111" s="217">
        <f>IF(N111="zákl. přenesená",J111,0)</f>
        <v>0</v>
      </c>
      <c r="BH111" s="217">
        <f>IF(N111="sníž. přenesená",J111,0)</f>
        <v>0</v>
      </c>
      <c r="BI111" s="217">
        <f>IF(N111="nulová",J111,0)</f>
        <v>0</v>
      </c>
      <c r="BJ111" s="14" t="s">
        <v>22</v>
      </c>
      <c r="BK111" s="217">
        <f>ROUND(I111*H111,2)</f>
        <v>0</v>
      </c>
      <c r="BL111" s="14" t="s">
        <v>226</v>
      </c>
      <c r="BM111" s="216" t="s">
        <v>568</v>
      </c>
    </row>
    <row r="112" s="2" customFormat="1" ht="21.75" customHeight="1">
      <c r="A112" s="35"/>
      <c r="B112" s="36"/>
      <c r="C112" s="218" t="s">
        <v>259</v>
      </c>
      <c r="D112" s="218" t="s">
        <v>202</v>
      </c>
      <c r="E112" s="219" t="s">
        <v>569</v>
      </c>
      <c r="F112" s="220" t="s">
        <v>570</v>
      </c>
      <c r="G112" s="221" t="s">
        <v>250</v>
      </c>
      <c r="H112" s="222">
        <v>1</v>
      </c>
      <c r="I112" s="223"/>
      <c r="J112" s="224">
        <f>ROUND(I112*H112,2)</f>
        <v>0</v>
      </c>
      <c r="K112" s="225"/>
      <c r="L112" s="226"/>
      <c r="M112" s="227" t="s">
        <v>20</v>
      </c>
      <c r="N112" s="228" t="s">
        <v>47</v>
      </c>
      <c r="O112" s="81"/>
      <c r="P112" s="214">
        <f>O112*H112</f>
        <v>0</v>
      </c>
      <c r="Q112" s="214">
        <v>0</v>
      </c>
      <c r="R112" s="214">
        <f>Q112*H112</f>
        <v>0</v>
      </c>
      <c r="S112" s="214">
        <v>0</v>
      </c>
      <c r="T112" s="215">
        <f>S112*H112</f>
        <v>0</v>
      </c>
      <c r="U112" s="35"/>
      <c r="V112" s="35"/>
      <c r="W112" s="35"/>
      <c r="X112" s="35"/>
      <c r="Y112" s="35"/>
      <c r="Z112" s="35"/>
      <c r="AA112" s="35"/>
      <c r="AB112" s="35"/>
      <c r="AC112" s="35"/>
      <c r="AD112" s="35"/>
      <c r="AE112" s="35"/>
      <c r="AR112" s="216" t="s">
        <v>226</v>
      </c>
      <c r="AT112" s="216" t="s">
        <v>202</v>
      </c>
      <c r="AU112" s="216" t="s">
        <v>22</v>
      </c>
      <c r="AY112" s="14" t="s">
        <v>172</v>
      </c>
      <c r="BE112" s="217">
        <f>IF(N112="základní",J112,0)</f>
        <v>0</v>
      </c>
      <c r="BF112" s="217">
        <f>IF(N112="snížená",J112,0)</f>
        <v>0</v>
      </c>
      <c r="BG112" s="217">
        <f>IF(N112="zákl. přenesená",J112,0)</f>
        <v>0</v>
      </c>
      <c r="BH112" s="217">
        <f>IF(N112="sníž. přenesená",J112,0)</f>
        <v>0</v>
      </c>
      <c r="BI112" s="217">
        <f>IF(N112="nulová",J112,0)</f>
        <v>0</v>
      </c>
      <c r="BJ112" s="14" t="s">
        <v>22</v>
      </c>
      <c r="BK112" s="217">
        <f>ROUND(I112*H112,2)</f>
        <v>0</v>
      </c>
      <c r="BL112" s="14" t="s">
        <v>226</v>
      </c>
      <c r="BM112" s="216" t="s">
        <v>571</v>
      </c>
    </row>
    <row r="113" s="2" customFormat="1" ht="21.75" customHeight="1">
      <c r="A113" s="35"/>
      <c r="B113" s="36"/>
      <c r="C113" s="218" t="s">
        <v>263</v>
      </c>
      <c r="D113" s="218" t="s">
        <v>202</v>
      </c>
      <c r="E113" s="219" t="s">
        <v>572</v>
      </c>
      <c r="F113" s="220" t="s">
        <v>573</v>
      </c>
      <c r="G113" s="221" t="s">
        <v>176</v>
      </c>
      <c r="H113" s="222">
        <v>20</v>
      </c>
      <c r="I113" s="223"/>
      <c r="J113" s="224">
        <f>ROUND(I113*H113,2)</f>
        <v>0</v>
      </c>
      <c r="K113" s="225"/>
      <c r="L113" s="226"/>
      <c r="M113" s="227" t="s">
        <v>20</v>
      </c>
      <c r="N113" s="228" t="s">
        <v>47</v>
      </c>
      <c r="O113" s="81"/>
      <c r="P113" s="214">
        <f>O113*H113</f>
        <v>0</v>
      </c>
      <c r="Q113" s="214">
        <v>0</v>
      </c>
      <c r="R113" s="214">
        <f>Q113*H113</f>
        <v>0</v>
      </c>
      <c r="S113" s="214">
        <v>0</v>
      </c>
      <c r="T113" s="215">
        <f>S113*H113</f>
        <v>0</v>
      </c>
      <c r="U113" s="35"/>
      <c r="V113" s="35"/>
      <c r="W113" s="35"/>
      <c r="X113" s="35"/>
      <c r="Y113" s="35"/>
      <c r="Z113" s="35"/>
      <c r="AA113" s="35"/>
      <c r="AB113" s="35"/>
      <c r="AC113" s="35"/>
      <c r="AD113" s="35"/>
      <c r="AE113" s="35"/>
      <c r="AR113" s="216" t="s">
        <v>226</v>
      </c>
      <c r="AT113" s="216" t="s">
        <v>202</v>
      </c>
      <c r="AU113" s="216" t="s">
        <v>22</v>
      </c>
      <c r="AY113" s="14" t="s">
        <v>172</v>
      </c>
      <c r="BE113" s="217">
        <f>IF(N113="základní",J113,0)</f>
        <v>0</v>
      </c>
      <c r="BF113" s="217">
        <f>IF(N113="snížená",J113,0)</f>
        <v>0</v>
      </c>
      <c r="BG113" s="217">
        <f>IF(N113="zákl. přenesená",J113,0)</f>
        <v>0</v>
      </c>
      <c r="BH113" s="217">
        <f>IF(N113="sníž. přenesená",J113,0)</f>
        <v>0</v>
      </c>
      <c r="BI113" s="217">
        <f>IF(N113="nulová",J113,0)</f>
        <v>0</v>
      </c>
      <c r="BJ113" s="14" t="s">
        <v>22</v>
      </c>
      <c r="BK113" s="217">
        <f>ROUND(I113*H113,2)</f>
        <v>0</v>
      </c>
      <c r="BL113" s="14" t="s">
        <v>226</v>
      </c>
      <c r="BM113" s="216" t="s">
        <v>574</v>
      </c>
    </row>
    <row r="114" s="2" customFormat="1" ht="33" customHeight="1">
      <c r="A114" s="35"/>
      <c r="B114" s="36"/>
      <c r="C114" s="204" t="s">
        <v>267</v>
      </c>
      <c r="D114" s="204" t="s">
        <v>173</v>
      </c>
      <c r="E114" s="205" t="s">
        <v>575</v>
      </c>
      <c r="F114" s="206" t="s">
        <v>576</v>
      </c>
      <c r="G114" s="207" t="s">
        <v>176</v>
      </c>
      <c r="H114" s="208">
        <v>18</v>
      </c>
      <c r="I114" s="209"/>
      <c r="J114" s="210">
        <f>ROUND(I114*H114,2)</f>
        <v>0</v>
      </c>
      <c r="K114" s="211"/>
      <c r="L114" s="41"/>
      <c r="M114" s="212" t="s">
        <v>20</v>
      </c>
      <c r="N114" s="213" t="s">
        <v>47</v>
      </c>
      <c r="O114" s="81"/>
      <c r="P114" s="214">
        <f>O114*H114</f>
        <v>0</v>
      </c>
      <c r="Q114" s="214">
        <v>0</v>
      </c>
      <c r="R114" s="214">
        <f>Q114*H114</f>
        <v>0</v>
      </c>
      <c r="S114" s="214">
        <v>0</v>
      </c>
      <c r="T114" s="215">
        <f>S114*H114</f>
        <v>0</v>
      </c>
      <c r="U114" s="35"/>
      <c r="V114" s="35"/>
      <c r="W114" s="35"/>
      <c r="X114" s="35"/>
      <c r="Y114" s="35"/>
      <c r="Z114" s="35"/>
      <c r="AA114" s="35"/>
      <c r="AB114" s="35"/>
      <c r="AC114" s="35"/>
      <c r="AD114" s="35"/>
      <c r="AE114" s="35"/>
      <c r="AR114" s="216" t="s">
        <v>180</v>
      </c>
      <c r="AT114" s="216" t="s">
        <v>173</v>
      </c>
      <c r="AU114" s="216" t="s">
        <v>22</v>
      </c>
      <c r="AY114" s="14" t="s">
        <v>172</v>
      </c>
      <c r="BE114" s="217">
        <f>IF(N114="základní",J114,0)</f>
        <v>0</v>
      </c>
      <c r="BF114" s="217">
        <f>IF(N114="snížená",J114,0)</f>
        <v>0</v>
      </c>
      <c r="BG114" s="217">
        <f>IF(N114="zákl. přenesená",J114,0)</f>
        <v>0</v>
      </c>
      <c r="BH114" s="217">
        <f>IF(N114="sníž. přenesená",J114,0)</f>
        <v>0</v>
      </c>
      <c r="BI114" s="217">
        <f>IF(N114="nulová",J114,0)</f>
        <v>0</v>
      </c>
      <c r="BJ114" s="14" t="s">
        <v>22</v>
      </c>
      <c r="BK114" s="217">
        <f>ROUND(I114*H114,2)</f>
        <v>0</v>
      </c>
      <c r="BL114" s="14" t="s">
        <v>180</v>
      </c>
      <c r="BM114" s="216" t="s">
        <v>577</v>
      </c>
    </row>
    <row r="115" s="2" customFormat="1" ht="33" customHeight="1">
      <c r="A115" s="35"/>
      <c r="B115" s="36"/>
      <c r="C115" s="204" t="s">
        <v>271</v>
      </c>
      <c r="D115" s="204" t="s">
        <v>173</v>
      </c>
      <c r="E115" s="205" t="s">
        <v>578</v>
      </c>
      <c r="F115" s="206" t="s">
        <v>579</v>
      </c>
      <c r="G115" s="207" t="s">
        <v>176</v>
      </c>
      <c r="H115" s="208">
        <v>42</v>
      </c>
      <c r="I115" s="209"/>
      <c r="J115" s="210">
        <f>ROUND(I115*H115,2)</f>
        <v>0</v>
      </c>
      <c r="K115" s="211"/>
      <c r="L115" s="41"/>
      <c r="M115" s="212" t="s">
        <v>20</v>
      </c>
      <c r="N115" s="213" t="s">
        <v>47</v>
      </c>
      <c r="O115" s="81"/>
      <c r="P115" s="214">
        <f>O115*H115</f>
        <v>0</v>
      </c>
      <c r="Q115" s="214">
        <v>0</v>
      </c>
      <c r="R115" s="214">
        <f>Q115*H115</f>
        <v>0</v>
      </c>
      <c r="S115" s="214">
        <v>0</v>
      </c>
      <c r="T115" s="215">
        <f>S115*H115</f>
        <v>0</v>
      </c>
      <c r="U115" s="35"/>
      <c r="V115" s="35"/>
      <c r="W115" s="35"/>
      <c r="X115" s="35"/>
      <c r="Y115" s="35"/>
      <c r="Z115" s="35"/>
      <c r="AA115" s="35"/>
      <c r="AB115" s="35"/>
      <c r="AC115" s="35"/>
      <c r="AD115" s="35"/>
      <c r="AE115" s="35"/>
      <c r="AR115" s="216" t="s">
        <v>180</v>
      </c>
      <c r="AT115" s="216" t="s">
        <v>173</v>
      </c>
      <c r="AU115" s="216" t="s">
        <v>22</v>
      </c>
      <c r="AY115" s="14" t="s">
        <v>172</v>
      </c>
      <c r="BE115" s="217">
        <f>IF(N115="základní",J115,0)</f>
        <v>0</v>
      </c>
      <c r="BF115" s="217">
        <f>IF(N115="snížená",J115,0)</f>
        <v>0</v>
      </c>
      <c r="BG115" s="217">
        <f>IF(N115="zákl. přenesená",J115,0)</f>
        <v>0</v>
      </c>
      <c r="BH115" s="217">
        <f>IF(N115="sníž. přenesená",J115,0)</f>
        <v>0</v>
      </c>
      <c r="BI115" s="217">
        <f>IF(N115="nulová",J115,0)</f>
        <v>0</v>
      </c>
      <c r="BJ115" s="14" t="s">
        <v>22</v>
      </c>
      <c r="BK115" s="217">
        <f>ROUND(I115*H115,2)</f>
        <v>0</v>
      </c>
      <c r="BL115" s="14" t="s">
        <v>180</v>
      </c>
      <c r="BM115" s="216" t="s">
        <v>580</v>
      </c>
    </row>
    <row r="116" s="2" customFormat="1" ht="55.5" customHeight="1">
      <c r="A116" s="35"/>
      <c r="B116" s="36"/>
      <c r="C116" s="218" t="s">
        <v>275</v>
      </c>
      <c r="D116" s="218" t="s">
        <v>202</v>
      </c>
      <c r="E116" s="219" t="s">
        <v>581</v>
      </c>
      <c r="F116" s="220" t="s">
        <v>582</v>
      </c>
      <c r="G116" s="221" t="s">
        <v>250</v>
      </c>
      <c r="H116" s="222">
        <v>1</v>
      </c>
      <c r="I116" s="223"/>
      <c r="J116" s="224">
        <f>ROUND(I116*H116,2)</f>
        <v>0</v>
      </c>
      <c r="K116" s="225"/>
      <c r="L116" s="226"/>
      <c r="M116" s="227" t="s">
        <v>20</v>
      </c>
      <c r="N116" s="228" t="s">
        <v>47</v>
      </c>
      <c r="O116" s="81"/>
      <c r="P116" s="214">
        <f>O116*H116</f>
        <v>0</v>
      </c>
      <c r="Q116" s="214">
        <v>0</v>
      </c>
      <c r="R116" s="214">
        <f>Q116*H116</f>
        <v>0</v>
      </c>
      <c r="S116" s="214">
        <v>0</v>
      </c>
      <c r="T116" s="215">
        <f>S116*H116</f>
        <v>0</v>
      </c>
      <c r="U116" s="35"/>
      <c r="V116" s="35"/>
      <c r="W116" s="35"/>
      <c r="X116" s="35"/>
      <c r="Y116" s="35"/>
      <c r="Z116" s="35"/>
      <c r="AA116" s="35"/>
      <c r="AB116" s="35"/>
      <c r="AC116" s="35"/>
      <c r="AD116" s="35"/>
      <c r="AE116" s="35"/>
      <c r="AR116" s="216" t="s">
        <v>226</v>
      </c>
      <c r="AT116" s="216" t="s">
        <v>202</v>
      </c>
      <c r="AU116" s="216" t="s">
        <v>22</v>
      </c>
      <c r="AY116" s="14" t="s">
        <v>172</v>
      </c>
      <c r="BE116" s="217">
        <f>IF(N116="základní",J116,0)</f>
        <v>0</v>
      </c>
      <c r="BF116" s="217">
        <f>IF(N116="snížená",J116,0)</f>
        <v>0</v>
      </c>
      <c r="BG116" s="217">
        <f>IF(N116="zákl. přenesená",J116,0)</f>
        <v>0</v>
      </c>
      <c r="BH116" s="217">
        <f>IF(N116="sníž. přenesená",J116,0)</f>
        <v>0</v>
      </c>
      <c r="BI116" s="217">
        <f>IF(N116="nulová",J116,0)</f>
        <v>0</v>
      </c>
      <c r="BJ116" s="14" t="s">
        <v>22</v>
      </c>
      <c r="BK116" s="217">
        <f>ROUND(I116*H116,2)</f>
        <v>0</v>
      </c>
      <c r="BL116" s="14" t="s">
        <v>226</v>
      </c>
      <c r="BM116" s="216" t="s">
        <v>583</v>
      </c>
    </row>
    <row r="117" s="2" customFormat="1" ht="21.75" customHeight="1">
      <c r="A117" s="35"/>
      <c r="B117" s="36"/>
      <c r="C117" s="204" t="s">
        <v>279</v>
      </c>
      <c r="D117" s="204" t="s">
        <v>173</v>
      </c>
      <c r="E117" s="205" t="s">
        <v>584</v>
      </c>
      <c r="F117" s="206" t="s">
        <v>585</v>
      </c>
      <c r="G117" s="207" t="s">
        <v>250</v>
      </c>
      <c r="H117" s="208">
        <v>8</v>
      </c>
      <c r="I117" s="209"/>
      <c r="J117" s="210">
        <f>ROUND(I117*H117,2)</f>
        <v>0</v>
      </c>
      <c r="K117" s="211"/>
      <c r="L117" s="41"/>
      <c r="M117" s="212" t="s">
        <v>20</v>
      </c>
      <c r="N117" s="213" t="s">
        <v>47</v>
      </c>
      <c r="O117" s="81"/>
      <c r="P117" s="214">
        <f>O117*H117</f>
        <v>0</v>
      </c>
      <c r="Q117" s="214">
        <v>0</v>
      </c>
      <c r="R117" s="214">
        <f>Q117*H117</f>
        <v>0</v>
      </c>
      <c r="S117" s="214">
        <v>0</v>
      </c>
      <c r="T117" s="215">
        <f>S117*H117</f>
        <v>0</v>
      </c>
      <c r="U117" s="35"/>
      <c r="V117" s="35"/>
      <c r="W117" s="35"/>
      <c r="X117" s="35"/>
      <c r="Y117" s="35"/>
      <c r="Z117" s="35"/>
      <c r="AA117" s="35"/>
      <c r="AB117" s="35"/>
      <c r="AC117" s="35"/>
      <c r="AD117" s="35"/>
      <c r="AE117" s="35"/>
      <c r="AR117" s="216" t="s">
        <v>180</v>
      </c>
      <c r="AT117" s="216" t="s">
        <v>173</v>
      </c>
      <c r="AU117" s="216" t="s">
        <v>22</v>
      </c>
      <c r="AY117" s="14" t="s">
        <v>172</v>
      </c>
      <c r="BE117" s="217">
        <f>IF(N117="základní",J117,0)</f>
        <v>0</v>
      </c>
      <c r="BF117" s="217">
        <f>IF(N117="snížená",J117,0)</f>
        <v>0</v>
      </c>
      <c r="BG117" s="217">
        <f>IF(N117="zákl. přenesená",J117,0)</f>
        <v>0</v>
      </c>
      <c r="BH117" s="217">
        <f>IF(N117="sníž. přenesená",J117,0)</f>
        <v>0</v>
      </c>
      <c r="BI117" s="217">
        <f>IF(N117="nulová",J117,0)</f>
        <v>0</v>
      </c>
      <c r="BJ117" s="14" t="s">
        <v>22</v>
      </c>
      <c r="BK117" s="217">
        <f>ROUND(I117*H117,2)</f>
        <v>0</v>
      </c>
      <c r="BL117" s="14" t="s">
        <v>180</v>
      </c>
      <c r="BM117" s="216" t="s">
        <v>586</v>
      </c>
    </row>
    <row r="118" s="2" customFormat="1" ht="44.25" customHeight="1">
      <c r="A118" s="35"/>
      <c r="B118" s="36"/>
      <c r="C118" s="204" t="s">
        <v>283</v>
      </c>
      <c r="D118" s="204" t="s">
        <v>173</v>
      </c>
      <c r="E118" s="205" t="s">
        <v>587</v>
      </c>
      <c r="F118" s="206" t="s">
        <v>588</v>
      </c>
      <c r="G118" s="207" t="s">
        <v>250</v>
      </c>
      <c r="H118" s="208">
        <v>1</v>
      </c>
      <c r="I118" s="209"/>
      <c r="J118" s="210">
        <f>ROUND(I118*H118,2)</f>
        <v>0</v>
      </c>
      <c r="K118" s="211"/>
      <c r="L118" s="41"/>
      <c r="M118" s="212" t="s">
        <v>20</v>
      </c>
      <c r="N118" s="213" t="s">
        <v>47</v>
      </c>
      <c r="O118" s="81"/>
      <c r="P118" s="214">
        <f>O118*H118</f>
        <v>0</v>
      </c>
      <c r="Q118" s="214">
        <v>0</v>
      </c>
      <c r="R118" s="214">
        <f>Q118*H118</f>
        <v>0</v>
      </c>
      <c r="S118" s="214">
        <v>0</v>
      </c>
      <c r="T118" s="215">
        <f>S118*H118</f>
        <v>0</v>
      </c>
      <c r="U118" s="35"/>
      <c r="V118" s="35"/>
      <c r="W118" s="35"/>
      <c r="X118" s="35"/>
      <c r="Y118" s="35"/>
      <c r="Z118" s="35"/>
      <c r="AA118" s="35"/>
      <c r="AB118" s="35"/>
      <c r="AC118" s="35"/>
      <c r="AD118" s="35"/>
      <c r="AE118" s="35"/>
      <c r="AR118" s="216" t="s">
        <v>589</v>
      </c>
      <c r="AT118" s="216" t="s">
        <v>173</v>
      </c>
      <c r="AU118" s="216" t="s">
        <v>22</v>
      </c>
      <c r="AY118" s="14" t="s">
        <v>172</v>
      </c>
      <c r="BE118" s="217">
        <f>IF(N118="základní",J118,0)</f>
        <v>0</v>
      </c>
      <c r="BF118" s="217">
        <f>IF(N118="snížená",J118,0)</f>
        <v>0</v>
      </c>
      <c r="BG118" s="217">
        <f>IF(N118="zákl. přenesená",J118,0)</f>
        <v>0</v>
      </c>
      <c r="BH118" s="217">
        <f>IF(N118="sníž. přenesená",J118,0)</f>
        <v>0</v>
      </c>
      <c r="BI118" s="217">
        <f>IF(N118="nulová",J118,0)</f>
        <v>0</v>
      </c>
      <c r="BJ118" s="14" t="s">
        <v>22</v>
      </c>
      <c r="BK118" s="217">
        <f>ROUND(I118*H118,2)</f>
        <v>0</v>
      </c>
      <c r="BL118" s="14" t="s">
        <v>589</v>
      </c>
      <c r="BM118" s="216" t="s">
        <v>590</v>
      </c>
    </row>
    <row r="119" s="2" customFormat="1" ht="134.25" customHeight="1">
      <c r="A119" s="35"/>
      <c r="B119" s="36"/>
      <c r="C119" s="204" t="s">
        <v>287</v>
      </c>
      <c r="D119" s="204" t="s">
        <v>173</v>
      </c>
      <c r="E119" s="205" t="s">
        <v>457</v>
      </c>
      <c r="F119" s="206" t="s">
        <v>458</v>
      </c>
      <c r="G119" s="207" t="s">
        <v>459</v>
      </c>
      <c r="H119" s="208">
        <v>16</v>
      </c>
      <c r="I119" s="209"/>
      <c r="J119" s="210">
        <f>ROUND(I119*H119,2)</f>
        <v>0</v>
      </c>
      <c r="K119" s="211"/>
      <c r="L119" s="41"/>
      <c r="M119" s="212" t="s">
        <v>20</v>
      </c>
      <c r="N119" s="213" t="s">
        <v>47</v>
      </c>
      <c r="O119" s="81"/>
      <c r="P119" s="214">
        <f>O119*H119</f>
        <v>0</v>
      </c>
      <c r="Q119" s="214">
        <v>0</v>
      </c>
      <c r="R119" s="214">
        <f>Q119*H119</f>
        <v>0</v>
      </c>
      <c r="S119" s="214">
        <v>0</v>
      </c>
      <c r="T119" s="215">
        <f>S119*H119</f>
        <v>0</v>
      </c>
      <c r="U119" s="35"/>
      <c r="V119" s="35"/>
      <c r="W119" s="35"/>
      <c r="X119" s="35"/>
      <c r="Y119" s="35"/>
      <c r="Z119" s="35"/>
      <c r="AA119" s="35"/>
      <c r="AB119" s="35"/>
      <c r="AC119" s="35"/>
      <c r="AD119" s="35"/>
      <c r="AE119" s="35"/>
      <c r="AR119" s="216" t="s">
        <v>180</v>
      </c>
      <c r="AT119" s="216" t="s">
        <v>173</v>
      </c>
      <c r="AU119" s="216" t="s">
        <v>22</v>
      </c>
      <c r="AY119" s="14" t="s">
        <v>172</v>
      </c>
      <c r="BE119" s="217">
        <f>IF(N119="základní",J119,0)</f>
        <v>0</v>
      </c>
      <c r="BF119" s="217">
        <f>IF(N119="snížená",J119,0)</f>
        <v>0</v>
      </c>
      <c r="BG119" s="217">
        <f>IF(N119="zákl. přenesená",J119,0)</f>
        <v>0</v>
      </c>
      <c r="BH119" s="217">
        <f>IF(N119="sníž. přenesená",J119,0)</f>
        <v>0</v>
      </c>
      <c r="BI119" s="217">
        <f>IF(N119="nulová",J119,0)</f>
        <v>0</v>
      </c>
      <c r="BJ119" s="14" t="s">
        <v>22</v>
      </c>
      <c r="BK119" s="217">
        <f>ROUND(I119*H119,2)</f>
        <v>0</v>
      </c>
      <c r="BL119" s="14" t="s">
        <v>180</v>
      </c>
      <c r="BM119" s="216" t="s">
        <v>591</v>
      </c>
    </row>
    <row r="120" s="2" customFormat="1" ht="78" customHeight="1">
      <c r="A120" s="35"/>
      <c r="B120" s="36"/>
      <c r="C120" s="204" t="s">
        <v>291</v>
      </c>
      <c r="D120" s="204" t="s">
        <v>173</v>
      </c>
      <c r="E120" s="205" t="s">
        <v>465</v>
      </c>
      <c r="F120" s="206" t="s">
        <v>466</v>
      </c>
      <c r="G120" s="207" t="s">
        <v>250</v>
      </c>
      <c r="H120" s="208">
        <v>15</v>
      </c>
      <c r="I120" s="209"/>
      <c r="J120" s="210">
        <f>ROUND(I120*H120,2)</f>
        <v>0</v>
      </c>
      <c r="K120" s="211"/>
      <c r="L120" s="41"/>
      <c r="M120" s="212" t="s">
        <v>20</v>
      </c>
      <c r="N120" s="213" t="s">
        <v>47</v>
      </c>
      <c r="O120" s="81"/>
      <c r="P120" s="214">
        <f>O120*H120</f>
        <v>0</v>
      </c>
      <c r="Q120" s="214">
        <v>0</v>
      </c>
      <c r="R120" s="214">
        <f>Q120*H120</f>
        <v>0</v>
      </c>
      <c r="S120" s="214">
        <v>0</v>
      </c>
      <c r="T120" s="215">
        <f>S120*H120</f>
        <v>0</v>
      </c>
      <c r="U120" s="35"/>
      <c r="V120" s="35"/>
      <c r="W120" s="35"/>
      <c r="X120" s="35"/>
      <c r="Y120" s="35"/>
      <c r="Z120" s="35"/>
      <c r="AA120" s="35"/>
      <c r="AB120" s="35"/>
      <c r="AC120" s="35"/>
      <c r="AD120" s="35"/>
      <c r="AE120" s="35"/>
      <c r="AR120" s="216" t="s">
        <v>180</v>
      </c>
      <c r="AT120" s="216" t="s">
        <v>173</v>
      </c>
      <c r="AU120" s="216" t="s">
        <v>22</v>
      </c>
      <c r="AY120" s="14" t="s">
        <v>172</v>
      </c>
      <c r="BE120" s="217">
        <f>IF(N120="základní",J120,0)</f>
        <v>0</v>
      </c>
      <c r="BF120" s="217">
        <f>IF(N120="snížená",J120,0)</f>
        <v>0</v>
      </c>
      <c r="BG120" s="217">
        <f>IF(N120="zákl. přenesená",J120,0)</f>
        <v>0</v>
      </c>
      <c r="BH120" s="217">
        <f>IF(N120="sníž. přenesená",J120,0)</f>
        <v>0</v>
      </c>
      <c r="BI120" s="217">
        <f>IF(N120="nulová",J120,0)</f>
        <v>0</v>
      </c>
      <c r="BJ120" s="14" t="s">
        <v>22</v>
      </c>
      <c r="BK120" s="217">
        <f>ROUND(I120*H120,2)</f>
        <v>0</v>
      </c>
      <c r="BL120" s="14" t="s">
        <v>180</v>
      </c>
      <c r="BM120" s="216" t="s">
        <v>592</v>
      </c>
    </row>
    <row r="121" s="2" customFormat="1" ht="16.5" customHeight="1">
      <c r="A121" s="35"/>
      <c r="B121" s="36"/>
      <c r="C121" s="218" t="s">
        <v>295</v>
      </c>
      <c r="D121" s="218" t="s">
        <v>202</v>
      </c>
      <c r="E121" s="219" t="s">
        <v>593</v>
      </c>
      <c r="F121" s="220" t="s">
        <v>594</v>
      </c>
      <c r="G121" s="221" t="s">
        <v>250</v>
      </c>
      <c r="H121" s="222">
        <v>4</v>
      </c>
      <c r="I121" s="223"/>
      <c r="J121" s="224">
        <f>ROUND(I121*H121,2)</f>
        <v>0</v>
      </c>
      <c r="K121" s="225"/>
      <c r="L121" s="226"/>
      <c r="M121" s="227" t="s">
        <v>20</v>
      </c>
      <c r="N121" s="228" t="s">
        <v>47</v>
      </c>
      <c r="O121" s="81"/>
      <c r="P121" s="214">
        <f>O121*H121</f>
        <v>0</v>
      </c>
      <c r="Q121" s="214">
        <v>1.1000000000000001</v>
      </c>
      <c r="R121" s="214">
        <f>Q121*H121</f>
        <v>4.4000000000000004</v>
      </c>
      <c r="S121" s="214">
        <v>0</v>
      </c>
      <c r="T121" s="215">
        <f>S121*H121</f>
        <v>0</v>
      </c>
      <c r="U121" s="35"/>
      <c r="V121" s="35"/>
      <c r="W121" s="35"/>
      <c r="X121" s="35"/>
      <c r="Y121" s="35"/>
      <c r="Z121" s="35"/>
      <c r="AA121" s="35"/>
      <c r="AB121" s="35"/>
      <c r="AC121" s="35"/>
      <c r="AD121" s="35"/>
      <c r="AE121" s="35"/>
      <c r="AR121" s="216" t="s">
        <v>84</v>
      </c>
      <c r="AT121" s="216" t="s">
        <v>202</v>
      </c>
      <c r="AU121" s="216" t="s">
        <v>22</v>
      </c>
      <c r="AY121" s="14" t="s">
        <v>172</v>
      </c>
      <c r="BE121" s="217">
        <f>IF(N121="základní",J121,0)</f>
        <v>0</v>
      </c>
      <c r="BF121" s="217">
        <f>IF(N121="snížená",J121,0)</f>
        <v>0</v>
      </c>
      <c r="BG121" s="217">
        <f>IF(N121="zákl. přenesená",J121,0)</f>
        <v>0</v>
      </c>
      <c r="BH121" s="217">
        <f>IF(N121="sníž. přenesená",J121,0)</f>
        <v>0</v>
      </c>
      <c r="BI121" s="217">
        <f>IF(N121="nulová",J121,0)</f>
        <v>0</v>
      </c>
      <c r="BJ121" s="14" t="s">
        <v>22</v>
      </c>
      <c r="BK121" s="217">
        <f>ROUND(I121*H121,2)</f>
        <v>0</v>
      </c>
      <c r="BL121" s="14" t="s">
        <v>22</v>
      </c>
      <c r="BM121" s="216" t="s">
        <v>595</v>
      </c>
    </row>
    <row r="122" s="11" customFormat="1" ht="25.92" customHeight="1">
      <c r="A122" s="11"/>
      <c r="B122" s="190"/>
      <c r="C122" s="191"/>
      <c r="D122" s="192" t="s">
        <v>75</v>
      </c>
      <c r="E122" s="193" t="s">
        <v>596</v>
      </c>
      <c r="F122" s="193" t="s">
        <v>597</v>
      </c>
      <c r="G122" s="191"/>
      <c r="H122" s="191"/>
      <c r="I122" s="194"/>
      <c r="J122" s="195">
        <f>BK122</f>
        <v>0</v>
      </c>
      <c r="K122" s="191"/>
      <c r="L122" s="196"/>
      <c r="M122" s="197"/>
      <c r="N122" s="198"/>
      <c r="O122" s="198"/>
      <c r="P122" s="199">
        <f>SUM(P123:P167)</f>
        <v>0</v>
      </c>
      <c r="Q122" s="198"/>
      <c r="R122" s="199">
        <f>SUM(R123:R167)</f>
        <v>0</v>
      </c>
      <c r="S122" s="198"/>
      <c r="T122" s="200">
        <f>SUM(T123:T167)</f>
        <v>0</v>
      </c>
      <c r="U122" s="11"/>
      <c r="V122" s="11"/>
      <c r="W122" s="11"/>
      <c r="X122" s="11"/>
      <c r="Y122" s="11"/>
      <c r="Z122" s="11"/>
      <c r="AA122" s="11"/>
      <c r="AB122" s="11"/>
      <c r="AC122" s="11"/>
      <c r="AD122" s="11"/>
      <c r="AE122" s="11"/>
      <c r="AR122" s="201" t="s">
        <v>22</v>
      </c>
      <c r="AT122" s="202" t="s">
        <v>75</v>
      </c>
      <c r="AU122" s="202" t="s">
        <v>76</v>
      </c>
      <c r="AY122" s="201" t="s">
        <v>172</v>
      </c>
      <c r="BK122" s="203">
        <f>SUM(BK123:BK167)</f>
        <v>0</v>
      </c>
    </row>
    <row r="123" s="2" customFormat="1" ht="21.75" customHeight="1">
      <c r="A123" s="35"/>
      <c r="B123" s="36"/>
      <c r="C123" s="218" t="s">
        <v>299</v>
      </c>
      <c r="D123" s="218" t="s">
        <v>202</v>
      </c>
      <c r="E123" s="219" t="s">
        <v>598</v>
      </c>
      <c r="F123" s="220" t="s">
        <v>599</v>
      </c>
      <c r="G123" s="221" t="s">
        <v>250</v>
      </c>
      <c r="H123" s="222">
        <v>1</v>
      </c>
      <c r="I123" s="223"/>
      <c r="J123" s="224">
        <f>ROUND(I123*H123,2)</f>
        <v>0</v>
      </c>
      <c r="K123" s="225"/>
      <c r="L123" s="226"/>
      <c r="M123" s="227" t="s">
        <v>20</v>
      </c>
      <c r="N123" s="228" t="s">
        <v>47</v>
      </c>
      <c r="O123" s="81"/>
      <c r="P123" s="214">
        <f>O123*H123</f>
        <v>0</v>
      </c>
      <c r="Q123" s="214">
        <v>0</v>
      </c>
      <c r="R123" s="214">
        <f>Q123*H123</f>
        <v>0</v>
      </c>
      <c r="S123" s="214">
        <v>0</v>
      </c>
      <c r="T123" s="215">
        <f>S123*H123</f>
        <v>0</v>
      </c>
      <c r="U123" s="35"/>
      <c r="V123" s="35"/>
      <c r="W123" s="35"/>
      <c r="X123" s="35"/>
      <c r="Y123" s="35"/>
      <c r="Z123" s="35"/>
      <c r="AA123" s="35"/>
      <c r="AB123" s="35"/>
      <c r="AC123" s="35"/>
      <c r="AD123" s="35"/>
      <c r="AE123" s="35"/>
      <c r="AR123" s="216" t="s">
        <v>226</v>
      </c>
      <c r="AT123" s="216" t="s">
        <v>202</v>
      </c>
      <c r="AU123" s="216" t="s">
        <v>22</v>
      </c>
      <c r="AY123" s="14" t="s">
        <v>172</v>
      </c>
      <c r="BE123" s="217">
        <f>IF(N123="základní",J123,0)</f>
        <v>0</v>
      </c>
      <c r="BF123" s="217">
        <f>IF(N123="snížená",J123,0)</f>
        <v>0</v>
      </c>
      <c r="BG123" s="217">
        <f>IF(N123="zákl. přenesená",J123,0)</f>
        <v>0</v>
      </c>
      <c r="BH123" s="217">
        <f>IF(N123="sníž. přenesená",J123,0)</f>
        <v>0</v>
      </c>
      <c r="BI123" s="217">
        <f>IF(N123="nulová",J123,0)</f>
        <v>0</v>
      </c>
      <c r="BJ123" s="14" t="s">
        <v>22</v>
      </c>
      <c r="BK123" s="217">
        <f>ROUND(I123*H123,2)</f>
        <v>0</v>
      </c>
      <c r="BL123" s="14" t="s">
        <v>226</v>
      </c>
      <c r="BM123" s="216" t="s">
        <v>600</v>
      </c>
    </row>
    <row r="124" s="2" customFormat="1" ht="21.75" customHeight="1">
      <c r="A124" s="35"/>
      <c r="B124" s="36"/>
      <c r="C124" s="218" t="s">
        <v>303</v>
      </c>
      <c r="D124" s="218" t="s">
        <v>202</v>
      </c>
      <c r="E124" s="219" t="s">
        <v>601</v>
      </c>
      <c r="F124" s="220" t="s">
        <v>602</v>
      </c>
      <c r="G124" s="221" t="s">
        <v>250</v>
      </c>
      <c r="H124" s="222">
        <v>2</v>
      </c>
      <c r="I124" s="223"/>
      <c r="J124" s="224">
        <f>ROUND(I124*H124,2)</f>
        <v>0</v>
      </c>
      <c r="K124" s="225"/>
      <c r="L124" s="226"/>
      <c r="M124" s="227" t="s">
        <v>20</v>
      </c>
      <c r="N124" s="228" t="s">
        <v>47</v>
      </c>
      <c r="O124" s="81"/>
      <c r="P124" s="214">
        <f>O124*H124</f>
        <v>0</v>
      </c>
      <c r="Q124" s="214">
        <v>0</v>
      </c>
      <c r="R124" s="214">
        <f>Q124*H124</f>
        <v>0</v>
      </c>
      <c r="S124" s="214">
        <v>0</v>
      </c>
      <c r="T124" s="215">
        <f>S124*H124</f>
        <v>0</v>
      </c>
      <c r="U124" s="35"/>
      <c r="V124" s="35"/>
      <c r="W124" s="35"/>
      <c r="X124" s="35"/>
      <c r="Y124" s="35"/>
      <c r="Z124" s="35"/>
      <c r="AA124" s="35"/>
      <c r="AB124" s="35"/>
      <c r="AC124" s="35"/>
      <c r="AD124" s="35"/>
      <c r="AE124" s="35"/>
      <c r="AR124" s="216" t="s">
        <v>201</v>
      </c>
      <c r="AT124" s="216" t="s">
        <v>202</v>
      </c>
      <c r="AU124" s="216" t="s">
        <v>22</v>
      </c>
      <c r="AY124" s="14" t="s">
        <v>172</v>
      </c>
      <c r="BE124" s="217">
        <f>IF(N124="základní",J124,0)</f>
        <v>0</v>
      </c>
      <c r="BF124" s="217">
        <f>IF(N124="snížená",J124,0)</f>
        <v>0</v>
      </c>
      <c r="BG124" s="217">
        <f>IF(N124="zákl. přenesená",J124,0)</f>
        <v>0</v>
      </c>
      <c r="BH124" s="217">
        <f>IF(N124="sníž. přenesená",J124,0)</f>
        <v>0</v>
      </c>
      <c r="BI124" s="217">
        <f>IF(N124="nulová",J124,0)</f>
        <v>0</v>
      </c>
      <c r="BJ124" s="14" t="s">
        <v>22</v>
      </c>
      <c r="BK124" s="217">
        <f>ROUND(I124*H124,2)</f>
        <v>0</v>
      </c>
      <c r="BL124" s="14" t="s">
        <v>180</v>
      </c>
      <c r="BM124" s="216" t="s">
        <v>603</v>
      </c>
    </row>
    <row r="125" s="2" customFormat="1" ht="21.75" customHeight="1">
      <c r="A125" s="35"/>
      <c r="B125" s="36"/>
      <c r="C125" s="218" t="s">
        <v>307</v>
      </c>
      <c r="D125" s="218" t="s">
        <v>202</v>
      </c>
      <c r="E125" s="219" t="s">
        <v>604</v>
      </c>
      <c r="F125" s="220" t="s">
        <v>605</v>
      </c>
      <c r="G125" s="221" t="s">
        <v>250</v>
      </c>
      <c r="H125" s="222">
        <v>2</v>
      </c>
      <c r="I125" s="223"/>
      <c r="J125" s="224">
        <f>ROUND(I125*H125,2)</f>
        <v>0</v>
      </c>
      <c r="K125" s="225"/>
      <c r="L125" s="226"/>
      <c r="M125" s="227" t="s">
        <v>20</v>
      </c>
      <c r="N125" s="228" t="s">
        <v>47</v>
      </c>
      <c r="O125" s="81"/>
      <c r="P125" s="214">
        <f>O125*H125</f>
        <v>0</v>
      </c>
      <c r="Q125" s="214">
        <v>0</v>
      </c>
      <c r="R125" s="214">
        <f>Q125*H125</f>
        <v>0</v>
      </c>
      <c r="S125" s="214">
        <v>0</v>
      </c>
      <c r="T125" s="215">
        <f>S125*H125</f>
        <v>0</v>
      </c>
      <c r="U125" s="35"/>
      <c r="V125" s="35"/>
      <c r="W125" s="35"/>
      <c r="X125" s="35"/>
      <c r="Y125" s="35"/>
      <c r="Z125" s="35"/>
      <c r="AA125" s="35"/>
      <c r="AB125" s="35"/>
      <c r="AC125" s="35"/>
      <c r="AD125" s="35"/>
      <c r="AE125" s="35"/>
      <c r="AR125" s="216" t="s">
        <v>201</v>
      </c>
      <c r="AT125" s="216" t="s">
        <v>202</v>
      </c>
      <c r="AU125" s="216" t="s">
        <v>22</v>
      </c>
      <c r="AY125" s="14" t="s">
        <v>172</v>
      </c>
      <c r="BE125" s="217">
        <f>IF(N125="základní",J125,0)</f>
        <v>0</v>
      </c>
      <c r="BF125" s="217">
        <f>IF(N125="snížená",J125,0)</f>
        <v>0</v>
      </c>
      <c r="BG125" s="217">
        <f>IF(N125="zákl. přenesená",J125,0)</f>
        <v>0</v>
      </c>
      <c r="BH125" s="217">
        <f>IF(N125="sníž. přenesená",J125,0)</f>
        <v>0</v>
      </c>
      <c r="BI125" s="217">
        <f>IF(N125="nulová",J125,0)</f>
        <v>0</v>
      </c>
      <c r="BJ125" s="14" t="s">
        <v>22</v>
      </c>
      <c r="BK125" s="217">
        <f>ROUND(I125*H125,2)</f>
        <v>0</v>
      </c>
      <c r="BL125" s="14" t="s">
        <v>180</v>
      </c>
      <c r="BM125" s="216" t="s">
        <v>606</v>
      </c>
    </row>
    <row r="126" s="2" customFormat="1" ht="33" customHeight="1">
      <c r="A126" s="35"/>
      <c r="B126" s="36"/>
      <c r="C126" s="218" t="s">
        <v>311</v>
      </c>
      <c r="D126" s="218" t="s">
        <v>202</v>
      </c>
      <c r="E126" s="219" t="s">
        <v>607</v>
      </c>
      <c r="F126" s="220" t="s">
        <v>608</v>
      </c>
      <c r="G126" s="221" t="s">
        <v>250</v>
      </c>
      <c r="H126" s="222">
        <v>2</v>
      </c>
      <c r="I126" s="223"/>
      <c r="J126" s="224">
        <f>ROUND(I126*H126,2)</f>
        <v>0</v>
      </c>
      <c r="K126" s="225"/>
      <c r="L126" s="226"/>
      <c r="M126" s="227" t="s">
        <v>20</v>
      </c>
      <c r="N126" s="228" t="s">
        <v>47</v>
      </c>
      <c r="O126" s="81"/>
      <c r="P126" s="214">
        <f>O126*H126</f>
        <v>0</v>
      </c>
      <c r="Q126" s="214">
        <v>0</v>
      </c>
      <c r="R126" s="214">
        <f>Q126*H126</f>
        <v>0</v>
      </c>
      <c r="S126" s="214">
        <v>0</v>
      </c>
      <c r="T126" s="215">
        <f>S126*H126</f>
        <v>0</v>
      </c>
      <c r="U126" s="35"/>
      <c r="V126" s="35"/>
      <c r="W126" s="35"/>
      <c r="X126" s="35"/>
      <c r="Y126" s="35"/>
      <c r="Z126" s="35"/>
      <c r="AA126" s="35"/>
      <c r="AB126" s="35"/>
      <c r="AC126" s="35"/>
      <c r="AD126" s="35"/>
      <c r="AE126" s="35"/>
      <c r="AR126" s="216" t="s">
        <v>201</v>
      </c>
      <c r="AT126" s="216" t="s">
        <v>202</v>
      </c>
      <c r="AU126" s="216" t="s">
        <v>22</v>
      </c>
      <c r="AY126" s="14" t="s">
        <v>172</v>
      </c>
      <c r="BE126" s="217">
        <f>IF(N126="základní",J126,0)</f>
        <v>0</v>
      </c>
      <c r="BF126" s="217">
        <f>IF(N126="snížená",J126,0)</f>
        <v>0</v>
      </c>
      <c r="BG126" s="217">
        <f>IF(N126="zákl. přenesená",J126,0)</f>
        <v>0</v>
      </c>
      <c r="BH126" s="217">
        <f>IF(N126="sníž. přenesená",J126,0)</f>
        <v>0</v>
      </c>
      <c r="BI126" s="217">
        <f>IF(N126="nulová",J126,0)</f>
        <v>0</v>
      </c>
      <c r="BJ126" s="14" t="s">
        <v>22</v>
      </c>
      <c r="BK126" s="217">
        <f>ROUND(I126*H126,2)</f>
        <v>0</v>
      </c>
      <c r="BL126" s="14" t="s">
        <v>180</v>
      </c>
      <c r="BM126" s="216" t="s">
        <v>609</v>
      </c>
    </row>
    <row r="127" s="2" customFormat="1" ht="21.75" customHeight="1">
      <c r="A127" s="35"/>
      <c r="B127" s="36"/>
      <c r="C127" s="218" t="s">
        <v>315</v>
      </c>
      <c r="D127" s="218" t="s">
        <v>202</v>
      </c>
      <c r="E127" s="219" t="s">
        <v>610</v>
      </c>
      <c r="F127" s="220" t="s">
        <v>611</v>
      </c>
      <c r="G127" s="221" t="s">
        <v>250</v>
      </c>
      <c r="H127" s="222">
        <v>1</v>
      </c>
      <c r="I127" s="223"/>
      <c r="J127" s="224">
        <f>ROUND(I127*H127,2)</f>
        <v>0</v>
      </c>
      <c r="K127" s="225"/>
      <c r="L127" s="226"/>
      <c r="M127" s="227" t="s">
        <v>20</v>
      </c>
      <c r="N127" s="228" t="s">
        <v>47</v>
      </c>
      <c r="O127" s="81"/>
      <c r="P127" s="214">
        <f>O127*H127</f>
        <v>0</v>
      </c>
      <c r="Q127" s="214">
        <v>0</v>
      </c>
      <c r="R127" s="214">
        <f>Q127*H127</f>
        <v>0</v>
      </c>
      <c r="S127" s="214">
        <v>0</v>
      </c>
      <c r="T127" s="215">
        <f>S127*H127</f>
        <v>0</v>
      </c>
      <c r="U127" s="35"/>
      <c r="V127" s="35"/>
      <c r="W127" s="35"/>
      <c r="X127" s="35"/>
      <c r="Y127" s="35"/>
      <c r="Z127" s="35"/>
      <c r="AA127" s="35"/>
      <c r="AB127" s="35"/>
      <c r="AC127" s="35"/>
      <c r="AD127" s="35"/>
      <c r="AE127" s="35"/>
      <c r="AR127" s="216" t="s">
        <v>205</v>
      </c>
      <c r="AT127" s="216" t="s">
        <v>202</v>
      </c>
      <c r="AU127" s="216" t="s">
        <v>22</v>
      </c>
      <c r="AY127" s="14" t="s">
        <v>172</v>
      </c>
      <c r="BE127" s="217">
        <f>IF(N127="základní",J127,0)</f>
        <v>0</v>
      </c>
      <c r="BF127" s="217">
        <f>IF(N127="snížená",J127,0)</f>
        <v>0</v>
      </c>
      <c r="BG127" s="217">
        <f>IF(N127="zákl. přenesená",J127,0)</f>
        <v>0</v>
      </c>
      <c r="BH127" s="217">
        <f>IF(N127="sníž. přenesená",J127,0)</f>
        <v>0</v>
      </c>
      <c r="BI127" s="217">
        <f>IF(N127="nulová",J127,0)</f>
        <v>0</v>
      </c>
      <c r="BJ127" s="14" t="s">
        <v>22</v>
      </c>
      <c r="BK127" s="217">
        <f>ROUND(I127*H127,2)</f>
        <v>0</v>
      </c>
      <c r="BL127" s="14" t="s">
        <v>206</v>
      </c>
      <c r="BM127" s="216" t="s">
        <v>612</v>
      </c>
    </row>
    <row r="128" s="2" customFormat="1" ht="21.75" customHeight="1">
      <c r="A128" s="35"/>
      <c r="B128" s="36"/>
      <c r="C128" s="218" t="s">
        <v>319</v>
      </c>
      <c r="D128" s="218" t="s">
        <v>202</v>
      </c>
      <c r="E128" s="219" t="s">
        <v>613</v>
      </c>
      <c r="F128" s="220" t="s">
        <v>614</v>
      </c>
      <c r="G128" s="221" t="s">
        <v>250</v>
      </c>
      <c r="H128" s="222">
        <v>2</v>
      </c>
      <c r="I128" s="223"/>
      <c r="J128" s="224">
        <f>ROUND(I128*H128,2)</f>
        <v>0</v>
      </c>
      <c r="K128" s="225"/>
      <c r="L128" s="226"/>
      <c r="M128" s="227" t="s">
        <v>20</v>
      </c>
      <c r="N128" s="228" t="s">
        <v>47</v>
      </c>
      <c r="O128" s="81"/>
      <c r="P128" s="214">
        <f>O128*H128</f>
        <v>0</v>
      </c>
      <c r="Q128" s="214">
        <v>0</v>
      </c>
      <c r="R128" s="214">
        <f>Q128*H128</f>
        <v>0</v>
      </c>
      <c r="S128" s="214">
        <v>0</v>
      </c>
      <c r="T128" s="215">
        <f>S128*H128</f>
        <v>0</v>
      </c>
      <c r="U128" s="35"/>
      <c r="V128" s="35"/>
      <c r="W128" s="35"/>
      <c r="X128" s="35"/>
      <c r="Y128" s="35"/>
      <c r="Z128" s="35"/>
      <c r="AA128" s="35"/>
      <c r="AB128" s="35"/>
      <c r="AC128" s="35"/>
      <c r="AD128" s="35"/>
      <c r="AE128" s="35"/>
      <c r="AR128" s="216" t="s">
        <v>84</v>
      </c>
      <c r="AT128" s="216" t="s">
        <v>202</v>
      </c>
      <c r="AU128" s="216" t="s">
        <v>22</v>
      </c>
      <c r="AY128" s="14" t="s">
        <v>172</v>
      </c>
      <c r="BE128" s="217">
        <f>IF(N128="základní",J128,0)</f>
        <v>0</v>
      </c>
      <c r="BF128" s="217">
        <f>IF(N128="snížená",J128,0)</f>
        <v>0</v>
      </c>
      <c r="BG128" s="217">
        <f>IF(N128="zákl. přenesená",J128,0)</f>
        <v>0</v>
      </c>
      <c r="BH128" s="217">
        <f>IF(N128="sníž. přenesená",J128,0)</f>
        <v>0</v>
      </c>
      <c r="BI128" s="217">
        <f>IF(N128="nulová",J128,0)</f>
        <v>0</v>
      </c>
      <c r="BJ128" s="14" t="s">
        <v>22</v>
      </c>
      <c r="BK128" s="217">
        <f>ROUND(I128*H128,2)</f>
        <v>0</v>
      </c>
      <c r="BL128" s="14" t="s">
        <v>22</v>
      </c>
      <c r="BM128" s="216" t="s">
        <v>615</v>
      </c>
    </row>
    <row r="129" s="2" customFormat="1" ht="21.75" customHeight="1">
      <c r="A129" s="35"/>
      <c r="B129" s="36"/>
      <c r="C129" s="218" t="s">
        <v>323</v>
      </c>
      <c r="D129" s="218" t="s">
        <v>202</v>
      </c>
      <c r="E129" s="219" t="s">
        <v>616</v>
      </c>
      <c r="F129" s="220" t="s">
        <v>617</v>
      </c>
      <c r="G129" s="221" t="s">
        <v>250</v>
      </c>
      <c r="H129" s="222">
        <v>2</v>
      </c>
      <c r="I129" s="223"/>
      <c r="J129" s="224">
        <f>ROUND(I129*H129,2)</f>
        <v>0</v>
      </c>
      <c r="K129" s="225"/>
      <c r="L129" s="226"/>
      <c r="M129" s="227" t="s">
        <v>20</v>
      </c>
      <c r="N129" s="228" t="s">
        <v>47</v>
      </c>
      <c r="O129" s="81"/>
      <c r="P129" s="214">
        <f>O129*H129</f>
        <v>0</v>
      </c>
      <c r="Q129" s="214">
        <v>0</v>
      </c>
      <c r="R129" s="214">
        <f>Q129*H129</f>
        <v>0</v>
      </c>
      <c r="S129" s="214">
        <v>0</v>
      </c>
      <c r="T129" s="215">
        <f>S129*H129</f>
        <v>0</v>
      </c>
      <c r="U129" s="35"/>
      <c r="V129" s="35"/>
      <c r="W129" s="35"/>
      <c r="X129" s="35"/>
      <c r="Y129" s="35"/>
      <c r="Z129" s="35"/>
      <c r="AA129" s="35"/>
      <c r="AB129" s="35"/>
      <c r="AC129" s="35"/>
      <c r="AD129" s="35"/>
      <c r="AE129" s="35"/>
      <c r="AR129" s="216" t="s">
        <v>84</v>
      </c>
      <c r="AT129" s="216" t="s">
        <v>202</v>
      </c>
      <c r="AU129" s="216" t="s">
        <v>22</v>
      </c>
      <c r="AY129" s="14" t="s">
        <v>172</v>
      </c>
      <c r="BE129" s="217">
        <f>IF(N129="základní",J129,0)</f>
        <v>0</v>
      </c>
      <c r="BF129" s="217">
        <f>IF(N129="snížená",J129,0)</f>
        <v>0</v>
      </c>
      <c r="BG129" s="217">
        <f>IF(N129="zákl. přenesená",J129,0)</f>
        <v>0</v>
      </c>
      <c r="BH129" s="217">
        <f>IF(N129="sníž. přenesená",J129,0)</f>
        <v>0</v>
      </c>
      <c r="BI129" s="217">
        <f>IF(N129="nulová",J129,0)</f>
        <v>0</v>
      </c>
      <c r="BJ129" s="14" t="s">
        <v>22</v>
      </c>
      <c r="BK129" s="217">
        <f>ROUND(I129*H129,2)</f>
        <v>0</v>
      </c>
      <c r="BL129" s="14" t="s">
        <v>22</v>
      </c>
      <c r="BM129" s="216" t="s">
        <v>618</v>
      </c>
    </row>
    <row r="130" s="2" customFormat="1" ht="21.75" customHeight="1">
      <c r="A130" s="35"/>
      <c r="B130" s="36"/>
      <c r="C130" s="218" t="s">
        <v>327</v>
      </c>
      <c r="D130" s="218" t="s">
        <v>202</v>
      </c>
      <c r="E130" s="219" t="s">
        <v>619</v>
      </c>
      <c r="F130" s="220" t="s">
        <v>620</v>
      </c>
      <c r="G130" s="221" t="s">
        <v>250</v>
      </c>
      <c r="H130" s="222">
        <v>2</v>
      </c>
      <c r="I130" s="223"/>
      <c r="J130" s="224">
        <f>ROUND(I130*H130,2)</f>
        <v>0</v>
      </c>
      <c r="K130" s="225"/>
      <c r="L130" s="226"/>
      <c r="M130" s="227" t="s">
        <v>20</v>
      </c>
      <c r="N130" s="228" t="s">
        <v>47</v>
      </c>
      <c r="O130" s="81"/>
      <c r="P130" s="214">
        <f>O130*H130</f>
        <v>0</v>
      </c>
      <c r="Q130" s="214">
        <v>0</v>
      </c>
      <c r="R130" s="214">
        <f>Q130*H130</f>
        <v>0</v>
      </c>
      <c r="S130" s="214">
        <v>0</v>
      </c>
      <c r="T130" s="215">
        <f>S130*H130</f>
        <v>0</v>
      </c>
      <c r="U130" s="35"/>
      <c r="V130" s="35"/>
      <c r="W130" s="35"/>
      <c r="X130" s="35"/>
      <c r="Y130" s="35"/>
      <c r="Z130" s="35"/>
      <c r="AA130" s="35"/>
      <c r="AB130" s="35"/>
      <c r="AC130" s="35"/>
      <c r="AD130" s="35"/>
      <c r="AE130" s="35"/>
      <c r="AR130" s="216" t="s">
        <v>84</v>
      </c>
      <c r="AT130" s="216" t="s">
        <v>202</v>
      </c>
      <c r="AU130" s="216" t="s">
        <v>22</v>
      </c>
      <c r="AY130" s="14" t="s">
        <v>172</v>
      </c>
      <c r="BE130" s="217">
        <f>IF(N130="základní",J130,0)</f>
        <v>0</v>
      </c>
      <c r="BF130" s="217">
        <f>IF(N130="snížená",J130,0)</f>
        <v>0</v>
      </c>
      <c r="BG130" s="217">
        <f>IF(N130="zákl. přenesená",J130,0)</f>
        <v>0</v>
      </c>
      <c r="BH130" s="217">
        <f>IF(N130="sníž. přenesená",J130,0)</f>
        <v>0</v>
      </c>
      <c r="BI130" s="217">
        <f>IF(N130="nulová",J130,0)</f>
        <v>0</v>
      </c>
      <c r="BJ130" s="14" t="s">
        <v>22</v>
      </c>
      <c r="BK130" s="217">
        <f>ROUND(I130*H130,2)</f>
        <v>0</v>
      </c>
      <c r="BL130" s="14" t="s">
        <v>22</v>
      </c>
      <c r="BM130" s="216" t="s">
        <v>621</v>
      </c>
    </row>
    <row r="131" s="2" customFormat="1" ht="21.75" customHeight="1">
      <c r="A131" s="35"/>
      <c r="B131" s="36"/>
      <c r="C131" s="218" t="s">
        <v>331</v>
      </c>
      <c r="D131" s="218" t="s">
        <v>202</v>
      </c>
      <c r="E131" s="219" t="s">
        <v>622</v>
      </c>
      <c r="F131" s="220" t="s">
        <v>623</v>
      </c>
      <c r="G131" s="221" t="s">
        <v>250</v>
      </c>
      <c r="H131" s="222">
        <v>2</v>
      </c>
      <c r="I131" s="223"/>
      <c r="J131" s="224">
        <f>ROUND(I131*H131,2)</f>
        <v>0</v>
      </c>
      <c r="K131" s="225"/>
      <c r="L131" s="226"/>
      <c r="M131" s="227" t="s">
        <v>20</v>
      </c>
      <c r="N131" s="228" t="s">
        <v>47</v>
      </c>
      <c r="O131" s="81"/>
      <c r="P131" s="214">
        <f>O131*H131</f>
        <v>0</v>
      </c>
      <c r="Q131" s="214">
        <v>0</v>
      </c>
      <c r="R131" s="214">
        <f>Q131*H131</f>
        <v>0</v>
      </c>
      <c r="S131" s="214">
        <v>0</v>
      </c>
      <c r="T131" s="215">
        <f>S131*H131</f>
        <v>0</v>
      </c>
      <c r="U131" s="35"/>
      <c r="V131" s="35"/>
      <c r="W131" s="35"/>
      <c r="X131" s="35"/>
      <c r="Y131" s="35"/>
      <c r="Z131" s="35"/>
      <c r="AA131" s="35"/>
      <c r="AB131" s="35"/>
      <c r="AC131" s="35"/>
      <c r="AD131" s="35"/>
      <c r="AE131" s="35"/>
      <c r="AR131" s="216" t="s">
        <v>84</v>
      </c>
      <c r="AT131" s="216" t="s">
        <v>202</v>
      </c>
      <c r="AU131" s="216" t="s">
        <v>22</v>
      </c>
      <c r="AY131" s="14" t="s">
        <v>172</v>
      </c>
      <c r="BE131" s="217">
        <f>IF(N131="základní",J131,0)</f>
        <v>0</v>
      </c>
      <c r="BF131" s="217">
        <f>IF(N131="snížená",J131,0)</f>
        <v>0</v>
      </c>
      <c r="BG131" s="217">
        <f>IF(N131="zákl. přenesená",J131,0)</f>
        <v>0</v>
      </c>
      <c r="BH131" s="217">
        <f>IF(N131="sníž. přenesená",J131,0)</f>
        <v>0</v>
      </c>
      <c r="BI131" s="217">
        <f>IF(N131="nulová",J131,0)</f>
        <v>0</v>
      </c>
      <c r="BJ131" s="14" t="s">
        <v>22</v>
      </c>
      <c r="BK131" s="217">
        <f>ROUND(I131*H131,2)</f>
        <v>0</v>
      </c>
      <c r="BL131" s="14" t="s">
        <v>22</v>
      </c>
      <c r="BM131" s="216" t="s">
        <v>624</v>
      </c>
    </row>
    <row r="132" s="2" customFormat="1" ht="66.75" customHeight="1">
      <c r="A132" s="35"/>
      <c r="B132" s="36"/>
      <c r="C132" s="204" t="s">
        <v>335</v>
      </c>
      <c r="D132" s="204" t="s">
        <v>173</v>
      </c>
      <c r="E132" s="205" t="s">
        <v>625</v>
      </c>
      <c r="F132" s="206" t="s">
        <v>626</v>
      </c>
      <c r="G132" s="207" t="s">
        <v>250</v>
      </c>
      <c r="H132" s="208">
        <v>2</v>
      </c>
      <c r="I132" s="209"/>
      <c r="J132" s="210">
        <f>ROUND(I132*H132,2)</f>
        <v>0</v>
      </c>
      <c r="K132" s="211"/>
      <c r="L132" s="41"/>
      <c r="M132" s="212" t="s">
        <v>20</v>
      </c>
      <c r="N132" s="213" t="s">
        <v>47</v>
      </c>
      <c r="O132" s="81"/>
      <c r="P132" s="214">
        <f>O132*H132</f>
        <v>0</v>
      </c>
      <c r="Q132" s="214">
        <v>0</v>
      </c>
      <c r="R132" s="214">
        <f>Q132*H132</f>
        <v>0</v>
      </c>
      <c r="S132" s="214">
        <v>0</v>
      </c>
      <c r="T132" s="215">
        <f>S132*H132</f>
        <v>0</v>
      </c>
      <c r="U132" s="35"/>
      <c r="V132" s="35"/>
      <c r="W132" s="35"/>
      <c r="X132" s="35"/>
      <c r="Y132" s="35"/>
      <c r="Z132" s="35"/>
      <c r="AA132" s="35"/>
      <c r="AB132" s="35"/>
      <c r="AC132" s="35"/>
      <c r="AD132" s="35"/>
      <c r="AE132" s="35"/>
      <c r="AR132" s="216" t="s">
        <v>22</v>
      </c>
      <c r="AT132" s="216" t="s">
        <v>173</v>
      </c>
      <c r="AU132" s="216" t="s">
        <v>22</v>
      </c>
      <c r="AY132" s="14" t="s">
        <v>172</v>
      </c>
      <c r="BE132" s="217">
        <f>IF(N132="základní",J132,0)</f>
        <v>0</v>
      </c>
      <c r="BF132" s="217">
        <f>IF(N132="snížená",J132,0)</f>
        <v>0</v>
      </c>
      <c r="BG132" s="217">
        <f>IF(N132="zákl. přenesená",J132,0)</f>
        <v>0</v>
      </c>
      <c r="BH132" s="217">
        <f>IF(N132="sníž. přenesená",J132,0)</f>
        <v>0</v>
      </c>
      <c r="BI132" s="217">
        <f>IF(N132="nulová",J132,0)</f>
        <v>0</v>
      </c>
      <c r="BJ132" s="14" t="s">
        <v>22</v>
      </c>
      <c r="BK132" s="217">
        <f>ROUND(I132*H132,2)</f>
        <v>0</v>
      </c>
      <c r="BL132" s="14" t="s">
        <v>22</v>
      </c>
      <c r="BM132" s="216" t="s">
        <v>627</v>
      </c>
    </row>
    <row r="133" s="2" customFormat="1" ht="16.5" customHeight="1">
      <c r="A133" s="35"/>
      <c r="B133" s="36"/>
      <c r="C133" s="204" t="s">
        <v>339</v>
      </c>
      <c r="D133" s="204" t="s">
        <v>173</v>
      </c>
      <c r="E133" s="205" t="s">
        <v>264</v>
      </c>
      <c r="F133" s="206" t="s">
        <v>265</v>
      </c>
      <c r="G133" s="207" t="s">
        <v>250</v>
      </c>
      <c r="H133" s="208">
        <v>6</v>
      </c>
      <c r="I133" s="209"/>
      <c r="J133" s="210">
        <f>ROUND(I133*H133,2)</f>
        <v>0</v>
      </c>
      <c r="K133" s="211"/>
      <c r="L133" s="41"/>
      <c r="M133" s="212" t="s">
        <v>20</v>
      </c>
      <c r="N133" s="213" t="s">
        <v>47</v>
      </c>
      <c r="O133" s="81"/>
      <c r="P133" s="214">
        <f>O133*H133</f>
        <v>0</v>
      </c>
      <c r="Q133" s="214">
        <v>0</v>
      </c>
      <c r="R133" s="214">
        <f>Q133*H133</f>
        <v>0</v>
      </c>
      <c r="S133" s="214">
        <v>0</v>
      </c>
      <c r="T133" s="215">
        <f>S133*H133</f>
        <v>0</v>
      </c>
      <c r="U133" s="35"/>
      <c r="V133" s="35"/>
      <c r="W133" s="35"/>
      <c r="X133" s="35"/>
      <c r="Y133" s="35"/>
      <c r="Z133" s="35"/>
      <c r="AA133" s="35"/>
      <c r="AB133" s="35"/>
      <c r="AC133" s="35"/>
      <c r="AD133" s="35"/>
      <c r="AE133" s="35"/>
      <c r="AR133" s="216" t="s">
        <v>180</v>
      </c>
      <c r="AT133" s="216" t="s">
        <v>173</v>
      </c>
      <c r="AU133" s="216" t="s">
        <v>22</v>
      </c>
      <c r="AY133" s="14" t="s">
        <v>172</v>
      </c>
      <c r="BE133" s="217">
        <f>IF(N133="základní",J133,0)</f>
        <v>0</v>
      </c>
      <c r="BF133" s="217">
        <f>IF(N133="snížená",J133,0)</f>
        <v>0</v>
      </c>
      <c r="BG133" s="217">
        <f>IF(N133="zákl. přenesená",J133,0)</f>
        <v>0</v>
      </c>
      <c r="BH133" s="217">
        <f>IF(N133="sníž. přenesená",J133,0)</f>
        <v>0</v>
      </c>
      <c r="BI133" s="217">
        <f>IF(N133="nulová",J133,0)</f>
        <v>0</v>
      </c>
      <c r="BJ133" s="14" t="s">
        <v>22</v>
      </c>
      <c r="BK133" s="217">
        <f>ROUND(I133*H133,2)</f>
        <v>0</v>
      </c>
      <c r="BL133" s="14" t="s">
        <v>180</v>
      </c>
      <c r="BM133" s="216" t="s">
        <v>628</v>
      </c>
    </row>
    <row r="134" s="2" customFormat="1" ht="100.5" customHeight="1">
      <c r="A134" s="35"/>
      <c r="B134" s="36"/>
      <c r="C134" s="204" t="s">
        <v>343</v>
      </c>
      <c r="D134" s="204" t="s">
        <v>173</v>
      </c>
      <c r="E134" s="205" t="s">
        <v>629</v>
      </c>
      <c r="F134" s="206" t="s">
        <v>630</v>
      </c>
      <c r="G134" s="207" t="s">
        <v>250</v>
      </c>
      <c r="H134" s="208">
        <v>1</v>
      </c>
      <c r="I134" s="209"/>
      <c r="J134" s="210">
        <f>ROUND(I134*H134,2)</f>
        <v>0</v>
      </c>
      <c r="K134" s="211"/>
      <c r="L134" s="41"/>
      <c r="M134" s="212" t="s">
        <v>20</v>
      </c>
      <c r="N134" s="213" t="s">
        <v>47</v>
      </c>
      <c r="O134" s="81"/>
      <c r="P134" s="214">
        <f>O134*H134</f>
        <v>0</v>
      </c>
      <c r="Q134" s="214">
        <v>0</v>
      </c>
      <c r="R134" s="214">
        <f>Q134*H134</f>
        <v>0</v>
      </c>
      <c r="S134" s="214">
        <v>0</v>
      </c>
      <c r="T134" s="215">
        <f>S134*H134</f>
        <v>0</v>
      </c>
      <c r="U134" s="35"/>
      <c r="V134" s="35"/>
      <c r="W134" s="35"/>
      <c r="X134" s="35"/>
      <c r="Y134" s="35"/>
      <c r="Z134" s="35"/>
      <c r="AA134" s="35"/>
      <c r="AB134" s="35"/>
      <c r="AC134" s="35"/>
      <c r="AD134" s="35"/>
      <c r="AE134" s="35"/>
      <c r="AR134" s="216" t="s">
        <v>22</v>
      </c>
      <c r="AT134" s="216" t="s">
        <v>173</v>
      </c>
      <c r="AU134" s="216" t="s">
        <v>22</v>
      </c>
      <c r="AY134" s="14" t="s">
        <v>172</v>
      </c>
      <c r="BE134" s="217">
        <f>IF(N134="základní",J134,0)</f>
        <v>0</v>
      </c>
      <c r="BF134" s="217">
        <f>IF(N134="snížená",J134,0)</f>
        <v>0</v>
      </c>
      <c r="BG134" s="217">
        <f>IF(N134="zákl. přenesená",J134,0)</f>
        <v>0</v>
      </c>
      <c r="BH134" s="217">
        <f>IF(N134="sníž. přenesená",J134,0)</f>
        <v>0</v>
      </c>
      <c r="BI134" s="217">
        <f>IF(N134="nulová",J134,0)</f>
        <v>0</v>
      </c>
      <c r="BJ134" s="14" t="s">
        <v>22</v>
      </c>
      <c r="BK134" s="217">
        <f>ROUND(I134*H134,2)</f>
        <v>0</v>
      </c>
      <c r="BL134" s="14" t="s">
        <v>22</v>
      </c>
      <c r="BM134" s="216" t="s">
        <v>631</v>
      </c>
    </row>
    <row r="135" s="2" customFormat="1" ht="111.75" customHeight="1">
      <c r="A135" s="35"/>
      <c r="B135" s="36"/>
      <c r="C135" s="204" t="s">
        <v>347</v>
      </c>
      <c r="D135" s="204" t="s">
        <v>173</v>
      </c>
      <c r="E135" s="205" t="s">
        <v>632</v>
      </c>
      <c r="F135" s="206" t="s">
        <v>633</v>
      </c>
      <c r="G135" s="207" t="s">
        <v>250</v>
      </c>
      <c r="H135" s="208">
        <v>3</v>
      </c>
      <c r="I135" s="209"/>
      <c r="J135" s="210">
        <f>ROUND(I135*H135,2)</f>
        <v>0</v>
      </c>
      <c r="K135" s="211"/>
      <c r="L135" s="41"/>
      <c r="M135" s="212" t="s">
        <v>20</v>
      </c>
      <c r="N135" s="213" t="s">
        <v>47</v>
      </c>
      <c r="O135" s="81"/>
      <c r="P135" s="214">
        <f>O135*H135</f>
        <v>0</v>
      </c>
      <c r="Q135" s="214">
        <v>0</v>
      </c>
      <c r="R135" s="214">
        <f>Q135*H135</f>
        <v>0</v>
      </c>
      <c r="S135" s="214">
        <v>0</v>
      </c>
      <c r="T135" s="215">
        <f>S135*H135</f>
        <v>0</v>
      </c>
      <c r="U135" s="35"/>
      <c r="V135" s="35"/>
      <c r="W135" s="35"/>
      <c r="X135" s="35"/>
      <c r="Y135" s="35"/>
      <c r="Z135" s="35"/>
      <c r="AA135" s="35"/>
      <c r="AB135" s="35"/>
      <c r="AC135" s="35"/>
      <c r="AD135" s="35"/>
      <c r="AE135" s="35"/>
      <c r="AR135" s="216" t="s">
        <v>180</v>
      </c>
      <c r="AT135" s="216" t="s">
        <v>173</v>
      </c>
      <c r="AU135" s="216" t="s">
        <v>22</v>
      </c>
      <c r="AY135" s="14" t="s">
        <v>172</v>
      </c>
      <c r="BE135" s="217">
        <f>IF(N135="základní",J135,0)</f>
        <v>0</v>
      </c>
      <c r="BF135" s="217">
        <f>IF(N135="snížená",J135,0)</f>
        <v>0</v>
      </c>
      <c r="BG135" s="217">
        <f>IF(N135="zákl. přenesená",J135,0)</f>
        <v>0</v>
      </c>
      <c r="BH135" s="217">
        <f>IF(N135="sníž. přenesená",J135,0)</f>
        <v>0</v>
      </c>
      <c r="BI135" s="217">
        <f>IF(N135="nulová",J135,0)</f>
        <v>0</v>
      </c>
      <c r="BJ135" s="14" t="s">
        <v>22</v>
      </c>
      <c r="BK135" s="217">
        <f>ROUND(I135*H135,2)</f>
        <v>0</v>
      </c>
      <c r="BL135" s="14" t="s">
        <v>180</v>
      </c>
      <c r="BM135" s="216" t="s">
        <v>634</v>
      </c>
    </row>
    <row r="136" s="2" customFormat="1" ht="100.5" customHeight="1">
      <c r="A136" s="35"/>
      <c r="B136" s="36"/>
      <c r="C136" s="204" t="s">
        <v>352</v>
      </c>
      <c r="D136" s="204" t="s">
        <v>173</v>
      </c>
      <c r="E136" s="205" t="s">
        <v>635</v>
      </c>
      <c r="F136" s="206" t="s">
        <v>636</v>
      </c>
      <c r="G136" s="207" t="s">
        <v>250</v>
      </c>
      <c r="H136" s="208">
        <v>4</v>
      </c>
      <c r="I136" s="209"/>
      <c r="J136" s="210">
        <f>ROUND(I136*H136,2)</f>
        <v>0</v>
      </c>
      <c r="K136" s="211"/>
      <c r="L136" s="41"/>
      <c r="M136" s="212" t="s">
        <v>20</v>
      </c>
      <c r="N136" s="213" t="s">
        <v>47</v>
      </c>
      <c r="O136" s="81"/>
      <c r="P136" s="214">
        <f>O136*H136</f>
        <v>0</v>
      </c>
      <c r="Q136" s="214">
        <v>0</v>
      </c>
      <c r="R136" s="214">
        <f>Q136*H136</f>
        <v>0</v>
      </c>
      <c r="S136" s="214">
        <v>0</v>
      </c>
      <c r="T136" s="215">
        <f>S136*H136</f>
        <v>0</v>
      </c>
      <c r="U136" s="35"/>
      <c r="V136" s="35"/>
      <c r="W136" s="35"/>
      <c r="X136" s="35"/>
      <c r="Y136" s="35"/>
      <c r="Z136" s="35"/>
      <c r="AA136" s="35"/>
      <c r="AB136" s="35"/>
      <c r="AC136" s="35"/>
      <c r="AD136" s="35"/>
      <c r="AE136" s="35"/>
      <c r="AR136" s="216" t="s">
        <v>180</v>
      </c>
      <c r="AT136" s="216" t="s">
        <v>173</v>
      </c>
      <c r="AU136" s="216" t="s">
        <v>22</v>
      </c>
      <c r="AY136" s="14" t="s">
        <v>172</v>
      </c>
      <c r="BE136" s="217">
        <f>IF(N136="základní",J136,0)</f>
        <v>0</v>
      </c>
      <c r="BF136" s="217">
        <f>IF(N136="snížená",J136,0)</f>
        <v>0</v>
      </c>
      <c r="BG136" s="217">
        <f>IF(N136="zákl. přenesená",J136,0)</f>
        <v>0</v>
      </c>
      <c r="BH136" s="217">
        <f>IF(N136="sníž. přenesená",J136,0)</f>
        <v>0</v>
      </c>
      <c r="BI136" s="217">
        <f>IF(N136="nulová",J136,0)</f>
        <v>0</v>
      </c>
      <c r="BJ136" s="14" t="s">
        <v>22</v>
      </c>
      <c r="BK136" s="217">
        <f>ROUND(I136*H136,2)</f>
        <v>0</v>
      </c>
      <c r="BL136" s="14" t="s">
        <v>180</v>
      </c>
      <c r="BM136" s="216" t="s">
        <v>637</v>
      </c>
    </row>
    <row r="137" s="2" customFormat="1" ht="33" customHeight="1">
      <c r="A137" s="35"/>
      <c r="B137" s="36"/>
      <c r="C137" s="218" t="s">
        <v>356</v>
      </c>
      <c r="D137" s="218" t="s">
        <v>202</v>
      </c>
      <c r="E137" s="219" t="s">
        <v>638</v>
      </c>
      <c r="F137" s="220" t="s">
        <v>639</v>
      </c>
      <c r="G137" s="221" t="s">
        <v>250</v>
      </c>
      <c r="H137" s="222">
        <v>2</v>
      </c>
      <c r="I137" s="223"/>
      <c r="J137" s="224">
        <f>ROUND(I137*H137,2)</f>
        <v>0</v>
      </c>
      <c r="K137" s="225"/>
      <c r="L137" s="226"/>
      <c r="M137" s="227" t="s">
        <v>20</v>
      </c>
      <c r="N137" s="228" t="s">
        <v>47</v>
      </c>
      <c r="O137" s="81"/>
      <c r="P137" s="214">
        <f>O137*H137</f>
        <v>0</v>
      </c>
      <c r="Q137" s="214">
        <v>0</v>
      </c>
      <c r="R137" s="214">
        <f>Q137*H137</f>
        <v>0</v>
      </c>
      <c r="S137" s="214">
        <v>0</v>
      </c>
      <c r="T137" s="215">
        <f>S137*H137</f>
        <v>0</v>
      </c>
      <c r="U137" s="35"/>
      <c r="V137" s="35"/>
      <c r="W137" s="35"/>
      <c r="X137" s="35"/>
      <c r="Y137" s="35"/>
      <c r="Z137" s="35"/>
      <c r="AA137" s="35"/>
      <c r="AB137" s="35"/>
      <c r="AC137" s="35"/>
      <c r="AD137" s="35"/>
      <c r="AE137" s="35"/>
      <c r="AR137" s="216" t="s">
        <v>205</v>
      </c>
      <c r="AT137" s="216" t="s">
        <v>202</v>
      </c>
      <c r="AU137" s="216" t="s">
        <v>22</v>
      </c>
      <c r="AY137" s="14" t="s">
        <v>172</v>
      </c>
      <c r="BE137" s="217">
        <f>IF(N137="základní",J137,0)</f>
        <v>0</v>
      </c>
      <c r="BF137" s="217">
        <f>IF(N137="snížená",J137,0)</f>
        <v>0</v>
      </c>
      <c r="BG137" s="217">
        <f>IF(N137="zákl. přenesená",J137,0)</f>
        <v>0</v>
      </c>
      <c r="BH137" s="217">
        <f>IF(N137="sníž. přenesená",J137,0)</f>
        <v>0</v>
      </c>
      <c r="BI137" s="217">
        <f>IF(N137="nulová",J137,0)</f>
        <v>0</v>
      </c>
      <c r="BJ137" s="14" t="s">
        <v>22</v>
      </c>
      <c r="BK137" s="217">
        <f>ROUND(I137*H137,2)</f>
        <v>0</v>
      </c>
      <c r="BL137" s="14" t="s">
        <v>206</v>
      </c>
      <c r="BM137" s="216" t="s">
        <v>640</v>
      </c>
    </row>
    <row r="138" s="2" customFormat="1" ht="33" customHeight="1">
      <c r="A138" s="35"/>
      <c r="B138" s="36"/>
      <c r="C138" s="218" t="s">
        <v>360</v>
      </c>
      <c r="D138" s="218" t="s">
        <v>202</v>
      </c>
      <c r="E138" s="219" t="s">
        <v>641</v>
      </c>
      <c r="F138" s="220" t="s">
        <v>642</v>
      </c>
      <c r="G138" s="221" t="s">
        <v>250</v>
      </c>
      <c r="H138" s="222">
        <v>2</v>
      </c>
      <c r="I138" s="223"/>
      <c r="J138" s="224">
        <f>ROUND(I138*H138,2)</f>
        <v>0</v>
      </c>
      <c r="K138" s="225"/>
      <c r="L138" s="226"/>
      <c r="M138" s="227" t="s">
        <v>20</v>
      </c>
      <c r="N138" s="228" t="s">
        <v>47</v>
      </c>
      <c r="O138" s="81"/>
      <c r="P138" s="214">
        <f>O138*H138</f>
        <v>0</v>
      </c>
      <c r="Q138" s="214">
        <v>0</v>
      </c>
      <c r="R138" s="214">
        <f>Q138*H138</f>
        <v>0</v>
      </c>
      <c r="S138" s="214">
        <v>0</v>
      </c>
      <c r="T138" s="215">
        <f>S138*H138</f>
        <v>0</v>
      </c>
      <c r="U138" s="35"/>
      <c r="V138" s="35"/>
      <c r="W138" s="35"/>
      <c r="X138" s="35"/>
      <c r="Y138" s="35"/>
      <c r="Z138" s="35"/>
      <c r="AA138" s="35"/>
      <c r="AB138" s="35"/>
      <c r="AC138" s="35"/>
      <c r="AD138" s="35"/>
      <c r="AE138" s="35"/>
      <c r="AR138" s="216" t="s">
        <v>205</v>
      </c>
      <c r="AT138" s="216" t="s">
        <v>202</v>
      </c>
      <c r="AU138" s="216" t="s">
        <v>22</v>
      </c>
      <c r="AY138" s="14" t="s">
        <v>172</v>
      </c>
      <c r="BE138" s="217">
        <f>IF(N138="základní",J138,0)</f>
        <v>0</v>
      </c>
      <c r="BF138" s="217">
        <f>IF(N138="snížená",J138,0)</f>
        <v>0</v>
      </c>
      <c r="BG138" s="217">
        <f>IF(N138="zákl. přenesená",J138,0)</f>
        <v>0</v>
      </c>
      <c r="BH138" s="217">
        <f>IF(N138="sníž. přenesená",J138,0)</f>
        <v>0</v>
      </c>
      <c r="BI138" s="217">
        <f>IF(N138="nulová",J138,0)</f>
        <v>0</v>
      </c>
      <c r="BJ138" s="14" t="s">
        <v>22</v>
      </c>
      <c r="BK138" s="217">
        <f>ROUND(I138*H138,2)</f>
        <v>0</v>
      </c>
      <c r="BL138" s="14" t="s">
        <v>206</v>
      </c>
      <c r="BM138" s="216" t="s">
        <v>643</v>
      </c>
    </row>
    <row r="139" s="2" customFormat="1" ht="33" customHeight="1">
      <c r="A139" s="35"/>
      <c r="B139" s="36"/>
      <c r="C139" s="218" t="s">
        <v>364</v>
      </c>
      <c r="D139" s="218" t="s">
        <v>202</v>
      </c>
      <c r="E139" s="219" t="s">
        <v>644</v>
      </c>
      <c r="F139" s="220" t="s">
        <v>645</v>
      </c>
      <c r="G139" s="221" t="s">
        <v>250</v>
      </c>
      <c r="H139" s="222">
        <v>2</v>
      </c>
      <c r="I139" s="223"/>
      <c r="J139" s="224">
        <f>ROUND(I139*H139,2)</f>
        <v>0</v>
      </c>
      <c r="K139" s="225"/>
      <c r="L139" s="226"/>
      <c r="M139" s="227" t="s">
        <v>20</v>
      </c>
      <c r="N139" s="228" t="s">
        <v>47</v>
      </c>
      <c r="O139" s="81"/>
      <c r="P139" s="214">
        <f>O139*H139</f>
        <v>0</v>
      </c>
      <c r="Q139" s="214">
        <v>0</v>
      </c>
      <c r="R139" s="214">
        <f>Q139*H139</f>
        <v>0</v>
      </c>
      <c r="S139" s="214">
        <v>0</v>
      </c>
      <c r="T139" s="215">
        <f>S139*H139</f>
        <v>0</v>
      </c>
      <c r="U139" s="35"/>
      <c r="V139" s="35"/>
      <c r="W139" s="35"/>
      <c r="X139" s="35"/>
      <c r="Y139" s="35"/>
      <c r="Z139" s="35"/>
      <c r="AA139" s="35"/>
      <c r="AB139" s="35"/>
      <c r="AC139" s="35"/>
      <c r="AD139" s="35"/>
      <c r="AE139" s="35"/>
      <c r="AR139" s="216" t="s">
        <v>205</v>
      </c>
      <c r="AT139" s="216" t="s">
        <v>202</v>
      </c>
      <c r="AU139" s="216" t="s">
        <v>22</v>
      </c>
      <c r="AY139" s="14" t="s">
        <v>172</v>
      </c>
      <c r="BE139" s="217">
        <f>IF(N139="základní",J139,0)</f>
        <v>0</v>
      </c>
      <c r="BF139" s="217">
        <f>IF(N139="snížená",J139,0)</f>
        <v>0</v>
      </c>
      <c r="BG139" s="217">
        <f>IF(N139="zákl. přenesená",J139,0)</f>
        <v>0</v>
      </c>
      <c r="BH139" s="217">
        <f>IF(N139="sníž. přenesená",J139,0)</f>
        <v>0</v>
      </c>
      <c r="BI139" s="217">
        <f>IF(N139="nulová",J139,0)</f>
        <v>0</v>
      </c>
      <c r="BJ139" s="14" t="s">
        <v>22</v>
      </c>
      <c r="BK139" s="217">
        <f>ROUND(I139*H139,2)</f>
        <v>0</v>
      </c>
      <c r="BL139" s="14" t="s">
        <v>206</v>
      </c>
      <c r="BM139" s="216" t="s">
        <v>646</v>
      </c>
    </row>
    <row r="140" s="2" customFormat="1" ht="33" customHeight="1">
      <c r="A140" s="35"/>
      <c r="B140" s="36"/>
      <c r="C140" s="218" t="s">
        <v>368</v>
      </c>
      <c r="D140" s="218" t="s">
        <v>202</v>
      </c>
      <c r="E140" s="219" t="s">
        <v>647</v>
      </c>
      <c r="F140" s="220" t="s">
        <v>648</v>
      </c>
      <c r="G140" s="221" t="s">
        <v>250</v>
      </c>
      <c r="H140" s="222">
        <v>2</v>
      </c>
      <c r="I140" s="223"/>
      <c r="J140" s="224">
        <f>ROUND(I140*H140,2)</f>
        <v>0</v>
      </c>
      <c r="K140" s="225"/>
      <c r="L140" s="226"/>
      <c r="M140" s="227" t="s">
        <v>20</v>
      </c>
      <c r="N140" s="228" t="s">
        <v>47</v>
      </c>
      <c r="O140" s="81"/>
      <c r="P140" s="214">
        <f>O140*H140</f>
        <v>0</v>
      </c>
      <c r="Q140" s="214">
        <v>0</v>
      </c>
      <c r="R140" s="214">
        <f>Q140*H140</f>
        <v>0</v>
      </c>
      <c r="S140" s="214">
        <v>0</v>
      </c>
      <c r="T140" s="215">
        <f>S140*H140</f>
        <v>0</v>
      </c>
      <c r="U140" s="35"/>
      <c r="V140" s="35"/>
      <c r="W140" s="35"/>
      <c r="X140" s="35"/>
      <c r="Y140" s="35"/>
      <c r="Z140" s="35"/>
      <c r="AA140" s="35"/>
      <c r="AB140" s="35"/>
      <c r="AC140" s="35"/>
      <c r="AD140" s="35"/>
      <c r="AE140" s="35"/>
      <c r="AR140" s="216" t="s">
        <v>205</v>
      </c>
      <c r="AT140" s="216" t="s">
        <v>202</v>
      </c>
      <c r="AU140" s="216" t="s">
        <v>22</v>
      </c>
      <c r="AY140" s="14" t="s">
        <v>172</v>
      </c>
      <c r="BE140" s="217">
        <f>IF(N140="základní",J140,0)</f>
        <v>0</v>
      </c>
      <c r="BF140" s="217">
        <f>IF(N140="snížená",J140,0)</f>
        <v>0</v>
      </c>
      <c r="BG140" s="217">
        <f>IF(N140="zákl. přenesená",J140,0)</f>
        <v>0</v>
      </c>
      <c r="BH140" s="217">
        <f>IF(N140="sníž. přenesená",J140,0)</f>
        <v>0</v>
      </c>
      <c r="BI140" s="217">
        <f>IF(N140="nulová",J140,0)</f>
        <v>0</v>
      </c>
      <c r="BJ140" s="14" t="s">
        <v>22</v>
      </c>
      <c r="BK140" s="217">
        <f>ROUND(I140*H140,2)</f>
        <v>0</v>
      </c>
      <c r="BL140" s="14" t="s">
        <v>206</v>
      </c>
      <c r="BM140" s="216" t="s">
        <v>649</v>
      </c>
    </row>
    <row r="141" s="2" customFormat="1" ht="33" customHeight="1">
      <c r="A141" s="35"/>
      <c r="B141" s="36"/>
      <c r="C141" s="218" t="s">
        <v>372</v>
      </c>
      <c r="D141" s="218" t="s">
        <v>202</v>
      </c>
      <c r="E141" s="219" t="s">
        <v>650</v>
      </c>
      <c r="F141" s="220" t="s">
        <v>651</v>
      </c>
      <c r="G141" s="221" t="s">
        <v>250</v>
      </c>
      <c r="H141" s="222">
        <v>2</v>
      </c>
      <c r="I141" s="223"/>
      <c r="J141" s="224">
        <f>ROUND(I141*H141,2)</f>
        <v>0</v>
      </c>
      <c r="K141" s="225"/>
      <c r="L141" s="226"/>
      <c r="M141" s="227" t="s">
        <v>20</v>
      </c>
      <c r="N141" s="228" t="s">
        <v>47</v>
      </c>
      <c r="O141" s="81"/>
      <c r="P141" s="214">
        <f>O141*H141</f>
        <v>0</v>
      </c>
      <c r="Q141" s="214">
        <v>0</v>
      </c>
      <c r="R141" s="214">
        <f>Q141*H141</f>
        <v>0</v>
      </c>
      <c r="S141" s="214">
        <v>0</v>
      </c>
      <c r="T141" s="215">
        <f>S141*H141</f>
        <v>0</v>
      </c>
      <c r="U141" s="35"/>
      <c r="V141" s="35"/>
      <c r="W141" s="35"/>
      <c r="X141" s="35"/>
      <c r="Y141" s="35"/>
      <c r="Z141" s="35"/>
      <c r="AA141" s="35"/>
      <c r="AB141" s="35"/>
      <c r="AC141" s="35"/>
      <c r="AD141" s="35"/>
      <c r="AE141" s="35"/>
      <c r="AR141" s="216" t="s">
        <v>205</v>
      </c>
      <c r="AT141" s="216" t="s">
        <v>202</v>
      </c>
      <c r="AU141" s="216" t="s">
        <v>22</v>
      </c>
      <c r="AY141" s="14" t="s">
        <v>172</v>
      </c>
      <c r="BE141" s="217">
        <f>IF(N141="základní",J141,0)</f>
        <v>0</v>
      </c>
      <c r="BF141" s="217">
        <f>IF(N141="snížená",J141,0)</f>
        <v>0</v>
      </c>
      <c r="BG141" s="217">
        <f>IF(N141="zákl. přenesená",J141,0)</f>
        <v>0</v>
      </c>
      <c r="BH141" s="217">
        <f>IF(N141="sníž. přenesená",J141,0)</f>
        <v>0</v>
      </c>
      <c r="BI141" s="217">
        <f>IF(N141="nulová",J141,0)</f>
        <v>0</v>
      </c>
      <c r="BJ141" s="14" t="s">
        <v>22</v>
      </c>
      <c r="BK141" s="217">
        <f>ROUND(I141*H141,2)</f>
        <v>0</v>
      </c>
      <c r="BL141" s="14" t="s">
        <v>206</v>
      </c>
      <c r="BM141" s="216" t="s">
        <v>652</v>
      </c>
    </row>
    <row r="142" s="2" customFormat="1" ht="33" customHeight="1">
      <c r="A142" s="35"/>
      <c r="B142" s="36"/>
      <c r="C142" s="218" t="s">
        <v>376</v>
      </c>
      <c r="D142" s="218" t="s">
        <v>202</v>
      </c>
      <c r="E142" s="219" t="s">
        <v>653</v>
      </c>
      <c r="F142" s="220" t="s">
        <v>654</v>
      </c>
      <c r="G142" s="221" t="s">
        <v>250</v>
      </c>
      <c r="H142" s="222">
        <v>2</v>
      </c>
      <c r="I142" s="223"/>
      <c r="J142" s="224">
        <f>ROUND(I142*H142,2)</f>
        <v>0</v>
      </c>
      <c r="K142" s="225"/>
      <c r="L142" s="226"/>
      <c r="M142" s="227" t="s">
        <v>20</v>
      </c>
      <c r="N142" s="228" t="s">
        <v>47</v>
      </c>
      <c r="O142" s="81"/>
      <c r="P142" s="214">
        <f>O142*H142</f>
        <v>0</v>
      </c>
      <c r="Q142" s="214">
        <v>0</v>
      </c>
      <c r="R142" s="214">
        <f>Q142*H142</f>
        <v>0</v>
      </c>
      <c r="S142" s="214">
        <v>0</v>
      </c>
      <c r="T142" s="215">
        <f>S142*H142</f>
        <v>0</v>
      </c>
      <c r="U142" s="35"/>
      <c r="V142" s="35"/>
      <c r="W142" s="35"/>
      <c r="X142" s="35"/>
      <c r="Y142" s="35"/>
      <c r="Z142" s="35"/>
      <c r="AA142" s="35"/>
      <c r="AB142" s="35"/>
      <c r="AC142" s="35"/>
      <c r="AD142" s="35"/>
      <c r="AE142" s="35"/>
      <c r="AR142" s="216" t="s">
        <v>205</v>
      </c>
      <c r="AT142" s="216" t="s">
        <v>202</v>
      </c>
      <c r="AU142" s="216" t="s">
        <v>22</v>
      </c>
      <c r="AY142" s="14" t="s">
        <v>172</v>
      </c>
      <c r="BE142" s="217">
        <f>IF(N142="základní",J142,0)</f>
        <v>0</v>
      </c>
      <c r="BF142" s="217">
        <f>IF(N142="snížená",J142,0)</f>
        <v>0</v>
      </c>
      <c r="BG142" s="217">
        <f>IF(N142="zákl. přenesená",J142,0)</f>
        <v>0</v>
      </c>
      <c r="BH142" s="217">
        <f>IF(N142="sníž. přenesená",J142,0)</f>
        <v>0</v>
      </c>
      <c r="BI142" s="217">
        <f>IF(N142="nulová",J142,0)</f>
        <v>0</v>
      </c>
      <c r="BJ142" s="14" t="s">
        <v>22</v>
      </c>
      <c r="BK142" s="217">
        <f>ROUND(I142*H142,2)</f>
        <v>0</v>
      </c>
      <c r="BL142" s="14" t="s">
        <v>206</v>
      </c>
      <c r="BM142" s="216" t="s">
        <v>655</v>
      </c>
    </row>
    <row r="143" s="2" customFormat="1" ht="33" customHeight="1">
      <c r="A143" s="35"/>
      <c r="B143" s="36"/>
      <c r="C143" s="218" t="s">
        <v>380</v>
      </c>
      <c r="D143" s="218" t="s">
        <v>202</v>
      </c>
      <c r="E143" s="219" t="s">
        <v>656</v>
      </c>
      <c r="F143" s="220" t="s">
        <v>657</v>
      </c>
      <c r="G143" s="221" t="s">
        <v>250</v>
      </c>
      <c r="H143" s="222">
        <v>2</v>
      </c>
      <c r="I143" s="223"/>
      <c r="J143" s="224">
        <f>ROUND(I143*H143,2)</f>
        <v>0</v>
      </c>
      <c r="K143" s="225"/>
      <c r="L143" s="226"/>
      <c r="M143" s="227" t="s">
        <v>20</v>
      </c>
      <c r="N143" s="228" t="s">
        <v>47</v>
      </c>
      <c r="O143" s="81"/>
      <c r="P143" s="214">
        <f>O143*H143</f>
        <v>0</v>
      </c>
      <c r="Q143" s="214">
        <v>0</v>
      </c>
      <c r="R143" s="214">
        <f>Q143*H143</f>
        <v>0</v>
      </c>
      <c r="S143" s="214">
        <v>0</v>
      </c>
      <c r="T143" s="215">
        <f>S143*H143</f>
        <v>0</v>
      </c>
      <c r="U143" s="35"/>
      <c r="V143" s="35"/>
      <c r="W143" s="35"/>
      <c r="X143" s="35"/>
      <c r="Y143" s="35"/>
      <c r="Z143" s="35"/>
      <c r="AA143" s="35"/>
      <c r="AB143" s="35"/>
      <c r="AC143" s="35"/>
      <c r="AD143" s="35"/>
      <c r="AE143" s="35"/>
      <c r="AR143" s="216" t="s">
        <v>205</v>
      </c>
      <c r="AT143" s="216" t="s">
        <v>202</v>
      </c>
      <c r="AU143" s="216" t="s">
        <v>22</v>
      </c>
      <c r="AY143" s="14" t="s">
        <v>172</v>
      </c>
      <c r="BE143" s="217">
        <f>IF(N143="základní",J143,0)</f>
        <v>0</v>
      </c>
      <c r="BF143" s="217">
        <f>IF(N143="snížená",J143,0)</f>
        <v>0</v>
      </c>
      <c r="BG143" s="217">
        <f>IF(N143="zákl. přenesená",J143,0)</f>
        <v>0</v>
      </c>
      <c r="BH143" s="217">
        <f>IF(N143="sníž. přenesená",J143,0)</f>
        <v>0</v>
      </c>
      <c r="BI143" s="217">
        <f>IF(N143="nulová",J143,0)</f>
        <v>0</v>
      </c>
      <c r="BJ143" s="14" t="s">
        <v>22</v>
      </c>
      <c r="BK143" s="217">
        <f>ROUND(I143*H143,2)</f>
        <v>0</v>
      </c>
      <c r="BL143" s="14" t="s">
        <v>206</v>
      </c>
      <c r="BM143" s="216" t="s">
        <v>658</v>
      </c>
    </row>
    <row r="144" s="2" customFormat="1" ht="33" customHeight="1">
      <c r="A144" s="35"/>
      <c r="B144" s="36"/>
      <c r="C144" s="218" t="s">
        <v>385</v>
      </c>
      <c r="D144" s="218" t="s">
        <v>202</v>
      </c>
      <c r="E144" s="219" t="s">
        <v>659</v>
      </c>
      <c r="F144" s="220" t="s">
        <v>660</v>
      </c>
      <c r="G144" s="221" t="s">
        <v>250</v>
      </c>
      <c r="H144" s="222">
        <v>14</v>
      </c>
      <c r="I144" s="223"/>
      <c r="J144" s="224">
        <f>ROUND(I144*H144,2)</f>
        <v>0</v>
      </c>
      <c r="K144" s="225"/>
      <c r="L144" s="226"/>
      <c r="M144" s="227" t="s">
        <v>20</v>
      </c>
      <c r="N144" s="228" t="s">
        <v>47</v>
      </c>
      <c r="O144" s="81"/>
      <c r="P144" s="214">
        <f>O144*H144</f>
        <v>0</v>
      </c>
      <c r="Q144" s="214">
        <v>0</v>
      </c>
      <c r="R144" s="214">
        <f>Q144*H144</f>
        <v>0</v>
      </c>
      <c r="S144" s="214">
        <v>0</v>
      </c>
      <c r="T144" s="215">
        <f>S144*H144</f>
        <v>0</v>
      </c>
      <c r="U144" s="35"/>
      <c r="V144" s="35"/>
      <c r="W144" s="35"/>
      <c r="X144" s="35"/>
      <c r="Y144" s="35"/>
      <c r="Z144" s="35"/>
      <c r="AA144" s="35"/>
      <c r="AB144" s="35"/>
      <c r="AC144" s="35"/>
      <c r="AD144" s="35"/>
      <c r="AE144" s="35"/>
      <c r="AR144" s="216" t="s">
        <v>205</v>
      </c>
      <c r="AT144" s="216" t="s">
        <v>202</v>
      </c>
      <c r="AU144" s="216" t="s">
        <v>22</v>
      </c>
      <c r="AY144" s="14" t="s">
        <v>172</v>
      </c>
      <c r="BE144" s="217">
        <f>IF(N144="základní",J144,0)</f>
        <v>0</v>
      </c>
      <c r="BF144" s="217">
        <f>IF(N144="snížená",J144,0)</f>
        <v>0</v>
      </c>
      <c r="BG144" s="217">
        <f>IF(N144="zákl. přenesená",J144,0)</f>
        <v>0</v>
      </c>
      <c r="BH144" s="217">
        <f>IF(N144="sníž. přenesená",J144,0)</f>
        <v>0</v>
      </c>
      <c r="BI144" s="217">
        <f>IF(N144="nulová",J144,0)</f>
        <v>0</v>
      </c>
      <c r="BJ144" s="14" t="s">
        <v>22</v>
      </c>
      <c r="BK144" s="217">
        <f>ROUND(I144*H144,2)</f>
        <v>0</v>
      </c>
      <c r="BL144" s="14" t="s">
        <v>206</v>
      </c>
      <c r="BM144" s="216" t="s">
        <v>661</v>
      </c>
    </row>
    <row r="145" s="2" customFormat="1" ht="33" customHeight="1">
      <c r="A145" s="35"/>
      <c r="B145" s="36"/>
      <c r="C145" s="218" t="s">
        <v>662</v>
      </c>
      <c r="D145" s="218" t="s">
        <v>202</v>
      </c>
      <c r="E145" s="219" t="s">
        <v>663</v>
      </c>
      <c r="F145" s="220" t="s">
        <v>664</v>
      </c>
      <c r="G145" s="221" t="s">
        <v>250</v>
      </c>
      <c r="H145" s="222">
        <v>2</v>
      </c>
      <c r="I145" s="223"/>
      <c r="J145" s="224">
        <f>ROUND(I145*H145,2)</f>
        <v>0</v>
      </c>
      <c r="K145" s="225"/>
      <c r="L145" s="226"/>
      <c r="M145" s="227" t="s">
        <v>20</v>
      </c>
      <c r="N145" s="228" t="s">
        <v>47</v>
      </c>
      <c r="O145" s="81"/>
      <c r="P145" s="214">
        <f>O145*H145</f>
        <v>0</v>
      </c>
      <c r="Q145" s="214">
        <v>0</v>
      </c>
      <c r="R145" s="214">
        <f>Q145*H145</f>
        <v>0</v>
      </c>
      <c r="S145" s="214">
        <v>0</v>
      </c>
      <c r="T145" s="215">
        <f>S145*H145</f>
        <v>0</v>
      </c>
      <c r="U145" s="35"/>
      <c r="V145" s="35"/>
      <c r="W145" s="35"/>
      <c r="X145" s="35"/>
      <c r="Y145" s="35"/>
      <c r="Z145" s="35"/>
      <c r="AA145" s="35"/>
      <c r="AB145" s="35"/>
      <c r="AC145" s="35"/>
      <c r="AD145" s="35"/>
      <c r="AE145" s="35"/>
      <c r="AR145" s="216" t="s">
        <v>205</v>
      </c>
      <c r="AT145" s="216" t="s">
        <v>202</v>
      </c>
      <c r="AU145" s="216" t="s">
        <v>22</v>
      </c>
      <c r="AY145" s="14" t="s">
        <v>172</v>
      </c>
      <c r="BE145" s="217">
        <f>IF(N145="základní",J145,0)</f>
        <v>0</v>
      </c>
      <c r="BF145" s="217">
        <f>IF(N145="snížená",J145,0)</f>
        <v>0</v>
      </c>
      <c r="BG145" s="217">
        <f>IF(N145="zákl. přenesená",J145,0)</f>
        <v>0</v>
      </c>
      <c r="BH145" s="217">
        <f>IF(N145="sníž. přenesená",J145,0)</f>
        <v>0</v>
      </c>
      <c r="BI145" s="217">
        <f>IF(N145="nulová",J145,0)</f>
        <v>0</v>
      </c>
      <c r="BJ145" s="14" t="s">
        <v>22</v>
      </c>
      <c r="BK145" s="217">
        <f>ROUND(I145*H145,2)</f>
        <v>0</v>
      </c>
      <c r="BL145" s="14" t="s">
        <v>206</v>
      </c>
      <c r="BM145" s="216" t="s">
        <v>665</v>
      </c>
    </row>
    <row r="146" s="2" customFormat="1" ht="21.75" customHeight="1">
      <c r="A146" s="35"/>
      <c r="B146" s="36"/>
      <c r="C146" s="204" t="s">
        <v>666</v>
      </c>
      <c r="D146" s="204" t="s">
        <v>173</v>
      </c>
      <c r="E146" s="205" t="s">
        <v>667</v>
      </c>
      <c r="F146" s="206" t="s">
        <v>668</v>
      </c>
      <c r="G146" s="207" t="s">
        <v>250</v>
      </c>
      <c r="H146" s="208">
        <v>24</v>
      </c>
      <c r="I146" s="209"/>
      <c r="J146" s="210">
        <f>ROUND(I146*H146,2)</f>
        <v>0</v>
      </c>
      <c r="K146" s="211"/>
      <c r="L146" s="41"/>
      <c r="M146" s="212" t="s">
        <v>20</v>
      </c>
      <c r="N146" s="213" t="s">
        <v>47</v>
      </c>
      <c r="O146" s="81"/>
      <c r="P146" s="214">
        <f>O146*H146</f>
        <v>0</v>
      </c>
      <c r="Q146" s="214">
        <v>0</v>
      </c>
      <c r="R146" s="214">
        <f>Q146*H146</f>
        <v>0</v>
      </c>
      <c r="S146" s="214">
        <v>0</v>
      </c>
      <c r="T146" s="215">
        <f>S146*H146</f>
        <v>0</v>
      </c>
      <c r="U146" s="35"/>
      <c r="V146" s="35"/>
      <c r="W146" s="35"/>
      <c r="X146" s="35"/>
      <c r="Y146" s="35"/>
      <c r="Z146" s="35"/>
      <c r="AA146" s="35"/>
      <c r="AB146" s="35"/>
      <c r="AC146" s="35"/>
      <c r="AD146" s="35"/>
      <c r="AE146" s="35"/>
      <c r="AR146" s="216" t="s">
        <v>180</v>
      </c>
      <c r="AT146" s="216" t="s">
        <v>173</v>
      </c>
      <c r="AU146" s="216" t="s">
        <v>22</v>
      </c>
      <c r="AY146" s="14" t="s">
        <v>172</v>
      </c>
      <c r="BE146" s="217">
        <f>IF(N146="základní",J146,0)</f>
        <v>0</v>
      </c>
      <c r="BF146" s="217">
        <f>IF(N146="snížená",J146,0)</f>
        <v>0</v>
      </c>
      <c r="BG146" s="217">
        <f>IF(N146="zákl. přenesená",J146,0)</f>
        <v>0</v>
      </c>
      <c r="BH146" s="217">
        <f>IF(N146="sníž. přenesená",J146,0)</f>
        <v>0</v>
      </c>
      <c r="BI146" s="217">
        <f>IF(N146="nulová",J146,0)</f>
        <v>0</v>
      </c>
      <c r="BJ146" s="14" t="s">
        <v>22</v>
      </c>
      <c r="BK146" s="217">
        <f>ROUND(I146*H146,2)</f>
        <v>0</v>
      </c>
      <c r="BL146" s="14" t="s">
        <v>180</v>
      </c>
      <c r="BM146" s="216" t="s">
        <v>669</v>
      </c>
    </row>
    <row r="147" s="2" customFormat="1" ht="16.5" customHeight="1">
      <c r="A147" s="35"/>
      <c r="B147" s="36"/>
      <c r="C147" s="204" t="s">
        <v>670</v>
      </c>
      <c r="D147" s="204" t="s">
        <v>173</v>
      </c>
      <c r="E147" s="205" t="s">
        <v>671</v>
      </c>
      <c r="F147" s="206" t="s">
        <v>672</v>
      </c>
      <c r="G147" s="207" t="s">
        <v>250</v>
      </c>
      <c r="H147" s="208">
        <v>24</v>
      </c>
      <c r="I147" s="209"/>
      <c r="J147" s="210">
        <f>ROUND(I147*H147,2)</f>
        <v>0</v>
      </c>
      <c r="K147" s="211"/>
      <c r="L147" s="41"/>
      <c r="M147" s="212" t="s">
        <v>20</v>
      </c>
      <c r="N147" s="213" t="s">
        <v>47</v>
      </c>
      <c r="O147" s="81"/>
      <c r="P147" s="214">
        <f>O147*H147</f>
        <v>0</v>
      </c>
      <c r="Q147" s="214">
        <v>0</v>
      </c>
      <c r="R147" s="214">
        <f>Q147*H147</f>
        <v>0</v>
      </c>
      <c r="S147" s="214">
        <v>0</v>
      </c>
      <c r="T147" s="215">
        <f>S147*H147</f>
        <v>0</v>
      </c>
      <c r="U147" s="35"/>
      <c r="V147" s="35"/>
      <c r="W147" s="35"/>
      <c r="X147" s="35"/>
      <c r="Y147" s="35"/>
      <c r="Z147" s="35"/>
      <c r="AA147" s="35"/>
      <c r="AB147" s="35"/>
      <c r="AC147" s="35"/>
      <c r="AD147" s="35"/>
      <c r="AE147" s="35"/>
      <c r="AR147" s="216" t="s">
        <v>180</v>
      </c>
      <c r="AT147" s="216" t="s">
        <v>173</v>
      </c>
      <c r="AU147" s="216" t="s">
        <v>22</v>
      </c>
      <c r="AY147" s="14" t="s">
        <v>172</v>
      </c>
      <c r="BE147" s="217">
        <f>IF(N147="základní",J147,0)</f>
        <v>0</v>
      </c>
      <c r="BF147" s="217">
        <f>IF(N147="snížená",J147,0)</f>
        <v>0</v>
      </c>
      <c r="BG147" s="217">
        <f>IF(N147="zákl. přenesená",J147,0)</f>
        <v>0</v>
      </c>
      <c r="BH147" s="217">
        <f>IF(N147="sníž. přenesená",J147,0)</f>
        <v>0</v>
      </c>
      <c r="BI147" s="217">
        <f>IF(N147="nulová",J147,0)</f>
        <v>0</v>
      </c>
      <c r="BJ147" s="14" t="s">
        <v>22</v>
      </c>
      <c r="BK147" s="217">
        <f>ROUND(I147*H147,2)</f>
        <v>0</v>
      </c>
      <c r="BL147" s="14" t="s">
        <v>180</v>
      </c>
      <c r="BM147" s="216" t="s">
        <v>673</v>
      </c>
    </row>
    <row r="148" s="2" customFormat="1" ht="21.75" customHeight="1">
      <c r="A148" s="35"/>
      <c r="B148" s="36"/>
      <c r="C148" s="204" t="s">
        <v>674</v>
      </c>
      <c r="D148" s="204" t="s">
        <v>173</v>
      </c>
      <c r="E148" s="205" t="s">
        <v>675</v>
      </c>
      <c r="F148" s="206" t="s">
        <v>676</v>
      </c>
      <c r="G148" s="207" t="s">
        <v>250</v>
      </c>
      <c r="H148" s="208">
        <v>8</v>
      </c>
      <c r="I148" s="209"/>
      <c r="J148" s="210">
        <f>ROUND(I148*H148,2)</f>
        <v>0</v>
      </c>
      <c r="K148" s="211"/>
      <c r="L148" s="41"/>
      <c r="M148" s="212" t="s">
        <v>20</v>
      </c>
      <c r="N148" s="213" t="s">
        <v>47</v>
      </c>
      <c r="O148" s="81"/>
      <c r="P148" s="214">
        <f>O148*H148</f>
        <v>0</v>
      </c>
      <c r="Q148" s="214">
        <v>0</v>
      </c>
      <c r="R148" s="214">
        <f>Q148*H148</f>
        <v>0</v>
      </c>
      <c r="S148" s="214">
        <v>0</v>
      </c>
      <c r="T148" s="215">
        <f>S148*H148</f>
        <v>0</v>
      </c>
      <c r="U148" s="35"/>
      <c r="V148" s="35"/>
      <c r="W148" s="35"/>
      <c r="X148" s="35"/>
      <c r="Y148" s="35"/>
      <c r="Z148" s="35"/>
      <c r="AA148" s="35"/>
      <c r="AB148" s="35"/>
      <c r="AC148" s="35"/>
      <c r="AD148" s="35"/>
      <c r="AE148" s="35"/>
      <c r="AR148" s="216" t="s">
        <v>180</v>
      </c>
      <c r="AT148" s="216" t="s">
        <v>173</v>
      </c>
      <c r="AU148" s="216" t="s">
        <v>22</v>
      </c>
      <c r="AY148" s="14" t="s">
        <v>172</v>
      </c>
      <c r="BE148" s="217">
        <f>IF(N148="základní",J148,0)</f>
        <v>0</v>
      </c>
      <c r="BF148" s="217">
        <f>IF(N148="snížená",J148,0)</f>
        <v>0</v>
      </c>
      <c r="BG148" s="217">
        <f>IF(N148="zákl. přenesená",J148,0)</f>
        <v>0</v>
      </c>
      <c r="BH148" s="217">
        <f>IF(N148="sníž. přenesená",J148,0)</f>
        <v>0</v>
      </c>
      <c r="BI148" s="217">
        <f>IF(N148="nulová",J148,0)</f>
        <v>0</v>
      </c>
      <c r="BJ148" s="14" t="s">
        <v>22</v>
      </c>
      <c r="BK148" s="217">
        <f>ROUND(I148*H148,2)</f>
        <v>0</v>
      </c>
      <c r="BL148" s="14" t="s">
        <v>180</v>
      </c>
      <c r="BM148" s="216" t="s">
        <v>677</v>
      </c>
    </row>
    <row r="149" s="2" customFormat="1" ht="16.5" customHeight="1">
      <c r="A149" s="35"/>
      <c r="B149" s="36"/>
      <c r="C149" s="204" t="s">
        <v>678</v>
      </c>
      <c r="D149" s="204" t="s">
        <v>173</v>
      </c>
      <c r="E149" s="205" t="s">
        <v>679</v>
      </c>
      <c r="F149" s="206" t="s">
        <v>680</v>
      </c>
      <c r="G149" s="207" t="s">
        <v>250</v>
      </c>
      <c r="H149" s="208">
        <v>8</v>
      </c>
      <c r="I149" s="209"/>
      <c r="J149" s="210">
        <f>ROUND(I149*H149,2)</f>
        <v>0</v>
      </c>
      <c r="K149" s="211"/>
      <c r="L149" s="41"/>
      <c r="M149" s="212" t="s">
        <v>20</v>
      </c>
      <c r="N149" s="213" t="s">
        <v>47</v>
      </c>
      <c r="O149" s="81"/>
      <c r="P149" s="214">
        <f>O149*H149</f>
        <v>0</v>
      </c>
      <c r="Q149" s="214">
        <v>0</v>
      </c>
      <c r="R149" s="214">
        <f>Q149*H149</f>
        <v>0</v>
      </c>
      <c r="S149" s="214">
        <v>0</v>
      </c>
      <c r="T149" s="215">
        <f>S149*H149</f>
        <v>0</v>
      </c>
      <c r="U149" s="35"/>
      <c r="V149" s="35"/>
      <c r="W149" s="35"/>
      <c r="X149" s="35"/>
      <c r="Y149" s="35"/>
      <c r="Z149" s="35"/>
      <c r="AA149" s="35"/>
      <c r="AB149" s="35"/>
      <c r="AC149" s="35"/>
      <c r="AD149" s="35"/>
      <c r="AE149" s="35"/>
      <c r="AR149" s="216" t="s">
        <v>180</v>
      </c>
      <c r="AT149" s="216" t="s">
        <v>173</v>
      </c>
      <c r="AU149" s="216" t="s">
        <v>22</v>
      </c>
      <c r="AY149" s="14" t="s">
        <v>172</v>
      </c>
      <c r="BE149" s="217">
        <f>IF(N149="základní",J149,0)</f>
        <v>0</v>
      </c>
      <c r="BF149" s="217">
        <f>IF(N149="snížená",J149,0)</f>
        <v>0</v>
      </c>
      <c r="BG149" s="217">
        <f>IF(N149="zákl. přenesená",J149,0)</f>
        <v>0</v>
      </c>
      <c r="BH149" s="217">
        <f>IF(N149="sníž. přenesená",J149,0)</f>
        <v>0</v>
      </c>
      <c r="BI149" s="217">
        <f>IF(N149="nulová",J149,0)</f>
        <v>0</v>
      </c>
      <c r="BJ149" s="14" t="s">
        <v>22</v>
      </c>
      <c r="BK149" s="217">
        <f>ROUND(I149*H149,2)</f>
        <v>0</v>
      </c>
      <c r="BL149" s="14" t="s">
        <v>180</v>
      </c>
      <c r="BM149" s="216" t="s">
        <v>681</v>
      </c>
    </row>
    <row r="150" s="2" customFormat="1" ht="66.75" customHeight="1">
      <c r="A150" s="35"/>
      <c r="B150" s="36"/>
      <c r="C150" s="204" t="s">
        <v>682</v>
      </c>
      <c r="D150" s="204" t="s">
        <v>173</v>
      </c>
      <c r="E150" s="205" t="s">
        <v>683</v>
      </c>
      <c r="F150" s="206" t="s">
        <v>684</v>
      </c>
      <c r="G150" s="207" t="s">
        <v>250</v>
      </c>
      <c r="H150" s="208">
        <v>1</v>
      </c>
      <c r="I150" s="209"/>
      <c r="J150" s="210">
        <f>ROUND(I150*H150,2)</f>
        <v>0</v>
      </c>
      <c r="K150" s="211"/>
      <c r="L150" s="41"/>
      <c r="M150" s="212" t="s">
        <v>20</v>
      </c>
      <c r="N150" s="213" t="s">
        <v>47</v>
      </c>
      <c r="O150" s="81"/>
      <c r="P150" s="214">
        <f>O150*H150</f>
        <v>0</v>
      </c>
      <c r="Q150" s="214">
        <v>0</v>
      </c>
      <c r="R150" s="214">
        <f>Q150*H150</f>
        <v>0</v>
      </c>
      <c r="S150" s="214">
        <v>0</v>
      </c>
      <c r="T150" s="215">
        <f>S150*H150</f>
        <v>0</v>
      </c>
      <c r="U150" s="35"/>
      <c r="V150" s="35"/>
      <c r="W150" s="35"/>
      <c r="X150" s="35"/>
      <c r="Y150" s="35"/>
      <c r="Z150" s="35"/>
      <c r="AA150" s="35"/>
      <c r="AB150" s="35"/>
      <c r="AC150" s="35"/>
      <c r="AD150" s="35"/>
      <c r="AE150" s="35"/>
      <c r="AR150" s="216" t="s">
        <v>589</v>
      </c>
      <c r="AT150" s="216" t="s">
        <v>173</v>
      </c>
      <c r="AU150" s="216" t="s">
        <v>22</v>
      </c>
      <c r="AY150" s="14" t="s">
        <v>172</v>
      </c>
      <c r="BE150" s="217">
        <f>IF(N150="základní",J150,0)</f>
        <v>0</v>
      </c>
      <c r="BF150" s="217">
        <f>IF(N150="snížená",J150,0)</f>
        <v>0</v>
      </c>
      <c r="BG150" s="217">
        <f>IF(N150="zákl. přenesená",J150,0)</f>
        <v>0</v>
      </c>
      <c r="BH150" s="217">
        <f>IF(N150="sníž. přenesená",J150,0)</f>
        <v>0</v>
      </c>
      <c r="BI150" s="217">
        <f>IF(N150="nulová",J150,0)</f>
        <v>0</v>
      </c>
      <c r="BJ150" s="14" t="s">
        <v>22</v>
      </c>
      <c r="BK150" s="217">
        <f>ROUND(I150*H150,2)</f>
        <v>0</v>
      </c>
      <c r="BL150" s="14" t="s">
        <v>589</v>
      </c>
      <c r="BM150" s="216" t="s">
        <v>685</v>
      </c>
    </row>
    <row r="151" s="2" customFormat="1" ht="100.5" customHeight="1">
      <c r="A151" s="35"/>
      <c r="B151" s="36"/>
      <c r="C151" s="204" t="s">
        <v>686</v>
      </c>
      <c r="D151" s="204" t="s">
        <v>173</v>
      </c>
      <c r="E151" s="205" t="s">
        <v>687</v>
      </c>
      <c r="F151" s="206" t="s">
        <v>688</v>
      </c>
      <c r="G151" s="207" t="s">
        <v>250</v>
      </c>
      <c r="H151" s="208">
        <v>1</v>
      </c>
      <c r="I151" s="209"/>
      <c r="J151" s="210">
        <f>ROUND(I151*H151,2)</f>
        <v>0</v>
      </c>
      <c r="K151" s="211"/>
      <c r="L151" s="41"/>
      <c r="M151" s="212" t="s">
        <v>20</v>
      </c>
      <c r="N151" s="213" t="s">
        <v>47</v>
      </c>
      <c r="O151" s="81"/>
      <c r="P151" s="214">
        <f>O151*H151</f>
        <v>0</v>
      </c>
      <c r="Q151" s="214">
        <v>0</v>
      </c>
      <c r="R151" s="214">
        <f>Q151*H151</f>
        <v>0</v>
      </c>
      <c r="S151" s="214">
        <v>0</v>
      </c>
      <c r="T151" s="215">
        <f>S151*H151</f>
        <v>0</v>
      </c>
      <c r="U151" s="35"/>
      <c r="V151" s="35"/>
      <c r="W151" s="35"/>
      <c r="X151" s="35"/>
      <c r="Y151" s="35"/>
      <c r="Z151" s="35"/>
      <c r="AA151" s="35"/>
      <c r="AB151" s="35"/>
      <c r="AC151" s="35"/>
      <c r="AD151" s="35"/>
      <c r="AE151" s="35"/>
      <c r="AR151" s="216" t="s">
        <v>589</v>
      </c>
      <c r="AT151" s="216" t="s">
        <v>173</v>
      </c>
      <c r="AU151" s="216" t="s">
        <v>22</v>
      </c>
      <c r="AY151" s="14" t="s">
        <v>172</v>
      </c>
      <c r="BE151" s="217">
        <f>IF(N151="základní",J151,0)</f>
        <v>0</v>
      </c>
      <c r="BF151" s="217">
        <f>IF(N151="snížená",J151,0)</f>
        <v>0</v>
      </c>
      <c r="BG151" s="217">
        <f>IF(N151="zákl. přenesená",J151,0)</f>
        <v>0</v>
      </c>
      <c r="BH151" s="217">
        <f>IF(N151="sníž. přenesená",J151,0)</f>
        <v>0</v>
      </c>
      <c r="BI151" s="217">
        <f>IF(N151="nulová",J151,0)</f>
        <v>0</v>
      </c>
      <c r="BJ151" s="14" t="s">
        <v>22</v>
      </c>
      <c r="BK151" s="217">
        <f>ROUND(I151*H151,2)</f>
        <v>0</v>
      </c>
      <c r="BL151" s="14" t="s">
        <v>589</v>
      </c>
      <c r="BM151" s="216" t="s">
        <v>689</v>
      </c>
    </row>
    <row r="152" s="2" customFormat="1" ht="78" customHeight="1">
      <c r="A152" s="35"/>
      <c r="B152" s="36"/>
      <c r="C152" s="204" t="s">
        <v>690</v>
      </c>
      <c r="D152" s="204" t="s">
        <v>173</v>
      </c>
      <c r="E152" s="205" t="s">
        <v>691</v>
      </c>
      <c r="F152" s="206" t="s">
        <v>692</v>
      </c>
      <c r="G152" s="207" t="s">
        <v>250</v>
      </c>
      <c r="H152" s="208">
        <v>2</v>
      </c>
      <c r="I152" s="209"/>
      <c r="J152" s="210">
        <f>ROUND(I152*H152,2)</f>
        <v>0</v>
      </c>
      <c r="K152" s="211"/>
      <c r="L152" s="41"/>
      <c r="M152" s="212" t="s">
        <v>20</v>
      </c>
      <c r="N152" s="213" t="s">
        <v>47</v>
      </c>
      <c r="O152" s="81"/>
      <c r="P152" s="214">
        <f>O152*H152</f>
        <v>0</v>
      </c>
      <c r="Q152" s="214">
        <v>0</v>
      </c>
      <c r="R152" s="214">
        <f>Q152*H152</f>
        <v>0</v>
      </c>
      <c r="S152" s="214">
        <v>0</v>
      </c>
      <c r="T152" s="215">
        <f>S152*H152</f>
        <v>0</v>
      </c>
      <c r="U152" s="35"/>
      <c r="V152" s="35"/>
      <c r="W152" s="35"/>
      <c r="X152" s="35"/>
      <c r="Y152" s="35"/>
      <c r="Z152" s="35"/>
      <c r="AA152" s="35"/>
      <c r="AB152" s="35"/>
      <c r="AC152" s="35"/>
      <c r="AD152" s="35"/>
      <c r="AE152" s="35"/>
      <c r="AR152" s="216" t="s">
        <v>180</v>
      </c>
      <c r="AT152" s="216" t="s">
        <v>173</v>
      </c>
      <c r="AU152" s="216" t="s">
        <v>22</v>
      </c>
      <c r="AY152" s="14" t="s">
        <v>172</v>
      </c>
      <c r="BE152" s="217">
        <f>IF(N152="základní",J152,0)</f>
        <v>0</v>
      </c>
      <c r="BF152" s="217">
        <f>IF(N152="snížená",J152,0)</f>
        <v>0</v>
      </c>
      <c r="BG152" s="217">
        <f>IF(N152="zákl. přenesená",J152,0)</f>
        <v>0</v>
      </c>
      <c r="BH152" s="217">
        <f>IF(N152="sníž. přenesená",J152,0)</f>
        <v>0</v>
      </c>
      <c r="BI152" s="217">
        <f>IF(N152="nulová",J152,0)</f>
        <v>0</v>
      </c>
      <c r="BJ152" s="14" t="s">
        <v>22</v>
      </c>
      <c r="BK152" s="217">
        <f>ROUND(I152*H152,2)</f>
        <v>0</v>
      </c>
      <c r="BL152" s="14" t="s">
        <v>180</v>
      </c>
      <c r="BM152" s="216" t="s">
        <v>693</v>
      </c>
    </row>
    <row r="153" s="2" customFormat="1" ht="44.25" customHeight="1">
      <c r="A153" s="35"/>
      <c r="B153" s="36"/>
      <c r="C153" s="204" t="s">
        <v>694</v>
      </c>
      <c r="D153" s="204" t="s">
        <v>173</v>
      </c>
      <c r="E153" s="205" t="s">
        <v>695</v>
      </c>
      <c r="F153" s="206" t="s">
        <v>696</v>
      </c>
      <c r="G153" s="207" t="s">
        <v>250</v>
      </c>
      <c r="H153" s="208">
        <v>2</v>
      </c>
      <c r="I153" s="209"/>
      <c r="J153" s="210">
        <f>ROUND(I153*H153,2)</f>
        <v>0</v>
      </c>
      <c r="K153" s="211"/>
      <c r="L153" s="41"/>
      <c r="M153" s="212" t="s">
        <v>20</v>
      </c>
      <c r="N153" s="213" t="s">
        <v>47</v>
      </c>
      <c r="O153" s="81"/>
      <c r="P153" s="214">
        <f>O153*H153</f>
        <v>0</v>
      </c>
      <c r="Q153" s="214">
        <v>0</v>
      </c>
      <c r="R153" s="214">
        <f>Q153*H153</f>
        <v>0</v>
      </c>
      <c r="S153" s="214">
        <v>0</v>
      </c>
      <c r="T153" s="215">
        <f>S153*H153</f>
        <v>0</v>
      </c>
      <c r="U153" s="35"/>
      <c r="V153" s="35"/>
      <c r="W153" s="35"/>
      <c r="X153" s="35"/>
      <c r="Y153" s="35"/>
      <c r="Z153" s="35"/>
      <c r="AA153" s="35"/>
      <c r="AB153" s="35"/>
      <c r="AC153" s="35"/>
      <c r="AD153" s="35"/>
      <c r="AE153" s="35"/>
      <c r="AR153" s="216" t="s">
        <v>180</v>
      </c>
      <c r="AT153" s="216" t="s">
        <v>173</v>
      </c>
      <c r="AU153" s="216" t="s">
        <v>22</v>
      </c>
      <c r="AY153" s="14" t="s">
        <v>172</v>
      </c>
      <c r="BE153" s="217">
        <f>IF(N153="základní",J153,0)</f>
        <v>0</v>
      </c>
      <c r="BF153" s="217">
        <f>IF(N153="snížená",J153,0)</f>
        <v>0</v>
      </c>
      <c r="BG153" s="217">
        <f>IF(N153="zákl. přenesená",J153,0)</f>
        <v>0</v>
      </c>
      <c r="BH153" s="217">
        <f>IF(N153="sníž. přenesená",J153,0)</f>
        <v>0</v>
      </c>
      <c r="BI153" s="217">
        <f>IF(N153="nulová",J153,0)</f>
        <v>0</v>
      </c>
      <c r="BJ153" s="14" t="s">
        <v>22</v>
      </c>
      <c r="BK153" s="217">
        <f>ROUND(I153*H153,2)</f>
        <v>0</v>
      </c>
      <c r="BL153" s="14" t="s">
        <v>180</v>
      </c>
      <c r="BM153" s="216" t="s">
        <v>697</v>
      </c>
    </row>
    <row r="154" s="2" customFormat="1" ht="21.75" customHeight="1">
      <c r="A154" s="35"/>
      <c r="B154" s="36"/>
      <c r="C154" s="204" t="s">
        <v>698</v>
      </c>
      <c r="D154" s="204" t="s">
        <v>173</v>
      </c>
      <c r="E154" s="205" t="s">
        <v>699</v>
      </c>
      <c r="F154" s="206" t="s">
        <v>700</v>
      </c>
      <c r="G154" s="207" t="s">
        <v>250</v>
      </c>
      <c r="H154" s="208">
        <v>2</v>
      </c>
      <c r="I154" s="209"/>
      <c r="J154" s="210">
        <f>ROUND(I154*H154,2)</f>
        <v>0</v>
      </c>
      <c r="K154" s="211"/>
      <c r="L154" s="41"/>
      <c r="M154" s="212" t="s">
        <v>20</v>
      </c>
      <c r="N154" s="213" t="s">
        <v>47</v>
      </c>
      <c r="O154" s="81"/>
      <c r="P154" s="214">
        <f>O154*H154</f>
        <v>0</v>
      </c>
      <c r="Q154" s="214">
        <v>0</v>
      </c>
      <c r="R154" s="214">
        <f>Q154*H154</f>
        <v>0</v>
      </c>
      <c r="S154" s="214">
        <v>0</v>
      </c>
      <c r="T154" s="215">
        <f>S154*H154</f>
        <v>0</v>
      </c>
      <c r="U154" s="35"/>
      <c r="V154" s="35"/>
      <c r="W154" s="35"/>
      <c r="X154" s="35"/>
      <c r="Y154" s="35"/>
      <c r="Z154" s="35"/>
      <c r="AA154" s="35"/>
      <c r="AB154" s="35"/>
      <c r="AC154" s="35"/>
      <c r="AD154" s="35"/>
      <c r="AE154" s="35"/>
      <c r="AR154" s="216" t="s">
        <v>22</v>
      </c>
      <c r="AT154" s="216" t="s">
        <v>173</v>
      </c>
      <c r="AU154" s="216" t="s">
        <v>22</v>
      </c>
      <c r="AY154" s="14" t="s">
        <v>172</v>
      </c>
      <c r="BE154" s="217">
        <f>IF(N154="základní",J154,0)</f>
        <v>0</v>
      </c>
      <c r="BF154" s="217">
        <f>IF(N154="snížená",J154,0)</f>
        <v>0</v>
      </c>
      <c r="BG154" s="217">
        <f>IF(N154="zákl. přenesená",J154,0)</f>
        <v>0</v>
      </c>
      <c r="BH154" s="217">
        <f>IF(N154="sníž. přenesená",J154,0)</f>
        <v>0</v>
      </c>
      <c r="BI154" s="217">
        <f>IF(N154="nulová",J154,0)</f>
        <v>0</v>
      </c>
      <c r="BJ154" s="14" t="s">
        <v>22</v>
      </c>
      <c r="BK154" s="217">
        <f>ROUND(I154*H154,2)</f>
        <v>0</v>
      </c>
      <c r="BL154" s="14" t="s">
        <v>22</v>
      </c>
      <c r="BM154" s="216" t="s">
        <v>701</v>
      </c>
    </row>
    <row r="155" s="2" customFormat="1" ht="21.75" customHeight="1">
      <c r="A155" s="35"/>
      <c r="B155" s="36"/>
      <c r="C155" s="204" t="s">
        <v>206</v>
      </c>
      <c r="D155" s="204" t="s">
        <v>173</v>
      </c>
      <c r="E155" s="205" t="s">
        <v>702</v>
      </c>
      <c r="F155" s="206" t="s">
        <v>703</v>
      </c>
      <c r="G155" s="207" t="s">
        <v>250</v>
      </c>
      <c r="H155" s="208">
        <v>2</v>
      </c>
      <c r="I155" s="209"/>
      <c r="J155" s="210">
        <f>ROUND(I155*H155,2)</f>
        <v>0</v>
      </c>
      <c r="K155" s="211"/>
      <c r="L155" s="41"/>
      <c r="M155" s="212" t="s">
        <v>20</v>
      </c>
      <c r="N155" s="213" t="s">
        <v>47</v>
      </c>
      <c r="O155" s="81"/>
      <c r="P155" s="214">
        <f>O155*H155</f>
        <v>0</v>
      </c>
      <c r="Q155" s="214">
        <v>0</v>
      </c>
      <c r="R155" s="214">
        <f>Q155*H155</f>
        <v>0</v>
      </c>
      <c r="S155" s="214">
        <v>0</v>
      </c>
      <c r="T155" s="215">
        <f>S155*H155</f>
        <v>0</v>
      </c>
      <c r="U155" s="35"/>
      <c r="V155" s="35"/>
      <c r="W155" s="35"/>
      <c r="X155" s="35"/>
      <c r="Y155" s="35"/>
      <c r="Z155" s="35"/>
      <c r="AA155" s="35"/>
      <c r="AB155" s="35"/>
      <c r="AC155" s="35"/>
      <c r="AD155" s="35"/>
      <c r="AE155" s="35"/>
      <c r="AR155" s="216" t="s">
        <v>22</v>
      </c>
      <c r="AT155" s="216" t="s">
        <v>173</v>
      </c>
      <c r="AU155" s="216" t="s">
        <v>22</v>
      </c>
      <c r="AY155" s="14" t="s">
        <v>172</v>
      </c>
      <c r="BE155" s="217">
        <f>IF(N155="základní",J155,0)</f>
        <v>0</v>
      </c>
      <c r="BF155" s="217">
        <f>IF(N155="snížená",J155,0)</f>
        <v>0</v>
      </c>
      <c r="BG155" s="217">
        <f>IF(N155="zákl. přenesená",J155,0)</f>
        <v>0</v>
      </c>
      <c r="BH155" s="217">
        <f>IF(N155="sníž. přenesená",J155,0)</f>
        <v>0</v>
      </c>
      <c r="BI155" s="217">
        <f>IF(N155="nulová",J155,0)</f>
        <v>0</v>
      </c>
      <c r="BJ155" s="14" t="s">
        <v>22</v>
      </c>
      <c r="BK155" s="217">
        <f>ROUND(I155*H155,2)</f>
        <v>0</v>
      </c>
      <c r="BL155" s="14" t="s">
        <v>22</v>
      </c>
      <c r="BM155" s="216" t="s">
        <v>704</v>
      </c>
    </row>
    <row r="156" s="2" customFormat="1" ht="78" customHeight="1">
      <c r="A156" s="35"/>
      <c r="B156" s="36"/>
      <c r="C156" s="204" t="s">
        <v>705</v>
      </c>
      <c r="D156" s="204" t="s">
        <v>173</v>
      </c>
      <c r="E156" s="205" t="s">
        <v>706</v>
      </c>
      <c r="F156" s="206" t="s">
        <v>707</v>
      </c>
      <c r="G156" s="207" t="s">
        <v>250</v>
      </c>
      <c r="H156" s="208">
        <v>1</v>
      </c>
      <c r="I156" s="209"/>
      <c r="J156" s="210">
        <f>ROUND(I156*H156,2)</f>
        <v>0</v>
      </c>
      <c r="K156" s="211"/>
      <c r="L156" s="41"/>
      <c r="M156" s="212" t="s">
        <v>20</v>
      </c>
      <c r="N156" s="213" t="s">
        <v>47</v>
      </c>
      <c r="O156" s="81"/>
      <c r="P156" s="214">
        <f>O156*H156</f>
        <v>0</v>
      </c>
      <c r="Q156" s="214">
        <v>0</v>
      </c>
      <c r="R156" s="214">
        <f>Q156*H156</f>
        <v>0</v>
      </c>
      <c r="S156" s="214">
        <v>0</v>
      </c>
      <c r="T156" s="215">
        <f>S156*H156</f>
        <v>0</v>
      </c>
      <c r="U156" s="35"/>
      <c r="V156" s="35"/>
      <c r="W156" s="35"/>
      <c r="X156" s="35"/>
      <c r="Y156" s="35"/>
      <c r="Z156" s="35"/>
      <c r="AA156" s="35"/>
      <c r="AB156" s="35"/>
      <c r="AC156" s="35"/>
      <c r="AD156" s="35"/>
      <c r="AE156" s="35"/>
      <c r="AR156" s="216" t="s">
        <v>180</v>
      </c>
      <c r="AT156" s="216" t="s">
        <v>173</v>
      </c>
      <c r="AU156" s="216" t="s">
        <v>22</v>
      </c>
      <c r="AY156" s="14" t="s">
        <v>172</v>
      </c>
      <c r="BE156" s="217">
        <f>IF(N156="základní",J156,0)</f>
        <v>0</v>
      </c>
      <c r="BF156" s="217">
        <f>IF(N156="snížená",J156,0)</f>
        <v>0</v>
      </c>
      <c r="BG156" s="217">
        <f>IF(N156="zákl. přenesená",J156,0)</f>
        <v>0</v>
      </c>
      <c r="BH156" s="217">
        <f>IF(N156="sníž. přenesená",J156,0)</f>
        <v>0</v>
      </c>
      <c r="BI156" s="217">
        <f>IF(N156="nulová",J156,0)</f>
        <v>0</v>
      </c>
      <c r="BJ156" s="14" t="s">
        <v>22</v>
      </c>
      <c r="BK156" s="217">
        <f>ROUND(I156*H156,2)</f>
        <v>0</v>
      </c>
      <c r="BL156" s="14" t="s">
        <v>180</v>
      </c>
      <c r="BM156" s="216" t="s">
        <v>708</v>
      </c>
    </row>
    <row r="157" s="2" customFormat="1" ht="78" customHeight="1">
      <c r="A157" s="35"/>
      <c r="B157" s="36"/>
      <c r="C157" s="204" t="s">
        <v>709</v>
      </c>
      <c r="D157" s="204" t="s">
        <v>173</v>
      </c>
      <c r="E157" s="205" t="s">
        <v>710</v>
      </c>
      <c r="F157" s="206" t="s">
        <v>711</v>
      </c>
      <c r="G157" s="207" t="s">
        <v>250</v>
      </c>
      <c r="H157" s="208">
        <v>2</v>
      </c>
      <c r="I157" s="209"/>
      <c r="J157" s="210">
        <f>ROUND(I157*H157,2)</f>
        <v>0</v>
      </c>
      <c r="K157" s="211"/>
      <c r="L157" s="41"/>
      <c r="M157" s="212" t="s">
        <v>20</v>
      </c>
      <c r="N157" s="213" t="s">
        <v>47</v>
      </c>
      <c r="O157" s="81"/>
      <c r="P157" s="214">
        <f>O157*H157</f>
        <v>0</v>
      </c>
      <c r="Q157" s="214">
        <v>0</v>
      </c>
      <c r="R157" s="214">
        <f>Q157*H157</f>
        <v>0</v>
      </c>
      <c r="S157" s="214">
        <v>0</v>
      </c>
      <c r="T157" s="215">
        <f>S157*H157</f>
        <v>0</v>
      </c>
      <c r="U157" s="35"/>
      <c r="V157" s="35"/>
      <c r="W157" s="35"/>
      <c r="X157" s="35"/>
      <c r="Y157" s="35"/>
      <c r="Z157" s="35"/>
      <c r="AA157" s="35"/>
      <c r="AB157" s="35"/>
      <c r="AC157" s="35"/>
      <c r="AD157" s="35"/>
      <c r="AE157" s="35"/>
      <c r="AR157" s="216" t="s">
        <v>180</v>
      </c>
      <c r="AT157" s="216" t="s">
        <v>173</v>
      </c>
      <c r="AU157" s="216" t="s">
        <v>22</v>
      </c>
      <c r="AY157" s="14" t="s">
        <v>172</v>
      </c>
      <c r="BE157" s="217">
        <f>IF(N157="základní",J157,0)</f>
        <v>0</v>
      </c>
      <c r="BF157" s="217">
        <f>IF(N157="snížená",J157,0)</f>
        <v>0</v>
      </c>
      <c r="BG157" s="217">
        <f>IF(N157="zákl. přenesená",J157,0)</f>
        <v>0</v>
      </c>
      <c r="BH157" s="217">
        <f>IF(N157="sníž. přenesená",J157,0)</f>
        <v>0</v>
      </c>
      <c r="BI157" s="217">
        <f>IF(N157="nulová",J157,0)</f>
        <v>0</v>
      </c>
      <c r="BJ157" s="14" t="s">
        <v>22</v>
      </c>
      <c r="BK157" s="217">
        <f>ROUND(I157*H157,2)</f>
        <v>0</v>
      </c>
      <c r="BL157" s="14" t="s">
        <v>180</v>
      </c>
      <c r="BM157" s="216" t="s">
        <v>712</v>
      </c>
    </row>
    <row r="158" s="2" customFormat="1" ht="44.25" customHeight="1">
      <c r="A158" s="35"/>
      <c r="B158" s="36"/>
      <c r="C158" s="204" t="s">
        <v>713</v>
      </c>
      <c r="D158" s="204" t="s">
        <v>173</v>
      </c>
      <c r="E158" s="205" t="s">
        <v>714</v>
      </c>
      <c r="F158" s="206" t="s">
        <v>715</v>
      </c>
      <c r="G158" s="207" t="s">
        <v>250</v>
      </c>
      <c r="H158" s="208">
        <v>2</v>
      </c>
      <c r="I158" s="209"/>
      <c r="J158" s="210">
        <f>ROUND(I158*H158,2)</f>
        <v>0</v>
      </c>
      <c r="K158" s="211"/>
      <c r="L158" s="41"/>
      <c r="M158" s="212" t="s">
        <v>20</v>
      </c>
      <c r="N158" s="213" t="s">
        <v>47</v>
      </c>
      <c r="O158" s="81"/>
      <c r="P158" s="214">
        <f>O158*H158</f>
        <v>0</v>
      </c>
      <c r="Q158" s="214">
        <v>0</v>
      </c>
      <c r="R158" s="214">
        <f>Q158*H158</f>
        <v>0</v>
      </c>
      <c r="S158" s="214">
        <v>0</v>
      </c>
      <c r="T158" s="215">
        <f>S158*H158</f>
        <v>0</v>
      </c>
      <c r="U158" s="35"/>
      <c r="V158" s="35"/>
      <c r="W158" s="35"/>
      <c r="X158" s="35"/>
      <c r="Y158" s="35"/>
      <c r="Z158" s="35"/>
      <c r="AA158" s="35"/>
      <c r="AB158" s="35"/>
      <c r="AC158" s="35"/>
      <c r="AD158" s="35"/>
      <c r="AE158" s="35"/>
      <c r="AR158" s="216" t="s">
        <v>180</v>
      </c>
      <c r="AT158" s="216" t="s">
        <v>173</v>
      </c>
      <c r="AU158" s="216" t="s">
        <v>22</v>
      </c>
      <c r="AY158" s="14" t="s">
        <v>172</v>
      </c>
      <c r="BE158" s="217">
        <f>IF(N158="základní",J158,0)</f>
        <v>0</v>
      </c>
      <c r="BF158" s="217">
        <f>IF(N158="snížená",J158,0)</f>
        <v>0</v>
      </c>
      <c r="BG158" s="217">
        <f>IF(N158="zákl. přenesená",J158,0)</f>
        <v>0</v>
      </c>
      <c r="BH158" s="217">
        <f>IF(N158="sníž. přenesená",J158,0)</f>
        <v>0</v>
      </c>
      <c r="BI158" s="217">
        <f>IF(N158="nulová",J158,0)</f>
        <v>0</v>
      </c>
      <c r="BJ158" s="14" t="s">
        <v>22</v>
      </c>
      <c r="BK158" s="217">
        <f>ROUND(I158*H158,2)</f>
        <v>0</v>
      </c>
      <c r="BL158" s="14" t="s">
        <v>180</v>
      </c>
      <c r="BM158" s="216" t="s">
        <v>716</v>
      </c>
    </row>
    <row r="159" s="2" customFormat="1" ht="21.75" customHeight="1">
      <c r="A159" s="35"/>
      <c r="B159" s="36"/>
      <c r="C159" s="218" t="s">
        <v>717</v>
      </c>
      <c r="D159" s="218" t="s">
        <v>202</v>
      </c>
      <c r="E159" s="219" t="s">
        <v>718</v>
      </c>
      <c r="F159" s="220" t="s">
        <v>719</v>
      </c>
      <c r="G159" s="221" t="s">
        <v>250</v>
      </c>
      <c r="H159" s="222">
        <v>6</v>
      </c>
      <c r="I159" s="223"/>
      <c r="J159" s="224">
        <f>ROUND(I159*H159,2)</f>
        <v>0</v>
      </c>
      <c r="K159" s="225"/>
      <c r="L159" s="226"/>
      <c r="M159" s="227" t="s">
        <v>20</v>
      </c>
      <c r="N159" s="228" t="s">
        <v>47</v>
      </c>
      <c r="O159" s="81"/>
      <c r="P159" s="214">
        <f>O159*H159</f>
        <v>0</v>
      </c>
      <c r="Q159" s="214">
        <v>0</v>
      </c>
      <c r="R159" s="214">
        <f>Q159*H159</f>
        <v>0</v>
      </c>
      <c r="S159" s="214">
        <v>0</v>
      </c>
      <c r="T159" s="215">
        <f>S159*H159</f>
        <v>0</v>
      </c>
      <c r="U159" s="35"/>
      <c r="V159" s="35"/>
      <c r="W159" s="35"/>
      <c r="X159" s="35"/>
      <c r="Y159" s="35"/>
      <c r="Z159" s="35"/>
      <c r="AA159" s="35"/>
      <c r="AB159" s="35"/>
      <c r="AC159" s="35"/>
      <c r="AD159" s="35"/>
      <c r="AE159" s="35"/>
      <c r="AR159" s="216" t="s">
        <v>201</v>
      </c>
      <c r="AT159" s="216" t="s">
        <v>202</v>
      </c>
      <c r="AU159" s="216" t="s">
        <v>22</v>
      </c>
      <c r="AY159" s="14" t="s">
        <v>172</v>
      </c>
      <c r="BE159" s="217">
        <f>IF(N159="základní",J159,0)</f>
        <v>0</v>
      </c>
      <c r="BF159" s="217">
        <f>IF(N159="snížená",J159,0)</f>
        <v>0</v>
      </c>
      <c r="BG159" s="217">
        <f>IF(N159="zákl. přenesená",J159,0)</f>
        <v>0</v>
      </c>
      <c r="BH159" s="217">
        <f>IF(N159="sníž. přenesená",J159,0)</f>
        <v>0</v>
      </c>
      <c r="BI159" s="217">
        <f>IF(N159="nulová",J159,0)</f>
        <v>0</v>
      </c>
      <c r="BJ159" s="14" t="s">
        <v>22</v>
      </c>
      <c r="BK159" s="217">
        <f>ROUND(I159*H159,2)</f>
        <v>0</v>
      </c>
      <c r="BL159" s="14" t="s">
        <v>180</v>
      </c>
      <c r="BM159" s="216" t="s">
        <v>720</v>
      </c>
    </row>
    <row r="160" s="2" customFormat="1" ht="66.75" customHeight="1">
      <c r="A160" s="35"/>
      <c r="B160" s="36"/>
      <c r="C160" s="204" t="s">
        <v>721</v>
      </c>
      <c r="D160" s="204" t="s">
        <v>173</v>
      </c>
      <c r="E160" s="205" t="s">
        <v>722</v>
      </c>
      <c r="F160" s="206" t="s">
        <v>723</v>
      </c>
      <c r="G160" s="207" t="s">
        <v>250</v>
      </c>
      <c r="H160" s="208">
        <v>1</v>
      </c>
      <c r="I160" s="209"/>
      <c r="J160" s="210">
        <f>ROUND(I160*H160,2)</f>
        <v>0</v>
      </c>
      <c r="K160" s="211"/>
      <c r="L160" s="41"/>
      <c r="M160" s="212" t="s">
        <v>20</v>
      </c>
      <c r="N160" s="213" t="s">
        <v>47</v>
      </c>
      <c r="O160" s="81"/>
      <c r="P160" s="214">
        <f>O160*H160</f>
        <v>0</v>
      </c>
      <c r="Q160" s="214">
        <v>0</v>
      </c>
      <c r="R160" s="214">
        <f>Q160*H160</f>
        <v>0</v>
      </c>
      <c r="S160" s="214">
        <v>0</v>
      </c>
      <c r="T160" s="215">
        <f>S160*H160</f>
        <v>0</v>
      </c>
      <c r="U160" s="35"/>
      <c r="V160" s="35"/>
      <c r="W160" s="35"/>
      <c r="X160" s="35"/>
      <c r="Y160" s="35"/>
      <c r="Z160" s="35"/>
      <c r="AA160" s="35"/>
      <c r="AB160" s="35"/>
      <c r="AC160" s="35"/>
      <c r="AD160" s="35"/>
      <c r="AE160" s="35"/>
      <c r="AR160" s="216" t="s">
        <v>180</v>
      </c>
      <c r="AT160" s="216" t="s">
        <v>173</v>
      </c>
      <c r="AU160" s="216" t="s">
        <v>22</v>
      </c>
      <c r="AY160" s="14" t="s">
        <v>172</v>
      </c>
      <c r="BE160" s="217">
        <f>IF(N160="základní",J160,0)</f>
        <v>0</v>
      </c>
      <c r="BF160" s="217">
        <f>IF(N160="snížená",J160,0)</f>
        <v>0</v>
      </c>
      <c r="BG160" s="217">
        <f>IF(N160="zákl. přenesená",J160,0)</f>
        <v>0</v>
      </c>
      <c r="BH160" s="217">
        <f>IF(N160="sníž. přenesená",J160,0)</f>
        <v>0</v>
      </c>
      <c r="BI160" s="217">
        <f>IF(N160="nulová",J160,0)</f>
        <v>0</v>
      </c>
      <c r="BJ160" s="14" t="s">
        <v>22</v>
      </c>
      <c r="BK160" s="217">
        <f>ROUND(I160*H160,2)</f>
        <v>0</v>
      </c>
      <c r="BL160" s="14" t="s">
        <v>180</v>
      </c>
      <c r="BM160" s="216" t="s">
        <v>724</v>
      </c>
    </row>
    <row r="161" s="2" customFormat="1" ht="21.75" customHeight="1">
      <c r="A161" s="35"/>
      <c r="B161" s="36"/>
      <c r="C161" s="218" t="s">
        <v>725</v>
      </c>
      <c r="D161" s="218" t="s">
        <v>202</v>
      </c>
      <c r="E161" s="219" t="s">
        <v>726</v>
      </c>
      <c r="F161" s="220" t="s">
        <v>727</v>
      </c>
      <c r="G161" s="221" t="s">
        <v>250</v>
      </c>
      <c r="H161" s="222">
        <v>3</v>
      </c>
      <c r="I161" s="223"/>
      <c r="J161" s="224">
        <f>ROUND(I161*H161,2)</f>
        <v>0</v>
      </c>
      <c r="K161" s="225"/>
      <c r="L161" s="226"/>
      <c r="M161" s="227" t="s">
        <v>20</v>
      </c>
      <c r="N161" s="228" t="s">
        <v>47</v>
      </c>
      <c r="O161" s="81"/>
      <c r="P161" s="214">
        <f>O161*H161</f>
        <v>0</v>
      </c>
      <c r="Q161" s="214">
        <v>0</v>
      </c>
      <c r="R161" s="214">
        <f>Q161*H161</f>
        <v>0</v>
      </c>
      <c r="S161" s="214">
        <v>0</v>
      </c>
      <c r="T161" s="215">
        <f>S161*H161</f>
        <v>0</v>
      </c>
      <c r="U161" s="35"/>
      <c r="V161" s="35"/>
      <c r="W161" s="35"/>
      <c r="X161" s="35"/>
      <c r="Y161" s="35"/>
      <c r="Z161" s="35"/>
      <c r="AA161" s="35"/>
      <c r="AB161" s="35"/>
      <c r="AC161" s="35"/>
      <c r="AD161" s="35"/>
      <c r="AE161" s="35"/>
      <c r="AR161" s="216" t="s">
        <v>201</v>
      </c>
      <c r="AT161" s="216" t="s">
        <v>202</v>
      </c>
      <c r="AU161" s="216" t="s">
        <v>22</v>
      </c>
      <c r="AY161" s="14" t="s">
        <v>172</v>
      </c>
      <c r="BE161" s="217">
        <f>IF(N161="základní",J161,0)</f>
        <v>0</v>
      </c>
      <c r="BF161" s="217">
        <f>IF(N161="snížená",J161,0)</f>
        <v>0</v>
      </c>
      <c r="BG161" s="217">
        <f>IF(N161="zákl. přenesená",J161,0)</f>
        <v>0</v>
      </c>
      <c r="BH161" s="217">
        <f>IF(N161="sníž. přenesená",J161,0)</f>
        <v>0</v>
      </c>
      <c r="BI161" s="217">
        <f>IF(N161="nulová",J161,0)</f>
        <v>0</v>
      </c>
      <c r="BJ161" s="14" t="s">
        <v>22</v>
      </c>
      <c r="BK161" s="217">
        <f>ROUND(I161*H161,2)</f>
        <v>0</v>
      </c>
      <c r="BL161" s="14" t="s">
        <v>180</v>
      </c>
      <c r="BM161" s="216" t="s">
        <v>728</v>
      </c>
    </row>
    <row r="162" s="2" customFormat="1" ht="16.5" customHeight="1">
      <c r="A162" s="35"/>
      <c r="B162" s="36"/>
      <c r="C162" s="218" t="s">
        <v>729</v>
      </c>
      <c r="D162" s="218" t="s">
        <v>202</v>
      </c>
      <c r="E162" s="219" t="s">
        <v>730</v>
      </c>
      <c r="F162" s="220" t="s">
        <v>731</v>
      </c>
      <c r="G162" s="221" t="s">
        <v>250</v>
      </c>
      <c r="H162" s="222">
        <v>3</v>
      </c>
      <c r="I162" s="223"/>
      <c r="J162" s="224">
        <f>ROUND(I162*H162,2)</f>
        <v>0</v>
      </c>
      <c r="K162" s="225"/>
      <c r="L162" s="226"/>
      <c r="M162" s="227" t="s">
        <v>20</v>
      </c>
      <c r="N162" s="228" t="s">
        <v>47</v>
      </c>
      <c r="O162" s="81"/>
      <c r="P162" s="214">
        <f>O162*H162</f>
        <v>0</v>
      </c>
      <c r="Q162" s="214">
        <v>0</v>
      </c>
      <c r="R162" s="214">
        <f>Q162*H162</f>
        <v>0</v>
      </c>
      <c r="S162" s="214">
        <v>0</v>
      </c>
      <c r="T162" s="215">
        <f>S162*H162</f>
        <v>0</v>
      </c>
      <c r="U162" s="35"/>
      <c r="V162" s="35"/>
      <c r="W162" s="35"/>
      <c r="X162" s="35"/>
      <c r="Y162" s="35"/>
      <c r="Z162" s="35"/>
      <c r="AA162" s="35"/>
      <c r="AB162" s="35"/>
      <c r="AC162" s="35"/>
      <c r="AD162" s="35"/>
      <c r="AE162" s="35"/>
      <c r="AR162" s="216" t="s">
        <v>205</v>
      </c>
      <c r="AT162" s="216" t="s">
        <v>202</v>
      </c>
      <c r="AU162" s="216" t="s">
        <v>22</v>
      </c>
      <c r="AY162" s="14" t="s">
        <v>172</v>
      </c>
      <c r="BE162" s="217">
        <f>IF(N162="základní",J162,0)</f>
        <v>0</v>
      </c>
      <c r="BF162" s="217">
        <f>IF(N162="snížená",J162,0)</f>
        <v>0</v>
      </c>
      <c r="BG162" s="217">
        <f>IF(N162="zákl. přenesená",J162,0)</f>
        <v>0</v>
      </c>
      <c r="BH162" s="217">
        <f>IF(N162="sníž. přenesená",J162,0)</f>
        <v>0</v>
      </c>
      <c r="BI162" s="217">
        <f>IF(N162="nulová",J162,0)</f>
        <v>0</v>
      </c>
      <c r="BJ162" s="14" t="s">
        <v>22</v>
      </c>
      <c r="BK162" s="217">
        <f>ROUND(I162*H162,2)</f>
        <v>0</v>
      </c>
      <c r="BL162" s="14" t="s">
        <v>206</v>
      </c>
      <c r="BM162" s="216" t="s">
        <v>732</v>
      </c>
    </row>
    <row r="163" s="2" customFormat="1" ht="16.5" customHeight="1">
      <c r="A163" s="35"/>
      <c r="B163" s="36"/>
      <c r="C163" s="218" t="s">
        <v>733</v>
      </c>
      <c r="D163" s="218" t="s">
        <v>202</v>
      </c>
      <c r="E163" s="219" t="s">
        <v>734</v>
      </c>
      <c r="F163" s="220" t="s">
        <v>735</v>
      </c>
      <c r="G163" s="221" t="s">
        <v>250</v>
      </c>
      <c r="H163" s="222">
        <v>1</v>
      </c>
      <c r="I163" s="223"/>
      <c r="J163" s="224">
        <f>ROUND(I163*H163,2)</f>
        <v>0</v>
      </c>
      <c r="K163" s="225"/>
      <c r="L163" s="226"/>
      <c r="M163" s="227" t="s">
        <v>20</v>
      </c>
      <c r="N163" s="228" t="s">
        <v>47</v>
      </c>
      <c r="O163" s="81"/>
      <c r="P163" s="214">
        <f>O163*H163</f>
        <v>0</v>
      </c>
      <c r="Q163" s="214">
        <v>0</v>
      </c>
      <c r="R163" s="214">
        <f>Q163*H163</f>
        <v>0</v>
      </c>
      <c r="S163" s="214">
        <v>0</v>
      </c>
      <c r="T163" s="215">
        <f>S163*H163</f>
        <v>0</v>
      </c>
      <c r="U163" s="35"/>
      <c r="V163" s="35"/>
      <c r="W163" s="35"/>
      <c r="X163" s="35"/>
      <c r="Y163" s="35"/>
      <c r="Z163" s="35"/>
      <c r="AA163" s="35"/>
      <c r="AB163" s="35"/>
      <c r="AC163" s="35"/>
      <c r="AD163" s="35"/>
      <c r="AE163" s="35"/>
      <c r="AR163" s="216" t="s">
        <v>205</v>
      </c>
      <c r="AT163" s="216" t="s">
        <v>202</v>
      </c>
      <c r="AU163" s="216" t="s">
        <v>22</v>
      </c>
      <c r="AY163" s="14" t="s">
        <v>172</v>
      </c>
      <c r="BE163" s="217">
        <f>IF(N163="základní",J163,0)</f>
        <v>0</v>
      </c>
      <c r="BF163" s="217">
        <f>IF(N163="snížená",J163,0)</f>
        <v>0</v>
      </c>
      <c r="BG163" s="217">
        <f>IF(N163="zákl. přenesená",J163,0)</f>
        <v>0</v>
      </c>
      <c r="BH163" s="217">
        <f>IF(N163="sníž. přenesená",J163,0)</f>
        <v>0</v>
      </c>
      <c r="BI163" s="217">
        <f>IF(N163="nulová",J163,0)</f>
        <v>0</v>
      </c>
      <c r="BJ163" s="14" t="s">
        <v>22</v>
      </c>
      <c r="BK163" s="217">
        <f>ROUND(I163*H163,2)</f>
        <v>0</v>
      </c>
      <c r="BL163" s="14" t="s">
        <v>206</v>
      </c>
      <c r="BM163" s="216" t="s">
        <v>736</v>
      </c>
    </row>
    <row r="164" s="2" customFormat="1" ht="16.5" customHeight="1">
      <c r="A164" s="35"/>
      <c r="B164" s="36"/>
      <c r="C164" s="204" t="s">
        <v>737</v>
      </c>
      <c r="D164" s="204" t="s">
        <v>173</v>
      </c>
      <c r="E164" s="205" t="s">
        <v>738</v>
      </c>
      <c r="F164" s="206" t="s">
        <v>739</v>
      </c>
      <c r="G164" s="207" t="s">
        <v>250</v>
      </c>
      <c r="H164" s="208">
        <v>2</v>
      </c>
      <c r="I164" s="209"/>
      <c r="J164" s="210">
        <f>ROUND(I164*H164,2)</f>
        <v>0</v>
      </c>
      <c r="K164" s="211"/>
      <c r="L164" s="41"/>
      <c r="M164" s="212" t="s">
        <v>20</v>
      </c>
      <c r="N164" s="213" t="s">
        <v>47</v>
      </c>
      <c r="O164" s="81"/>
      <c r="P164" s="214">
        <f>O164*H164</f>
        <v>0</v>
      </c>
      <c r="Q164" s="214">
        <v>0</v>
      </c>
      <c r="R164" s="214">
        <f>Q164*H164</f>
        <v>0</v>
      </c>
      <c r="S164" s="214">
        <v>0</v>
      </c>
      <c r="T164" s="215">
        <f>S164*H164</f>
        <v>0</v>
      </c>
      <c r="U164" s="35"/>
      <c r="V164" s="35"/>
      <c r="W164" s="35"/>
      <c r="X164" s="35"/>
      <c r="Y164" s="35"/>
      <c r="Z164" s="35"/>
      <c r="AA164" s="35"/>
      <c r="AB164" s="35"/>
      <c r="AC164" s="35"/>
      <c r="AD164" s="35"/>
      <c r="AE164" s="35"/>
      <c r="AR164" s="216" t="s">
        <v>180</v>
      </c>
      <c r="AT164" s="216" t="s">
        <v>173</v>
      </c>
      <c r="AU164" s="216" t="s">
        <v>22</v>
      </c>
      <c r="AY164" s="14" t="s">
        <v>172</v>
      </c>
      <c r="BE164" s="217">
        <f>IF(N164="základní",J164,0)</f>
        <v>0</v>
      </c>
      <c r="BF164" s="217">
        <f>IF(N164="snížená",J164,0)</f>
        <v>0</v>
      </c>
      <c r="BG164" s="217">
        <f>IF(N164="zákl. přenesená",J164,0)</f>
        <v>0</v>
      </c>
      <c r="BH164" s="217">
        <f>IF(N164="sníž. přenesená",J164,0)</f>
        <v>0</v>
      </c>
      <c r="BI164" s="217">
        <f>IF(N164="nulová",J164,0)</f>
        <v>0</v>
      </c>
      <c r="BJ164" s="14" t="s">
        <v>22</v>
      </c>
      <c r="BK164" s="217">
        <f>ROUND(I164*H164,2)</f>
        <v>0</v>
      </c>
      <c r="BL164" s="14" t="s">
        <v>180</v>
      </c>
      <c r="BM164" s="216" t="s">
        <v>740</v>
      </c>
    </row>
    <row r="165" s="2" customFormat="1" ht="16.5" customHeight="1">
      <c r="A165" s="35"/>
      <c r="B165" s="36"/>
      <c r="C165" s="204" t="s">
        <v>741</v>
      </c>
      <c r="D165" s="204" t="s">
        <v>173</v>
      </c>
      <c r="E165" s="205" t="s">
        <v>742</v>
      </c>
      <c r="F165" s="206" t="s">
        <v>743</v>
      </c>
      <c r="G165" s="207" t="s">
        <v>250</v>
      </c>
      <c r="H165" s="208">
        <v>14</v>
      </c>
      <c r="I165" s="209"/>
      <c r="J165" s="210">
        <f>ROUND(I165*H165,2)</f>
        <v>0</v>
      </c>
      <c r="K165" s="211"/>
      <c r="L165" s="41"/>
      <c r="M165" s="212" t="s">
        <v>20</v>
      </c>
      <c r="N165" s="213" t="s">
        <v>47</v>
      </c>
      <c r="O165" s="81"/>
      <c r="P165" s="214">
        <f>O165*H165</f>
        <v>0</v>
      </c>
      <c r="Q165" s="214">
        <v>0</v>
      </c>
      <c r="R165" s="214">
        <f>Q165*H165</f>
        <v>0</v>
      </c>
      <c r="S165" s="214">
        <v>0</v>
      </c>
      <c r="T165" s="215">
        <f>S165*H165</f>
        <v>0</v>
      </c>
      <c r="U165" s="35"/>
      <c r="V165" s="35"/>
      <c r="W165" s="35"/>
      <c r="X165" s="35"/>
      <c r="Y165" s="35"/>
      <c r="Z165" s="35"/>
      <c r="AA165" s="35"/>
      <c r="AB165" s="35"/>
      <c r="AC165" s="35"/>
      <c r="AD165" s="35"/>
      <c r="AE165" s="35"/>
      <c r="AR165" s="216" t="s">
        <v>22</v>
      </c>
      <c r="AT165" s="216" t="s">
        <v>173</v>
      </c>
      <c r="AU165" s="216" t="s">
        <v>22</v>
      </c>
      <c r="AY165" s="14" t="s">
        <v>172</v>
      </c>
      <c r="BE165" s="217">
        <f>IF(N165="základní",J165,0)</f>
        <v>0</v>
      </c>
      <c r="BF165" s="217">
        <f>IF(N165="snížená",J165,0)</f>
        <v>0</v>
      </c>
      <c r="BG165" s="217">
        <f>IF(N165="zákl. přenesená",J165,0)</f>
        <v>0</v>
      </c>
      <c r="BH165" s="217">
        <f>IF(N165="sníž. přenesená",J165,0)</f>
        <v>0</v>
      </c>
      <c r="BI165" s="217">
        <f>IF(N165="nulová",J165,0)</f>
        <v>0</v>
      </c>
      <c r="BJ165" s="14" t="s">
        <v>22</v>
      </c>
      <c r="BK165" s="217">
        <f>ROUND(I165*H165,2)</f>
        <v>0</v>
      </c>
      <c r="BL165" s="14" t="s">
        <v>22</v>
      </c>
      <c r="BM165" s="216" t="s">
        <v>744</v>
      </c>
    </row>
    <row r="166" s="2" customFormat="1" ht="89.25" customHeight="1">
      <c r="A166" s="35"/>
      <c r="B166" s="36"/>
      <c r="C166" s="204" t="s">
        <v>745</v>
      </c>
      <c r="D166" s="204" t="s">
        <v>173</v>
      </c>
      <c r="E166" s="205" t="s">
        <v>746</v>
      </c>
      <c r="F166" s="206" t="s">
        <v>747</v>
      </c>
      <c r="G166" s="207" t="s">
        <v>250</v>
      </c>
      <c r="H166" s="208">
        <v>3</v>
      </c>
      <c r="I166" s="209"/>
      <c r="J166" s="210">
        <f>ROUND(I166*H166,2)</f>
        <v>0</v>
      </c>
      <c r="K166" s="211"/>
      <c r="L166" s="41"/>
      <c r="M166" s="212" t="s">
        <v>20</v>
      </c>
      <c r="N166" s="213" t="s">
        <v>47</v>
      </c>
      <c r="O166" s="81"/>
      <c r="P166" s="214">
        <f>O166*H166</f>
        <v>0</v>
      </c>
      <c r="Q166" s="214">
        <v>0</v>
      </c>
      <c r="R166" s="214">
        <f>Q166*H166</f>
        <v>0</v>
      </c>
      <c r="S166" s="214">
        <v>0</v>
      </c>
      <c r="T166" s="215">
        <f>S166*H166</f>
        <v>0</v>
      </c>
      <c r="U166" s="35"/>
      <c r="V166" s="35"/>
      <c r="W166" s="35"/>
      <c r="X166" s="35"/>
      <c r="Y166" s="35"/>
      <c r="Z166" s="35"/>
      <c r="AA166" s="35"/>
      <c r="AB166" s="35"/>
      <c r="AC166" s="35"/>
      <c r="AD166" s="35"/>
      <c r="AE166" s="35"/>
      <c r="AR166" s="216" t="s">
        <v>180</v>
      </c>
      <c r="AT166" s="216" t="s">
        <v>173</v>
      </c>
      <c r="AU166" s="216" t="s">
        <v>22</v>
      </c>
      <c r="AY166" s="14" t="s">
        <v>172</v>
      </c>
      <c r="BE166" s="217">
        <f>IF(N166="základní",J166,0)</f>
        <v>0</v>
      </c>
      <c r="BF166" s="217">
        <f>IF(N166="snížená",J166,0)</f>
        <v>0</v>
      </c>
      <c r="BG166" s="217">
        <f>IF(N166="zákl. přenesená",J166,0)</f>
        <v>0</v>
      </c>
      <c r="BH166" s="217">
        <f>IF(N166="sníž. přenesená",J166,0)</f>
        <v>0</v>
      </c>
      <c r="BI166" s="217">
        <f>IF(N166="nulová",J166,0)</f>
        <v>0</v>
      </c>
      <c r="BJ166" s="14" t="s">
        <v>22</v>
      </c>
      <c r="BK166" s="217">
        <f>ROUND(I166*H166,2)</f>
        <v>0</v>
      </c>
      <c r="BL166" s="14" t="s">
        <v>180</v>
      </c>
      <c r="BM166" s="216" t="s">
        <v>748</v>
      </c>
    </row>
    <row r="167" s="2" customFormat="1" ht="16.5" customHeight="1">
      <c r="A167" s="35"/>
      <c r="B167" s="36"/>
      <c r="C167" s="204" t="s">
        <v>749</v>
      </c>
      <c r="D167" s="204" t="s">
        <v>173</v>
      </c>
      <c r="E167" s="205" t="s">
        <v>750</v>
      </c>
      <c r="F167" s="206" t="s">
        <v>751</v>
      </c>
      <c r="G167" s="207" t="s">
        <v>250</v>
      </c>
      <c r="H167" s="208">
        <v>1</v>
      </c>
      <c r="I167" s="209"/>
      <c r="J167" s="210">
        <f>ROUND(I167*H167,2)</f>
        <v>0</v>
      </c>
      <c r="K167" s="211"/>
      <c r="L167" s="41"/>
      <c r="M167" s="212" t="s">
        <v>20</v>
      </c>
      <c r="N167" s="213" t="s">
        <v>47</v>
      </c>
      <c r="O167" s="81"/>
      <c r="P167" s="214">
        <f>O167*H167</f>
        <v>0</v>
      </c>
      <c r="Q167" s="214">
        <v>0</v>
      </c>
      <c r="R167" s="214">
        <f>Q167*H167</f>
        <v>0</v>
      </c>
      <c r="S167" s="214">
        <v>0</v>
      </c>
      <c r="T167" s="215">
        <f>S167*H167</f>
        <v>0</v>
      </c>
      <c r="U167" s="35"/>
      <c r="V167" s="35"/>
      <c r="W167" s="35"/>
      <c r="X167" s="35"/>
      <c r="Y167" s="35"/>
      <c r="Z167" s="35"/>
      <c r="AA167" s="35"/>
      <c r="AB167" s="35"/>
      <c r="AC167" s="35"/>
      <c r="AD167" s="35"/>
      <c r="AE167" s="35"/>
      <c r="AR167" s="216" t="s">
        <v>22</v>
      </c>
      <c r="AT167" s="216" t="s">
        <v>173</v>
      </c>
      <c r="AU167" s="216" t="s">
        <v>22</v>
      </c>
      <c r="AY167" s="14" t="s">
        <v>172</v>
      </c>
      <c r="BE167" s="217">
        <f>IF(N167="základní",J167,0)</f>
        <v>0</v>
      </c>
      <c r="BF167" s="217">
        <f>IF(N167="snížená",J167,0)</f>
        <v>0</v>
      </c>
      <c r="BG167" s="217">
        <f>IF(N167="zákl. přenesená",J167,0)</f>
        <v>0</v>
      </c>
      <c r="BH167" s="217">
        <f>IF(N167="sníž. přenesená",J167,0)</f>
        <v>0</v>
      </c>
      <c r="BI167" s="217">
        <f>IF(N167="nulová",J167,0)</f>
        <v>0</v>
      </c>
      <c r="BJ167" s="14" t="s">
        <v>22</v>
      </c>
      <c r="BK167" s="217">
        <f>ROUND(I167*H167,2)</f>
        <v>0</v>
      </c>
      <c r="BL167" s="14" t="s">
        <v>22</v>
      </c>
      <c r="BM167" s="216" t="s">
        <v>752</v>
      </c>
    </row>
    <row r="168" s="11" customFormat="1" ht="25.92" customHeight="1">
      <c r="A168" s="11"/>
      <c r="B168" s="190"/>
      <c r="C168" s="191"/>
      <c r="D168" s="192" t="s">
        <v>75</v>
      </c>
      <c r="E168" s="193" t="s">
        <v>753</v>
      </c>
      <c r="F168" s="193" t="s">
        <v>754</v>
      </c>
      <c r="G168" s="191"/>
      <c r="H168" s="191"/>
      <c r="I168" s="194"/>
      <c r="J168" s="195">
        <f>BK168</f>
        <v>0</v>
      </c>
      <c r="K168" s="191"/>
      <c r="L168" s="196"/>
      <c r="M168" s="197"/>
      <c r="N168" s="198"/>
      <c r="O168" s="198"/>
      <c r="P168" s="199">
        <f>SUM(P169:P236)</f>
        <v>0</v>
      </c>
      <c r="Q168" s="198"/>
      <c r="R168" s="199">
        <f>SUM(R169:R236)</f>
        <v>0</v>
      </c>
      <c r="S168" s="198"/>
      <c r="T168" s="200">
        <f>SUM(T169:T236)</f>
        <v>0</v>
      </c>
      <c r="U168" s="11"/>
      <c r="V168" s="11"/>
      <c r="W168" s="11"/>
      <c r="X168" s="11"/>
      <c r="Y168" s="11"/>
      <c r="Z168" s="11"/>
      <c r="AA168" s="11"/>
      <c r="AB168" s="11"/>
      <c r="AC168" s="11"/>
      <c r="AD168" s="11"/>
      <c r="AE168" s="11"/>
      <c r="AR168" s="201" t="s">
        <v>22</v>
      </c>
      <c r="AT168" s="202" t="s">
        <v>75</v>
      </c>
      <c r="AU168" s="202" t="s">
        <v>76</v>
      </c>
      <c r="AY168" s="201" t="s">
        <v>172</v>
      </c>
      <c r="BK168" s="203">
        <f>SUM(BK169:BK236)</f>
        <v>0</v>
      </c>
    </row>
    <row r="169" s="2" customFormat="1" ht="55.5" customHeight="1">
      <c r="A169" s="35"/>
      <c r="B169" s="36"/>
      <c r="C169" s="218" t="s">
        <v>755</v>
      </c>
      <c r="D169" s="218" t="s">
        <v>202</v>
      </c>
      <c r="E169" s="219" t="s">
        <v>756</v>
      </c>
      <c r="F169" s="220" t="s">
        <v>757</v>
      </c>
      <c r="G169" s="221" t="s">
        <v>250</v>
      </c>
      <c r="H169" s="222">
        <v>1</v>
      </c>
      <c r="I169" s="223"/>
      <c r="J169" s="224">
        <f>ROUND(I169*H169,2)</f>
        <v>0</v>
      </c>
      <c r="K169" s="225"/>
      <c r="L169" s="226"/>
      <c r="M169" s="227" t="s">
        <v>20</v>
      </c>
      <c r="N169" s="228" t="s">
        <v>47</v>
      </c>
      <c r="O169" s="81"/>
      <c r="P169" s="214">
        <f>O169*H169</f>
        <v>0</v>
      </c>
      <c r="Q169" s="214">
        <v>0</v>
      </c>
      <c r="R169" s="214">
        <f>Q169*H169</f>
        <v>0</v>
      </c>
      <c r="S169" s="214">
        <v>0</v>
      </c>
      <c r="T169" s="215">
        <f>S169*H169</f>
        <v>0</v>
      </c>
      <c r="U169" s="35"/>
      <c r="V169" s="35"/>
      <c r="W169" s="35"/>
      <c r="X169" s="35"/>
      <c r="Y169" s="35"/>
      <c r="Z169" s="35"/>
      <c r="AA169" s="35"/>
      <c r="AB169" s="35"/>
      <c r="AC169" s="35"/>
      <c r="AD169" s="35"/>
      <c r="AE169" s="35"/>
      <c r="AR169" s="216" t="s">
        <v>226</v>
      </c>
      <c r="AT169" s="216" t="s">
        <v>202</v>
      </c>
      <c r="AU169" s="216" t="s">
        <v>22</v>
      </c>
      <c r="AY169" s="14" t="s">
        <v>172</v>
      </c>
      <c r="BE169" s="217">
        <f>IF(N169="základní",J169,0)</f>
        <v>0</v>
      </c>
      <c r="BF169" s="217">
        <f>IF(N169="snížená",J169,0)</f>
        <v>0</v>
      </c>
      <c r="BG169" s="217">
        <f>IF(N169="zákl. přenesená",J169,0)</f>
        <v>0</v>
      </c>
      <c r="BH169" s="217">
        <f>IF(N169="sníž. přenesená",J169,0)</f>
        <v>0</v>
      </c>
      <c r="BI169" s="217">
        <f>IF(N169="nulová",J169,0)</f>
        <v>0</v>
      </c>
      <c r="BJ169" s="14" t="s">
        <v>22</v>
      </c>
      <c r="BK169" s="217">
        <f>ROUND(I169*H169,2)</f>
        <v>0</v>
      </c>
      <c r="BL169" s="14" t="s">
        <v>226</v>
      </c>
      <c r="BM169" s="216" t="s">
        <v>758</v>
      </c>
    </row>
    <row r="170" s="2" customFormat="1" ht="44.25" customHeight="1">
      <c r="A170" s="35"/>
      <c r="B170" s="36"/>
      <c r="C170" s="218" t="s">
        <v>759</v>
      </c>
      <c r="D170" s="218" t="s">
        <v>202</v>
      </c>
      <c r="E170" s="219" t="s">
        <v>760</v>
      </c>
      <c r="F170" s="220" t="s">
        <v>761</v>
      </c>
      <c r="G170" s="221" t="s">
        <v>250</v>
      </c>
      <c r="H170" s="222">
        <v>20</v>
      </c>
      <c r="I170" s="223"/>
      <c r="J170" s="224">
        <f>ROUND(I170*H170,2)</f>
        <v>0</v>
      </c>
      <c r="K170" s="225"/>
      <c r="L170" s="226"/>
      <c r="M170" s="227" t="s">
        <v>20</v>
      </c>
      <c r="N170" s="228" t="s">
        <v>47</v>
      </c>
      <c r="O170" s="81"/>
      <c r="P170" s="214">
        <f>O170*H170</f>
        <v>0</v>
      </c>
      <c r="Q170" s="214">
        <v>0</v>
      </c>
      <c r="R170" s="214">
        <f>Q170*H170</f>
        <v>0</v>
      </c>
      <c r="S170" s="214">
        <v>0</v>
      </c>
      <c r="T170" s="215">
        <f>S170*H170</f>
        <v>0</v>
      </c>
      <c r="U170" s="35"/>
      <c r="V170" s="35"/>
      <c r="W170" s="35"/>
      <c r="X170" s="35"/>
      <c r="Y170" s="35"/>
      <c r="Z170" s="35"/>
      <c r="AA170" s="35"/>
      <c r="AB170" s="35"/>
      <c r="AC170" s="35"/>
      <c r="AD170" s="35"/>
      <c r="AE170" s="35"/>
      <c r="AR170" s="216" t="s">
        <v>205</v>
      </c>
      <c r="AT170" s="216" t="s">
        <v>202</v>
      </c>
      <c r="AU170" s="216" t="s">
        <v>22</v>
      </c>
      <c r="AY170" s="14" t="s">
        <v>172</v>
      </c>
      <c r="BE170" s="217">
        <f>IF(N170="základní",J170,0)</f>
        <v>0</v>
      </c>
      <c r="BF170" s="217">
        <f>IF(N170="snížená",J170,0)</f>
        <v>0</v>
      </c>
      <c r="BG170" s="217">
        <f>IF(N170="zákl. přenesená",J170,0)</f>
        <v>0</v>
      </c>
      <c r="BH170" s="217">
        <f>IF(N170="sníž. přenesená",J170,0)</f>
        <v>0</v>
      </c>
      <c r="BI170" s="217">
        <f>IF(N170="nulová",J170,0)</f>
        <v>0</v>
      </c>
      <c r="BJ170" s="14" t="s">
        <v>22</v>
      </c>
      <c r="BK170" s="217">
        <f>ROUND(I170*H170,2)</f>
        <v>0</v>
      </c>
      <c r="BL170" s="14" t="s">
        <v>206</v>
      </c>
      <c r="BM170" s="216" t="s">
        <v>762</v>
      </c>
    </row>
    <row r="171" s="2" customFormat="1" ht="21.75" customHeight="1">
      <c r="A171" s="35"/>
      <c r="B171" s="36"/>
      <c r="C171" s="218" t="s">
        <v>763</v>
      </c>
      <c r="D171" s="218" t="s">
        <v>202</v>
      </c>
      <c r="E171" s="219" t="s">
        <v>764</v>
      </c>
      <c r="F171" s="220" t="s">
        <v>765</v>
      </c>
      <c r="G171" s="221" t="s">
        <v>250</v>
      </c>
      <c r="H171" s="222">
        <v>20</v>
      </c>
      <c r="I171" s="223"/>
      <c r="J171" s="224">
        <f>ROUND(I171*H171,2)</f>
        <v>0</v>
      </c>
      <c r="K171" s="225"/>
      <c r="L171" s="226"/>
      <c r="M171" s="227" t="s">
        <v>20</v>
      </c>
      <c r="N171" s="228" t="s">
        <v>47</v>
      </c>
      <c r="O171" s="81"/>
      <c r="P171" s="214">
        <f>O171*H171</f>
        <v>0</v>
      </c>
      <c r="Q171" s="214">
        <v>0</v>
      </c>
      <c r="R171" s="214">
        <f>Q171*H171</f>
        <v>0</v>
      </c>
      <c r="S171" s="214">
        <v>0</v>
      </c>
      <c r="T171" s="215">
        <f>S171*H171</f>
        <v>0</v>
      </c>
      <c r="U171" s="35"/>
      <c r="V171" s="35"/>
      <c r="W171" s="35"/>
      <c r="X171" s="35"/>
      <c r="Y171" s="35"/>
      <c r="Z171" s="35"/>
      <c r="AA171" s="35"/>
      <c r="AB171" s="35"/>
      <c r="AC171" s="35"/>
      <c r="AD171" s="35"/>
      <c r="AE171" s="35"/>
      <c r="AR171" s="216" t="s">
        <v>226</v>
      </c>
      <c r="AT171" s="216" t="s">
        <v>202</v>
      </c>
      <c r="AU171" s="216" t="s">
        <v>22</v>
      </c>
      <c r="AY171" s="14" t="s">
        <v>172</v>
      </c>
      <c r="BE171" s="217">
        <f>IF(N171="základní",J171,0)</f>
        <v>0</v>
      </c>
      <c r="BF171" s="217">
        <f>IF(N171="snížená",J171,0)</f>
        <v>0</v>
      </c>
      <c r="BG171" s="217">
        <f>IF(N171="zákl. přenesená",J171,0)</f>
        <v>0</v>
      </c>
      <c r="BH171" s="217">
        <f>IF(N171="sníž. přenesená",J171,0)</f>
        <v>0</v>
      </c>
      <c r="BI171" s="217">
        <f>IF(N171="nulová",J171,0)</f>
        <v>0</v>
      </c>
      <c r="BJ171" s="14" t="s">
        <v>22</v>
      </c>
      <c r="BK171" s="217">
        <f>ROUND(I171*H171,2)</f>
        <v>0</v>
      </c>
      <c r="BL171" s="14" t="s">
        <v>226</v>
      </c>
      <c r="BM171" s="216" t="s">
        <v>766</v>
      </c>
    </row>
    <row r="172" s="2" customFormat="1" ht="55.5" customHeight="1">
      <c r="A172" s="35"/>
      <c r="B172" s="36"/>
      <c r="C172" s="204" t="s">
        <v>767</v>
      </c>
      <c r="D172" s="204" t="s">
        <v>173</v>
      </c>
      <c r="E172" s="205" t="s">
        <v>768</v>
      </c>
      <c r="F172" s="206" t="s">
        <v>769</v>
      </c>
      <c r="G172" s="207" t="s">
        <v>250</v>
      </c>
      <c r="H172" s="208">
        <v>20</v>
      </c>
      <c r="I172" s="209"/>
      <c r="J172" s="210">
        <f>ROUND(I172*H172,2)</f>
        <v>0</v>
      </c>
      <c r="K172" s="211"/>
      <c r="L172" s="41"/>
      <c r="M172" s="212" t="s">
        <v>20</v>
      </c>
      <c r="N172" s="213" t="s">
        <v>47</v>
      </c>
      <c r="O172" s="81"/>
      <c r="P172" s="214">
        <f>O172*H172</f>
        <v>0</v>
      </c>
      <c r="Q172" s="214">
        <v>0</v>
      </c>
      <c r="R172" s="214">
        <f>Q172*H172</f>
        <v>0</v>
      </c>
      <c r="S172" s="214">
        <v>0</v>
      </c>
      <c r="T172" s="215">
        <f>S172*H172</f>
        <v>0</v>
      </c>
      <c r="U172" s="35"/>
      <c r="V172" s="35"/>
      <c r="W172" s="35"/>
      <c r="X172" s="35"/>
      <c r="Y172" s="35"/>
      <c r="Z172" s="35"/>
      <c r="AA172" s="35"/>
      <c r="AB172" s="35"/>
      <c r="AC172" s="35"/>
      <c r="AD172" s="35"/>
      <c r="AE172" s="35"/>
      <c r="AR172" s="216" t="s">
        <v>180</v>
      </c>
      <c r="AT172" s="216" t="s">
        <v>173</v>
      </c>
      <c r="AU172" s="216" t="s">
        <v>22</v>
      </c>
      <c r="AY172" s="14" t="s">
        <v>172</v>
      </c>
      <c r="BE172" s="217">
        <f>IF(N172="základní",J172,0)</f>
        <v>0</v>
      </c>
      <c r="BF172" s="217">
        <f>IF(N172="snížená",J172,0)</f>
        <v>0</v>
      </c>
      <c r="BG172" s="217">
        <f>IF(N172="zákl. přenesená",J172,0)</f>
        <v>0</v>
      </c>
      <c r="BH172" s="217">
        <f>IF(N172="sníž. přenesená",J172,0)</f>
        <v>0</v>
      </c>
      <c r="BI172" s="217">
        <f>IF(N172="nulová",J172,0)</f>
        <v>0</v>
      </c>
      <c r="BJ172" s="14" t="s">
        <v>22</v>
      </c>
      <c r="BK172" s="217">
        <f>ROUND(I172*H172,2)</f>
        <v>0</v>
      </c>
      <c r="BL172" s="14" t="s">
        <v>180</v>
      </c>
      <c r="BM172" s="216" t="s">
        <v>770</v>
      </c>
    </row>
    <row r="173" s="2" customFormat="1" ht="16.5" customHeight="1">
      <c r="A173" s="35"/>
      <c r="B173" s="36"/>
      <c r="C173" s="204" t="s">
        <v>771</v>
      </c>
      <c r="D173" s="204" t="s">
        <v>173</v>
      </c>
      <c r="E173" s="205" t="s">
        <v>772</v>
      </c>
      <c r="F173" s="206" t="s">
        <v>773</v>
      </c>
      <c r="G173" s="207" t="s">
        <v>250</v>
      </c>
      <c r="H173" s="208">
        <v>20</v>
      </c>
      <c r="I173" s="209"/>
      <c r="J173" s="210">
        <f>ROUND(I173*H173,2)</f>
        <v>0</v>
      </c>
      <c r="K173" s="211"/>
      <c r="L173" s="41"/>
      <c r="M173" s="212" t="s">
        <v>20</v>
      </c>
      <c r="N173" s="213" t="s">
        <v>47</v>
      </c>
      <c r="O173" s="81"/>
      <c r="P173" s="214">
        <f>O173*H173</f>
        <v>0</v>
      </c>
      <c r="Q173" s="214">
        <v>0</v>
      </c>
      <c r="R173" s="214">
        <f>Q173*H173</f>
        <v>0</v>
      </c>
      <c r="S173" s="214">
        <v>0</v>
      </c>
      <c r="T173" s="215">
        <f>S173*H173</f>
        <v>0</v>
      </c>
      <c r="U173" s="35"/>
      <c r="V173" s="35"/>
      <c r="W173" s="35"/>
      <c r="X173" s="35"/>
      <c r="Y173" s="35"/>
      <c r="Z173" s="35"/>
      <c r="AA173" s="35"/>
      <c r="AB173" s="35"/>
      <c r="AC173" s="35"/>
      <c r="AD173" s="35"/>
      <c r="AE173" s="35"/>
      <c r="AR173" s="216" t="s">
        <v>589</v>
      </c>
      <c r="AT173" s="216" t="s">
        <v>173</v>
      </c>
      <c r="AU173" s="216" t="s">
        <v>22</v>
      </c>
      <c r="AY173" s="14" t="s">
        <v>172</v>
      </c>
      <c r="BE173" s="217">
        <f>IF(N173="základní",J173,0)</f>
        <v>0</v>
      </c>
      <c r="BF173" s="217">
        <f>IF(N173="snížená",J173,0)</f>
        <v>0</v>
      </c>
      <c r="BG173" s="217">
        <f>IF(N173="zákl. přenesená",J173,0)</f>
        <v>0</v>
      </c>
      <c r="BH173" s="217">
        <f>IF(N173="sníž. přenesená",J173,0)</f>
        <v>0</v>
      </c>
      <c r="BI173" s="217">
        <f>IF(N173="nulová",J173,0)</f>
        <v>0</v>
      </c>
      <c r="BJ173" s="14" t="s">
        <v>22</v>
      </c>
      <c r="BK173" s="217">
        <f>ROUND(I173*H173,2)</f>
        <v>0</v>
      </c>
      <c r="BL173" s="14" t="s">
        <v>589</v>
      </c>
      <c r="BM173" s="216" t="s">
        <v>774</v>
      </c>
    </row>
    <row r="174" s="2" customFormat="1" ht="21.75" customHeight="1">
      <c r="A174" s="35"/>
      <c r="B174" s="36"/>
      <c r="C174" s="218" t="s">
        <v>775</v>
      </c>
      <c r="D174" s="218" t="s">
        <v>202</v>
      </c>
      <c r="E174" s="219" t="s">
        <v>776</v>
      </c>
      <c r="F174" s="220" t="s">
        <v>777</v>
      </c>
      <c r="G174" s="221" t="s">
        <v>250</v>
      </c>
      <c r="H174" s="222">
        <v>1</v>
      </c>
      <c r="I174" s="223"/>
      <c r="J174" s="224">
        <f>ROUND(I174*H174,2)</f>
        <v>0</v>
      </c>
      <c r="K174" s="225"/>
      <c r="L174" s="226"/>
      <c r="M174" s="227" t="s">
        <v>20</v>
      </c>
      <c r="N174" s="228" t="s">
        <v>47</v>
      </c>
      <c r="O174" s="81"/>
      <c r="P174" s="214">
        <f>O174*H174</f>
        <v>0</v>
      </c>
      <c r="Q174" s="214">
        <v>0</v>
      </c>
      <c r="R174" s="214">
        <f>Q174*H174</f>
        <v>0</v>
      </c>
      <c r="S174" s="214">
        <v>0</v>
      </c>
      <c r="T174" s="215">
        <f>S174*H174</f>
        <v>0</v>
      </c>
      <c r="U174" s="35"/>
      <c r="V174" s="35"/>
      <c r="W174" s="35"/>
      <c r="X174" s="35"/>
      <c r="Y174" s="35"/>
      <c r="Z174" s="35"/>
      <c r="AA174" s="35"/>
      <c r="AB174" s="35"/>
      <c r="AC174" s="35"/>
      <c r="AD174" s="35"/>
      <c r="AE174" s="35"/>
      <c r="AR174" s="216" t="s">
        <v>84</v>
      </c>
      <c r="AT174" s="216" t="s">
        <v>202</v>
      </c>
      <c r="AU174" s="216" t="s">
        <v>22</v>
      </c>
      <c r="AY174" s="14" t="s">
        <v>172</v>
      </c>
      <c r="BE174" s="217">
        <f>IF(N174="základní",J174,0)</f>
        <v>0</v>
      </c>
      <c r="BF174" s="217">
        <f>IF(N174="snížená",J174,0)</f>
        <v>0</v>
      </c>
      <c r="BG174" s="217">
        <f>IF(N174="zákl. přenesená",J174,0)</f>
        <v>0</v>
      </c>
      <c r="BH174" s="217">
        <f>IF(N174="sníž. přenesená",J174,0)</f>
        <v>0</v>
      </c>
      <c r="BI174" s="217">
        <f>IF(N174="nulová",J174,0)</f>
        <v>0</v>
      </c>
      <c r="BJ174" s="14" t="s">
        <v>22</v>
      </c>
      <c r="BK174" s="217">
        <f>ROUND(I174*H174,2)</f>
        <v>0</v>
      </c>
      <c r="BL174" s="14" t="s">
        <v>22</v>
      </c>
      <c r="BM174" s="216" t="s">
        <v>778</v>
      </c>
    </row>
    <row r="175" s="2" customFormat="1" ht="33" customHeight="1">
      <c r="A175" s="35"/>
      <c r="B175" s="36"/>
      <c r="C175" s="204" t="s">
        <v>779</v>
      </c>
      <c r="D175" s="204" t="s">
        <v>173</v>
      </c>
      <c r="E175" s="205" t="s">
        <v>780</v>
      </c>
      <c r="F175" s="206" t="s">
        <v>781</v>
      </c>
      <c r="G175" s="207" t="s">
        <v>250</v>
      </c>
      <c r="H175" s="208">
        <v>1</v>
      </c>
      <c r="I175" s="209"/>
      <c r="J175" s="210">
        <f>ROUND(I175*H175,2)</f>
        <v>0</v>
      </c>
      <c r="K175" s="211"/>
      <c r="L175" s="41"/>
      <c r="M175" s="212" t="s">
        <v>20</v>
      </c>
      <c r="N175" s="213" t="s">
        <v>47</v>
      </c>
      <c r="O175" s="81"/>
      <c r="P175" s="214">
        <f>O175*H175</f>
        <v>0</v>
      </c>
      <c r="Q175" s="214">
        <v>0</v>
      </c>
      <c r="R175" s="214">
        <f>Q175*H175</f>
        <v>0</v>
      </c>
      <c r="S175" s="214">
        <v>0</v>
      </c>
      <c r="T175" s="215">
        <f>S175*H175</f>
        <v>0</v>
      </c>
      <c r="U175" s="35"/>
      <c r="V175" s="35"/>
      <c r="W175" s="35"/>
      <c r="X175" s="35"/>
      <c r="Y175" s="35"/>
      <c r="Z175" s="35"/>
      <c r="AA175" s="35"/>
      <c r="AB175" s="35"/>
      <c r="AC175" s="35"/>
      <c r="AD175" s="35"/>
      <c r="AE175" s="35"/>
      <c r="AR175" s="216" t="s">
        <v>180</v>
      </c>
      <c r="AT175" s="216" t="s">
        <v>173</v>
      </c>
      <c r="AU175" s="216" t="s">
        <v>22</v>
      </c>
      <c r="AY175" s="14" t="s">
        <v>172</v>
      </c>
      <c r="BE175" s="217">
        <f>IF(N175="základní",J175,0)</f>
        <v>0</v>
      </c>
      <c r="BF175" s="217">
        <f>IF(N175="snížená",J175,0)</f>
        <v>0</v>
      </c>
      <c r="BG175" s="217">
        <f>IF(N175="zákl. přenesená",J175,0)</f>
        <v>0</v>
      </c>
      <c r="BH175" s="217">
        <f>IF(N175="sníž. přenesená",J175,0)</f>
        <v>0</v>
      </c>
      <c r="BI175" s="217">
        <f>IF(N175="nulová",J175,0)</f>
        <v>0</v>
      </c>
      <c r="BJ175" s="14" t="s">
        <v>22</v>
      </c>
      <c r="BK175" s="217">
        <f>ROUND(I175*H175,2)</f>
        <v>0</v>
      </c>
      <c r="BL175" s="14" t="s">
        <v>180</v>
      </c>
      <c r="BM175" s="216" t="s">
        <v>782</v>
      </c>
    </row>
    <row r="176" s="2" customFormat="1" ht="21.75" customHeight="1">
      <c r="A176" s="35"/>
      <c r="B176" s="36"/>
      <c r="C176" s="204" t="s">
        <v>783</v>
      </c>
      <c r="D176" s="204" t="s">
        <v>173</v>
      </c>
      <c r="E176" s="205" t="s">
        <v>784</v>
      </c>
      <c r="F176" s="206" t="s">
        <v>785</v>
      </c>
      <c r="G176" s="207" t="s">
        <v>250</v>
      </c>
      <c r="H176" s="208">
        <v>20</v>
      </c>
      <c r="I176" s="209"/>
      <c r="J176" s="210">
        <f>ROUND(I176*H176,2)</f>
        <v>0</v>
      </c>
      <c r="K176" s="211"/>
      <c r="L176" s="41"/>
      <c r="M176" s="212" t="s">
        <v>20</v>
      </c>
      <c r="N176" s="213" t="s">
        <v>47</v>
      </c>
      <c r="O176" s="81"/>
      <c r="P176" s="214">
        <f>O176*H176</f>
        <v>0</v>
      </c>
      <c r="Q176" s="214">
        <v>0</v>
      </c>
      <c r="R176" s="214">
        <f>Q176*H176</f>
        <v>0</v>
      </c>
      <c r="S176" s="214">
        <v>0</v>
      </c>
      <c r="T176" s="215">
        <f>S176*H176</f>
        <v>0</v>
      </c>
      <c r="U176" s="35"/>
      <c r="V176" s="35"/>
      <c r="W176" s="35"/>
      <c r="X176" s="35"/>
      <c r="Y176" s="35"/>
      <c r="Z176" s="35"/>
      <c r="AA176" s="35"/>
      <c r="AB176" s="35"/>
      <c r="AC176" s="35"/>
      <c r="AD176" s="35"/>
      <c r="AE176" s="35"/>
      <c r="AR176" s="216" t="s">
        <v>22</v>
      </c>
      <c r="AT176" s="216" t="s">
        <v>173</v>
      </c>
      <c r="AU176" s="216" t="s">
        <v>22</v>
      </c>
      <c r="AY176" s="14" t="s">
        <v>172</v>
      </c>
      <c r="BE176" s="217">
        <f>IF(N176="základní",J176,0)</f>
        <v>0</v>
      </c>
      <c r="BF176" s="217">
        <f>IF(N176="snížená",J176,0)</f>
        <v>0</v>
      </c>
      <c r="BG176" s="217">
        <f>IF(N176="zákl. přenesená",J176,0)</f>
        <v>0</v>
      </c>
      <c r="BH176" s="217">
        <f>IF(N176="sníž. přenesená",J176,0)</f>
        <v>0</v>
      </c>
      <c r="BI176" s="217">
        <f>IF(N176="nulová",J176,0)</f>
        <v>0</v>
      </c>
      <c r="BJ176" s="14" t="s">
        <v>22</v>
      </c>
      <c r="BK176" s="217">
        <f>ROUND(I176*H176,2)</f>
        <v>0</v>
      </c>
      <c r="BL176" s="14" t="s">
        <v>22</v>
      </c>
      <c r="BM176" s="216" t="s">
        <v>786</v>
      </c>
    </row>
    <row r="177" s="2" customFormat="1" ht="44.25" customHeight="1">
      <c r="A177" s="35"/>
      <c r="B177" s="36"/>
      <c r="C177" s="204" t="s">
        <v>787</v>
      </c>
      <c r="D177" s="204" t="s">
        <v>173</v>
      </c>
      <c r="E177" s="205" t="s">
        <v>788</v>
      </c>
      <c r="F177" s="206" t="s">
        <v>789</v>
      </c>
      <c r="G177" s="207" t="s">
        <v>250</v>
      </c>
      <c r="H177" s="208">
        <v>1</v>
      </c>
      <c r="I177" s="209"/>
      <c r="J177" s="210">
        <f>ROUND(I177*H177,2)</f>
        <v>0</v>
      </c>
      <c r="K177" s="211"/>
      <c r="L177" s="41"/>
      <c r="M177" s="212" t="s">
        <v>20</v>
      </c>
      <c r="N177" s="213" t="s">
        <v>47</v>
      </c>
      <c r="O177" s="81"/>
      <c r="P177" s="214">
        <f>O177*H177</f>
        <v>0</v>
      </c>
      <c r="Q177" s="214">
        <v>0</v>
      </c>
      <c r="R177" s="214">
        <f>Q177*H177</f>
        <v>0</v>
      </c>
      <c r="S177" s="214">
        <v>0</v>
      </c>
      <c r="T177" s="215">
        <f>S177*H177</f>
        <v>0</v>
      </c>
      <c r="U177" s="35"/>
      <c r="V177" s="35"/>
      <c r="W177" s="35"/>
      <c r="X177" s="35"/>
      <c r="Y177" s="35"/>
      <c r="Z177" s="35"/>
      <c r="AA177" s="35"/>
      <c r="AB177" s="35"/>
      <c r="AC177" s="35"/>
      <c r="AD177" s="35"/>
      <c r="AE177" s="35"/>
      <c r="AR177" s="216" t="s">
        <v>790</v>
      </c>
      <c r="AT177" s="216" t="s">
        <v>173</v>
      </c>
      <c r="AU177" s="216" t="s">
        <v>22</v>
      </c>
      <c r="AY177" s="14" t="s">
        <v>172</v>
      </c>
      <c r="BE177" s="217">
        <f>IF(N177="základní",J177,0)</f>
        <v>0</v>
      </c>
      <c r="BF177" s="217">
        <f>IF(N177="snížená",J177,0)</f>
        <v>0</v>
      </c>
      <c r="BG177" s="217">
        <f>IF(N177="zákl. přenesená",J177,0)</f>
        <v>0</v>
      </c>
      <c r="BH177" s="217">
        <f>IF(N177="sníž. přenesená",J177,0)</f>
        <v>0</v>
      </c>
      <c r="BI177" s="217">
        <f>IF(N177="nulová",J177,0)</f>
        <v>0</v>
      </c>
      <c r="BJ177" s="14" t="s">
        <v>22</v>
      </c>
      <c r="BK177" s="217">
        <f>ROUND(I177*H177,2)</f>
        <v>0</v>
      </c>
      <c r="BL177" s="14" t="s">
        <v>790</v>
      </c>
      <c r="BM177" s="216" t="s">
        <v>791</v>
      </c>
    </row>
    <row r="178" s="2" customFormat="1" ht="21.75" customHeight="1">
      <c r="A178" s="35"/>
      <c r="B178" s="36"/>
      <c r="C178" s="218" t="s">
        <v>792</v>
      </c>
      <c r="D178" s="218" t="s">
        <v>202</v>
      </c>
      <c r="E178" s="219" t="s">
        <v>793</v>
      </c>
      <c r="F178" s="220" t="s">
        <v>794</v>
      </c>
      <c r="G178" s="221" t="s">
        <v>250</v>
      </c>
      <c r="H178" s="222">
        <v>1</v>
      </c>
      <c r="I178" s="223"/>
      <c r="J178" s="224">
        <f>ROUND(I178*H178,2)</f>
        <v>0</v>
      </c>
      <c r="K178" s="225"/>
      <c r="L178" s="226"/>
      <c r="M178" s="227" t="s">
        <v>20</v>
      </c>
      <c r="N178" s="228" t="s">
        <v>47</v>
      </c>
      <c r="O178" s="81"/>
      <c r="P178" s="214">
        <f>O178*H178</f>
        <v>0</v>
      </c>
      <c r="Q178" s="214">
        <v>0</v>
      </c>
      <c r="R178" s="214">
        <f>Q178*H178</f>
        <v>0</v>
      </c>
      <c r="S178" s="214">
        <v>0</v>
      </c>
      <c r="T178" s="215">
        <f>S178*H178</f>
        <v>0</v>
      </c>
      <c r="U178" s="35"/>
      <c r="V178" s="35"/>
      <c r="W178" s="35"/>
      <c r="X178" s="35"/>
      <c r="Y178" s="35"/>
      <c r="Z178" s="35"/>
      <c r="AA178" s="35"/>
      <c r="AB178" s="35"/>
      <c r="AC178" s="35"/>
      <c r="AD178" s="35"/>
      <c r="AE178" s="35"/>
      <c r="AR178" s="216" t="s">
        <v>790</v>
      </c>
      <c r="AT178" s="216" t="s">
        <v>202</v>
      </c>
      <c r="AU178" s="216" t="s">
        <v>22</v>
      </c>
      <c r="AY178" s="14" t="s">
        <v>172</v>
      </c>
      <c r="BE178" s="217">
        <f>IF(N178="základní",J178,0)</f>
        <v>0</v>
      </c>
      <c r="BF178" s="217">
        <f>IF(N178="snížená",J178,0)</f>
        <v>0</v>
      </c>
      <c r="BG178" s="217">
        <f>IF(N178="zákl. přenesená",J178,0)</f>
        <v>0</v>
      </c>
      <c r="BH178" s="217">
        <f>IF(N178="sníž. přenesená",J178,0)</f>
        <v>0</v>
      </c>
      <c r="BI178" s="217">
        <f>IF(N178="nulová",J178,0)</f>
        <v>0</v>
      </c>
      <c r="BJ178" s="14" t="s">
        <v>22</v>
      </c>
      <c r="BK178" s="217">
        <f>ROUND(I178*H178,2)</f>
        <v>0</v>
      </c>
      <c r="BL178" s="14" t="s">
        <v>790</v>
      </c>
      <c r="BM178" s="216" t="s">
        <v>795</v>
      </c>
    </row>
    <row r="179" s="2" customFormat="1" ht="21.75" customHeight="1">
      <c r="A179" s="35"/>
      <c r="B179" s="36"/>
      <c r="C179" s="218" t="s">
        <v>796</v>
      </c>
      <c r="D179" s="218" t="s">
        <v>202</v>
      </c>
      <c r="E179" s="219" t="s">
        <v>280</v>
      </c>
      <c r="F179" s="220" t="s">
        <v>281</v>
      </c>
      <c r="G179" s="221" t="s">
        <v>176</v>
      </c>
      <c r="H179" s="222">
        <v>75</v>
      </c>
      <c r="I179" s="223"/>
      <c r="J179" s="224">
        <f>ROUND(I179*H179,2)</f>
        <v>0</v>
      </c>
      <c r="K179" s="225"/>
      <c r="L179" s="226"/>
      <c r="M179" s="227" t="s">
        <v>20</v>
      </c>
      <c r="N179" s="228" t="s">
        <v>47</v>
      </c>
      <c r="O179" s="81"/>
      <c r="P179" s="214">
        <f>O179*H179</f>
        <v>0</v>
      </c>
      <c r="Q179" s="214">
        <v>0</v>
      </c>
      <c r="R179" s="214">
        <f>Q179*H179</f>
        <v>0</v>
      </c>
      <c r="S179" s="214">
        <v>0</v>
      </c>
      <c r="T179" s="215">
        <f>S179*H179</f>
        <v>0</v>
      </c>
      <c r="U179" s="35"/>
      <c r="V179" s="35"/>
      <c r="W179" s="35"/>
      <c r="X179" s="35"/>
      <c r="Y179" s="35"/>
      <c r="Z179" s="35"/>
      <c r="AA179" s="35"/>
      <c r="AB179" s="35"/>
      <c r="AC179" s="35"/>
      <c r="AD179" s="35"/>
      <c r="AE179" s="35"/>
      <c r="AR179" s="216" t="s">
        <v>790</v>
      </c>
      <c r="AT179" s="216" t="s">
        <v>202</v>
      </c>
      <c r="AU179" s="216" t="s">
        <v>22</v>
      </c>
      <c r="AY179" s="14" t="s">
        <v>172</v>
      </c>
      <c r="BE179" s="217">
        <f>IF(N179="základní",J179,0)</f>
        <v>0</v>
      </c>
      <c r="BF179" s="217">
        <f>IF(N179="snížená",J179,0)</f>
        <v>0</v>
      </c>
      <c r="BG179" s="217">
        <f>IF(N179="zákl. přenesená",J179,0)</f>
        <v>0</v>
      </c>
      <c r="BH179" s="217">
        <f>IF(N179="sníž. přenesená",J179,0)</f>
        <v>0</v>
      </c>
      <c r="BI179" s="217">
        <f>IF(N179="nulová",J179,0)</f>
        <v>0</v>
      </c>
      <c r="BJ179" s="14" t="s">
        <v>22</v>
      </c>
      <c r="BK179" s="217">
        <f>ROUND(I179*H179,2)</f>
        <v>0</v>
      </c>
      <c r="BL179" s="14" t="s">
        <v>790</v>
      </c>
      <c r="BM179" s="216" t="s">
        <v>797</v>
      </c>
    </row>
    <row r="180" s="2" customFormat="1" ht="33" customHeight="1">
      <c r="A180" s="35"/>
      <c r="B180" s="36"/>
      <c r="C180" s="218" t="s">
        <v>798</v>
      </c>
      <c r="D180" s="218" t="s">
        <v>202</v>
      </c>
      <c r="E180" s="219" t="s">
        <v>799</v>
      </c>
      <c r="F180" s="220" t="s">
        <v>800</v>
      </c>
      <c r="G180" s="221" t="s">
        <v>176</v>
      </c>
      <c r="H180" s="222">
        <v>50</v>
      </c>
      <c r="I180" s="223"/>
      <c r="J180" s="224">
        <f>ROUND(I180*H180,2)</f>
        <v>0</v>
      </c>
      <c r="K180" s="225"/>
      <c r="L180" s="226"/>
      <c r="M180" s="227" t="s">
        <v>20</v>
      </c>
      <c r="N180" s="228" t="s">
        <v>47</v>
      </c>
      <c r="O180" s="81"/>
      <c r="P180" s="214">
        <f>O180*H180</f>
        <v>0</v>
      </c>
      <c r="Q180" s="214">
        <v>0</v>
      </c>
      <c r="R180" s="214">
        <f>Q180*H180</f>
        <v>0</v>
      </c>
      <c r="S180" s="214">
        <v>0</v>
      </c>
      <c r="T180" s="215">
        <f>S180*H180</f>
        <v>0</v>
      </c>
      <c r="U180" s="35"/>
      <c r="V180" s="35"/>
      <c r="W180" s="35"/>
      <c r="X180" s="35"/>
      <c r="Y180" s="35"/>
      <c r="Z180" s="35"/>
      <c r="AA180" s="35"/>
      <c r="AB180" s="35"/>
      <c r="AC180" s="35"/>
      <c r="AD180" s="35"/>
      <c r="AE180" s="35"/>
      <c r="AR180" s="216" t="s">
        <v>790</v>
      </c>
      <c r="AT180" s="216" t="s">
        <v>202</v>
      </c>
      <c r="AU180" s="216" t="s">
        <v>22</v>
      </c>
      <c r="AY180" s="14" t="s">
        <v>172</v>
      </c>
      <c r="BE180" s="217">
        <f>IF(N180="základní",J180,0)</f>
        <v>0</v>
      </c>
      <c r="BF180" s="217">
        <f>IF(N180="snížená",J180,0)</f>
        <v>0</v>
      </c>
      <c r="BG180" s="217">
        <f>IF(N180="zákl. přenesená",J180,0)</f>
        <v>0</v>
      </c>
      <c r="BH180" s="217">
        <f>IF(N180="sníž. přenesená",J180,0)</f>
        <v>0</v>
      </c>
      <c r="BI180" s="217">
        <f>IF(N180="nulová",J180,0)</f>
        <v>0</v>
      </c>
      <c r="BJ180" s="14" t="s">
        <v>22</v>
      </c>
      <c r="BK180" s="217">
        <f>ROUND(I180*H180,2)</f>
        <v>0</v>
      </c>
      <c r="BL180" s="14" t="s">
        <v>790</v>
      </c>
      <c r="BM180" s="216" t="s">
        <v>801</v>
      </c>
    </row>
    <row r="181" s="2" customFormat="1" ht="33" customHeight="1">
      <c r="A181" s="35"/>
      <c r="B181" s="36"/>
      <c r="C181" s="218" t="s">
        <v>802</v>
      </c>
      <c r="D181" s="218" t="s">
        <v>202</v>
      </c>
      <c r="E181" s="219" t="s">
        <v>803</v>
      </c>
      <c r="F181" s="220" t="s">
        <v>804</v>
      </c>
      <c r="G181" s="221" t="s">
        <v>176</v>
      </c>
      <c r="H181" s="222">
        <v>50</v>
      </c>
      <c r="I181" s="223"/>
      <c r="J181" s="224">
        <f>ROUND(I181*H181,2)</f>
        <v>0</v>
      </c>
      <c r="K181" s="225"/>
      <c r="L181" s="226"/>
      <c r="M181" s="227" t="s">
        <v>20</v>
      </c>
      <c r="N181" s="228" t="s">
        <v>47</v>
      </c>
      <c r="O181" s="81"/>
      <c r="P181" s="214">
        <f>O181*H181</f>
        <v>0</v>
      </c>
      <c r="Q181" s="214">
        <v>0</v>
      </c>
      <c r="R181" s="214">
        <f>Q181*H181</f>
        <v>0</v>
      </c>
      <c r="S181" s="214">
        <v>0</v>
      </c>
      <c r="T181" s="215">
        <f>S181*H181</f>
        <v>0</v>
      </c>
      <c r="U181" s="35"/>
      <c r="V181" s="35"/>
      <c r="W181" s="35"/>
      <c r="X181" s="35"/>
      <c r="Y181" s="35"/>
      <c r="Z181" s="35"/>
      <c r="AA181" s="35"/>
      <c r="AB181" s="35"/>
      <c r="AC181" s="35"/>
      <c r="AD181" s="35"/>
      <c r="AE181" s="35"/>
      <c r="AR181" s="216" t="s">
        <v>790</v>
      </c>
      <c r="AT181" s="216" t="s">
        <v>202</v>
      </c>
      <c r="AU181" s="216" t="s">
        <v>22</v>
      </c>
      <c r="AY181" s="14" t="s">
        <v>172</v>
      </c>
      <c r="BE181" s="217">
        <f>IF(N181="základní",J181,0)</f>
        <v>0</v>
      </c>
      <c r="BF181" s="217">
        <f>IF(N181="snížená",J181,0)</f>
        <v>0</v>
      </c>
      <c r="BG181" s="217">
        <f>IF(N181="zákl. přenesená",J181,0)</f>
        <v>0</v>
      </c>
      <c r="BH181" s="217">
        <f>IF(N181="sníž. přenesená",J181,0)</f>
        <v>0</v>
      </c>
      <c r="BI181" s="217">
        <f>IF(N181="nulová",J181,0)</f>
        <v>0</v>
      </c>
      <c r="BJ181" s="14" t="s">
        <v>22</v>
      </c>
      <c r="BK181" s="217">
        <f>ROUND(I181*H181,2)</f>
        <v>0</v>
      </c>
      <c r="BL181" s="14" t="s">
        <v>790</v>
      </c>
      <c r="BM181" s="216" t="s">
        <v>805</v>
      </c>
    </row>
    <row r="182" s="2" customFormat="1" ht="44.25" customHeight="1">
      <c r="A182" s="35"/>
      <c r="B182" s="36"/>
      <c r="C182" s="204" t="s">
        <v>806</v>
      </c>
      <c r="D182" s="204" t="s">
        <v>173</v>
      </c>
      <c r="E182" s="205" t="s">
        <v>807</v>
      </c>
      <c r="F182" s="206" t="s">
        <v>789</v>
      </c>
      <c r="G182" s="207" t="s">
        <v>250</v>
      </c>
      <c r="H182" s="208">
        <v>1</v>
      </c>
      <c r="I182" s="209"/>
      <c r="J182" s="210">
        <f>ROUND(I182*H182,2)</f>
        <v>0</v>
      </c>
      <c r="K182" s="211"/>
      <c r="L182" s="41"/>
      <c r="M182" s="212" t="s">
        <v>20</v>
      </c>
      <c r="N182" s="213" t="s">
        <v>47</v>
      </c>
      <c r="O182" s="81"/>
      <c r="P182" s="214">
        <f>O182*H182</f>
        <v>0</v>
      </c>
      <c r="Q182" s="214">
        <v>0</v>
      </c>
      <c r="R182" s="214">
        <f>Q182*H182</f>
        <v>0</v>
      </c>
      <c r="S182" s="214">
        <v>0</v>
      </c>
      <c r="T182" s="215">
        <f>S182*H182</f>
        <v>0</v>
      </c>
      <c r="U182" s="35"/>
      <c r="V182" s="35"/>
      <c r="W182" s="35"/>
      <c r="X182" s="35"/>
      <c r="Y182" s="35"/>
      <c r="Z182" s="35"/>
      <c r="AA182" s="35"/>
      <c r="AB182" s="35"/>
      <c r="AC182" s="35"/>
      <c r="AD182" s="35"/>
      <c r="AE182" s="35"/>
      <c r="AR182" s="216" t="s">
        <v>790</v>
      </c>
      <c r="AT182" s="216" t="s">
        <v>173</v>
      </c>
      <c r="AU182" s="216" t="s">
        <v>22</v>
      </c>
      <c r="AY182" s="14" t="s">
        <v>172</v>
      </c>
      <c r="BE182" s="217">
        <f>IF(N182="základní",J182,0)</f>
        <v>0</v>
      </c>
      <c r="BF182" s="217">
        <f>IF(N182="snížená",J182,0)</f>
        <v>0</v>
      </c>
      <c r="BG182" s="217">
        <f>IF(N182="zákl. přenesená",J182,0)</f>
        <v>0</v>
      </c>
      <c r="BH182" s="217">
        <f>IF(N182="sníž. přenesená",J182,0)</f>
        <v>0</v>
      </c>
      <c r="BI182" s="217">
        <f>IF(N182="nulová",J182,0)</f>
        <v>0</v>
      </c>
      <c r="BJ182" s="14" t="s">
        <v>22</v>
      </c>
      <c r="BK182" s="217">
        <f>ROUND(I182*H182,2)</f>
        <v>0</v>
      </c>
      <c r="BL182" s="14" t="s">
        <v>790</v>
      </c>
      <c r="BM182" s="216" t="s">
        <v>808</v>
      </c>
    </row>
    <row r="183" s="2" customFormat="1" ht="78" customHeight="1">
      <c r="A183" s="35"/>
      <c r="B183" s="36"/>
      <c r="C183" s="204" t="s">
        <v>809</v>
      </c>
      <c r="D183" s="204" t="s">
        <v>173</v>
      </c>
      <c r="E183" s="205" t="s">
        <v>292</v>
      </c>
      <c r="F183" s="206" t="s">
        <v>810</v>
      </c>
      <c r="G183" s="207" t="s">
        <v>176</v>
      </c>
      <c r="H183" s="208">
        <v>675</v>
      </c>
      <c r="I183" s="209"/>
      <c r="J183" s="210">
        <f>ROUND(I183*H183,2)</f>
        <v>0</v>
      </c>
      <c r="K183" s="211"/>
      <c r="L183" s="41"/>
      <c r="M183" s="212" t="s">
        <v>20</v>
      </c>
      <c r="N183" s="213" t="s">
        <v>47</v>
      </c>
      <c r="O183" s="81"/>
      <c r="P183" s="214">
        <f>O183*H183</f>
        <v>0</v>
      </c>
      <c r="Q183" s="214">
        <v>0</v>
      </c>
      <c r="R183" s="214">
        <f>Q183*H183</f>
        <v>0</v>
      </c>
      <c r="S183" s="214">
        <v>0</v>
      </c>
      <c r="T183" s="215">
        <f>S183*H183</f>
        <v>0</v>
      </c>
      <c r="U183" s="35"/>
      <c r="V183" s="35"/>
      <c r="W183" s="35"/>
      <c r="X183" s="35"/>
      <c r="Y183" s="35"/>
      <c r="Z183" s="35"/>
      <c r="AA183" s="35"/>
      <c r="AB183" s="35"/>
      <c r="AC183" s="35"/>
      <c r="AD183" s="35"/>
      <c r="AE183" s="35"/>
      <c r="AR183" s="216" t="s">
        <v>180</v>
      </c>
      <c r="AT183" s="216" t="s">
        <v>173</v>
      </c>
      <c r="AU183" s="216" t="s">
        <v>22</v>
      </c>
      <c r="AY183" s="14" t="s">
        <v>172</v>
      </c>
      <c r="BE183" s="217">
        <f>IF(N183="základní",J183,0)</f>
        <v>0</v>
      </c>
      <c r="BF183" s="217">
        <f>IF(N183="snížená",J183,0)</f>
        <v>0</v>
      </c>
      <c r="BG183" s="217">
        <f>IF(N183="zákl. přenesená",J183,0)</f>
        <v>0</v>
      </c>
      <c r="BH183" s="217">
        <f>IF(N183="sníž. přenesená",J183,0)</f>
        <v>0</v>
      </c>
      <c r="BI183" s="217">
        <f>IF(N183="nulová",J183,0)</f>
        <v>0</v>
      </c>
      <c r="BJ183" s="14" t="s">
        <v>22</v>
      </c>
      <c r="BK183" s="217">
        <f>ROUND(I183*H183,2)</f>
        <v>0</v>
      </c>
      <c r="BL183" s="14" t="s">
        <v>180</v>
      </c>
      <c r="BM183" s="216" t="s">
        <v>811</v>
      </c>
    </row>
    <row r="184" s="2" customFormat="1" ht="55.5" customHeight="1">
      <c r="A184" s="35"/>
      <c r="B184" s="36"/>
      <c r="C184" s="204" t="s">
        <v>812</v>
      </c>
      <c r="D184" s="204" t="s">
        <v>173</v>
      </c>
      <c r="E184" s="205" t="s">
        <v>813</v>
      </c>
      <c r="F184" s="206" t="s">
        <v>814</v>
      </c>
      <c r="G184" s="207" t="s">
        <v>250</v>
      </c>
      <c r="H184" s="208">
        <v>45</v>
      </c>
      <c r="I184" s="209"/>
      <c r="J184" s="210">
        <f>ROUND(I184*H184,2)</f>
        <v>0</v>
      </c>
      <c r="K184" s="211"/>
      <c r="L184" s="41"/>
      <c r="M184" s="212" t="s">
        <v>20</v>
      </c>
      <c r="N184" s="213" t="s">
        <v>47</v>
      </c>
      <c r="O184" s="81"/>
      <c r="P184" s="214">
        <f>O184*H184</f>
        <v>0</v>
      </c>
      <c r="Q184" s="214">
        <v>0</v>
      </c>
      <c r="R184" s="214">
        <f>Q184*H184</f>
        <v>0</v>
      </c>
      <c r="S184" s="214">
        <v>0</v>
      </c>
      <c r="T184" s="215">
        <f>S184*H184</f>
        <v>0</v>
      </c>
      <c r="U184" s="35"/>
      <c r="V184" s="35"/>
      <c r="W184" s="35"/>
      <c r="X184" s="35"/>
      <c r="Y184" s="35"/>
      <c r="Z184" s="35"/>
      <c r="AA184" s="35"/>
      <c r="AB184" s="35"/>
      <c r="AC184" s="35"/>
      <c r="AD184" s="35"/>
      <c r="AE184" s="35"/>
      <c r="AR184" s="216" t="s">
        <v>180</v>
      </c>
      <c r="AT184" s="216" t="s">
        <v>173</v>
      </c>
      <c r="AU184" s="216" t="s">
        <v>22</v>
      </c>
      <c r="AY184" s="14" t="s">
        <v>172</v>
      </c>
      <c r="BE184" s="217">
        <f>IF(N184="základní",J184,0)</f>
        <v>0</v>
      </c>
      <c r="BF184" s="217">
        <f>IF(N184="snížená",J184,0)</f>
        <v>0</v>
      </c>
      <c r="BG184" s="217">
        <f>IF(N184="zákl. přenesená",J184,0)</f>
        <v>0</v>
      </c>
      <c r="BH184" s="217">
        <f>IF(N184="sníž. přenesená",J184,0)</f>
        <v>0</v>
      </c>
      <c r="BI184" s="217">
        <f>IF(N184="nulová",J184,0)</f>
        <v>0</v>
      </c>
      <c r="BJ184" s="14" t="s">
        <v>22</v>
      </c>
      <c r="BK184" s="217">
        <f>ROUND(I184*H184,2)</f>
        <v>0</v>
      </c>
      <c r="BL184" s="14" t="s">
        <v>180</v>
      </c>
      <c r="BM184" s="216" t="s">
        <v>815</v>
      </c>
    </row>
    <row r="185" s="2" customFormat="1" ht="33" customHeight="1">
      <c r="A185" s="35"/>
      <c r="B185" s="36"/>
      <c r="C185" s="204" t="s">
        <v>816</v>
      </c>
      <c r="D185" s="204" t="s">
        <v>173</v>
      </c>
      <c r="E185" s="205" t="s">
        <v>817</v>
      </c>
      <c r="F185" s="206" t="s">
        <v>818</v>
      </c>
      <c r="G185" s="207" t="s">
        <v>176</v>
      </c>
      <c r="H185" s="208">
        <v>284</v>
      </c>
      <c r="I185" s="209"/>
      <c r="J185" s="210">
        <f>ROUND(I185*H185,2)</f>
        <v>0</v>
      </c>
      <c r="K185" s="211"/>
      <c r="L185" s="41"/>
      <c r="M185" s="212" t="s">
        <v>20</v>
      </c>
      <c r="N185" s="213" t="s">
        <v>47</v>
      </c>
      <c r="O185" s="81"/>
      <c r="P185" s="214">
        <f>O185*H185</f>
        <v>0</v>
      </c>
      <c r="Q185" s="214">
        <v>0</v>
      </c>
      <c r="R185" s="214">
        <f>Q185*H185</f>
        <v>0</v>
      </c>
      <c r="S185" s="214">
        <v>0</v>
      </c>
      <c r="T185" s="215">
        <f>S185*H185</f>
        <v>0</v>
      </c>
      <c r="U185" s="35"/>
      <c r="V185" s="35"/>
      <c r="W185" s="35"/>
      <c r="X185" s="35"/>
      <c r="Y185" s="35"/>
      <c r="Z185" s="35"/>
      <c r="AA185" s="35"/>
      <c r="AB185" s="35"/>
      <c r="AC185" s="35"/>
      <c r="AD185" s="35"/>
      <c r="AE185" s="35"/>
      <c r="AR185" s="216" t="s">
        <v>180</v>
      </c>
      <c r="AT185" s="216" t="s">
        <v>173</v>
      </c>
      <c r="AU185" s="216" t="s">
        <v>22</v>
      </c>
      <c r="AY185" s="14" t="s">
        <v>172</v>
      </c>
      <c r="BE185" s="217">
        <f>IF(N185="základní",J185,0)</f>
        <v>0</v>
      </c>
      <c r="BF185" s="217">
        <f>IF(N185="snížená",J185,0)</f>
        <v>0</v>
      </c>
      <c r="BG185" s="217">
        <f>IF(N185="zákl. přenesená",J185,0)</f>
        <v>0</v>
      </c>
      <c r="BH185" s="217">
        <f>IF(N185="sníž. přenesená",J185,0)</f>
        <v>0</v>
      </c>
      <c r="BI185" s="217">
        <f>IF(N185="nulová",J185,0)</f>
        <v>0</v>
      </c>
      <c r="BJ185" s="14" t="s">
        <v>22</v>
      </c>
      <c r="BK185" s="217">
        <f>ROUND(I185*H185,2)</f>
        <v>0</v>
      </c>
      <c r="BL185" s="14" t="s">
        <v>180</v>
      </c>
      <c r="BM185" s="216" t="s">
        <v>819</v>
      </c>
    </row>
    <row r="186" s="2" customFormat="1" ht="33" customHeight="1">
      <c r="A186" s="35"/>
      <c r="B186" s="36"/>
      <c r="C186" s="204" t="s">
        <v>820</v>
      </c>
      <c r="D186" s="204" t="s">
        <v>173</v>
      </c>
      <c r="E186" s="205" t="s">
        <v>821</v>
      </c>
      <c r="F186" s="206" t="s">
        <v>822</v>
      </c>
      <c r="G186" s="207" t="s">
        <v>176</v>
      </c>
      <c r="H186" s="208">
        <v>316</v>
      </c>
      <c r="I186" s="209"/>
      <c r="J186" s="210">
        <f>ROUND(I186*H186,2)</f>
        <v>0</v>
      </c>
      <c r="K186" s="211"/>
      <c r="L186" s="41"/>
      <c r="M186" s="212" t="s">
        <v>20</v>
      </c>
      <c r="N186" s="213" t="s">
        <v>47</v>
      </c>
      <c r="O186" s="81"/>
      <c r="P186" s="214">
        <f>O186*H186</f>
        <v>0</v>
      </c>
      <c r="Q186" s="214">
        <v>0</v>
      </c>
      <c r="R186" s="214">
        <f>Q186*H186</f>
        <v>0</v>
      </c>
      <c r="S186" s="214">
        <v>0</v>
      </c>
      <c r="T186" s="215">
        <f>S186*H186</f>
        <v>0</v>
      </c>
      <c r="U186" s="35"/>
      <c r="V186" s="35"/>
      <c r="W186" s="35"/>
      <c r="X186" s="35"/>
      <c r="Y186" s="35"/>
      <c r="Z186" s="35"/>
      <c r="AA186" s="35"/>
      <c r="AB186" s="35"/>
      <c r="AC186" s="35"/>
      <c r="AD186" s="35"/>
      <c r="AE186" s="35"/>
      <c r="AR186" s="216" t="s">
        <v>180</v>
      </c>
      <c r="AT186" s="216" t="s">
        <v>173</v>
      </c>
      <c r="AU186" s="216" t="s">
        <v>22</v>
      </c>
      <c r="AY186" s="14" t="s">
        <v>172</v>
      </c>
      <c r="BE186" s="217">
        <f>IF(N186="základní",J186,0)</f>
        <v>0</v>
      </c>
      <c r="BF186" s="217">
        <f>IF(N186="snížená",J186,0)</f>
        <v>0</v>
      </c>
      <c r="BG186" s="217">
        <f>IF(N186="zákl. přenesená",J186,0)</f>
        <v>0</v>
      </c>
      <c r="BH186" s="217">
        <f>IF(N186="sníž. přenesená",J186,0)</f>
        <v>0</v>
      </c>
      <c r="BI186" s="217">
        <f>IF(N186="nulová",J186,0)</f>
        <v>0</v>
      </c>
      <c r="BJ186" s="14" t="s">
        <v>22</v>
      </c>
      <c r="BK186" s="217">
        <f>ROUND(I186*H186,2)</f>
        <v>0</v>
      </c>
      <c r="BL186" s="14" t="s">
        <v>180</v>
      </c>
      <c r="BM186" s="216" t="s">
        <v>823</v>
      </c>
    </row>
    <row r="187" s="2" customFormat="1" ht="33" customHeight="1">
      <c r="A187" s="35"/>
      <c r="B187" s="36"/>
      <c r="C187" s="204" t="s">
        <v>824</v>
      </c>
      <c r="D187" s="204" t="s">
        <v>173</v>
      </c>
      <c r="E187" s="205" t="s">
        <v>825</v>
      </c>
      <c r="F187" s="206" t="s">
        <v>826</v>
      </c>
      <c r="G187" s="207" t="s">
        <v>176</v>
      </c>
      <c r="H187" s="208">
        <v>150</v>
      </c>
      <c r="I187" s="209"/>
      <c r="J187" s="210">
        <f>ROUND(I187*H187,2)</f>
        <v>0</v>
      </c>
      <c r="K187" s="211"/>
      <c r="L187" s="41"/>
      <c r="M187" s="212" t="s">
        <v>20</v>
      </c>
      <c r="N187" s="213" t="s">
        <v>47</v>
      </c>
      <c r="O187" s="81"/>
      <c r="P187" s="214">
        <f>O187*H187</f>
        <v>0</v>
      </c>
      <c r="Q187" s="214">
        <v>0</v>
      </c>
      <c r="R187" s="214">
        <f>Q187*H187</f>
        <v>0</v>
      </c>
      <c r="S187" s="214">
        <v>0</v>
      </c>
      <c r="T187" s="215">
        <f>S187*H187</f>
        <v>0</v>
      </c>
      <c r="U187" s="35"/>
      <c r="V187" s="35"/>
      <c r="W187" s="35"/>
      <c r="X187" s="35"/>
      <c r="Y187" s="35"/>
      <c r="Z187" s="35"/>
      <c r="AA187" s="35"/>
      <c r="AB187" s="35"/>
      <c r="AC187" s="35"/>
      <c r="AD187" s="35"/>
      <c r="AE187" s="35"/>
      <c r="AR187" s="216" t="s">
        <v>790</v>
      </c>
      <c r="AT187" s="216" t="s">
        <v>173</v>
      </c>
      <c r="AU187" s="216" t="s">
        <v>22</v>
      </c>
      <c r="AY187" s="14" t="s">
        <v>172</v>
      </c>
      <c r="BE187" s="217">
        <f>IF(N187="základní",J187,0)</f>
        <v>0</v>
      </c>
      <c r="BF187" s="217">
        <f>IF(N187="snížená",J187,0)</f>
        <v>0</v>
      </c>
      <c r="BG187" s="217">
        <f>IF(N187="zákl. přenesená",J187,0)</f>
        <v>0</v>
      </c>
      <c r="BH187" s="217">
        <f>IF(N187="sníž. přenesená",J187,0)</f>
        <v>0</v>
      </c>
      <c r="BI187" s="217">
        <f>IF(N187="nulová",J187,0)</f>
        <v>0</v>
      </c>
      <c r="BJ187" s="14" t="s">
        <v>22</v>
      </c>
      <c r="BK187" s="217">
        <f>ROUND(I187*H187,2)</f>
        <v>0</v>
      </c>
      <c r="BL187" s="14" t="s">
        <v>790</v>
      </c>
      <c r="BM187" s="216" t="s">
        <v>827</v>
      </c>
    </row>
    <row r="188" s="2" customFormat="1" ht="78" customHeight="1">
      <c r="A188" s="35"/>
      <c r="B188" s="36"/>
      <c r="C188" s="204" t="s">
        <v>828</v>
      </c>
      <c r="D188" s="204" t="s">
        <v>173</v>
      </c>
      <c r="E188" s="205" t="s">
        <v>829</v>
      </c>
      <c r="F188" s="206" t="s">
        <v>830</v>
      </c>
      <c r="G188" s="207" t="s">
        <v>250</v>
      </c>
      <c r="H188" s="208">
        <v>25</v>
      </c>
      <c r="I188" s="209"/>
      <c r="J188" s="210">
        <f>ROUND(I188*H188,2)</f>
        <v>0</v>
      </c>
      <c r="K188" s="211"/>
      <c r="L188" s="41"/>
      <c r="M188" s="212" t="s">
        <v>20</v>
      </c>
      <c r="N188" s="213" t="s">
        <v>47</v>
      </c>
      <c r="O188" s="81"/>
      <c r="P188" s="214">
        <f>O188*H188</f>
        <v>0</v>
      </c>
      <c r="Q188" s="214">
        <v>0</v>
      </c>
      <c r="R188" s="214">
        <f>Q188*H188</f>
        <v>0</v>
      </c>
      <c r="S188" s="214">
        <v>0</v>
      </c>
      <c r="T188" s="215">
        <f>S188*H188</f>
        <v>0</v>
      </c>
      <c r="U188" s="35"/>
      <c r="V188" s="35"/>
      <c r="W188" s="35"/>
      <c r="X188" s="35"/>
      <c r="Y188" s="35"/>
      <c r="Z188" s="35"/>
      <c r="AA188" s="35"/>
      <c r="AB188" s="35"/>
      <c r="AC188" s="35"/>
      <c r="AD188" s="35"/>
      <c r="AE188" s="35"/>
      <c r="AR188" s="216" t="s">
        <v>790</v>
      </c>
      <c r="AT188" s="216" t="s">
        <v>173</v>
      </c>
      <c r="AU188" s="216" t="s">
        <v>22</v>
      </c>
      <c r="AY188" s="14" t="s">
        <v>172</v>
      </c>
      <c r="BE188" s="217">
        <f>IF(N188="základní",J188,0)</f>
        <v>0</v>
      </c>
      <c r="BF188" s="217">
        <f>IF(N188="snížená",J188,0)</f>
        <v>0</v>
      </c>
      <c r="BG188" s="217">
        <f>IF(N188="zákl. přenesená",J188,0)</f>
        <v>0</v>
      </c>
      <c r="BH188" s="217">
        <f>IF(N188="sníž. přenesená",J188,0)</f>
        <v>0</v>
      </c>
      <c r="BI188" s="217">
        <f>IF(N188="nulová",J188,0)</f>
        <v>0</v>
      </c>
      <c r="BJ188" s="14" t="s">
        <v>22</v>
      </c>
      <c r="BK188" s="217">
        <f>ROUND(I188*H188,2)</f>
        <v>0</v>
      </c>
      <c r="BL188" s="14" t="s">
        <v>790</v>
      </c>
      <c r="BM188" s="216" t="s">
        <v>831</v>
      </c>
    </row>
    <row r="189" s="2" customFormat="1" ht="78" customHeight="1">
      <c r="A189" s="35"/>
      <c r="B189" s="36"/>
      <c r="C189" s="204" t="s">
        <v>832</v>
      </c>
      <c r="D189" s="204" t="s">
        <v>173</v>
      </c>
      <c r="E189" s="205" t="s">
        <v>833</v>
      </c>
      <c r="F189" s="206" t="s">
        <v>834</v>
      </c>
      <c r="G189" s="207" t="s">
        <v>250</v>
      </c>
      <c r="H189" s="208">
        <v>4</v>
      </c>
      <c r="I189" s="209"/>
      <c r="J189" s="210">
        <f>ROUND(I189*H189,2)</f>
        <v>0</v>
      </c>
      <c r="K189" s="211"/>
      <c r="L189" s="41"/>
      <c r="M189" s="212" t="s">
        <v>20</v>
      </c>
      <c r="N189" s="213" t="s">
        <v>47</v>
      </c>
      <c r="O189" s="81"/>
      <c r="P189" s="214">
        <f>O189*H189</f>
        <v>0</v>
      </c>
      <c r="Q189" s="214">
        <v>0</v>
      </c>
      <c r="R189" s="214">
        <f>Q189*H189</f>
        <v>0</v>
      </c>
      <c r="S189" s="214">
        <v>0</v>
      </c>
      <c r="T189" s="215">
        <f>S189*H189</f>
        <v>0</v>
      </c>
      <c r="U189" s="35"/>
      <c r="V189" s="35"/>
      <c r="W189" s="35"/>
      <c r="X189" s="35"/>
      <c r="Y189" s="35"/>
      <c r="Z189" s="35"/>
      <c r="AA189" s="35"/>
      <c r="AB189" s="35"/>
      <c r="AC189" s="35"/>
      <c r="AD189" s="35"/>
      <c r="AE189" s="35"/>
      <c r="AR189" s="216" t="s">
        <v>790</v>
      </c>
      <c r="AT189" s="216" t="s">
        <v>173</v>
      </c>
      <c r="AU189" s="216" t="s">
        <v>22</v>
      </c>
      <c r="AY189" s="14" t="s">
        <v>172</v>
      </c>
      <c r="BE189" s="217">
        <f>IF(N189="základní",J189,0)</f>
        <v>0</v>
      </c>
      <c r="BF189" s="217">
        <f>IF(N189="snížená",J189,0)</f>
        <v>0</v>
      </c>
      <c r="BG189" s="217">
        <f>IF(N189="zákl. přenesená",J189,0)</f>
        <v>0</v>
      </c>
      <c r="BH189" s="217">
        <f>IF(N189="sníž. přenesená",J189,0)</f>
        <v>0</v>
      </c>
      <c r="BI189" s="217">
        <f>IF(N189="nulová",J189,0)</f>
        <v>0</v>
      </c>
      <c r="BJ189" s="14" t="s">
        <v>22</v>
      </c>
      <c r="BK189" s="217">
        <f>ROUND(I189*H189,2)</f>
        <v>0</v>
      </c>
      <c r="BL189" s="14" t="s">
        <v>790</v>
      </c>
      <c r="BM189" s="216" t="s">
        <v>835</v>
      </c>
    </row>
    <row r="190" s="2" customFormat="1" ht="44.25" customHeight="1">
      <c r="A190" s="35"/>
      <c r="B190" s="36"/>
      <c r="C190" s="204" t="s">
        <v>836</v>
      </c>
      <c r="D190" s="204" t="s">
        <v>173</v>
      </c>
      <c r="E190" s="205" t="s">
        <v>837</v>
      </c>
      <c r="F190" s="206" t="s">
        <v>838</v>
      </c>
      <c r="G190" s="207" t="s">
        <v>250</v>
      </c>
      <c r="H190" s="208">
        <v>3</v>
      </c>
      <c r="I190" s="209"/>
      <c r="J190" s="210">
        <f>ROUND(I190*H190,2)</f>
        <v>0</v>
      </c>
      <c r="K190" s="211"/>
      <c r="L190" s="41"/>
      <c r="M190" s="212" t="s">
        <v>20</v>
      </c>
      <c r="N190" s="213" t="s">
        <v>47</v>
      </c>
      <c r="O190" s="81"/>
      <c r="P190" s="214">
        <f>O190*H190</f>
        <v>0</v>
      </c>
      <c r="Q190" s="214">
        <v>0</v>
      </c>
      <c r="R190" s="214">
        <f>Q190*H190</f>
        <v>0</v>
      </c>
      <c r="S190" s="214">
        <v>0</v>
      </c>
      <c r="T190" s="215">
        <f>S190*H190</f>
        <v>0</v>
      </c>
      <c r="U190" s="35"/>
      <c r="V190" s="35"/>
      <c r="W190" s="35"/>
      <c r="X190" s="35"/>
      <c r="Y190" s="35"/>
      <c r="Z190" s="35"/>
      <c r="AA190" s="35"/>
      <c r="AB190" s="35"/>
      <c r="AC190" s="35"/>
      <c r="AD190" s="35"/>
      <c r="AE190" s="35"/>
      <c r="AR190" s="216" t="s">
        <v>790</v>
      </c>
      <c r="AT190" s="216" t="s">
        <v>173</v>
      </c>
      <c r="AU190" s="216" t="s">
        <v>22</v>
      </c>
      <c r="AY190" s="14" t="s">
        <v>172</v>
      </c>
      <c r="BE190" s="217">
        <f>IF(N190="základní",J190,0)</f>
        <v>0</v>
      </c>
      <c r="BF190" s="217">
        <f>IF(N190="snížená",J190,0)</f>
        <v>0</v>
      </c>
      <c r="BG190" s="217">
        <f>IF(N190="zákl. přenesená",J190,0)</f>
        <v>0</v>
      </c>
      <c r="BH190" s="217">
        <f>IF(N190="sníž. přenesená",J190,0)</f>
        <v>0</v>
      </c>
      <c r="BI190" s="217">
        <f>IF(N190="nulová",J190,0)</f>
        <v>0</v>
      </c>
      <c r="BJ190" s="14" t="s">
        <v>22</v>
      </c>
      <c r="BK190" s="217">
        <f>ROUND(I190*H190,2)</f>
        <v>0</v>
      </c>
      <c r="BL190" s="14" t="s">
        <v>790</v>
      </c>
      <c r="BM190" s="216" t="s">
        <v>839</v>
      </c>
    </row>
    <row r="191" s="2" customFormat="1" ht="33" customHeight="1">
      <c r="A191" s="35"/>
      <c r="B191" s="36"/>
      <c r="C191" s="218" t="s">
        <v>840</v>
      </c>
      <c r="D191" s="218" t="s">
        <v>202</v>
      </c>
      <c r="E191" s="219" t="s">
        <v>841</v>
      </c>
      <c r="F191" s="220" t="s">
        <v>842</v>
      </c>
      <c r="G191" s="221" t="s">
        <v>250</v>
      </c>
      <c r="H191" s="222">
        <v>1</v>
      </c>
      <c r="I191" s="223"/>
      <c r="J191" s="224">
        <f>ROUND(I191*H191,2)</f>
        <v>0</v>
      </c>
      <c r="K191" s="225"/>
      <c r="L191" s="226"/>
      <c r="M191" s="227" t="s">
        <v>20</v>
      </c>
      <c r="N191" s="228" t="s">
        <v>47</v>
      </c>
      <c r="O191" s="81"/>
      <c r="P191" s="214">
        <f>O191*H191</f>
        <v>0</v>
      </c>
      <c r="Q191" s="214">
        <v>0</v>
      </c>
      <c r="R191" s="214">
        <f>Q191*H191</f>
        <v>0</v>
      </c>
      <c r="S191" s="214">
        <v>0</v>
      </c>
      <c r="T191" s="215">
        <f>S191*H191</f>
        <v>0</v>
      </c>
      <c r="U191" s="35"/>
      <c r="V191" s="35"/>
      <c r="W191" s="35"/>
      <c r="X191" s="35"/>
      <c r="Y191" s="35"/>
      <c r="Z191" s="35"/>
      <c r="AA191" s="35"/>
      <c r="AB191" s="35"/>
      <c r="AC191" s="35"/>
      <c r="AD191" s="35"/>
      <c r="AE191" s="35"/>
      <c r="AR191" s="216" t="s">
        <v>790</v>
      </c>
      <c r="AT191" s="216" t="s">
        <v>202</v>
      </c>
      <c r="AU191" s="216" t="s">
        <v>22</v>
      </c>
      <c r="AY191" s="14" t="s">
        <v>172</v>
      </c>
      <c r="BE191" s="217">
        <f>IF(N191="základní",J191,0)</f>
        <v>0</v>
      </c>
      <c r="BF191" s="217">
        <f>IF(N191="snížená",J191,0)</f>
        <v>0</v>
      </c>
      <c r="BG191" s="217">
        <f>IF(N191="zákl. přenesená",J191,0)</f>
        <v>0</v>
      </c>
      <c r="BH191" s="217">
        <f>IF(N191="sníž. přenesená",J191,0)</f>
        <v>0</v>
      </c>
      <c r="BI191" s="217">
        <f>IF(N191="nulová",J191,0)</f>
        <v>0</v>
      </c>
      <c r="BJ191" s="14" t="s">
        <v>22</v>
      </c>
      <c r="BK191" s="217">
        <f>ROUND(I191*H191,2)</f>
        <v>0</v>
      </c>
      <c r="BL191" s="14" t="s">
        <v>790</v>
      </c>
      <c r="BM191" s="216" t="s">
        <v>843</v>
      </c>
    </row>
    <row r="192" s="2" customFormat="1" ht="21.75" customHeight="1">
      <c r="A192" s="35"/>
      <c r="B192" s="36"/>
      <c r="C192" s="204" t="s">
        <v>28</v>
      </c>
      <c r="D192" s="204" t="s">
        <v>173</v>
      </c>
      <c r="E192" s="205" t="s">
        <v>244</v>
      </c>
      <c r="F192" s="206" t="s">
        <v>245</v>
      </c>
      <c r="G192" s="207" t="s">
        <v>176</v>
      </c>
      <c r="H192" s="208">
        <v>50</v>
      </c>
      <c r="I192" s="209"/>
      <c r="J192" s="210">
        <f>ROUND(I192*H192,2)</f>
        <v>0</v>
      </c>
      <c r="K192" s="211"/>
      <c r="L192" s="41"/>
      <c r="M192" s="212" t="s">
        <v>20</v>
      </c>
      <c r="N192" s="213" t="s">
        <v>47</v>
      </c>
      <c r="O192" s="81"/>
      <c r="P192" s="214">
        <f>O192*H192</f>
        <v>0</v>
      </c>
      <c r="Q192" s="214">
        <v>0</v>
      </c>
      <c r="R192" s="214">
        <f>Q192*H192</f>
        <v>0</v>
      </c>
      <c r="S192" s="214">
        <v>0</v>
      </c>
      <c r="T192" s="215">
        <f>S192*H192</f>
        <v>0</v>
      </c>
      <c r="U192" s="35"/>
      <c r="V192" s="35"/>
      <c r="W192" s="35"/>
      <c r="X192" s="35"/>
      <c r="Y192" s="35"/>
      <c r="Z192" s="35"/>
      <c r="AA192" s="35"/>
      <c r="AB192" s="35"/>
      <c r="AC192" s="35"/>
      <c r="AD192" s="35"/>
      <c r="AE192" s="35"/>
      <c r="AR192" s="216" t="s">
        <v>790</v>
      </c>
      <c r="AT192" s="216" t="s">
        <v>173</v>
      </c>
      <c r="AU192" s="216" t="s">
        <v>22</v>
      </c>
      <c r="AY192" s="14" t="s">
        <v>172</v>
      </c>
      <c r="BE192" s="217">
        <f>IF(N192="základní",J192,0)</f>
        <v>0</v>
      </c>
      <c r="BF192" s="217">
        <f>IF(N192="snížená",J192,0)</f>
        <v>0</v>
      </c>
      <c r="BG192" s="217">
        <f>IF(N192="zákl. přenesená",J192,0)</f>
        <v>0</v>
      </c>
      <c r="BH192" s="217">
        <f>IF(N192="sníž. přenesená",J192,0)</f>
        <v>0</v>
      </c>
      <c r="BI192" s="217">
        <f>IF(N192="nulová",J192,0)</f>
        <v>0</v>
      </c>
      <c r="BJ192" s="14" t="s">
        <v>22</v>
      </c>
      <c r="BK192" s="217">
        <f>ROUND(I192*H192,2)</f>
        <v>0</v>
      </c>
      <c r="BL192" s="14" t="s">
        <v>790</v>
      </c>
      <c r="BM192" s="216" t="s">
        <v>844</v>
      </c>
    </row>
    <row r="193" s="2" customFormat="1" ht="55.5" customHeight="1">
      <c r="A193" s="35"/>
      <c r="B193" s="36"/>
      <c r="C193" s="218" t="s">
        <v>845</v>
      </c>
      <c r="D193" s="218" t="s">
        <v>202</v>
      </c>
      <c r="E193" s="219" t="s">
        <v>846</v>
      </c>
      <c r="F193" s="220" t="s">
        <v>847</v>
      </c>
      <c r="G193" s="221" t="s">
        <v>250</v>
      </c>
      <c r="H193" s="222">
        <v>1</v>
      </c>
      <c r="I193" s="223"/>
      <c r="J193" s="224">
        <f>ROUND(I193*H193,2)</f>
        <v>0</v>
      </c>
      <c r="K193" s="225"/>
      <c r="L193" s="226"/>
      <c r="M193" s="227" t="s">
        <v>20</v>
      </c>
      <c r="N193" s="228" t="s">
        <v>47</v>
      </c>
      <c r="O193" s="81"/>
      <c r="P193" s="214">
        <f>O193*H193</f>
        <v>0</v>
      </c>
      <c r="Q193" s="214">
        <v>0</v>
      </c>
      <c r="R193" s="214">
        <f>Q193*H193</f>
        <v>0</v>
      </c>
      <c r="S193" s="214">
        <v>0</v>
      </c>
      <c r="T193" s="215">
        <f>S193*H193</f>
        <v>0</v>
      </c>
      <c r="U193" s="35"/>
      <c r="V193" s="35"/>
      <c r="W193" s="35"/>
      <c r="X193" s="35"/>
      <c r="Y193" s="35"/>
      <c r="Z193" s="35"/>
      <c r="AA193" s="35"/>
      <c r="AB193" s="35"/>
      <c r="AC193" s="35"/>
      <c r="AD193" s="35"/>
      <c r="AE193" s="35"/>
      <c r="AR193" s="216" t="s">
        <v>790</v>
      </c>
      <c r="AT193" s="216" t="s">
        <v>202</v>
      </c>
      <c r="AU193" s="216" t="s">
        <v>22</v>
      </c>
      <c r="AY193" s="14" t="s">
        <v>172</v>
      </c>
      <c r="BE193" s="217">
        <f>IF(N193="základní",J193,0)</f>
        <v>0</v>
      </c>
      <c r="BF193" s="217">
        <f>IF(N193="snížená",J193,0)</f>
        <v>0</v>
      </c>
      <c r="BG193" s="217">
        <f>IF(N193="zákl. přenesená",J193,0)</f>
        <v>0</v>
      </c>
      <c r="BH193" s="217">
        <f>IF(N193="sníž. přenesená",J193,0)</f>
        <v>0</v>
      </c>
      <c r="BI193" s="217">
        <f>IF(N193="nulová",J193,0)</f>
        <v>0</v>
      </c>
      <c r="BJ193" s="14" t="s">
        <v>22</v>
      </c>
      <c r="BK193" s="217">
        <f>ROUND(I193*H193,2)</f>
        <v>0</v>
      </c>
      <c r="BL193" s="14" t="s">
        <v>790</v>
      </c>
      <c r="BM193" s="216" t="s">
        <v>848</v>
      </c>
    </row>
    <row r="194" s="2" customFormat="1" ht="55.5" customHeight="1">
      <c r="A194" s="35"/>
      <c r="B194" s="36"/>
      <c r="C194" s="218" t="s">
        <v>849</v>
      </c>
      <c r="D194" s="218" t="s">
        <v>202</v>
      </c>
      <c r="E194" s="219" t="s">
        <v>850</v>
      </c>
      <c r="F194" s="220" t="s">
        <v>851</v>
      </c>
      <c r="G194" s="221" t="s">
        <v>250</v>
      </c>
      <c r="H194" s="222">
        <v>1</v>
      </c>
      <c r="I194" s="223"/>
      <c r="J194" s="224">
        <f>ROUND(I194*H194,2)</f>
        <v>0</v>
      </c>
      <c r="K194" s="225"/>
      <c r="L194" s="226"/>
      <c r="M194" s="227" t="s">
        <v>20</v>
      </c>
      <c r="N194" s="228" t="s">
        <v>47</v>
      </c>
      <c r="O194" s="81"/>
      <c r="P194" s="214">
        <f>O194*H194</f>
        <v>0</v>
      </c>
      <c r="Q194" s="214">
        <v>0</v>
      </c>
      <c r="R194" s="214">
        <f>Q194*H194</f>
        <v>0</v>
      </c>
      <c r="S194" s="214">
        <v>0</v>
      </c>
      <c r="T194" s="215">
        <f>S194*H194</f>
        <v>0</v>
      </c>
      <c r="U194" s="35"/>
      <c r="V194" s="35"/>
      <c r="W194" s="35"/>
      <c r="X194" s="35"/>
      <c r="Y194" s="35"/>
      <c r="Z194" s="35"/>
      <c r="AA194" s="35"/>
      <c r="AB194" s="35"/>
      <c r="AC194" s="35"/>
      <c r="AD194" s="35"/>
      <c r="AE194" s="35"/>
      <c r="AR194" s="216" t="s">
        <v>790</v>
      </c>
      <c r="AT194" s="216" t="s">
        <v>202</v>
      </c>
      <c r="AU194" s="216" t="s">
        <v>22</v>
      </c>
      <c r="AY194" s="14" t="s">
        <v>172</v>
      </c>
      <c r="BE194" s="217">
        <f>IF(N194="základní",J194,0)</f>
        <v>0</v>
      </c>
      <c r="BF194" s="217">
        <f>IF(N194="snížená",J194,0)</f>
        <v>0</v>
      </c>
      <c r="BG194" s="217">
        <f>IF(N194="zákl. přenesená",J194,0)</f>
        <v>0</v>
      </c>
      <c r="BH194" s="217">
        <f>IF(N194="sníž. přenesená",J194,0)</f>
        <v>0</v>
      </c>
      <c r="BI194" s="217">
        <f>IF(N194="nulová",J194,0)</f>
        <v>0</v>
      </c>
      <c r="BJ194" s="14" t="s">
        <v>22</v>
      </c>
      <c r="BK194" s="217">
        <f>ROUND(I194*H194,2)</f>
        <v>0</v>
      </c>
      <c r="BL194" s="14" t="s">
        <v>790</v>
      </c>
      <c r="BM194" s="216" t="s">
        <v>852</v>
      </c>
    </row>
    <row r="195" s="2" customFormat="1" ht="21.75" customHeight="1">
      <c r="A195" s="35"/>
      <c r="B195" s="36"/>
      <c r="C195" s="218" t="s">
        <v>853</v>
      </c>
      <c r="D195" s="218" t="s">
        <v>202</v>
      </c>
      <c r="E195" s="219" t="s">
        <v>854</v>
      </c>
      <c r="F195" s="220" t="s">
        <v>855</v>
      </c>
      <c r="G195" s="221" t="s">
        <v>176</v>
      </c>
      <c r="H195" s="222">
        <v>30</v>
      </c>
      <c r="I195" s="223"/>
      <c r="J195" s="224">
        <f>ROUND(I195*H195,2)</f>
        <v>0</v>
      </c>
      <c r="K195" s="225"/>
      <c r="L195" s="226"/>
      <c r="M195" s="227" t="s">
        <v>20</v>
      </c>
      <c r="N195" s="228" t="s">
        <v>47</v>
      </c>
      <c r="O195" s="81"/>
      <c r="P195" s="214">
        <f>O195*H195</f>
        <v>0</v>
      </c>
      <c r="Q195" s="214">
        <v>0</v>
      </c>
      <c r="R195" s="214">
        <f>Q195*H195</f>
        <v>0</v>
      </c>
      <c r="S195" s="214">
        <v>0</v>
      </c>
      <c r="T195" s="215">
        <f>S195*H195</f>
        <v>0</v>
      </c>
      <c r="U195" s="35"/>
      <c r="V195" s="35"/>
      <c r="W195" s="35"/>
      <c r="X195" s="35"/>
      <c r="Y195" s="35"/>
      <c r="Z195" s="35"/>
      <c r="AA195" s="35"/>
      <c r="AB195" s="35"/>
      <c r="AC195" s="35"/>
      <c r="AD195" s="35"/>
      <c r="AE195" s="35"/>
      <c r="AR195" s="216" t="s">
        <v>226</v>
      </c>
      <c r="AT195" s="216" t="s">
        <v>202</v>
      </c>
      <c r="AU195" s="216" t="s">
        <v>22</v>
      </c>
      <c r="AY195" s="14" t="s">
        <v>172</v>
      </c>
      <c r="BE195" s="217">
        <f>IF(N195="základní",J195,0)</f>
        <v>0</v>
      </c>
      <c r="BF195" s="217">
        <f>IF(N195="snížená",J195,0)</f>
        <v>0</v>
      </c>
      <c r="BG195" s="217">
        <f>IF(N195="zákl. přenesená",J195,0)</f>
        <v>0</v>
      </c>
      <c r="BH195" s="217">
        <f>IF(N195="sníž. přenesená",J195,0)</f>
        <v>0</v>
      </c>
      <c r="BI195" s="217">
        <f>IF(N195="nulová",J195,0)</f>
        <v>0</v>
      </c>
      <c r="BJ195" s="14" t="s">
        <v>22</v>
      </c>
      <c r="BK195" s="217">
        <f>ROUND(I195*H195,2)</f>
        <v>0</v>
      </c>
      <c r="BL195" s="14" t="s">
        <v>226</v>
      </c>
      <c r="BM195" s="216" t="s">
        <v>856</v>
      </c>
    </row>
    <row r="196" s="2" customFormat="1" ht="44.25" customHeight="1">
      <c r="A196" s="35"/>
      <c r="B196" s="36"/>
      <c r="C196" s="218" t="s">
        <v>857</v>
      </c>
      <c r="D196" s="218" t="s">
        <v>202</v>
      </c>
      <c r="E196" s="219" t="s">
        <v>858</v>
      </c>
      <c r="F196" s="220" t="s">
        <v>859</v>
      </c>
      <c r="G196" s="221" t="s">
        <v>176</v>
      </c>
      <c r="H196" s="222">
        <v>140</v>
      </c>
      <c r="I196" s="223"/>
      <c r="J196" s="224">
        <f>ROUND(I196*H196,2)</f>
        <v>0</v>
      </c>
      <c r="K196" s="225"/>
      <c r="L196" s="226"/>
      <c r="M196" s="227" t="s">
        <v>20</v>
      </c>
      <c r="N196" s="228" t="s">
        <v>47</v>
      </c>
      <c r="O196" s="81"/>
      <c r="P196" s="214">
        <f>O196*H196</f>
        <v>0</v>
      </c>
      <c r="Q196" s="214">
        <v>0</v>
      </c>
      <c r="R196" s="214">
        <f>Q196*H196</f>
        <v>0</v>
      </c>
      <c r="S196" s="214">
        <v>0</v>
      </c>
      <c r="T196" s="215">
        <f>S196*H196</f>
        <v>0</v>
      </c>
      <c r="U196" s="35"/>
      <c r="V196" s="35"/>
      <c r="W196" s="35"/>
      <c r="X196" s="35"/>
      <c r="Y196" s="35"/>
      <c r="Z196" s="35"/>
      <c r="AA196" s="35"/>
      <c r="AB196" s="35"/>
      <c r="AC196" s="35"/>
      <c r="AD196" s="35"/>
      <c r="AE196" s="35"/>
      <c r="AR196" s="216" t="s">
        <v>84</v>
      </c>
      <c r="AT196" s="216" t="s">
        <v>202</v>
      </c>
      <c r="AU196" s="216" t="s">
        <v>22</v>
      </c>
      <c r="AY196" s="14" t="s">
        <v>172</v>
      </c>
      <c r="BE196" s="217">
        <f>IF(N196="základní",J196,0)</f>
        <v>0</v>
      </c>
      <c r="BF196" s="217">
        <f>IF(N196="snížená",J196,0)</f>
        <v>0</v>
      </c>
      <c r="BG196" s="217">
        <f>IF(N196="zákl. přenesená",J196,0)</f>
        <v>0</v>
      </c>
      <c r="BH196" s="217">
        <f>IF(N196="sníž. přenesená",J196,0)</f>
        <v>0</v>
      </c>
      <c r="BI196" s="217">
        <f>IF(N196="nulová",J196,0)</f>
        <v>0</v>
      </c>
      <c r="BJ196" s="14" t="s">
        <v>22</v>
      </c>
      <c r="BK196" s="217">
        <f>ROUND(I196*H196,2)</f>
        <v>0</v>
      </c>
      <c r="BL196" s="14" t="s">
        <v>22</v>
      </c>
      <c r="BM196" s="216" t="s">
        <v>860</v>
      </c>
    </row>
    <row r="197" s="2" customFormat="1" ht="21.75" customHeight="1">
      <c r="A197" s="35"/>
      <c r="B197" s="36"/>
      <c r="C197" s="218" t="s">
        <v>861</v>
      </c>
      <c r="D197" s="218" t="s">
        <v>202</v>
      </c>
      <c r="E197" s="219" t="s">
        <v>862</v>
      </c>
      <c r="F197" s="220" t="s">
        <v>863</v>
      </c>
      <c r="G197" s="221" t="s">
        <v>176</v>
      </c>
      <c r="H197" s="222">
        <v>48</v>
      </c>
      <c r="I197" s="223"/>
      <c r="J197" s="224">
        <f>ROUND(I197*H197,2)</f>
        <v>0</v>
      </c>
      <c r="K197" s="225"/>
      <c r="L197" s="226"/>
      <c r="M197" s="227" t="s">
        <v>20</v>
      </c>
      <c r="N197" s="228" t="s">
        <v>47</v>
      </c>
      <c r="O197" s="81"/>
      <c r="P197" s="214">
        <f>O197*H197</f>
        <v>0</v>
      </c>
      <c r="Q197" s="214">
        <v>0</v>
      </c>
      <c r="R197" s="214">
        <f>Q197*H197</f>
        <v>0</v>
      </c>
      <c r="S197" s="214">
        <v>0</v>
      </c>
      <c r="T197" s="215">
        <f>S197*H197</f>
        <v>0</v>
      </c>
      <c r="U197" s="35"/>
      <c r="V197" s="35"/>
      <c r="W197" s="35"/>
      <c r="X197" s="35"/>
      <c r="Y197" s="35"/>
      <c r="Z197" s="35"/>
      <c r="AA197" s="35"/>
      <c r="AB197" s="35"/>
      <c r="AC197" s="35"/>
      <c r="AD197" s="35"/>
      <c r="AE197" s="35"/>
      <c r="AR197" s="216" t="s">
        <v>226</v>
      </c>
      <c r="AT197" s="216" t="s">
        <v>202</v>
      </c>
      <c r="AU197" s="216" t="s">
        <v>22</v>
      </c>
      <c r="AY197" s="14" t="s">
        <v>172</v>
      </c>
      <c r="BE197" s="217">
        <f>IF(N197="základní",J197,0)</f>
        <v>0</v>
      </c>
      <c r="BF197" s="217">
        <f>IF(N197="snížená",J197,0)</f>
        <v>0</v>
      </c>
      <c r="BG197" s="217">
        <f>IF(N197="zákl. přenesená",J197,0)</f>
        <v>0</v>
      </c>
      <c r="BH197" s="217">
        <f>IF(N197="sníž. přenesená",J197,0)</f>
        <v>0</v>
      </c>
      <c r="BI197" s="217">
        <f>IF(N197="nulová",J197,0)</f>
        <v>0</v>
      </c>
      <c r="BJ197" s="14" t="s">
        <v>22</v>
      </c>
      <c r="BK197" s="217">
        <f>ROUND(I197*H197,2)</f>
        <v>0</v>
      </c>
      <c r="BL197" s="14" t="s">
        <v>226</v>
      </c>
      <c r="BM197" s="216" t="s">
        <v>864</v>
      </c>
    </row>
    <row r="198" s="2" customFormat="1" ht="21.75" customHeight="1">
      <c r="A198" s="35"/>
      <c r="B198" s="36"/>
      <c r="C198" s="218" t="s">
        <v>865</v>
      </c>
      <c r="D198" s="218" t="s">
        <v>202</v>
      </c>
      <c r="E198" s="219" t="s">
        <v>866</v>
      </c>
      <c r="F198" s="220" t="s">
        <v>867</v>
      </c>
      <c r="G198" s="221" t="s">
        <v>176</v>
      </c>
      <c r="H198" s="222">
        <v>26</v>
      </c>
      <c r="I198" s="223"/>
      <c r="J198" s="224">
        <f>ROUND(I198*H198,2)</f>
        <v>0</v>
      </c>
      <c r="K198" s="225"/>
      <c r="L198" s="226"/>
      <c r="M198" s="227" t="s">
        <v>20</v>
      </c>
      <c r="N198" s="228" t="s">
        <v>47</v>
      </c>
      <c r="O198" s="81"/>
      <c r="P198" s="214">
        <f>O198*H198</f>
        <v>0</v>
      </c>
      <c r="Q198" s="214">
        <v>0</v>
      </c>
      <c r="R198" s="214">
        <f>Q198*H198</f>
        <v>0</v>
      </c>
      <c r="S198" s="214">
        <v>0</v>
      </c>
      <c r="T198" s="215">
        <f>S198*H198</f>
        <v>0</v>
      </c>
      <c r="U198" s="35"/>
      <c r="V198" s="35"/>
      <c r="W198" s="35"/>
      <c r="X198" s="35"/>
      <c r="Y198" s="35"/>
      <c r="Z198" s="35"/>
      <c r="AA198" s="35"/>
      <c r="AB198" s="35"/>
      <c r="AC198" s="35"/>
      <c r="AD198" s="35"/>
      <c r="AE198" s="35"/>
      <c r="AR198" s="216" t="s">
        <v>226</v>
      </c>
      <c r="AT198" s="216" t="s">
        <v>202</v>
      </c>
      <c r="AU198" s="216" t="s">
        <v>22</v>
      </c>
      <c r="AY198" s="14" t="s">
        <v>172</v>
      </c>
      <c r="BE198" s="217">
        <f>IF(N198="základní",J198,0)</f>
        <v>0</v>
      </c>
      <c r="BF198" s="217">
        <f>IF(N198="snížená",J198,0)</f>
        <v>0</v>
      </c>
      <c r="BG198" s="217">
        <f>IF(N198="zákl. přenesená",J198,0)</f>
        <v>0</v>
      </c>
      <c r="BH198" s="217">
        <f>IF(N198="sníž. přenesená",J198,0)</f>
        <v>0</v>
      </c>
      <c r="BI198" s="217">
        <f>IF(N198="nulová",J198,0)</f>
        <v>0</v>
      </c>
      <c r="BJ198" s="14" t="s">
        <v>22</v>
      </c>
      <c r="BK198" s="217">
        <f>ROUND(I198*H198,2)</f>
        <v>0</v>
      </c>
      <c r="BL198" s="14" t="s">
        <v>226</v>
      </c>
      <c r="BM198" s="216" t="s">
        <v>868</v>
      </c>
    </row>
    <row r="199" s="2" customFormat="1" ht="21.75" customHeight="1">
      <c r="A199" s="35"/>
      <c r="B199" s="36"/>
      <c r="C199" s="218" t="s">
        <v>869</v>
      </c>
      <c r="D199" s="218" t="s">
        <v>202</v>
      </c>
      <c r="E199" s="219" t="s">
        <v>870</v>
      </c>
      <c r="F199" s="220" t="s">
        <v>871</v>
      </c>
      <c r="G199" s="221" t="s">
        <v>176</v>
      </c>
      <c r="H199" s="222">
        <v>230</v>
      </c>
      <c r="I199" s="223"/>
      <c r="J199" s="224">
        <f>ROUND(I199*H199,2)</f>
        <v>0</v>
      </c>
      <c r="K199" s="225"/>
      <c r="L199" s="226"/>
      <c r="M199" s="227" t="s">
        <v>20</v>
      </c>
      <c r="N199" s="228" t="s">
        <v>47</v>
      </c>
      <c r="O199" s="81"/>
      <c r="P199" s="214">
        <f>O199*H199</f>
        <v>0</v>
      </c>
      <c r="Q199" s="214">
        <v>0</v>
      </c>
      <c r="R199" s="214">
        <f>Q199*H199</f>
        <v>0</v>
      </c>
      <c r="S199" s="214">
        <v>0</v>
      </c>
      <c r="T199" s="215">
        <f>S199*H199</f>
        <v>0</v>
      </c>
      <c r="U199" s="35"/>
      <c r="V199" s="35"/>
      <c r="W199" s="35"/>
      <c r="X199" s="35"/>
      <c r="Y199" s="35"/>
      <c r="Z199" s="35"/>
      <c r="AA199" s="35"/>
      <c r="AB199" s="35"/>
      <c r="AC199" s="35"/>
      <c r="AD199" s="35"/>
      <c r="AE199" s="35"/>
      <c r="AR199" s="216" t="s">
        <v>226</v>
      </c>
      <c r="AT199" s="216" t="s">
        <v>202</v>
      </c>
      <c r="AU199" s="216" t="s">
        <v>22</v>
      </c>
      <c r="AY199" s="14" t="s">
        <v>172</v>
      </c>
      <c r="BE199" s="217">
        <f>IF(N199="základní",J199,0)</f>
        <v>0</v>
      </c>
      <c r="BF199" s="217">
        <f>IF(N199="snížená",J199,0)</f>
        <v>0</v>
      </c>
      <c r="BG199" s="217">
        <f>IF(N199="zákl. přenesená",J199,0)</f>
        <v>0</v>
      </c>
      <c r="BH199" s="217">
        <f>IF(N199="sníž. přenesená",J199,0)</f>
        <v>0</v>
      </c>
      <c r="BI199" s="217">
        <f>IF(N199="nulová",J199,0)</f>
        <v>0</v>
      </c>
      <c r="BJ199" s="14" t="s">
        <v>22</v>
      </c>
      <c r="BK199" s="217">
        <f>ROUND(I199*H199,2)</f>
        <v>0</v>
      </c>
      <c r="BL199" s="14" t="s">
        <v>226</v>
      </c>
      <c r="BM199" s="216" t="s">
        <v>872</v>
      </c>
    </row>
    <row r="200" s="2" customFormat="1" ht="66.75" customHeight="1">
      <c r="A200" s="35"/>
      <c r="B200" s="36"/>
      <c r="C200" s="204" t="s">
        <v>873</v>
      </c>
      <c r="D200" s="204" t="s">
        <v>173</v>
      </c>
      <c r="E200" s="205" t="s">
        <v>874</v>
      </c>
      <c r="F200" s="206" t="s">
        <v>875</v>
      </c>
      <c r="G200" s="207" t="s">
        <v>250</v>
      </c>
      <c r="H200" s="208">
        <v>22</v>
      </c>
      <c r="I200" s="209"/>
      <c r="J200" s="210">
        <f>ROUND(I200*H200,2)</f>
        <v>0</v>
      </c>
      <c r="K200" s="211"/>
      <c r="L200" s="41"/>
      <c r="M200" s="212" t="s">
        <v>20</v>
      </c>
      <c r="N200" s="213" t="s">
        <v>47</v>
      </c>
      <c r="O200" s="81"/>
      <c r="P200" s="214">
        <f>O200*H200</f>
        <v>0</v>
      </c>
      <c r="Q200" s="214">
        <v>0</v>
      </c>
      <c r="R200" s="214">
        <f>Q200*H200</f>
        <v>0</v>
      </c>
      <c r="S200" s="214">
        <v>0</v>
      </c>
      <c r="T200" s="215">
        <f>S200*H200</f>
        <v>0</v>
      </c>
      <c r="U200" s="35"/>
      <c r="V200" s="35"/>
      <c r="W200" s="35"/>
      <c r="X200" s="35"/>
      <c r="Y200" s="35"/>
      <c r="Z200" s="35"/>
      <c r="AA200" s="35"/>
      <c r="AB200" s="35"/>
      <c r="AC200" s="35"/>
      <c r="AD200" s="35"/>
      <c r="AE200" s="35"/>
      <c r="AR200" s="216" t="s">
        <v>180</v>
      </c>
      <c r="AT200" s="216" t="s">
        <v>173</v>
      </c>
      <c r="AU200" s="216" t="s">
        <v>22</v>
      </c>
      <c r="AY200" s="14" t="s">
        <v>172</v>
      </c>
      <c r="BE200" s="217">
        <f>IF(N200="základní",J200,0)</f>
        <v>0</v>
      </c>
      <c r="BF200" s="217">
        <f>IF(N200="snížená",J200,0)</f>
        <v>0</v>
      </c>
      <c r="BG200" s="217">
        <f>IF(N200="zákl. přenesená",J200,0)</f>
        <v>0</v>
      </c>
      <c r="BH200" s="217">
        <f>IF(N200="sníž. přenesená",J200,0)</f>
        <v>0</v>
      </c>
      <c r="BI200" s="217">
        <f>IF(N200="nulová",J200,0)</f>
        <v>0</v>
      </c>
      <c r="BJ200" s="14" t="s">
        <v>22</v>
      </c>
      <c r="BK200" s="217">
        <f>ROUND(I200*H200,2)</f>
        <v>0</v>
      </c>
      <c r="BL200" s="14" t="s">
        <v>180</v>
      </c>
      <c r="BM200" s="216" t="s">
        <v>876</v>
      </c>
    </row>
    <row r="201" s="2" customFormat="1" ht="44.25" customHeight="1">
      <c r="A201" s="35"/>
      <c r="B201" s="36"/>
      <c r="C201" s="204" t="s">
        <v>877</v>
      </c>
      <c r="D201" s="204" t="s">
        <v>173</v>
      </c>
      <c r="E201" s="205" t="s">
        <v>878</v>
      </c>
      <c r="F201" s="206" t="s">
        <v>879</v>
      </c>
      <c r="G201" s="207" t="s">
        <v>250</v>
      </c>
      <c r="H201" s="208">
        <v>2</v>
      </c>
      <c r="I201" s="209"/>
      <c r="J201" s="210">
        <f>ROUND(I201*H201,2)</f>
        <v>0</v>
      </c>
      <c r="K201" s="211"/>
      <c r="L201" s="41"/>
      <c r="M201" s="212" t="s">
        <v>20</v>
      </c>
      <c r="N201" s="213" t="s">
        <v>47</v>
      </c>
      <c r="O201" s="81"/>
      <c r="P201" s="214">
        <f>O201*H201</f>
        <v>0</v>
      </c>
      <c r="Q201" s="214">
        <v>0</v>
      </c>
      <c r="R201" s="214">
        <f>Q201*H201</f>
        <v>0</v>
      </c>
      <c r="S201" s="214">
        <v>0</v>
      </c>
      <c r="T201" s="215">
        <f>S201*H201</f>
        <v>0</v>
      </c>
      <c r="U201" s="35"/>
      <c r="V201" s="35"/>
      <c r="W201" s="35"/>
      <c r="X201" s="35"/>
      <c r="Y201" s="35"/>
      <c r="Z201" s="35"/>
      <c r="AA201" s="35"/>
      <c r="AB201" s="35"/>
      <c r="AC201" s="35"/>
      <c r="AD201" s="35"/>
      <c r="AE201" s="35"/>
      <c r="AR201" s="216" t="s">
        <v>790</v>
      </c>
      <c r="AT201" s="216" t="s">
        <v>173</v>
      </c>
      <c r="AU201" s="216" t="s">
        <v>22</v>
      </c>
      <c r="AY201" s="14" t="s">
        <v>172</v>
      </c>
      <c r="BE201" s="217">
        <f>IF(N201="základní",J201,0)</f>
        <v>0</v>
      </c>
      <c r="BF201" s="217">
        <f>IF(N201="snížená",J201,0)</f>
        <v>0</v>
      </c>
      <c r="BG201" s="217">
        <f>IF(N201="zákl. přenesená",J201,0)</f>
        <v>0</v>
      </c>
      <c r="BH201" s="217">
        <f>IF(N201="sníž. přenesená",J201,0)</f>
        <v>0</v>
      </c>
      <c r="BI201" s="217">
        <f>IF(N201="nulová",J201,0)</f>
        <v>0</v>
      </c>
      <c r="BJ201" s="14" t="s">
        <v>22</v>
      </c>
      <c r="BK201" s="217">
        <f>ROUND(I201*H201,2)</f>
        <v>0</v>
      </c>
      <c r="BL201" s="14" t="s">
        <v>790</v>
      </c>
      <c r="BM201" s="216" t="s">
        <v>880</v>
      </c>
    </row>
    <row r="202" s="2" customFormat="1" ht="16.5" customHeight="1">
      <c r="A202" s="35"/>
      <c r="B202" s="36"/>
      <c r="C202" s="204" t="s">
        <v>881</v>
      </c>
      <c r="D202" s="204" t="s">
        <v>173</v>
      </c>
      <c r="E202" s="205" t="s">
        <v>882</v>
      </c>
      <c r="F202" s="206" t="s">
        <v>883</v>
      </c>
      <c r="G202" s="207" t="s">
        <v>250</v>
      </c>
      <c r="H202" s="208">
        <v>2</v>
      </c>
      <c r="I202" s="209"/>
      <c r="J202" s="210">
        <f>ROUND(I202*H202,2)</f>
        <v>0</v>
      </c>
      <c r="K202" s="211"/>
      <c r="L202" s="41"/>
      <c r="M202" s="212" t="s">
        <v>20</v>
      </c>
      <c r="N202" s="213" t="s">
        <v>47</v>
      </c>
      <c r="O202" s="81"/>
      <c r="P202" s="214">
        <f>O202*H202</f>
        <v>0</v>
      </c>
      <c r="Q202" s="214">
        <v>0</v>
      </c>
      <c r="R202" s="214">
        <f>Q202*H202</f>
        <v>0</v>
      </c>
      <c r="S202" s="214">
        <v>0</v>
      </c>
      <c r="T202" s="215">
        <f>S202*H202</f>
        <v>0</v>
      </c>
      <c r="U202" s="35"/>
      <c r="V202" s="35"/>
      <c r="W202" s="35"/>
      <c r="X202" s="35"/>
      <c r="Y202" s="35"/>
      <c r="Z202" s="35"/>
      <c r="AA202" s="35"/>
      <c r="AB202" s="35"/>
      <c r="AC202" s="35"/>
      <c r="AD202" s="35"/>
      <c r="AE202" s="35"/>
      <c r="AR202" s="216" t="s">
        <v>790</v>
      </c>
      <c r="AT202" s="216" t="s">
        <v>173</v>
      </c>
      <c r="AU202" s="216" t="s">
        <v>22</v>
      </c>
      <c r="AY202" s="14" t="s">
        <v>172</v>
      </c>
      <c r="BE202" s="217">
        <f>IF(N202="základní",J202,0)</f>
        <v>0</v>
      </c>
      <c r="BF202" s="217">
        <f>IF(N202="snížená",J202,0)</f>
        <v>0</v>
      </c>
      <c r="BG202" s="217">
        <f>IF(N202="zákl. přenesená",J202,0)</f>
        <v>0</v>
      </c>
      <c r="BH202" s="217">
        <f>IF(N202="sníž. přenesená",J202,0)</f>
        <v>0</v>
      </c>
      <c r="BI202" s="217">
        <f>IF(N202="nulová",J202,0)</f>
        <v>0</v>
      </c>
      <c r="BJ202" s="14" t="s">
        <v>22</v>
      </c>
      <c r="BK202" s="217">
        <f>ROUND(I202*H202,2)</f>
        <v>0</v>
      </c>
      <c r="BL202" s="14" t="s">
        <v>790</v>
      </c>
      <c r="BM202" s="216" t="s">
        <v>884</v>
      </c>
    </row>
    <row r="203" s="2" customFormat="1" ht="33" customHeight="1">
      <c r="A203" s="35"/>
      <c r="B203" s="36"/>
      <c r="C203" s="204" t="s">
        <v>885</v>
      </c>
      <c r="D203" s="204" t="s">
        <v>173</v>
      </c>
      <c r="E203" s="205" t="s">
        <v>886</v>
      </c>
      <c r="F203" s="206" t="s">
        <v>887</v>
      </c>
      <c r="G203" s="207" t="s">
        <v>250</v>
      </c>
      <c r="H203" s="208">
        <v>1</v>
      </c>
      <c r="I203" s="209"/>
      <c r="J203" s="210">
        <f>ROUND(I203*H203,2)</f>
        <v>0</v>
      </c>
      <c r="K203" s="211"/>
      <c r="L203" s="41"/>
      <c r="M203" s="212" t="s">
        <v>20</v>
      </c>
      <c r="N203" s="213" t="s">
        <v>47</v>
      </c>
      <c r="O203" s="81"/>
      <c r="P203" s="214">
        <f>O203*H203</f>
        <v>0</v>
      </c>
      <c r="Q203" s="214">
        <v>0</v>
      </c>
      <c r="R203" s="214">
        <f>Q203*H203</f>
        <v>0</v>
      </c>
      <c r="S203" s="214">
        <v>0</v>
      </c>
      <c r="T203" s="215">
        <f>S203*H203</f>
        <v>0</v>
      </c>
      <c r="U203" s="35"/>
      <c r="V203" s="35"/>
      <c r="W203" s="35"/>
      <c r="X203" s="35"/>
      <c r="Y203" s="35"/>
      <c r="Z203" s="35"/>
      <c r="AA203" s="35"/>
      <c r="AB203" s="35"/>
      <c r="AC203" s="35"/>
      <c r="AD203" s="35"/>
      <c r="AE203" s="35"/>
      <c r="AR203" s="216" t="s">
        <v>790</v>
      </c>
      <c r="AT203" s="216" t="s">
        <v>173</v>
      </c>
      <c r="AU203" s="216" t="s">
        <v>22</v>
      </c>
      <c r="AY203" s="14" t="s">
        <v>172</v>
      </c>
      <c r="BE203" s="217">
        <f>IF(N203="základní",J203,0)</f>
        <v>0</v>
      </c>
      <c r="BF203" s="217">
        <f>IF(N203="snížená",J203,0)</f>
        <v>0</v>
      </c>
      <c r="BG203" s="217">
        <f>IF(N203="zákl. přenesená",J203,0)</f>
        <v>0</v>
      </c>
      <c r="BH203" s="217">
        <f>IF(N203="sníž. přenesená",J203,0)</f>
        <v>0</v>
      </c>
      <c r="BI203" s="217">
        <f>IF(N203="nulová",J203,0)</f>
        <v>0</v>
      </c>
      <c r="BJ203" s="14" t="s">
        <v>22</v>
      </c>
      <c r="BK203" s="217">
        <f>ROUND(I203*H203,2)</f>
        <v>0</v>
      </c>
      <c r="BL203" s="14" t="s">
        <v>790</v>
      </c>
      <c r="BM203" s="216" t="s">
        <v>888</v>
      </c>
    </row>
    <row r="204" s="2" customFormat="1" ht="21.75" customHeight="1">
      <c r="A204" s="35"/>
      <c r="B204" s="36"/>
      <c r="C204" s="204" t="s">
        <v>889</v>
      </c>
      <c r="D204" s="204" t="s">
        <v>173</v>
      </c>
      <c r="E204" s="205" t="s">
        <v>890</v>
      </c>
      <c r="F204" s="206" t="s">
        <v>891</v>
      </c>
      <c r="G204" s="207" t="s">
        <v>250</v>
      </c>
      <c r="H204" s="208">
        <v>1</v>
      </c>
      <c r="I204" s="209"/>
      <c r="J204" s="210">
        <f>ROUND(I204*H204,2)</f>
        <v>0</v>
      </c>
      <c r="K204" s="211"/>
      <c r="L204" s="41"/>
      <c r="M204" s="212" t="s">
        <v>20</v>
      </c>
      <c r="N204" s="213" t="s">
        <v>47</v>
      </c>
      <c r="O204" s="81"/>
      <c r="P204" s="214">
        <f>O204*H204</f>
        <v>0</v>
      </c>
      <c r="Q204" s="214">
        <v>0</v>
      </c>
      <c r="R204" s="214">
        <f>Q204*H204</f>
        <v>0</v>
      </c>
      <c r="S204" s="214">
        <v>0</v>
      </c>
      <c r="T204" s="215">
        <f>S204*H204</f>
        <v>0</v>
      </c>
      <c r="U204" s="35"/>
      <c r="V204" s="35"/>
      <c r="W204" s="35"/>
      <c r="X204" s="35"/>
      <c r="Y204" s="35"/>
      <c r="Z204" s="35"/>
      <c r="AA204" s="35"/>
      <c r="AB204" s="35"/>
      <c r="AC204" s="35"/>
      <c r="AD204" s="35"/>
      <c r="AE204" s="35"/>
      <c r="AR204" s="216" t="s">
        <v>790</v>
      </c>
      <c r="AT204" s="216" t="s">
        <v>173</v>
      </c>
      <c r="AU204" s="216" t="s">
        <v>22</v>
      </c>
      <c r="AY204" s="14" t="s">
        <v>172</v>
      </c>
      <c r="BE204" s="217">
        <f>IF(N204="základní",J204,0)</f>
        <v>0</v>
      </c>
      <c r="BF204" s="217">
        <f>IF(N204="snížená",J204,0)</f>
        <v>0</v>
      </c>
      <c r="BG204" s="217">
        <f>IF(N204="zákl. přenesená",J204,0)</f>
        <v>0</v>
      </c>
      <c r="BH204" s="217">
        <f>IF(N204="sníž. přenesená",J204,0)</f>
        <v>0</v>
      </c>
      <c r="BI204" s="217">
        <f>IF(N204="nulová",J204,0)</f>
        <v>0</v>
      </c>
      <c r="BJ204" s="14" t="s">
        <v>22</v>
      </c>
      <c r="BK204" s="217">
        <f>ROUND(I204*H204,2)</f>
        <v>0</v>
      </c>
      <c r="BL204" s="14" t="s">
        <v>790</v>
      </c>
      <c r="BM204" s="216" t="s">
        <v>892</v>
      </c>
    </row>
    <row r="205" s="2" customFormat="1" ht="33" customHeight="1">
      <c r="A205" s="35"/>
      <c r="B205" s="36"/>
      <c r="C205" s="218" t="s">
        <v>893</v>
      </c>
      <c r="D205" s="218" t="s">
        <v>202</v>
      </c>
      <c r="E205" s="219" t="s">
        <v>894</v>
      </c>
      <c r="F205" s="220" t="s">
        <v>895</v>
      </c>
      <c r="G205" s="221" t="s">
        <v>250</v>
      </c>
      <c r="H205" s="222">
        <v>1</v>
      </c>
      <c r="I205" s="223"/>
      <c r="J205" s="224">
        <f>ROUND(I205*H205,2)</f>
        <v>0</v>
      </c>
      <c r="K205" s="225"/>
      <c r="L205" s="226"/>
      <c r="M205" s="227" t="s">
        <v>20</v>
      </c>
      <c r="N205" s="228" t="s">
        <v>47</v>
      </c>
      <c r="O205" s="81"/>
      <c r="P205" s="214">
        <f>O205*H205</f>
        <v>0</v>
      </c>
      <c r="Q205" s="214">
        <v>0</v>
      </c>
      <c r="R205" s="214">
        <f>Q205*H205</f>
        <v>0</v>
      </c>
      <c r="S205" s="214">
        <v>0</v>
      </c>
      <c r="T205" s="215">
        <f>S205*H205</f>
        <v>0</v>
      </c>
      <c r="U205" s="35"/>
      <c r="V205" s="35"/>
      <c r="W205" s="35"/>
      <c r="X205" s="35"/>
      <c r="Y205" s="35"/>
      <c r="Z205" s="35"/>
      <c r="AA205" s="35"/>
      <c r="AB205" s="35"/>
      <c r="AC205" s="35"/>
      <c r="AD205" s="35"/>
      <c r="AE205" s="35"/>
      <c r="AR205" s="216" t="s">
        <v>790</v>
      </c>
      <c r="AT205" s="216" t="s">
        <v>202</v>
      </c>
      <c r="AU205" s="216" t="s">
        <v>22</v>
      </c>
      <c r="AY205" s="14" t="s">
        <v>172</v>
      </c>
      <c r="BE205" s="217">
        <f>IF(N205="základní",J205,0)</f>
        <v>0</v>
      </c>
      <c r="BF205" s="217">
        <f>IF(N205="snížená",J205,0)</f>
        <v>0</v>
      </c>
      <c r="BG205" s="217">
        <f>IF(N205="zákl. přenesená",J205,0)</f>
        <v>0</v>
      </c>
      <c r="BH205" s="217">
        <f>IF(N205="sníž. přenesená",J205,0)</f>
        <v>0</v>
      </c>
      <c r="BI205" s="217">
        <f>IF(N205="nulová",J205,0)</f>
        <v>0</v>
      </c>
      <c r="BJ205" s="14" t="s">
        <v>22</v>
      </c>
      <c r="BK205" s="217">
        <f>ROUND(I205*H205,2)</f>
        <v>0</v>
      </c>
      <c r="BL205" s="14" t="s">
        <v>790</v>
      </c>
      <c r="BM205" s="216" t="s">
        <v>896</v>
      </c>
    </row>
    <row r="206" s="2" customFormat="1" ht="21.75" customHeight="1">
      <c r="A206" s="35"/>
      <c r="B206" s="36"/>
      <c r="C206" s="218" t="s">
        <v>897</v>
      </c>
      <c r="D206" s="218" t="s">
        <v>202</v>
      </c>
      <c r="E206" s="219" t="s">
        <v>898</v>
      </c>
      <c r="F206" s="220" t="s">
        <v>899</v>
      </c>
      <c r="G206" s="221" t="s">
        <v>250</v>
      </c>
      <c r="H206" s="222">
        <v>1</v>
      </c>
      <c r="I206" s="223"/>
      <c r="J206" s="224">
        <f>ROUND(I206*H206,2)</f>
        <v>0</v>
      </c>
      <c r="K206" s="225"/>
      <c r="L206" s="226"/>
      <c r="M206" s="227" t="s">
        <v>20</v>
      </c>
      <c r="N206" s="228" t="s">
        <v>47</v>
      </c>
      <c r="O206" s="81"/>
      <c r="P206" s="214">
        <f>O206*H206</f>
        <v>0</v>
      </c>
      <c r="Q206" s="214">
        <v>0</v>
      </c>
      <c r="R206" s="214">
        <f>Q206*H206</f>
        <v>0</v>
      </c>
      <c r="S206" s="214">
        <v>0</v>
      </c>
      <c r="T206" s="215">
        <f>S206*H206</f>
        <v>0</v>
      </c>
      <c r="U206" s="35"/>
      <c r="V206" s="35"/>
      <c r="W206" s="35"/>
      <c r="X206" s="35"/>
      <c r="Y206" s="35"/>
      <c r="Z206" s="35"/>
      <c r="AA206" s="35"/>
      <c r="AB206" s="35"/>
      <c r="AC206" s="35"/>
      <c r="AD206" s="35"/>
      <c r="AE206" s="35"/>
      <c r="AR206" s="216" t="s">
        <v>790</v>
      </c>
      <c r="AT206" s="216" t="s">
        <v>202</v>
      </c>
      <c r="AU206" s="216" t="s">
        <v>22</v>
      </c>
      <c r="AY206" s="14" t="s">
        <v>172</v>
      </c>
      <c r="BE206" s="217">
        <f>IF(N206="základní",J206,0)</f>
        <v>0</v>
      </c>
      <c r="BF206" s="217">
        <f>IF(N206="snížená",J206,0)</f>
        <v>0</v>
      </c>
      <c r="BG206" s="217">
        <f>IF(N206="zákl. přenesená",J206,0)</f>
        <v>0</v>
      </c>
      <c r="BH206" s="217">
        <f>IF(N206="sníž. přenesená",J206,0)</f>
        <v>0</v>
      </c>
      <c r="BI206" s="217">
        <f>IF(N206="nulová",J206,0)</f>
        <v>0</v>
      </c>
      <c r="BJ206" s="14" t="s">
        <v>22</v>
      </c>
      <c r="BK206" s="217">
        <f>ROUND(I206*H206,2)</f>
        <v>0</v>
      </c>
      <c r="BL206" s="14" t="s">
        <v>790</v>
      </c>
      <c r="BM206" s="216" t="s">
        <v>900</v>
      </c>
    </row>
    <row r="207" s="2" customFormat="1" ht="33" customHeight="1">
      <c r="A207" s="35"/>
      <c r="B207" s="36"/>
      <c r="C207" s="204" t="s">
        <v>901</v>
      </c>
      <c r="D207" s="204" t="s">
        <v>173</v>
      </c>
      <c r="E207" s="205" t="s">
        <v>902</v>
      </c>
      <c r="F207" s="206" t="s">
        <v>903</v>
      </c>
      <c r="G207" s="207" t="s">
        <v>250</v>
      </c>
      <c r="H207" s="208">
        <v>1</v>
      </c>
      <c r="I207" s="209"/>
      <c r="J207" s="210">
        <f>ROUND(I207*H207,2)</f>
        <v>0</v>
      </c>
      <c r="K207" s="211"/>
      <c r="L207" s="41"/>
      <c r="M207" s="212" t="s">
        <v>20</v>
      </c>
      <c r="N207" s="213" t="s">
        <v>47</v>
      </c>
      <c r="O207" s="81"/>
      <c r="P207" s="214">
        <f>O207*H207</f>
        <v>0</v>
      </c>
      <c r="Q207" s="214">
        <v>0</v>
      </c>
      <c r="R207" s="214">
        <f>Q207*H207</f>
        <v>0</v>
      </c>
      <c r="S207" s="214">
        <v>0</v>
      </c>
      <c r="T207" s="215">
        <f>S207*H207</f>
        <v>0</v>
      </c>
      <c r="U207" s="35"/>
      <c r="V207" s="35"/>
      <c r="W207" s="35"/>
      <c r="X207" s="35"/>
      <c r="Y207" s="35"/>
      <c r="Z207" s="35"/>
      <c r="AA207" s="35"/>
      <c r="AB207" s="35"/>
      <c r="AC207" s="35"/>
      <c r="AD207" s="35"/>
      <c r="AE207" s="35"/>
      <c r="AR207" s="216" t="s">
        <v>790</v>
      </c>
      <c r="AT207" s="216" t="s">
        <v>173</v>
      </c>
      <c r="AU207" s="216" t="s">
        <v>22</v>
      </c>
      <c r="AY207" s="14" t="s">
        <v>172</v>
      </c>
      <c r="BE207" s="217">
        <f>IF(N207="základní",J207,0)</f>
        <v>0</v>
      </c>
      <c r="BF207" s="217">
        <f>IF(N207="snížená",J207,0)</f>
        <v>0</v>
      </c>
      <c r="BG207" s="217">
        <f>IF(N207="zákl. přenesená",J207,0)</f>
        <v>0</v>
      </c>
      <c r="BH207" s="217">
        <f>IF(N207="sníž. přenesená",J207,0)</f>
        <v>0</v>
      </c>
      <c r="BI207" s="217">
        <f>IF(N207="nulová",J207,0)</f>
        <v>0</v>
      </c>
      <c r="BJ207" s="14" t="s">
        <v>22</v>
      </c>
      <c r="BK207" s="217">
        <f>ROUND(I207*H207,2)</f>
        <v>0</v>
      </c>
      <c r="BL207" s="14" t="s">
        <v>790</v>
      </c>
      <c r="BM207" s="216" t="s">
        <v>904</v>
      </c>
    </row>
    <row r="208" s="2" customFormat="1" ht="44.25" customHeight="1">
      <c r="A208" s="35"/>
      <c r="B208" s="36"/>
      <c r="C208" s="218" t="s">
        <v>905</v>
      </c>
      <c r="D208" s="218" t="s">
        <v>202</v>
      </c>
      <c r="E208" s="219" t="s">
        <v>906</v>
      </c>
      <c r="F208" s="220" t="s">
        <v>907</v>
      </c>
      <c r="G208" s="221" t="s">
        <v>250</v>
      </c>
      <c r="H208" s="222">
        <v>1</v>
      </c>
      <c r="I208" s="223"/>
      <c r="J208" s="224">
        <f>ROUND(I208*H208,2)</f>
        <v>0</v>
      </c>
      <c r="K208" s="225"/>
      <c r="L208" s="226"/>
      <c r="M208" s="227" t="s">
        <v>20</v>
      </c>
      <c r="N208" s="228" t="s">
        <v>47</v>
      </c>
      <c r="O208" s="81"/>
      <c r="P208" s="214">
        <f>O208*H208</f>
        <v>0</v>
      </c>
      <c r="Q208" s="214">
        <v>0</v>
      </c>
      <c r="R208" s="214">
        <f>Q208*H208</f>
        <v>0</v>
      </c>
      <c r="S208" s="214">
        <v>0</v>
      </c>
      <c r="T208" s="215">
        <f>S208*H208</f>
        <v>0</v>
      </c>
      <c r="U208" s="35"/>
      <c r="V208" s="35"/>
      <c r="W208" s="35"/>
      <c r="X208" s="35"/>
      <c r="Y208" s="35"/>
      <c r="Z208" s="35"/>
      <c r="AA208" s="35"/>
      <c r="AB208" s="35"/>
      <c r="AC208" s="35"/>
      <c r="AD208" s="35"/>
      <c r="AE208" s="35"/>
      <c r="AR208" s="216" t="s">
        <v>790</v>
      </c>
      <c r="AT208" s="216" t="s">
        <v>202</v>
      </c>
      <c r="AU208" s="216" t="s">
        <v>22</v>
      </c>
      <c r="AY208" s="14" t="s">
        <v>172</v>
      </c>
      <c r="BE208" s="217">
        <f>IF(N208="základní",J208,0)</f>
        <v>0</v>
      </c>
      <c r="BF208" s="217">
        <f>IF(N208="snížená",J208,0)</f>
        <v>0</v>
      </c>
      <c r="BG208" s="217">
        <f>IF(N208="zákl. přenesená",J208,0)</f>
        <v>0</v>
      </c>
      <c r="BH208" s="217">
        <f>IF(N208="sníž. přenesená",J208,0)</f>
        <v>0</v>
      </c>
      <c r="BI208" s="217">
        <f>IF(N208="nulová",J208,0)</f>
        <v>0</v>
      </c>
      <c r="BJ208" s="14" t="s">
        <v>22</v>
      </c>
      <c r="BK208" s="217">
        <f>ROUND(I208*H208,2)</f>
        <v>0</v>
      </c>
      <c r="BL208" s="14" t="s">
        <v>790</v>
      </c>
      <c r="BM208" s="216" t="s">
        <v>908</v>
      </c>
    </row>
    <row r="209" s="2" customFormat="1" ht="33" customHeight="1">
      <c r="A209" s="35"/>
      <c r="B209" s="36"/>
      <c r="C209" s="204" t="s">
        <v>909</v>
      </c>
      <c r="D209" s="204" t="s">
        <v>173</v>
      </c>
      <c r="E209" s="205" t="s">
        <v>910</v>
      </c>
      <c r="F209" s="206" t="s">
        <v>911</v>
      </c>
      <c r="G209" s="207" t="s">
        <v>250</v>
      </c>
      <c r="H209" s="208">
        <v>4</v>
      </c>
      <c r="I209" s="209"/>
      <c r="J209" s="210">
        <f>ROUND(I209*H209,2)</f>
        <v>0</v>
      </c>
      <c r="K209" s="211"/>
      <c r="L209" s="41"/>
      <c r="M209" s="212" t="s">
        <v>20</v>
      </c>
      <c r="N209" s="213" t="s">
        <v>47</v>
      </c>
      <c r="O209" s="81"/>
      <c r="P209" s="214">
        <f>O209*H209</f>
        <v>0</v>
      </c>
      <c r="Q209" s="214">
        <v>0</v>
      </c>
      <c r="R209" s="214">
        <f>Q209*H209</f>
        <v>0</v>
      </c>
      <c r="S209" s="214">
        <v>0</v>
      </c>
      <c r="T209" s="215">
        <f>S209*H209</f>
        <v>0</v>
      </c>
      <c r="U209" s="35"/>
      <c r="V209" s="35"/>
      <c r="W209" s="35"/>
      <c r="X209" s="35"/>
      <c r="Y209" s="35"/>
      <c r="Z209" s="35"/>
      <c r="AA209" s="35"/>
      <c r="AB209" s="35"/>
      <c r="AC209" s="35"/>
      <c r="AD209" s="35"/>
      <c r="AE209" s="35"/>
      <c r="AR209" s="216" t="s">
        <v>790</v>
      </c>
      <c r="AT209" s="216" t="s">
        <v>173</v>
      </c>
      <c r="AU209" s="216" t="s">
        <v>22</v>
      </c>
      <c r="AY209" s="14" t="s">
        <v>172</v>
      </c>
      <c r="BE209" s="217">
        <f>IF(N209="základní",J209,0)</f>
        <v>0</v>
      </c>
      <c r="BF209" s="217">
        <f>IF(N209="snížená",J209,0)</f>
        <v>0</v>
      </c>
      <c r="BG209" s="217">
        <f>IF(N209="zákl. přenesená",J209,0)</f>
        <v>0</v>
      </c>
      <c r="BH209" s="217">
        <f>IF(N209="sníž. přenesená",J209,0)</f>
        <v>0</v>
      </c>
      <c r="BI209" s="217">
        <f>IF(N209="nulová",J209,0)</f>
        <v>0</v>
      </c>
      <c r="BJ209" s="14" t="s">
        <v>22</v>
      </c>
      <c r="BK209" s="217">
        <f>ROUND(I209*H209,2)</f>
        <v>0</v>
      </c>
      <c r="BL209" s="14" t="s">
        <v>790</v>
      </c>
      <c r="BM209" s="216" t="s">
        <v>912</v>
      </c>
    </row>
    <row r="210" s="2" customFormat="1" ht="33" customHeight="1">
      <c r="A210" s="35"/>
      <c r="B210" s="36"/>
      <c r="C210" s="204" t="s">
        <v>913</v>
      </c>
      <c r="D210" s="204" t="s">
        <v>173</v>
      </c>
      <c r="E210" s="205" t="s">
        <v>914</v>
      </c>
      <c r="F210" s="206" t="s">
        <v>915</v>
      </c>
      <c r="G210" s="207" t="s">
        <v>250</v>
      </c>
      <c r="H210" s="208">
        <v>5</v>
      </c>
      <c r="I210" s="209"/>
      <c r="J210" s="210">
        <f>ROUND(I210*H210,2)</f>
        <v>0</v>
      </c>
      <c r="K210" s="211"/>
      <c r="L210" s="41"/>
      <c r="M210" s="212" t="s">
        <v>20</v>
      </c>
      <c r="N210" s="213" t="s">
        <v>47</v>
      </c>
      <c r="O210" s="81"/>
      <c r="P210" s="214">
        <f>O210*H210</f>
        <v>0</v>
      </c>
      <c r="Q210" s="214">
        <v>0</v>
      </c>
      <c r="R210" s="214">
        <f>Q210*H210</f>
        <v>0</v>
      </c>
      <c r="S210" s="214">
        <v>0</v>
      </c>
      <c r="T210" s="215">
        <f>S210*H210</f>
        <v>0</v>
      </c>
      <c r="U210" s="35"/>
      <c r="V210" s="35"/>
      <c r="W210" s="35"/>
      <c r="X210" s="35"/>
      <c r="Y210" s="35"/>
      <c r="Z210" s="35"/>
      <c r="AA210" s="35"/>
      <c r="AB210" s="35"/>
      <c r="AC210" s="35"/>
      <c r="AD210" s="35"/>
      <c r="AE210" s="35"/>
      <c r="AR210" s="216" t="s">
        <v>790</v>
      </c>
      <c r="AT210" s="216" t="s">
        <v>173</v>
      </c>
      <c r="AU210" s="216" t="s">
        <v>22</v>
      </c>
      <c r="AY210" s="14" t="s">
        <v>172</v>
      </c>
      <c r="BE210" s="217">
        <f>IF(N210="základní",J210,0)</f>
        <v>0</v>
      </c>
      <c r="BF210" s="217">
        <f>IF(N210="snížená",J210,0)</f>
        <v>0</v>
      </c>
      <c r="BG210" s="217">
        <f>IF(N210="zákl. přenesená",J210,0)</f>
        <v>0</v>
      </c>
      <c r="BH210" s="217">
        <f>IF(N210="sníž. přenesená",J210,0)</f>
        <v>0</v>
      </c>
      <c r="BI210" s="217">
        <f>IF(N210="nulová",J210,0)</f>
        <v>0</v>
      </c>
      <c r="BJ210" s="14" t="s">
        <v>22</v>
      </c>
      <c r="BK210" s="217">
        <f>ROUND(I210*H210,2)</f>
        <v>0</v>
      </c>
      <c r="BL210" s="14" t="s">
        <v>790</v>
      </c>
      <c r="BM210" s="216" t="s">
        <v>916</v>
      </c>
    </row>
    <row r="211" s="2" customFormat="1" ht="33" customHeight="1">
      <c r="A211" s="35"/>
      <c r="B211" s="36"/>
      <c r="C211" s="204" t="s">
        <v>917</v>
      </c>
      <c r="D211" s="204" t="s">
        <v>173</v>
      </c>
      <c r="E211" s="205" t="s">
        <v>918</v>
      </c>
      <c r="F211" s="206" t="s">
        <v>919</v>
      </c>
      <c r="G211" s="207" t="s">
        <v>250</v>
      </c>
      <c r="H211" s="208">
        <v>4</v>
      </c>
      <c r="I211" s="209"/>
      <c r="J211" s="210">
        <f>ROUND(I211*H211,2)</f>
        <v>0</v>
      </c>
      <c r="K211" s="211"/>
      <c r="L211" s="41"/>
      <c r="M211" s="212" t="s">
        <v>20</v>
      </c>
      <c r="N211" s="213" t="s">
        <v>47</v>
      </c>
      <c r="O211" s="81"/>
      <c r="P211" s="214">
        <f>O211*H211</f>
        <v>0</v>
      </c>
      <c r="Q211" s="214">
        <v>0</v>
      </c>
      <c r="R211" s="214">
        <f>Q211*H211</f>
        <v>0</v>
      </c>
      <c r="S211" s="214">
        <v>0</v>
      </c>
      <c r="T211" s="215">
        <f>S211*H211</f>
        <v>0</v>
      </c>
      <c r="U211" s="35"/>
      <c r="V211" s="35"/>
      <c r="W211" s="35"/>
      <c r="X211" s="35"/>
      <c r="Y211" s="35"/>
      <c r="Z211" s="35"/>
      <c r="AA211" s="35"/>
      <c r="AB211" s="35"/>
      <c r="AC211" s="35"/>
      <c r="AD211" s="35"/>
      <c r="AE211" s="35"/>
      <c r="AR211" s="216" t="s">
        <v>790</v>
      </c>
      <c r="AT211" s="216" t="s">
        <v>173</v>
      </c>
      <c r="AU211" s="216" t="s">
        <v>22</v>
      </c>
      <c r="AY211" s="14" t="s">
        <v>172</v>
      </c>
      <c r="BE211" s="217">
        <f>IF(N211="základní",J211,0)</f>
        <v>0</v>
      </c>
      <c r="BF211" s="217">
        <f>IF(N211="snížená",J211,0)</f>
        <v>0</v>
      </c>
      <c r="BG211" s="217">
        <f>IF(N211="zákl. přenesená",J211,0)</f>
        <v>0</v>
      </c>
      <c r="BH211" s="217">
        <f>IF(N211="sníž. přenesená",J211,0)</f>
        <v>0</v>
      </c>
      <c r="BI211" s="217">
        <f>IF(N211="nulová",J211,0)</f>
        <v>0</v>
      </c>
      <c r="BJ211" s="14" t="s">
        <v>22</v>
      </c>
      <c r="BK211" s="217">
        <f>ROUND(I211*H211,2)</f>
        <v>0</v>
      </c>
      <c r="BL211" s="14" t="s">
        <v>790</v>
      </c>
      <c r="BM211" s="216" t="s">
        <v>920</v>
      </c>
    </row>
    <row r="212" s="2" customFormat="1" ht="33" customHeight="1">
      <c r="A212" s="35"/>
      <c r="B212" s="36"/>
      <c r="C212" s="218" t="s">
        <v>921</v>
      </c>
      <c r="D212" s="218" t="s">
        <v>202</v>
      </c>
      <c r="E212" s="219" t="s">
        <v>922</v>
      </c>
      <c r="F212" s="220" t="s">
        <v>923</v>
      </c>
      <c r="G212" s="221" t="s">
        <v>250</v>
      </c>
      <c r="H212" s="222">
        <v>4</v>
      </c>
      <c r="I212" s="223"/>
      <c r="J212" s="224">
        <f>ROUND(I212*H212,2)</f>
        <v>0</v>
      </c>
      <c r="K212" s="225"/>
      <c r="L212" s="226"/>
      <c r="M212" s="227" t="s">
        <v>20</v>
      </c>
      <c r="N212" s="228" t="s">
        <v>47</v>
      </c>
      <c r="O212" s="81"/>
      <c r="P212" s="214">
        <f>O212*H212</f>
        <v>0</v>
      </c>
      <c r="Q212" s="214">
        <v>0</v>
      </c>
      <c r="R212" s="214">
        <f>Q212*H212</f>
        <v>0</v>
      </c>
      <c r="S212" s="214">
        <v>0</v>
      </c>
      <c r="T212" s="215">
        <f>S212*H212</f>
        <v>0</v>
      </c>
      <c r="U212" s="35"/>
      <c r="V212" s="35"/>
      <c r="W212" s="35"/>
      <c r="X212" s="35"/>
      <c r="Y212" s="35"/>
      <c r="Z212" s="35"/>
      <c r="AA212" s="35"/>
      <c r="AB212" s="35"/>
      <c r="AC212" s="35"/>
      <c r="AD212" s="35"/>
      <c r="AE212" s="35"/>
      <c r="AR212" s="216" t="s">
        <v>790</v>
      </c>
      <c r="AT212" s="216" t="s">
        <v>202</v>
      </c>
      <c r="AU212" s="216" t="s">
        <v>22</v>
      </c>
      <c r="AY212" s="14" t="s">
        <v>172</v>
      </c>
      <c r="BE212" s="217">
        <f>IF(N212="základní",J212,0)</f>
        <v>0</v>
      </c>
      <c r="BF212" s="217">
        <f>IF(N212="snížená",J212,0)</f>
        <v>0</v>
      </c>
      <c r="BG212" s="217">
        <f>IF(N212="zákl. přenesená",J212,0)</f>
        <v>0</v>
      </c>
      <c r="BH212" s="217">
        <f>IF(N212="sníž. přenesená",J212,0)</f>
        <v>0</v>
      </c>
      <c r="BI212" s="217">
        <f>IF(N212="nulová",J212,0)</f>
        <v>0</v>
      </c>
      <c r="BJ212" s="14" t="s">
        <v>22</v>
      </c>
      <c r="BK212" s="217">
        <f>ROUND(I212*H212,2)</f>
        <v>0</v>
      </c>
      <c r="BL212" s="14" t="s">
        <v>790</v>
      </c>
      <c r="BM212" s="216" t="s">
        <v>924</v>
      </c>
    </row>
    <row r="213" s="2" customFormat="1" ht="33" customHeight="1">
      <c r="A213" s="35"/>
      <c r="B213" s="36"/>
      <c r="C213" s="218" t="s">
        <v>925</v>
      </c>
      <c r="D213" s="218" t="s">
        <v>202</v>
      </c>
      <c r="E213" s="219" t="s">
        <v>926</v>
      </c>
      <c r="F213" s="220" t="s">
        <v>927</v>
      </c>
      <c r="G213" s="221" t="s">
        <v>250</v>
      </c>
      <c r="H213" s="222">
        <v>5</v>
      </c>
      <c r="I213" s="223"/>
      <c r="J213" s="224">
        <f>ROUND(I213*H213,2)</f>
        <v>0</v>
      </c>
      <c r="K213" s="225"/>
      <c r="L213" s="226"/>
      <c r="M213" s="227" t="s">
        <v>20</v>
      </c>
      <c r="N213" s="228" t="s">
        <v>47</v>
      </c>
      <c r="O213" s="81"/>
      <c r="P213" s="214">
        <f>O213*H213</f>
        <v>0</v>
      </c>
      <c r="Q213" s="214">
        <v>0</v>
      </c>
      <c r="R213" s="214">
        <f>Q213*H213</f>
        <v>0</v>
      </c>
      <c r="S213" s="214">
        <v>0</v>
      </c>
      <c r="T213" s="215">
        <f>S213*H213</f>
        <v>0</v>
      </c>
      <c r="U213" s="35"/>
      <c r="V213" s="35"/>
      <c r="W213" s="35"/>
      <c r="X213" s="35"/>
      <c r="Y213" s="35"/>
      <c r="Z213" s="35"/>
      <c r="AA213" s="35"/>
      <c r="AB213" s="35"/>
      <c r="AC213" s="35"/>
      <c r="AD213" s="35"/>
      <c r="AE213" s="35"/>
      <c r="AR213" s="216" t="s">
        <v>790</v>
      </c>
      <c r="AT213" s="216" t="s">
        <v>202</v>
      </c>
      <c r="AU213" s="216" t="s">
        <v>22</v>
      </c>
      <c r="AY213" s="14" t="s">
        <v>172</v>
      </c>
      <c r="BE213" s="217">
        <f>IF(N213="základní",J213,0)</f>
        <v>0</v>
      </c>
      <c r="BF213" s="217">
        <f>IF(N213="snížená",J213,0)</f>
        <v>0</v>
      </c>
      <c r="BG213" s="217">
        <f>IF(N213="zákl. přenesená",J213,0)</f>
        <v>0</v>
      </c>
      <c r="BH213" s="217">
        <f>IF(N213="sníž. přenesená",J213,0)</f>
        <v>0</v>
      </c>
      <c r="BI213" s="217">
        <f>IF(N213="nulová",J213,0)</f>
        <v>0</v>
      </c>
      <c r="BJ213" s="14" t="s">
        <v>22</v>
      </c>
      <c r="BK213" s="217">
        <f>ROUND(I213*H213,2)</f>
        <v>0</v>
      </c>
      <c r="BL213" s="14" t="s">
        <v>790</v>
      </c>
      <c r="BM213" s="216" t="s">
        <v>928</v>
      </c>
    </row>
    <row r="214" s="2" customFormat="1" ht="33" customHeight="1">
      <c r="A214" s="35"/>
      <c r="B214" s="36"/>
      <c r="C214" s="218" t="s">
        <v>929</v>
      </c>
      <c r="D214" s="218" t="s">
        <v>202</v>
      </c>
      <c r="E214" s="219" t="s">
        <v>930</v>
      </c>
      <c r="F214" s="220" t="s">
        <v>931</v>
      </c>
      <c r="G214" s="221" t="s">
        <v>250</v>
      </c>
      <c r="H214" s="222">
        <v>4</v>
      </c>
      <c r="I214" s="223"/>
      <c r="J214" s="224">
        <f>ROUND(I214*H214,2)</f>
        <v>0</v>
      </c>
      <c r="K214" s="225"/>
      <c r="L214" s="226"/>
      <c r="M214" s="227" t="s">
        <v>20</v>
      </c>
      <c r="N214" s="228" t="s">
        <v>47</v>
      </c>
      <c r="O214" s="81"/>
      <c r="P214" s="214">
        <f>O214*H214</f>
        <v>0</v>
      </c>
      <c r="Q214" s="214">
        <v>0</v>
      </c>
      <c r="R214" s="214">
        <f>Q214*H214</f>
        <v>0</v>
      </c>
      <c r="S214" s="214">
        <v>0</v>
      </c>
      <c r="T214" s="215">
        <f>S214*H214</f>
        <v>0</v>
      </c>
      <c r="U214" s="35"/>
      <c r="V214" s="35"/>
      <c r="W214" s="35"/>
      <c r="X214" s="35"/>
      <c r="Y214" s="35"/>
      <c r="Z214" s="35"/>
      <c r="AA214" s="35"/>
      <c r="AB214" s="35"/>
      <c r="AC214" s="35"/>
      <c r="AD214" s="35"/>
      <c r="AE214" s="35"/>
      <c r="AR214" s="216" t="s">
        <v>790</v>
      </c>
      <c r="AT214" s="216" t="s">
        <v>202</v>
      </c>
      <c r="AU214" s="216" t="s">
        <v>22</v>
      </c>
      <c r="AY214" s="14" t="s">
        <v>172</v>
      </c>
      <c r="BE214" s="217">
        <f>IF(N214="základní",J214,0)</f>
        <v>0</v>
      </c>
      <c r="BF214" s="217">
        <f>IF(N214="snížená",J214,0)</f>
        <v>0</v>
      </c>
      <c r="BG214" s="217">
        <f>IF(N214="zákl. přenesená",J214,0)</f>
        <v>0</v>
      </c>
      <c r="BH214" s="217">
        <f>IF(N214="sníž. přenesená",J214,0)</f>
        <v>0</v>
      </c>
      <c r="BI214" s="217">
        <f>IF(N214="nulová",J214,0)</f>
        <v>0</v>
      </c>
      <c r="BJ214" s="14" t="s">
        <v>22</v>
      </c>
      <c r="BK214" s="217">
        <f>ROUND(I214*H214,2)</f>
        <v>0</v>
      </c>
      <c r="BL214" s="14" t="s">
        <v>790</v>
      </c>
      <c r="BM214" s="216" t="s">
        <v>932</v>
      </c>
    </row>
    <row r="215" s="2" customFormat="1" ht="21.75" customHeight="1">
      <c r="A215" s="35"/>
      <c r="B215" s="36"/>
      <c r="C215" s="218" t="s">
        <v>933</v>
      </c>
      <c r="D215" s="218" t="s">
        <v>202</v>
      </c>
      <c r="E215" s="219" t="s">
        <v>934</v>
      </c>
      <c r="F215" s="220" t="s">
        <v>935</v>
      </c>
      <c r="G215" s="221" t="s">
        <v>250</v>
      </c>
      <c r="H215" s="222">
        <v>1</v>
      </c>
      <c r="I215" s="223"/>
      <c r="J215" s="224">
        <f>ROUND(I215*H215,2)</f>
        <v>0</v>
      </c>
      <c r="K215" s="225"/>
      <c r="L215" s="226"/>
      <c r="M215" s="227" t="s">
        <v>20</v>
      </c>
      <c r="N215" s="228" t="s">
        <v>47</v>
      </c>
      <c r="O215" s="81"/>
      <c r="P215" s="214">
        <f>O215*H215</f>
        <v>0</v>
      </c>
      <c r="Q215" s="214">
        <v>0</v>
      </c>
      <c r="R215" s="214">
        <f>Q215*H215</f>
        <v>0</v>
      </c>
      <c r="S215" s="214">
        <v>0</v>
      </c>
      <c r="T215" s="215">
        <f>S215*H215</f>
        <v>0</v>
      </c>
      <c r="U215" s="35"/>
      <c r="V215" s="35"/>
      <c r="W215" s="35"/>
      <c r="X215" s="35"/>
      <c r="Y215" s="35"/>
      <c r="Z215" s="35"/>
      <c r="AA215" s="35"/>
      <c r="AB215" s="35"/>
      <c r="AC215" s="35"/>
      <c r="AD215" s="35"/>
      <c r="AE215" s="35"/>
      <c r="AR215" s="216" t="s">
        <v>201</v>
      </c>
      <c r="AT215" s="216" t="s">
        <v>202</v>
      </c>
      <c r="AU215" s="216" t="s">
        <v>22</v>
      </c>
      <c r="AY215" s="14" t="s">
        <v>172</v>
      </c>
      <c r="BE215" s="217">
        <f>IF(N215="základní",J215,0)</f>
        <v>0</v>
      </c>
      <c r="BF215" s="217">
        <f>IF(N215="snížená",J215,0)</f>
        <v>0</v>
      </c>
      <c r="BG215" s="217">
        <f>IF(N215="zákl. přenesená",J215,0)</f>
        <v>0</v>
      </c>
      <c r="BH215" s="217">
        <f>IF(N215="sníž. přenesená",J215,0)</f>
        <v>0</v>
      </c>
      <c r="BI215" s="217">
        <f>IF(N215="nulová",J215,0)</f>
        <v>0</v>
      </c>
      <c r="BJ215" s="14" t="s">
        <v>22</v>
      </c>
      <c r="BK215" s="217">
        <f>ROUND(I215*H215,2)</f>
        <v>0</v>
      </c>
      <c r="BL215" s="14" t="s">
        <v>180</v>
      </c>
      <c r="BM215" s="216" t="s">
        <v>936</v>
      </c>
    </row>
    <row r="216" s="2" customFormat="1" ht="16.5" customHeight="1">
      <c r="A216" s="35"/>
      <c r="B216" s="36"/>
      <c r="C216" s="204" t="s">
        <v>937</v>
      </c>
      <c r="D216" s="204" t="s">
        <v>173</v>
      </c>
      <c r="E216" s="205" t="s">
        <v>938</v>
      </c>
      <c r="F216" s="206" t="s">
        <v>939</v>
      </c>
      <c r="G216" s="207" t="s">
        <v>250</v>
      </c>
      <c r="H216" s="208">
        <v>8</v>
      </c>
      <c r="I216" s="209"/>
      <c r="J216" s="210">
        <f>ROUND(I216*H216,2)</f>
        <v>0</v>
      </c>
      <c r="K216" s="211"/>
      <c r="L216" s="41"/>
      <c r="M216" s="212" t="s">
        <v>20</v>
      </c>
      <c r="N216" s="213" t="s">
        <v>47</v>
      </c>
      <c r="O216" s="81"/>
      <c r="P216" s="214">
        <f>O216*H216</f>
        <v>0</v>
      </c>
      <c r="Q216" s="214">
        <v>0</v>
      </c>
      <c r="R216" s="214">
        <f>Q216*H216</f>
        <v>0</v>
      </c>
      <c r="S216" s="214">
        <v>0</v>
      </c>
      <c r="T216" s="215">
        <f>S216*H216</f>
        <v>0</v>
      </c>
      <c r="U216" s="35"/>
      <c r="V216" s="35"/>
      <c r="W216" s="35"/>
      <c r="X216" s="35"/>
      <c r="Y216" s="35"/>
      <c r="Z216" s="35"/>
      <c r="AA216" s="35"/>
      <c r="AB216" s="35"/>
      <c r="AC216" s="35"/>
      <c r="AD216" s="35"/>
      <c r="AE216" s="35"/>
      <c r="AR216" s="216" t="s">
        <v>22</v>
      </c>
      <c r="AT216" s="216" t="s">
        <v>173</v>
      </c>
      <c r="AU216" s="216" t="s">
        <v>22</v>
      </c>
      <c r="AY216" s="14" t="s">
        <v>172</v>
      </c>
      <c r="BE216" s="217">
        <f>IF(N216="základní",J216,0)</f>
        <v>0</v>
      </c>
      <c r="BF216" s="217">
        <f>IF(N216="snížená",J216,0)</f>
        <v>0</v>
      </c>
      <c r="BG216" s="217">
        <f>IF(N216="zákl. přenesená",J216,0)</f>
        <v>0</v>
      </c>
      <c r="BH216" s="217">
        <f>IF(N216="sníž. přenesená",J216,0)</f>
        <v>0</v>
      </c>
      <c r="BI216" s="217">
        <f>IF(N216="nulová",J216,0)</f>
        <v>0</v>
      </c>
      <c r="BJ216" s="14" t="s">
        <v>22</v>
      </c>
      <c r="BK216" s="217">
        <f>ROUND(I216*H216,2)</f>
        <v>0</v>
      </c>
      <c r="BL216" s="14" t="s">
        <v>22</v>
      </c>
      <c r="BM216" s="216" t="s">
        <v>940</v>
      </c>
    </row>
    <row r="217" s="2" customFormat="1" ht="21.75" customHeight="1">
      <c r="A217" s="35"/>
      <c r="B217" s="36"/>
      <c r="C217" s="204" t="s">
        <v>941</v>
      </c>
      <c r="D217" s="204" t="s">
        <v>173</v>
      </c>
      <c r="E217" s="205" t="s">
        <v>942</v>
      </c>
      <c r="F217" s="206" t="s">
        <v>943</v>
      </c>
      <c r="G217" s="207" t="s">
        <v>250</v>
      </c>
      <c r="H217" s="208">
        <v>1</v>
      </c>
      <c r="I217" s="209"/>
      <c r="J217" s="210">
        <f>ROUND(I217*H217,2)</f>
        <v>0</v>
      </c>
      <c r="K217" s="211"/>
      <c r="L217" s="41"/>
      <c r="M217" s="212" t="s">
        <v>20</v>
      </c>
      <c r="N217" s="213" t="s">
        <v>47</v>
      </c>
      <c r="O217" s="81"/>
      <c r="P217" s="214">
        <f>O217*H217</f>
        <v>0</v>
      </c>
      <c r="Q217" s="214">
        <v>0</v>
      </c>
      <c r="R217" s="214">
        <f>Q217*H217</f>
        <v>0</v>
      </c>
      <c r="S217" s="214">
        <v>0</v>
      </c>
      <c r="T217" s="215">
        <f>S217*H217</f>
        <v>0</v>
      </c>
      <c r="U217" s="35"/>
      <c r="V217" s="35"/>
      <c r="W217" s="35"/>
      <c r="X217" s="35"/>
      <c r="Y217" s="35"/>
      <c r="Z217" s="35"/>
      <c r="AA217" s="35"/>
      <c r="AB217" s="35"/>
      <c r="AC217" s="35"/>
      <c r="AD217" s="35"/>
      <c r="AE217" s="35"/>
      <c r="AR217" s="216" t="s">
        <v>180</v>
      </c>
      <c r="AT217" s="216" t="s">
        <v>173</v>
      </c>
      <c r="AU217" s="216" t="s">
        <v>22</v>
      </c>
      <c r="AY217" s="14" t="s">
        <v>172</v>
      </c>
      <c r="BE217" s="217">
        <f>IF(N217="základní",J217,0)</f>
        <v>0</v>
      </c>
      <c r="BF217" s="217">
        <f>IF(N217="snížená",J217,0)</f>
        <v>0</v>
      </c>
      <c r="BG217" s="217">
        <f>IF(N217="zákl. přenesená",J217,0)</f>
        <v>0</v>
      </c>
      <c r="BH217" s="217">
        <f>IF(N217="sníž. přenesená",J217,0)</f>
        <v>0</v>
      </c>
      <c r="BI217" s="217">
        <f>IF(N217="nulová",J217,0)</f>
        <v>0</v>
      </c>
      <c r="BJ217" s="14" t="s">
        <v>22</v>
      </c>
      <c r="BK217" s="217">
        <f>ROUND(I217*H217,2)</f>
        <v>0</v>
      </c>
      <c r="BL217" s="14" t="s">
        <v>180</v>
      </c>
      <c r="BM217" s="216" t="s">
        <v>944</v>
      </c>
    </row>
    <row r="218" s="2" customFormat="1" ht="21.75" customHeight="1">
      <c r="A218" s="35"/>
      <c r="B218" s="36"/>
      <c r="C218" s="204" t="s">
        <v>945</v>
      </c>
      <c r="D218" s="204" t="s">
        <v>173</v>
      </c>
      <c r="E218" s="205" t="s">
        <v>946</v>
      </c>
      <c r="F218" s="206" t="s">
        <v>947</v>
      </c>
      <c r="G218" s="207" t="s">
        <v>202</v>
      </c>
      <c r="H218" s="208">
        <v>50</v>
      </c>
      <c r="I218" s="209"/>
      <c r="J218" s="210">
        <f>ROUND(I218*H218,2)</f>
        <v>0</v>
      </c>
      <c r="K218" s="211"/>
      <c r="L218" s="41"/>
      <c r="M218" s="212" t="s">
        <v>20</v>
      </c>
      <c r="N218" s="213" t="s">
        <v>47</v>
      </c>
      <c r="O218" s="81"/>
      <c r="P218" s="214">
        <f>O218*H218</f>
        <v>0</v>
      </c>
      <c r="Q218" s="214">
        <v>0</v>
      </c>
      <c r="R218" s="214">
        <f>Q218*H218</f>
        <v>0</v>
      </c>
      <c r="S218" s="214">
        <v>0</v>
      </c>
      <c r="T218" s="215">
        <f>S218*H218</f>
        <v>0</v>
      </c>
      <c r="U218" s="35"/>
      <c r="V218" s="35"/>
      <c r="W218" s="35"/>
      <c r="X218" s="35"/>
      <c r="Y218" s="35"/>
      <c r="Z218" s="35"/>
      <c r="AA218" s="35"/>
      <c r="AB218" s="35"/>
      <c r="AC218" s="35"/>
      <c r="AD218" s="35"/>
      <c r="AE218" s="35"/>
      <c r="AR218" s="216" t="s">
        <v>180</v>
      </c>
      <c r="AT218" s="216" t="s">
        <v>173</v>
      </c>
      <c r="AU218" s="216" t="s">
        <v>22</v>
      </c>
      <c r="AY218" s="14" t="s">
        <v>172</v>
      </c>
      <c r="BE218" s="217">
        <f>IF(N218="základní",J218,0)</f>
        <v>0</v>
      </c>
      <c r="BF218" s="217">
        <f>IF(N218="snížená",J218,0)</f>
        <v>0</v>
      </c>
      <c r="BG218" s="217">
        <f>IF(N218="zákl. přenesená",J218,0)</f>
        <v>0</v>
      </c>
      <c r="BH218" s="217">
        <f>IF(N218="sníž. přenesená",J218,0)</f>
        <v>0</v>
      </c>
      <c r="BI218" s="217">
        <f>IF(N218="nulová",J218,0)</f>
        <v>0</v>
      </c>
      <c r="BJ218" s="14" t="s">
        <v>22</v>
      </c>
      <c r="BK218" s="217">
        <f>ROUND(I218*H218,2)</f>
        <v>0</v>
      </c>
      <c r="BL218" s="14" t="s">
        <v>180</v>
      </c>
      <c r="BM218" s="216" t="s">
        <v>948</v>
      </c>
    </row>
    <row r="219" s="2" customFormat="1" ht="21.75" customHeight="1">
      <c r="A219" s="35"/>
      <c r="B219" s="36"/>
      <c r="C219" s="204" t="s">
        <v>949</v>
      </c>
      <c r="D219" s="204" t="s">
        <v>173</v>
      </c>
      <c r="E219" s="205" t="s">
        <v>950</v>
      </c>
      <c r="F219" s="206" t="s">
        <v>951</v>
      </c>
      <c r="G219" s="207" t="s">
        <v>202</v>
      </c>
      <c r="H219" s="208">
        <v>50</v>
      </c>
      <c r="I219" s="209"/>
      <c r="J219" s="210">
        <f>ROUND(I219*H219,2)</f>
        <v>0</v>
      </c>
      <c r="K219" s="211"/>
      <c r="L219" s="41"/>
      <c r="M219" s="212" t="s">
        <v>20</v>
      </c>
      <c r="N219" s="213" t="s">
        <v>47</v>
      </c>
      <c r="O219" s="81"/>
      <c r="P219" s="214">
        <f>O219*H219</f>
        <v>0</v>
      </c>
      <c r="Q219" s="214">
        <v>0</v>
      </c>
      <c r="R219" s="214">
        <f>Q219*H219</f>
        <v>0</v>
      </c>
      <c r="S219" s="214">
        <v>0</v>
      </c>
      <c r="T219" s="215">
        <f>S219*H219</f>
        <v>0</v>
      </c>
      <c r="U219" s="35"/>
      <c r="V219" s="35"/>
      <c r="W219" s="35"/>
      <c r="X219" s="35"/>
      <c r="Y219" s="35"/>
      <c r="Z219" s="35"/>
      <c r="AA219" s="35"/>
      <c r="AB219" s="35"/>
      <c r="AC219" s="35"/>
      <c r="AD219" s="35"/>
      <c r="AE219" s="35"/>
      <c r="AR219" s="216" t="s">
        <v>180</v>
      </c>
      <c r="AT219" s="216" t="s">
        <v>173</v>
      </c>
      <c r="AU219" s="216" t="s">
        <v>22</v>
      </c>
      <c r="AY219" s="14" t="s">
        <v>172</v>
      </c>
      <c r="BE219" s="217">
        <f>IF(N219="základní",J219,0)</f>
        <v>0</v>
      </c>
      <c r="BF219" s="217">
        <f>IF(N219="snížená",J219,0)</f>
        <v>0</v>
      </c>
      <c r="BG219" s="217">
        <f>IF(N219="zákl. přenesená",J219,0)</f>
        <v>0</v>
      </c>
      <c r="BH219" s="217">
        <f>IF(N219="sníž. přenesená",J219,0)</f>
        <v>0</v>
      </c>
      <c r="BI219" s="217">
        <f>IF(N219="nulová",J219,0)</f>
        <v>0</v>
      </c>
      <c r="BJ219" s="14" t="s">
        <v>22</v>
      </c>
      <c r="BK219" s="217">
        <f>ROUND(I219*H219,2)</f>
        <v>0</v>
      </c>
      <c r="BL219" s="14" t="s">
        <v>180</v>
      </c>
      <c r="BM219" s="216" t="s">
        <v>952</v>
      </c>
    </row>
    <row r="220" s="2" customFormat="1" ht="21.75" customHeight="1">
      <c r="A220" s="35"/>
      <c r="B220" s="36"/>
      <c r="C220" s="204" t="s">
        <v>226</v>
      </c>
      <c r="D220" s="204" t="s">
        <v>173</v>
      </c>
      <c r="E220" s="205" t="s">
        <v>953</v>
      </c>
      <c r="F220" s="206" t="s">
        <v>954</v>
      </c>
      <c r="G220" s="207" t="s">
        <v>955</v>
      </c>
      <c r="H220" s="208">
        <v>1</v>
      </c>
      <c r="I220" s="209"/>
      <c r="J220" s="210">
        <f>ROUND(I220*H220,2)</f>
        <v>0</v>
      </c>
      <c r="K220" s="211"/>
      <c r="L220" s="41"/>
      <c r="M220" s="212" t="s">
        <v>20</v>
      </c>
      <c r="N220" s="213" t="s">
        <v>47</v>
      </c>
      <c r="O220" s="81"/>
      <c r="P220" s="214">
        <f>O220*H220</f>
        <v>0</v>
      </c>
      <c r="Q220" s="214">
        <v>0</v>
      </c>
      <c r="R220" s="214">
        <f>Q220*H220</f>
        <v>0</v>
      </c>
      <c r="S220" s="214">
        <v>0</v>
      </c>
      <c r="T220" s="215">
        <f>S220*H220</f>
        <v>0</v>
      </c>
      <c r="U220" s="35"/>
      <c r="V220" s="35"/>
      <c r="W220" s="35"/>
      <c r="X220" s="35"/>
      <c r="Y220" s="35"/>
      <c r="Z220" s="35"/>
      <c r="AA220" s="35"/>
      <c r="AB220" s="35"/>
      <c r="AC220" s="35"/>
      <c r="AD220" s="35"/>
      <c r="AE220" s="35"/>
      <c r="AR220" s="216" t="s">
        <v>180</v>
      </c>
      <c r="AT220" s="216" t="s">
        <v>173</v>
      </c>
      <c r="AU220" s="216" t="s">
        <v>22</v>
      </c>
      <c r="AY220" s="14" t="s">
        <v>172</v>
      </c>
      <c r="BE220" s="217">
        <f>IF(N220="základní",J220,0)</f>
        <v>0</v>
      </c>
      <c r="BF220" s="217">
        <f>IF(N220="snížená",J220,0)</f>
        <v>0</v>
      </c>
      <c r="BG220" s="217">
        <f>IF(N220="zákl. přenesená",J220,0)</f>
        <v>0</v>
      </c>
      <c r="BH220" s="217">
        <f>IF(N220="sníž. přenesená",J220,0)</f>
        <v>0</v>
      </c>
      <c r="BI220" s="217">
        <f>IF(N220="nulová",J220,0)</f>
        <v>0</v>
      </c>
      <c r="BJ220" s="14" t="s">
        <v>22</v>
      </c>
      <c r="BK220" s="217">
        <f>ROUND(I220*H220,2)</f>
        <v>0</v>
      </c>
      <c r="BL220" s="14" t="s">
        <v>180</v>
      </c>
      <c r="BM220" s="216" t="s">
        <v>956</v>
      </c>
    </row>
    <row r="221" s="2" customFormat="1" ht="16.5" customHeight="1">
      <c r="A221" s="35"/>
      <c r="B221" s="36"/>
      <c r="C221" s="204" t="s">
        <v>957</v>
      </c>
      <c r="D221" s="204" t="s">
        <v>173</v>
      </c>
      <c r="E221" s="205" t="s">
        <v>958</v>
      </c>
      <c r="F221" s="206" t="s">
        <v>959</v>
      </c>
      <c r="G221" s="207" t="s">
        <v>955</v>
      </c>
      <c r="H221" s="208">
        <v>1</v>
      </c>
      <c r="I221" s="209"/>
      <c r="J221" s="210">
        <f>ROUND(I221*H221,2)</f>
        <v>0</v>
      </c>
      <c r="K221" s="211"/>
      <c r="L221" s="41"/>
      <c r="M221" s="212" t="s">
        <v>20</v>
      </c>
      <c r="N221" s="213" t="s">
        <v>47</v>
      </c>
      <c r="O221" s="81"/>
      <c r="P221" s="214">
        <f>O221*H221</f>
        <v>0</v>
      </c>
      <c r="Q221" s="214">
        <v>0</v>
      </c>
      <c r="R221" s="214">
        <f>Q221*H221</f>
        <v>0</v>
      </c>
      <c r="S221" s="214">
        <v>0</v>
      </c>
      <c r="T221" s="215">
        <f>S221*H221</f>
        <v>0</v>
      </c>
      <c r="U221" s="35"/>
      <c r="V221" s="35"/>
      <c r="W221" s="35"/>
      <c r="X221" s="35"/>
      <c r="Y221" s="35"/>
      <c r="Z221" s="35"/>
      <c r="AA221" s="35"/>
      <c r="AB221" s="35"/>
      <c r="AC221" s="35"/>
      <c r="AD221" s="35"/>
      <c r="AE221" s="35"/>
      <c r="AR221" s="216" t="s">
        <v>180</v>
      </c>
      <c r="AT221" s="216" t="s">
        <v>173</v>
      </c>
      <c r="AU221" s="216" t="s">
        <v>22</v>
      </c>
      <c r="AY221" s="14" t="s">
        <v>172</v>
      </c>
      <c r="BE221" s="217">
        <f>IF(N221="základní",J221,0)</f>
        <v>0</v>
      </c>
      <c r="BF221" s="217">
        <f>IF(N221="snížená",J221,0)</f>
        <v>0</v>
      </c>
      <c r="BG221" s="217">
        <f>IF(N221="zákl. přenesená",J221,0)</f>
        <v>0</v>
      </c>
      <c r="BH221" s="217">
        <f>IF(N221="sníž. přenesená",J221,0)</f>
        <v>0</v>
      </c>
      <c r="BI221" s="217">
        <f>IF(N221="nulová",J221,0)</f>
        <v>0</v>
      </c>
      <c r="BJ221" s="14" t="s">
        <v>22</v>
      </c>
      <c r="BK221" s="217">
        <f>ROUND(I221*H221,2)</f>
        <v>0</v>
      </c>
      <c r="BL221" s="14" t="s">
        <v>180</v>
      </c>
      <c r="BM221" s="216" t="s">
        <v>960</v>
      </c>
    </row>
    <row r="222" s="2" customFormat="1" ht="16.5" customHeight="1">
      <c r="A222" s="35"/>
      <c r="B222" s="36"/>
      <c r="C222" s="204" t="s">
        <v>961</v>
      </c>
      <c r="D222" s="204" t="s">
        <v>173</v>
      </c>
      <c r="E222" s="205" t="s">
        <v>962</v>
      </c>
      <c r="F222" s="206" t="s">
        <v>963</v>
      </c>
      <c r="G222" s="207" t="s">
        <v>955</v>
      </c>
      <c r="H222" s="208">
        <v>1</v>
      </c>
      <c r="I222" s="209"/>
      <c r="J222" s="210">
        <f>ROUND(I222*H222,2)</f>
        <v>0</v>
      </c>
      <c r="K222" s="211"/>
      <c r="L222" s="41"/>
      <c r="M222" s="212" t="s">
        <v>20</v>
      </c>
      <c r="N222" s="213" t="s">
        <v>47</v>
      </c>
      <c r="O222" s="81"/>
      <c r="P222" s="214">
        <f>O222*H222</f>
        <v>0</v>
      </c>
      <c r="Q222" s="214">
        <v>0</v>
      </c>
      <c r="R222" s="214">
        <f>Q222*H222</f>
        <v>0</v>
      </c>
      <c r="S222" s="214">
        <v>0</v>
      </c>
      <c r="T222" s="215">
        <f>S222*H222</f>
        <v>0</v>
      </c>
      <c r="U222" s="35"/>
      <c r="V222" s="35"/>
      <c r="W222" s="35"/>
      <c r="X222" s="35"/>
      <c r="Y222" s="35"/>
      <c r="Z222" s="35"/>
      <c r="AA222" s="35"/>
      <c r="AB222" s="35"/>
      <c r="AC222" s="35"/>
      <c r="AD222" s="35"/>
      <c r="AE222" s="35"/>
      <c r="AR222" s="216" t="s">
        <v>180</v>
      </c>
      <c r="AT222" s="216" t="s">
        <v>173</v>
      </c>
      <c r="AU222" s="216" t="s">
        <v>22</v>
      </c>
      <c r="AY222" s="14" t="s">
        <v>172</v>
      </c>
      <c r="BE222" s="217">
        <f>IF(N222="základní",J222,0)</f>
        <v>0</v>
      </c>
      <c r="BF222" s="217">
        <f>IF(N222="snížená",J222,0)</f>
        <v>0</v>
      </c>
      <c r="BG222" s="217">
        <f>IF(N222="zákl. přenesená",J222,0)</f>
        <v>0</v>
      </c>
      <c r="BH222" s="217">
        <f>IF(N222="sníž. přenesená",J222,0)</f>
        <v>0</v>
      </c>
      <c r="BI222" s="217">
        <f>IF(N222="nulová",J222,0)</f>
        <v>0</v>
      </c>
      <c r="BJ222" s="14" t="s">
        <v>22</v>
      </c>
      <c r="BK222" s="217">
        <f>ROUND(I222*H222,2)</f>
        <v>0</v>
      </c>
      <c r="BL222" s="14" t="s">
        <v>180</v>
      </c>
      <c r="BM222" s="216" t="s">
        <v>964</v>
      </c>
    </row>
    <row r="223" s="2" customFormat="1" ht="21.75" customHeight="1">
      <c r="A223" s="35"/>
      <c r="B223" s="36"/>
      <c r="C223" s="204" t="s">
        <v>965</v>
      </c>
      <c r="D223" s="204" t="s">
        <v>173</v>
      </c>
      <c r="E223" s="205" t="s">
        <v>966</v>
      </c>
      <c r="F223" s="206" t="s">
        <v>967</v>
      </c>
      <c r="G223" s="207" t="s">
        <v>955</v>
      </c>
      <c r="H223" s="208">
        <v>1</v>
      </c>
      <c r="I223" s="209"/>
      <c r="J223" s="210">
        <f>ROUND(I223*H223,2)</f>
        <v>0</v>
      </c>
      <c r="K223" s="211"/>
      <c r="L223" s="41"/>
      <c r="M223" s="212" t="s">
        <v>20</v>
      </c>
      <c r="N223" s="213" t="s">
        <v>47</v>
      </c>
      <c r="O223" s="81"/>
      <c r="P223" s="214">
        <f>O223*H223</f>
        <v>0</v>
      </c>
      <c r="Q223" s="214">
        <v>0</v>
      </c>
      <c r="R223" s="214">
        <f>Q223*H223</f>
        <v>0</v>
      </c>
      <c r="S223" s="214">
        <v>0</v>
      </c>
      <c r="T223" s="215">
        <f>S223*H223</f>
        <v>0</v>
      </c>
      <c r="U223" s="35"/>
      <c r="V223" s="35"/>
      <c r="W223" s="35"/>
      <c r="X223" s="35"/>
      <c r="Y223" s="35"/>
      <c r="Z223" s="35"/>
      <c r="AA223" s="35"/>
      <c r="AB223" s="35"/>
      <c r="AC223" s="35"/>
      <c r="AD223" s="35"/>
      <c r="AE223" s="35"/>
      <c r="AR223" s="216" t="s">
        <v>180</v>
      </c>
      <c r="AT223" s="216" t="s">
        <v>173</v>
      </c>
      <c r="AU223" s="216" t="s">
        <v>22</v>
      </c>
      <c r="AY223" s="14" t="s">
        <v>172</v>
      </c>
      <c r="BE223" s="217">
        <f>IF(N223="základní",J223,0)</f>
        <v>0</v>
      </c>
      <c r="BF223" s="217">
        <f>IF(N223="snížená",J223,0)</f>
        <v>0</v>
      </c>
      <c r="BG223" s="217">
        <f>IF(N223="zákl. přenesená",J223,0)</f>
        <v>0</v>
      </c>
      <c r="BH223" s="217">
        <f>IF(N223="sníž. přenesená",J223,0)</f>
        <v>0</v>
      </c>
      <c r="BI223" s="217">
        <f>IF(N223="nulová",J223,0)</f>
        <v>0</v>
      </c>
      <c r="BJ223" s="14" t="s">
        <v>22</v>
      </c>
      <c r="BK223" s="217">
        <f>ROUND(I223*H223,2)</f>
        <v>0</v>
      </c>
      <c r="BL223" s="14" t="s">
        <v>180</v>
      </c>
      <c r="BM223" s="216" t="s">
        <v>968</v>
      </c>
    </row>
    <row r="224" s="2" customFormat="1" ht="21.75" customHeight="1">
      <c r="A224" s="35"/>
      <c r="B224" s="36"/>
      <c r="C224" s="204" t="s">
        <v>969</v>
      </c>
      <c r="D224" s="204" t="s">
        <v>173</v>
      </c>
      <c r="E224" s="205" t="s">
        <v>970</v>
      </c>
      <c r="F224" s="206" t="s">
        <v>971</v>
      </c>
      <c r="G224" s="207" t="s">
        <v>955</v>
      </c>
      <c r="H224" s="208">
        <v>1</v>
      </c>
      <c r="I224" s="209"/>
      <c r="J224" s="210">
        <f>ROUND(I224*H224,2)</f>
        <v>0</v>
      </c>
      <c r="K224" s="211"/>
      <c r="L224" s="41"/>
      <c r="M224" s="212" t="s">
        <v>20</v>
      </c>
      <c r="N224" s="213" t="s">
        <v>47</v>
      </c>
      <c r="O224" s="81"/>
      <c r="P224" s="214">
        <f>O224*H224</f>
        <v>0</v>
      </c>
      <c r="Q224" s="214">
        <v>0</v>
      </c>
      <c r="R224" s="214">
        <f>Q224*H224</f>
        <v>0</v>
      </c>
      <c r="S224" s="214">
        <v>0</v>
      </c>
      <c r="T224" s="215">
        <f>S224*H224</f>
        <v>0</v>
      </c>
      <c r="U224" s="35"/>
      <c r="V224" s="35"/>
      <c r="W224" s="35"/>
      <c r="X224" s="35"/>
      <c r="Y224" s="35"/>
      <c r="Z224" s="35"/>
      <c r="AA224" s="35"/>
      <c r="AB224" s="35"/>
      <c r="AC224" s="35"/>
      <c r="AD224" s="35"/>
      <c r="AE224" s="35"/>
      <c r="AR224" s="216" t="s">
        <v>180</v>
      </c>
      <c r="AT224" s="216" t="s">
        <v>173</v>
      </c>
      <c r="AU224" s="216" t="s">
        <v>22</v>
      </c>
      <c r="AY224" s="14" t="s">
        <v>172</v>
      </c>
      <c r="BE224" s="217">
        <f>IF(N224="základní",J224,0)</f>
        <v>0</v>
      </c>
      <c r="BF224" s="217">
        <f>IF(N224="snížená",J224,0)</f>
        <v>0</v>
      </c>
      <c r="BG224" s="217">
        <f>IF(N224="zákl. přenesená",J224,0)</f>
        <v>0</v>
      </c>
      <c r="BH224" s="217">
        <f>IF(N224="sníž. přenesená",J224,0)</f>
        <v>0</v>
      </c>
      <c r="BI224" s="217">
        <f>IF(N224="nulová",J224,0)</f>
        <v>0</v>
      </c>
      <c r="BJ224" s="14" t="s">
        <v>22</v>
      </c>
      <c r="BK224" s="217">
        <f>ROUND(I224*H224,2)</f>
        <v>0</v>
      </c>
      <c r="BL224" s="14" t="s">
        <v>180</v>
      </c>
      <c r="BM224" s="216" t="s">
        <v>972</v>
      </c>
    </row>
    <row r="225" s="2" customFormat="1" ht="21.75" customHeight="1">
      <c r="A225" s="35"/>
      <c r="B225" s="36"/>
      <c r="C225" s="204" t="s">
        <v>973</v>
      </c>
      <c r="D225" s="204" t="s">
        <v>173</v>
      </c>
      <c r="E225" s="205" t="s">
        <v>974</v>
      </c>
      <c r="F225" s="206" t="s">
        <v>975</v>
      </c>
      <c r="G225" s="207" t="s">
        <v>955</v>
      </c>
      <c r="H225" s="208">
        <v>1</v>
      </c>
      <c r="I225" s="209"/>
      <c r="J225" s="210">
        <f>ROUND(I225*H225,2)</f>
        <v>0</v>
      </c>
      <c r="K225" s="211"/>
      <c r="L225" s="41"/>
      <c r="M225" s="212" t="s">
        <v>20</v>
      </c>
      <c r="N225" s="213" t="s">
        <v>47</v>
      </c>
      <c r="O225" s="81"/>
      <c r="P225" s="214">
        <f>O225*H225</f>
        <v>0</v>
      </c>
      <c r="Q225" s="214">
        <v>0</v>
      </c>
      <c r="R225" s="214">
        <f>Q225*H225</f>
        <v>0</v>
      </c>
      <c r="S225" s="214">
        <v>0</v>
      </c>
      <c r="T225" s="215">
        <f>S225*H225</f>
        <v>0</v>
      </c>
      <c r="U225" s="35"/>
      <c r="V225" s="35"/>
      <c r="W225" s="35"/>
      <c r="X225" s="35"/>
      <c r="Y225" s="35"/>
      <c r="Z225" s="35"/>
      <c r="AA225" s="35"/>
      <c r="AB225" s="35"/>
      <c r="AC225" s="35"/>
      <c r="AD225" s="35"/>
      <c r="AE225" s="35"/>
      <c r="AR225" s="216" t="s">
        <v>180</v>
      </c>
      <c r="AT225" s="216" t="s">
        <v>173</v>
      </c>
      <c r="AU225" s="216" t="s">
        <v>22</v>
      </c>
      <c r="AY225" s="14" t="s">
        <v>172</v>
      </c>
      <c r="BE225" s="217">
        <f>IF(N225="základní",J225,0)</f>
        <v>0</v>
      </c>
      <c r="BF225" s="217">
        <f>IF(N225="snížená",J225,0)</f>
        <v>0</v>
      </c>
      <c r="BG225" s="217">
        <f>IF(N225="zákl. přenesená",J225,0)</f>
        <v>0</v>
      </c>
      <c r="BH225" s="217">
        <f>IF(N225="sníž. přenesená",J225,0)</f>
        <v>0</v>
      </c>
      <c r="BI225" s="217">
        <f>IF(N225="nulová",J225,0)</f>
        <v>0</v>
      </c>
      <c r="BJ225" s="14" t="s">
        <v>22</v>
      </c>
      <c r="BK225" s="217">
        <f>ROUND(I225*H225,2)</f>
        <v>0</v>
      </c>
      <c r="BL225" s="14" t="s">
        <v>180</v>
      </c>
      <c r="BM225" s="216" t="s">
        <v>976</v>
      </c>
    </row>
    <row r="226" s="2" customFormat="1" ht="21.75" customHeight="1">
      <c r="A226" s="35"/>
      <c r="B226" s="36"/>
      <c r="C226" s="204" t="s">
        <v>977</v>
      </c>
      <c r="D226" s="204" t="s">
        <v>173</v>
      </c>
      <c r="E226" s="205" t="s">
        <v>978</v>
      </c>
      <c r="F226" s="206" t="s">
        <v>979</v>
      </c>
      <c r="G226" s="207" t="s">
        <v>955</v>
      </c>
      <c r="H226" s="208">
        <v>1</v>
      </c>
      <c r="I226" s="209"/>
      <c r="J226" s="210">
        <f>ROUND(I226*H226,2)</f>
        <v>0</v>
      </c>
      <c r="K226" s="211"/>
      <c r="L226" s="41"/>
      <c r="M226" s="212" t="s">
        <v>20</v>
      </c>
      <c r="N226" s="213" t="s">
        <v>47</v>
      </c>
      <c r="O226" s="81"/>
      <c r="P226" s="214">
        <f>O226*H226</f>
        <v>0</v>
      </c>
      <c r="Q226" s="214">
        <v>0</v>
      </c>
      <c r="R226" s="214">
        <f>Q226*H226</f>
        <v>0</v>
      </c>
      <c r="S226" s="214">
        <v>0</v>
      </c>
      <c r="T226" s="215">
        <f>S226*H226</f>
        <v>0</v>
      </c>
      <c r="U226" s="35"/>
      <c r="V226" s="35"/>
      <c r="W226" s="35"/>
      <c r="X226" s="35"/>
      <c r="Y226" s="35"/>
      <c r="Z226" s="35"/>
      <c r="AA226" s="35"/>
      <c r="AB226" s="35"/>
      <c r="AC226" s="35"/>
      <c r="AD226" s="35"/>
      <c r="AE226" s="35"/>
      <c r="AR226" s="216" t="s">
        <v>180</v>
      </c>
      <c r="AT226" s="216" t="s">
        <v>173</v>
      </c>
      <c r="AU226" s="216" t="s">
        <v>22</v>
      </c>
      <c r="AY226" s="14" t="s">
        <v>172</v>
      </c>
      <c r="BE226" s="217">
        <f>IF(N226="základní",J226,0)</f>
        <v>0</v>
      </c>
      <c r="BF226" s="217">
        <f>IF(N226="snížená",J226,0)</f>
        <v>0</v>
      </c>
      <c r="BG226" s="217">
        <f>IF(N226="zákl. přenesená",J226,0)</f>
        <v>0</v>
      </c>
      <c r="BH226" s="217">
        <f>IF(N226="sníž. přenesená",J226,0)</f>
        <v>0</v>
      </c>
      <c r="BI226" s="217">
        <f>IF(N226="nulová",J226,0)</f>
        <v>0</v>
      </c>
      <c r="BJ226" s="14" t="s">
        <v>22</v>
      </c>
      <c r="BK226" s="217">
        <f>ROUND(I226*H226,2)</f>
        <v>0</v>
      </c>
      <c r="BL226" s="14" t="s">
        <v>180</v>
      </c>
      <c r="BM226" s="216" t="s">
        <v>980</v>
      </c>
    </row>
    <row r="227" s="2" customFormat="1" ht="16.5" customHeight="1">
      <c r="A227" s="35"/>
      <c r="B227" s="36"/>
      <c r="C227" s="204" t="s">
        <v>981</v>
      </c>
      <c r="D227" s="204" t="s">
        <v>173</v>
      </c>
      <c r="E227" s="205" t="s">
        <v>982</v>
      </c>
      <c r="F227" s="206" t="s">
        <v>983</v>
      </c>
      <c r="G227" s="207" t="s">
        <v>955</v>
      </c>
      <c r="H227" s="208">
        <v>2</v>
      </c>
      <c r="I227" s="209"/>
      <c r="J227" s="210">
        <f>ROUND(I227*H227,2)</f>
        <v>0</v>
      </c>
      <c r="K227" s="211"/>
      <c r="L227" s="41"/>
      <c r="M227" s="212" t="s">
        <v>20</v>
      </c>
      <c r="N227" s="213" t="s">
        <v>47</v>
      </c>
      <c r="O227" s="81"/>
      <c r="P227" s="214">
        <f>O227*H227</f>
        <v>0</v>
      </c>
      <c r="Q227" s="214">
        <v>0</v>
      </c>
      <c r="R227" s="214">
        <f>Q227*H227</f>
        <v>0</v>
      </c>
      <c r="S227" s="214">
        <v>0</v>
      </c>
      <c r="T227" s="215">
        <f>S227*H227</f>
        <v>0</v>
      </c>
      <c r="U227" s="35"/>
      <c r="V227" s="35"/>
      <c r="W227" s="35"/>
      <c r="X227" s="35"/>
      <c r="Y227" s="35"/>
      <c r="Z227" s="35"/>
      <c r="AA227" s="35"/>
      <c r="AB227" s="35"/>
      <c r="AC227" s="35"/>
      <c r="AD227" s="35"/>
      <c r="AE227" s="35"/>
      <c r="AR227" s="216" t="s">
        <v>180</v>
      </c>
      <c r="AT227" s="216" t="s">
        <v>173</v>
      </c>
      <c r="AU227" s="216" t="s">
        <v>22</v>
      </c>
      <c r="AY227" s="14" t="s">
        <v>172</v>
      </c>
      <c r="BE227" s="217">
        <f>IF(N227="základní",J227,0)</f>
        <v>0</v>
      </c>
      <c r="BF227" s="217">
        <f>IF(N227="snížená",J227,0)</f>
        <v>0</v>
      </c>
      <c r="BG227" s="217">
        <f>IF(N227="zákl. přenesená",J227,0)</f>
        <v>0</v>
      </c>
      <c r="BH227" s="217">
        <f>IF(N227="sníž. přenesená",J227,0)</f>
        <v>0</v>
      </c>
      <c r="BI227" s="217">
        <f>IF(N227="nulová",J227,0)</f>
        <v>0</v>
      </c>
      <c r="BJ227" s="14" t="s">
        <v>22</v>
      </c>
      <c r="BK227" s="217">
        <f>ROUND(I227*H227,2)</f>
        <v>0</v>
      </c>
      <c r="BL227" s="14" t="s">
        <v>180</v>
      </c>
      <c r="BM227" s="216" t="s">
        <v>984</v>
      </c>
    </row>
    <row r="228" s="2" customFormat="1" ht="16.5" customHeight="1">
      <c r="A228" s="35"/>
      <c r="B228" s="36"/>
      <c r="C228" s="204" t="s">
        <v>985</v>
      </c>
      <c r="D228" s="204" t="s">
        <v>173</v>
      </c>
      <c r="E228" s="205" t="s">
        <v>986</v>
      </c>
      <c r="F228" s="206" t="s">
        <v>987</v>
      </c>
      <c r="G228" s="207" t="s">
        <v>955</v>
      </c>
      <c r="H228" s="208">
        <v>2</v>
      </c>
      <c r="I228" s="209"/>
      <c r="J228" s="210">
        <f>ROUND(I228*H228,2)</f>
        <v>0</v>
      </c>
      <c r="K228" s="211"/>
      <c r="L228" s="41"/>
      <c r="M228" s="212" t="s">
        <v>20</v>
      </c>
      <c r="N228" s="213" t="s">
        <v>47</v>
      </c>
      <c r="O228" s="81"/>
      <c r="P228" s="214">
        <f>O228*H228</f>
        <v>0</v>
      </c>
      <c r="Q228" s="214">
        <v>0</v>
      </c>
      <c r="R228" s="214">
        <f>Q228*H228</f>
        <v>0</v>
      </c>
      <c r="S228" s="214">
        <v>0</v>
      </c>
      <c r="T228" s="215">
        <f>S228*H228</f>
        <v>0</v>
      </c>
      <c r="U228" s="35"/>
      <c r="V228" s="35"/>
      <c r="W228" s="35"/>
      <c r="X228" s="35"/>
      <c r="Y228" s="35"/>
      <c r="Z228" s="35"/>
      <c r="AA228" s="35"/>
      <c r="AB228" s="35"/>
      <c r="AC228" s="35"/>
      <c r="AD228" s="35"/>
      <c r="AE228" s="35"/>
      <c r="AR228" s="216" t="s">
        <v>180</v>
      </c>
      <c r="AT228" s="216" t="s">
        <v>173</v>
      </c>
      <c r="AU228" s="216" t="s">
        <v>22</v>
      </c>
      <c r="AY228" s="14" t="s">
        <v>172</v>
      </c>
      <c r="BE228" s="217">
        <f>IF(N228="základní",J228,0)</f>
        <v>0</v>
      </c>
      <c r="BF228" s="217">
        <f>IF(N228="snížená",J228,0)</f>
        <v>0</v>
      </c>
      <c r="BG228" s="217">
        <f>IF(N228="zákl. přenesená",J228,0)</f>
        <v>0</v>
      </c>
      <c r="BH228" s="217">
        <f>IF(N228="sníž. přenesená",J228,0)</f>
        <v>0</v>
      </c>
      <c r="BI228" s="217">
        <f>IF(N228="nulová",J228,0)</f>
        <v>0</v>
      </c>
      <c r="BJ228" s="14" t="s">
        <v>22</v>
      </c>
      <c r="BK228" s="217">
        <f>ROUND(I228*H228,2)</f>
        <v>0</v>
      </c>
      <c r="BL228" s="14" t="s">
        <v>180</v>
      </c>
      <c r="BM228" s="216" t="s">
        <v>988</v>
      </c>
    </row>
    <row r="229" s="2" customFormat="1" ht="21.75" customHeight="1">
      <c r="A229" s="35"/>
      <c r="B229" s="36"/>
      <c r="C229" s="204" t="s">
        <v>989</v>
      </c>
      <c r="D229" s="204" t="s">
        <v>173</v>
      </c>
      <c r="E229" s="205" t="s">
        <v>990</v>
      </c>
      <c r="F229" s="206" t="s">
        <v>991</v>
      </c>
      <c r="G229" s="207" t="s">
        <v>955</v>
      </c>
      <c r="H229" s="208">
        <v>1</v>
      </c>
      <c r="I229" s="209"/>
      <c r="J229" s="210">
        <f>ROUND(I229*H229,2)</f>
        <v>0</v>
      </c>
      <c r="K229" s="211"/>
      <c r="L229" s="41"/>
      <c r="M229" s="212" t="s">
        <v>20</v>
      </c>
      <c r="N229" s="213" t="s">
        <v>47</v>
      </c>
      <c r="O229" s="81"/>
      <c r="P229" s="214">
        <f>O229*H229</f>
        <v>0</v>
      </c>
      <c r="Q229" s="214">
        <v>0</v>
      </c>
      <c r="R229" s="214">
        <f>Q229*H229</f>
        <v>0</v>
      </c>
      <c r="S229" s="214">
        <v>0</v>
      </c>
      <c r="T229" s="215">
        <f>S229*H229</f>
        <v>0</v>
      </c>
      <c r="U229" s="35"/>
      <c r="V229" s="35"/>
      <c r="W229" s="35"/>
      <c r="X229" s="35"/>
      <c r="Y229" s="35"/>
      <c r="Z229" s="35"/>
      <c r="AA229" s="35"/>
      <c r="AB229" s="35"/>
      <c r="AC229" s="35"/>
      <c r="AD229" s="35"/>
      <c r="AE229" s="35"/>
      <c r="AR229" s="216" t="s">
        <v>180</v>
      </c>
      <c r="AT229" s="216" t="s">
        <v>173</v>
      </c>
      <c r="AU229" s="216" t="s">
        <v>22</v>
      </c>
      <c r="AY229" s="14" t="s">
        <v>172</v>
      </c>
      <c r="BE229" s="217">
        <f>IF(N229="základní",J229,0)</f>
        <v>0</v>
      </c>
      <c r="BF229" s="217">
        <f>IF(N229="snížená",J229,0)</f>
        <v>0</v>
      </c>
      <c r="BG229" s="217">
        <f>IF(N229="zákl. přenesená",J229,0)</f>
        <v>0</v>
      </c>
      <c r="BH229" s="217">
        <f>IF(N229="sníž. přenesená",J229,0)</f>
        <v>0</v>
      </c>
      <c r="BI229" s="217">
        <f>IF(N229="nulová",J229,0)</f>
        <v>0</v>
      </c>
      <c r="BJ229" s="14" t="s">
        <v>22</v>
      </c>
      <c r="BK229" s="217">
        <f>ROUND(I229*H229,2)</f>
        <v>0</v>
      </c>
      <c r="BL229" s="14" t="s">
        <v>180</v>
      </c>
      <c r="BM229" s="216" t="s">
        <v>992</v>
      </c>
    </row>
    <row r="230" s="2" customFormat="1" ht="21.75" customHeight="1">
      <c r="A230" s="35"/>
      <c r="B230" s="36"/>
      <c r="C230" s="204" t="s">
        <v>993</v>
      </c>
      <c r="D230" s="204" t="s">
        <v>173</v>
      </c>
      <c r="E230" s="205" t="s">
        <v>994</v>
      </c>
      <c r="F230" s="206" t="s">
        <v>995</v>
      </c>
      <c r="G230" s="207" t="s">
        <v>996</v>
      </c>
      <c r="H230" s="208">
        <v>2</v>
      </c>
      <c r="I230" s="209"/>
      <c r="J230" s="210">
        <f>ROUND(I230*H230,2)</f>
        <v>0</v>
      </c>
      <c r="K230" s="211"/>
      <c r="L230" s="41"/>
      <c r="M230" s="212" t="s">
        <v>20</v>
      </c>
      <c r="N230" s="213" t="s">
        <v>47</v>
      </c>
      <c r="O230" s="81"/>
      <c r="P230" s="214">
        <f>O230*H230</f>
        <v>0</v>
      </c>
      <c r="Q230" s="214">
        <v>0</v>
      </c>
      <c r="R230" s="214">
        <f>Q230*H230</f>
        <v>0</v>
      </c>
      <c r="S230" s="214">
        <v>0</v>
      </c>
      <c r="T230" s="215">
        <f>S230*H230</f>
        <v>0</v>
      </c>
      <c r="U230" s="35"/>
      <c r="V230" s="35"/>
      <c r="W230" s="35"/>
      <c r="X230" s="35"/>
      <c r="Y230" s="35"/>
      <c r="Z230" s="35"/>
      <c r="AA230" s="35"/>
      <c r="AB230" s="35"/>
      <c r="AC230" s="35"/>
      <c r="AD230" s="35"/>
      <c r="AE230" s="35"/>
      <c r="AR230" s="216" t="s">
        <v>180</v>
      </c>
      <c r="AT230" s="216" t="s">
        <v>173</v>
      </c>
      <c r="AU230" s="216" t="s">
        <v>22</v>
      </c>
      <c r="AY230" s="14" t="s">
        <v>172</v>
      </c>
      <c r="BE230" s="217">
        <f>IF(N230="základní",J230,0)</f>
        <v>0</v>
      </c>
      <c r="BF230" s="217">
        <f>IF(N230="snížená",J230,0)</f>
        <v>0</v>
      </c>
      <c r="BG230" s="217">
        <f>IF(N230="zákl. přenesená",J230,0)</f>
        <v>0</v>
      </c>
      <c r="BH230" s="217">
        <f>IF(N230="sníž. přenesená",J230,0)</f>
        <v>0</v>
      </c>
      <c r="BI230" s="217">
        <f>IF(N230="nulová",J230,0)</f>
        <v>0</v>
      </c>
      <c r="BJ230" s="14" t="s">
        <v>22</v>
      </c>
      <c r="BK230" s="217">
        <f>ROUND(I230*H230,2)</f>
        <v>0</v>
      </c>
      <c r="BL230" s="14" t="s">
        <v>180</v>
      </c>
      <c r="BM230" s="216" t="s">
        <v>997</v>
      </c>
    </row>
    <row r="231" s="2" customFormat="1" ht="21.75" customHeight="1">
      <c r="A231" s="35"/>
      <c r="B231" s="36"/>
      <c r="C231" s="204" t="s">
        <v>998</v>
      </c>
      <c r="D231" s="204" t="s">
        <v>173</v>
      </c>
      <c r="E231" s="205" t="s">
        <v>999</v>
      </c>
      <c r="F231" s="206" t="s">
        <v>1000</v>
      </c>
      <c r="G231" s="207" t="s">
        <v>1001</v>
      </c>
      <c r="H231" s="208">
        <v>0</v>
      </c>
      <c r="I231" s="209"/>
      <c r="J231" s="210">
        <f>ROUND(I231*H231,2)</f>
        <v>0</v>
      </c>
      <c r="K231" s="211"/>
      <c r="L231" s="41"/>
      <c r="M231" s="212" t="s">
        <v>20</v>
      </c>
      <c r="N231" s="213" t="s">
        <v>47</v>
      </c>
      <c r="O231" s="81"/>
      <c r="P231" s="214">
        <f>O231*H231</f>
        <v>0</v>
      </c>
      <c r="Q231" s="214">
        <v>0</v>
      </c>
      <c r="R231" s="214">
        <f>Q231*H231</f>
        <v>0</v>
      </c>
      <c r="S231" s="214">
        <v>0</v>
      </c>
      <c r="T231" s="215">
        <f>S231*H231</f>
        <v>0</v>
      </c>
      <c r="U231" s="35"/>
      <c r="V231" s="35"/>
      <c r="W231" s="35"/>
      <c r="X231" s="35"/>
      <c r="Y231" s="35"/>
      <c r="Z231" s="35"/>
      <c r="AA231" s="35"/>
      <c r="AB231" s="35"/>
      <c r="AC231" s="35"/>
      <c r="AD231" s="35"/>
      <c r="AE231" s="35"/>
      <c r="AR231" s="216" t="s">
        <v>180</v>
      </c>
      <c r="AT231" s="216" t="s">
        <v>173</v>
      </c>
      <c r="AU231" s="216" t="s">
        <v>22</v>
      </c>
      <c r="AY231" s="14" t="s">
        <v>172</v>
      </c>
      <c r="BE231" s="217">
        <f>IF(N231="základní",J231,0)</f>
        <v>0</v>
      </c>
      <c r="BF231" s="217">
        <f>IF(N231="snížená",J231,0)</f>
        <v>0</v>
      </c>
      <c r="BG231" s="217">
        <f>IF(N231="zákl. přenesená",J231,0)</f>
        <v>0</v>
      </c>
      <c r="BH231" s="217">
        <f>IF(N231="sníž. přenesená",J231,0)</f>
        <v>0</v>
      </c>
      <c r="BI231" s="217">
        <f>IF(N231="nulová",J231,0)</f>
        <v>0</v>
      </c>
      <c r="BJ231" s="14" t="s">
        <v>22</v>
      </c>
      <c r="BK231" s="217">
        <f>ROUND(I231*H231,2)</f>
        <v>0</v>
      </c>
      <c r="BL231" s="14" t="s">
        <v>180</v>
      </c>
      <c r="BM231" s="216" t="s">
        <v>1002</v>
      </c>
    </row>
    <row r="232" s="2" customFormat="1" ht="16.5" customHeight="1">
      <c r="A232" s="35"/>
      <c r="B232" s="36"/>
      <c r="C232" s="218" t="s">
        <v>1003</v>
      </c>
      <c r="D232" s="218" t="s">
        <v>202</v>
      </c>
      <c r="E232" s="219" t="s">
        <v>1004</v>
      </c>
      <c r="F232" s="220" t="s">
        <v>1005</v>
      </c>
      <c r="G232" s="221" t="s">
        <v>1006</v>
      </c>
      <c r="H232" s="222">
        <v>0</v>
      </c>
      <c r="I232" s="223"/>
      <c r="J232" s="224">
        <f>ROUND(I232*H232,2)</f>
        <v>0</v>
      </c>
      <c r="K232" s="225"/>
      <c r="L232" s="226"/>
      <c r="M232" s="227" t="s">
        <v>20</v>
      </c>
      <c r="N232" s="228" t="s">
        <v>47</v>
      </c>
      <c r="O232" s="81"/>
      <c r="P232" s="214">
        <f>O232*H232</f>
        <v>0</v>
      </c>
      <c r="Q232" s="214">
        <v>0</v>
      </c>
      <c r="R232" s="214">
        <f>Q232*H232</f>
        <v>0</v>
      </c>
      <c r="S232" s="214">
        <v>0</v>
      </c>
      <c r="T232" s="215">
        <f>S232*H232</f>
        <v>0</v>
      </c>
      <c r="U232" s="35"/>
      <c r="V232" s="35"/>
      <c r="W232" s="35"/>
      <c r="X232" s="35"/>
      <c r="Y232" s="35"/>
      <c r="Z232" s="35"/>
      <c r="AA232" s="35"/>
      <c r="AB232" s="35"/>
      <c r="AC232" s="35"/>
      <c r="AD232" s="35"/>
      <c r="AE232" s="35"/>
      <c r="AR232" s="216" t="s">
        <v>205</v>
      </c>
      <c r="AT232" s="216" t="s">
        <v>202</v>
      </c>
      <c r="AU232" s="216" t="s">
        <v>22</v>
      </c>
      <c r="AY232" s="14" t="s">
        <v>172</v>
      </c>
      <c r="BE232" s="217">
        <f>IF(N232="základní",J232,0)</f>
        <v>0</v>
      </c>
      <c r="BF232" s="217">
        <f>IF(N232="snížená",J232,0)</f>
        <v>0</v>
      </c>
      <c r="BG232" s="217">
        <f>IF(N232="zákl. přenesená",J232,0)</f>
        <v>0</v>
      </c>
      <c r="BH232" s="217">
        <f>IF(N232="sníž. přenesená",J232,0)</f>
        <v>0</v>
      </c>
      <c r="BI232" s="217">
        <f>IF(N232="nulová",J232,0)</f>
        <v>0</v>
      </c>
      <c r="BJ232" s="14" t="s">
        <v>22</v>
      </c>
      <c r="BK232" s="217">
        <f>ROUND(I232*H232,2)</f>
        <v>0</v>
      </c>
      <c r="BL232" s="14" t="s">
        <v>206</v>
      </c>
      <c r="BM232" s="216" t="s">
        <v>1007</v>
      </c>
    </row>
    <row r="233" s="2" customFormat="1" ht="33" customHeight="1">
      <c r="A233" s="35"/>
      <c r="B233" s="36"/>
      <c r="C233" s="204" t="s">
        <v>1008</v>
      </c>
      <c r="D233" s="204" t="s">
        <v>173</v>
      </c>
      <c r="E233" s="205" t="s">
        <v>1009</v>
      </c>
      <c r="F233" s="206" t="s">
        <v>1010</v>
      </c>
      <c r="G233" s="207" t="s">
        <v>1006</v>
      </c>
      <c r="H233" s="208">
        <v>0</v>
      </c>
      <c r="I233" s="209"/>
      <c r="J233" s="210">
        <f>ROUND(I233*H233,2)</f>
        <v>0</v>
      </c>
      <c r="K233" s="211"/>
      <c r="L233" s="41"/>
      <c r="M233" s="212" t="s">
        <v>20</v>
      </c>
      <c r="N233" s="213" t="s">
        <v>47</v>
      </c>
      <c r="O233" s="81"/>
      <c r="P233" s="214">
        <f>O233*H233</f>
        <v>0</v>
      </c>
      <c r="Q233" s="214">
        <v>0</v>
      </c>
      <c r="R233" s="214">
        <f>Q233*H233</f>
        <v>0</v>
      </c>
      <c r="S233" s="214">
        <v>0</v>
      </c>
      <c r="T233" s="215">
        <f>S233*H233</f>
        <v>0</v>
      </c>
      <c r="U233" s="35"/>
      <c r="V233" s="35"/>
      <c r="W233" s="35"/>
      <c r="X233" s="35"/>
      <c r="Y233" s="35"/>
      <c r="Z233" s="35"/>
      <c r="AA233" s="35"/>
      <c r="AB233" s="35"/>
      <c r="AC233" s="35"/>
      <c r="AD233" s="35"/>
      <c r="AE233" s="35"/>
      <c r="AR233" s="216" t="s">
        <v>206</v>
      </c>
      <c r="AT233" s="216" t="s">
        <v>173</v>
      </c>
      <c r="AU233" s="216" t="s">
        <v>22</v>
      </c>
      <c r="AY233" s="14" t="s">
        <v>172</v>
      </c>
      <c r="BE233" s="217">
        <f>IF(N233="základní",J233,0)</f>
        <v>0</v>
      </c>
      <c r="BF233" s="217">
        <f>IF(N233="snížená",J233,0)</f>
        <v>0</v>
      </c>
      <c r="BG233" s="217">
        <f>IF(N233="zákl. přenesená",J233,0)</f>
        <v>0</v>
      </c>
      <c r="BH233" s="217">
        <f>IF(N233="sníž. přenesená",J233,0)</f>
        <v>0</v>
      </c>
      <c r="BI233" s="217">
        <f>IF(N233="nulová",J233,0)</f>
        <v>0</v>
      </c>
      <c r="BJ233" s="14" t="s">
        <v>22</v>
      </c>
      <c r="BK233" s="217">
        <f>ROUND(I233*H233,2)</f>
        <v>0</v>
      </c>
      <c r="BL233" s="14" t="s">
        <v>206</v>
      </c>
      <c r="BM233" s="216" t="s">
        <v>1011</v>
      </c>
    </row>
    <row r="234" s="2" customFormat="1" ht="16.5" customHeight="1">
      <c r="A234" s="35"/>
      <c r="B234" s="36"/>
      <c r="C234" s="218" t="s">
        <v>1012</v>
      </c>
      <c r="D234" s="218" t="s">
        <v>202</v>
      </c>
      <c r="E234" s="219" t="s">
        <v>1013</v>
      </c>
      <c r="F234" s="220" t="s">
        <v>1014</v>
      </c>
      <c r="G234" s="221" t="s">
        <v>1006</v>
      </c>
      <c r="H234" s="222">
        <v>0</v>
      </c>
      <c r="I234" s="223"/>
      <c r="J234" s="224">
        <f>ROUND(I234*H234,2)</f>
        <v>0</v>
      </c>
      <c r="K234" s="225"/>
      <c r="L234" s="226"/>
      <c r="M234" s="227" t="s">
        <v>20</v>
      </c>
      <c r="N234" s="228" t="s">
        <v>47</v>
      </c>
      <c r="O234" s="81"/>
      <c r="P234" s="214">
        <f>O234*H234</f>
        <v>0</v>
      </c>
      <c r="Q234" s="214">
        <v>0</v>
      </c>
      <c r="R234" s="214">
        <f>Q234*H234</f>
        <v>0</v>
      </c>
      <c r="S234" s="214">
        <v>0</v>
      </c>
      <c r="T234" s="215">
        <f>S234*H234</f>
        <v>0</v>
      </c>
      <c r="U234" s="35"/>
      <c r="V234" s="35"/>
      <c r="W234" s="35"/>
      <c r="X234" s="35"/>
      <c r="Y234" s="35"/>
      <c r="Z234" s="35"/>
      <c r="AA234" s="35"/>
      <c r="AB234" s="35"/>
      <c r="AC234" s="35"/>
      <c r="AD234" s="35"/>
      <c r="AE234" s="35"/>
      <c r="AR234" s="216" t="s">
        <v>205</v>
      </c>
      <c r="AT234" s="216" t="s">
        <v>202</v>
      </c>
      <c r="AU234" s="216" t="s">
        <v>22</v>
      </c>
      <c r="AY234" s="14" t="s">
        <v>172</v>
      </c>
      <c r="BE234" s="217">
        <f>IF(N234="základní",J234,0)</f>
        <v>0</v>
      </c>
      <c r="BF234" s="217">
        <f>IF(N234="snížená",J234,0)</f>
        <v>0</v>
      </c>
      <c r="BG234" s="217">
        <f>IF(N234="zákl. přenesená",J234,0)</f>
        <v>0</v>
      </c>
      <c r="BH234" s="217">
        <f>IF(N234="sníž. přenesená",J234,0)</f>
        <v>0</v>
      </c>
      <c r="BI234" s="217">
        <f>IF(N234="nulová",J234,0)</f>
        <v>0</v>
      </c>
      <c r="BJ234" s="14" t="s">
        <v>22</v>
      </c>
      <c r="BK234" s="217">
        <f>ROUND(I234*H234,2)</f>
        <v>0</v>
      </c>
      <c r="BL234" s="14" t="s">
        <v>206</v>
      </c>
      <c r="BM234" s="216" t="s">
        <v>1015</v>
      </c>
    </row>
    <row r="235" s="2" customFormat="1" ht="33" customHeight="1">
      <c r="A235" s="35"/>
      <c r="B235" s="36"/>
      <c r="C235" s="204" t="s">
        <v>1016</v>
      </c>
      <c r="D235" s="204" t="s">
        <v>173</v>
      </c>
      <c r="E235" s="205" t="s">
        <v>1017</v>
      </c>
      <c r="F235" s="206" t="s">
        <v>1018</v>
      </c>
      <c r="G235" s="207" t="s">
        <v>1006</v>
      </c>
      <c r="H235" s="208">
        <v>0</v>
      </c>
      <c r="I235" s="209"/>
      <c r="J235" s="210">
        <f>ROUND(I235*H235,2)</f>
        <v>0</v>
      </c>
      <c r="K235" s="211"/>
      <c r="L235" s="41"/>
      <c r="M235" s="212" t="s">
        <v>20</v>
      </c>
      <c r="N235" s="213" t="s">
        <v>47</v>
      </c>
      <c r="O235" s="81"/>
      <c r="P235" s="214">
        <f>O235*H235</f>
        <v>0</v>
      </c>
      <c r="Q235" s="214">
        <v>0</v>
      </c>
      <c r="R235" s="214">
        <f>Q235*H235</f>
        <v>0</v>
      </c>
      <c r="S235" s="214">
        <v>0</v>
      </c>
      <c r="T235" s="215">
        <f>S235*H235</f>
        <v>0</v>
      </c>
      <c r="U235" s="35"/>
      <c r="V235" s="35"/>
      <c r="W235" s="35"/>
      <c r="X235" s="35"/>
      <c r="Y235" s="35"/>
      <c r="Z235" s="35"/>
      <c r="AA235" s="35"/>
      <c r="AB235" s="35"/>
      <c r="AC235" s="35"/>
      <c r="AD235" s="35"/>
      <c r="AE235" s="35"/>
      <c r="AR235" s="216" t="s">
        <v>206</v>
      </c>
      <c r="AT235" s="216" t="s">
        <v>173</v>
      </c>
      <c r="AU235" s="216" t="s">
        <v>22</v>
      </c>
      <c r="AY235" s="14" t="s">
        <v>172</v>
      </c>
      <c r="BE235" s="217">
        <f>IF(N235="základní",J235,0)</f>
        <v>0</v>
      </c>
      <c r="BF235" s="217">
        <f>IF(N235="snížená",J235,0)</f>
        <v>0</v>
      </c>
      <c r="BG235" s="217">
        <f>IF(N235="zákl. přenesená",J235,0)</f>
        <v>0</v>
      </c>
      <c r="BH235" s="217">
        <f>IF(N235="sníž. přenesená",J235,0)</f>
        <v>0</v>
      </c>
      <c r="BI235" s="217">
        <f>IF(N235="nulová",J235,0)</f>
        <v>0</v>
      </c>
      <c r="BJ235" s="14" t="s">
        <v>22</v>
      </c>
      <c r="BK235" s="217">
        <f>ROUND(I235*H235,2)</f>
        <v>0</v>
      </c>
      <c r="BL235" s="14" t="s">
        <v>206</v>
      </c>
      <c r="BM235" s="216" t="s">
        <v>1019</v>
      </c>
    </row>
    <row r="236" s="2" customFormat="1" ht="21.75" customHeight="1">
      <c r="A236" s="35"/>
      <c r="B236" s="36"/>
      <c r="C236" s="204" t="s">
        <v>1020</v>
      </c>
      <c r="D236" s="204" t="s">
        <v>173</v>
      </c>
      <c r="E236" s="205" t="s">
        <v>1021</v>
      </c>
      <c r="F236" s="206" t="s">
        <v>1022</v>
      </c>
      <c r="G236" s="207" t="s">
        <v>475</v>
      </c>
      <c r="H236" s="242"/>
      <c r="I236" s="209"/>
      <c r="J236" s="210">
        <f>ROUND(I236*H236,2)</f>
        <v>0</v>
      </c>
      <c r="K236" s="211"/>
      <c r="L236" s="41"/>
      <c r="M236" s="212" t="s">
        <v>20</v>
      </c>
      <c r="N236" s="213" t="s">
        <v>47</v>
      </c>
      <c r="O236" s="81"/>
      <c r="P236" s="214">
        <f>O236*H236</f>
        <v>0</v>
      </c>
      <c r="Q236" s="214">
        <v>0</v>
      </c>
      <c r="R236" s="214">
        <f>Q236*H236</f>
        <v>0</v>
      </c>
      <c r="S236" s="214">
        <v>0</v>
      </c>
      <c r="T236" s="215">
        <f>S236*H236</f>
        <v>0</v>
      </c>
      <c r="U236" s="35"/>
      <c r="V236" s="35"/>
      <c r="W236" s="35"/>
      <c r="X236" s="35"/>
      <c r="Y236" s="35"/>
      <c r="Z236" s="35"/>
      <c r="AA236" s="35"/>
      <c r="AB236" s="35"/>
      <c r="AC236" s="35"/>
      <c r="AD236" s="35"/>
      <c r="AE236" s="35"/>
      <c r="AR236" s="216" t="s">
        <v>180</v>
      </c>
      <c r="AT236" s="216" t="s">
        <v>173</v>
      </c>
      <c r="AU236" s="216" t="s">
        <v>22</v>
      </c>
      <c r="AY236" s="14" t="s">
        <v>172</v>
      </c>
      <c r="BE236" s="217">
        <f>IF(N236="základní",J236,0)</f>
        <v>0</v>
      </c>
      <c r="BF236" s="217">
        <f>IF(N236="snížená",J236,0)</f>
        <v>0</v>
      </c>
      <c r="BG236" s="217">
        <f>IF(N236="zákl. přenesená",J236,0)</f>
        <v>0</v>
      </c>
      <c r="BH236" s="217">
        <f>IF(N236="sníž. přenesená",J236,0)</f>
        <v>0</v>
      </c>
      <c r="BI236" s="217">
        <f>IF(N236="nulová",J236,0)</f>
        <v>0</v>
      </c>
      <c r="BJ236" s="14" t="s">
        <v>22</v>
      </c>
      <c r="BK236" s="217">
        <f>ROUND(I236*H236,2)</f>
        <v>0</v>
      </c>
      <c r="BL236" s="14" t="s">
        <v>180</v>
      </c>
      <c r="BM236" s="216" t="s">
        <v>1023</v>
      </c>
    </row>
    <row r="237" s="11" customFormat="1" ht="25.92" customHeight="1">
      <c r="A237" s="11"/>
      <c r="B237" s="190"/>
      <c r="C237" s="191"/>
      <c r="D237" s="192" t="s">
        <v>75</v>
      </c>
      <c r="E237" s="193" t="s">
        <v>1024</v>
      </c>
      <c r="F237" s="193" t="s">
        <v>1025</v>
      </c>
      <c r="G237" s="191"/>
      <c r="H237" s="191"/>
      <c r="I237" s="194"/>
      <c r="J237" s="195">
        <f>BK237</f>
        <v>0</v>
      </c>
      <c r="K237" s="191"/>
      <c r="L237" s="196"/>
      <c r="M237" s="197"/>
      <c r="N237" s="198"/>
      <c r="O237" s="198"/>
      <c r="P237" s="199">
        <f>SUM(P238:P272)</f>
        <v>0</v>
      </c>
      <c r="Q237" s="198"/>
      <c r="R237" s="199">
        <f>SUM(R238:R272)</f>
        <v>0</v>
      </c>
      <c r="S237" s="198"/>
      <c r="T237" s="200">
        <f>SUM(T238:T272)</f>
        <v>0</v>
      </c>
      <c r="U237" s="11"/>
      <c r="V237" s="11"/>
      <c r="W237" s="11"/>
      <c r="X237" s="11"/>
      <c r="Y237" s="11"/>
      <c r="Z237" s="11"/>
      <c r="AA237" s="11"/>
      <c r="AB237" s="11"/>
      <c r="AC237" s="11"/>
      <c r="AD237" s="11"/>
      <c r="AE237" s="11"/>
      <c r="AR237" s="201" t="s">
        <v>22</v>
      </c>
      <c r="AT237" s="202" t="s">
        <v>75</v>
      </c>
      <c r="AU237" s="202" t="s">
        <v>76</v>
      </c>
      <c r="AY237" s="201" t="s">
        <v>172</v>
      </c>
      <c r="BK237" s="203">
        <f>SUM(BK238:BK272)</f>
        <v>0</v>
      </c>
    </row>
    <row r="238" s="2" customFormat="1" ht="21.75" customHeight="1">
      <c r="A238" s="35"/>
      <c r="B238" s="36"/>
      <c r="C238" s="218" t="s">
        <v>1026</v>
      </c>
      <c r="D238" s="218" t="s">
        <v>202</v>
      </c>
      <c r="E238" s="219" t="s">
        <v>1027</v>
      </c>
      <c r="F238" s="220" t="s">
        <v>1028</v>
      </c>
      <c r="G238" s="221" t="s">
        <v>250</v>
      </c>
      <c r="H238" s="222">
        <v>1</v>
      </c>
      <c r="I238" s="223"/>
      <c r="J238" s="224">
        <f>ROUND(I238*H238,2)</f>
        <v>0</v>
      </c>
      <c r="K238" s="225"/>
      <c r="L238" s="226"/>
      <c r="M238" s="227" t="s">
        <v>20</v>
      </c>
      <c r="N238" s="228" t="s">
        <v>47</v>
      </c>
      <c r="O238" s="81"/>
      <c r="P238" s="214">
        <f>O238*H238</f>
        <v>0</v>
      </c>
      <c r="Q238" s="214">
        <v>0</v>
      </c>
      <c r="R238" s="214">
        <f>Q238*H238</f>
        <v>0</v>
      </c>
      <c r="S238" s="214">
        <v>0</v>
      </c>
      <c r="T238" s="215">
        <f>S238*H238</f>
        <v>0</v>
      </c>
      <c r="U238" s="35"/>
      <c r="V238" s="35"/>
      <c r="W238" s="35"/>
      <c r="X238" s="35"/>
      <c r="Y238" s="35"/>
      <c r="Z238" s="35"/>
      <c r="AA238" s="35"/>
      <c r="AB238" s="35"/>
      <c r="AC238" s="35"/>
      <c r="AD238" s="35"/>
      <c r="AE238" s="35"/>
      <c r="AR238" s="216" t="s">
        <v>205</v>
      </c>
      <c r="AT238" s="216" t="s">
        <v>202</v>
      </c>
      <c r="AU238" s="216" t="s">
        <v>22</v>
      </c>
      <c r="AY238" s="14" t="s">
        <v>172</v>
      </c>
      <c r="BE238" s="217">
        <f>IF(N238="základní",J238,0)</f>
        <v>0</v>
      </c>
      <c r="BF238" s="217">
        <f>IF(N238="snížená",J238,0)</f>
        <v>0</v>
      </c>
      <c r="BG238" s="217">
        <f>IF(N238="zákl. přenesená",J238,0)</f>
        <v>0</v>
      </c>
      <c r="BH238" s="217">
        <f>IF(N238="sníž. přenesená",J238,0)</f>
        <v>0</v>
      </c>
      <c r="BI238" s="217">
        <f>IF(N238="nulová",J238,0)</f>
        <v>0</v>
      </c>
      <c r="BJ238" s="14" t="s">
        <v>22</v>
      </c>
      <c r="BK238" s="217">
        <f>ROUND(I238*H238,2)</f>
        <v>0</v>
      </c>
      <c r="BL238" s="14" t="s">
        <v>206</v>
      </c>
      <c r="BM238" s="216" t="s">
        <v>1029</v>
      </c>
    </row>
    <row r="239" s="2" customFormat="1" ht="21.75" customHeight="1">
      <c r="A239" s="35"/>
      <c r="B239" s="36"/>
      <c r="C239" s="218" t="s">
        <v>1030</v>
      </c>
      <c r="D239" s="218" t="s">
        <v>202</v>
      </c>
      <c r="E239" s="219" t="s">
        <v>1031</v>
      </c>
      <c r="F239" s="220" t="s">
        <v>1032</v>
      </c>
      <c r="G239" s="221" t="s">
        <v>250</v>
      </c>
      <c r="H239" s="222">
        <v>1</v>
      </c>
      <c r="I239" s="223"/>
      <c r="J239" s="224">
        <f>ROUND(I239*H239,2)</f>
        <v>0</v>
      </c>
      <c r="K239" s="225"/>
      <c r="L239" s="226"/>
      <c r="M239" s="227" t="s">
        <v>20</v>
      </c>
      <c r="N239" s="228" t="s">
        <v>47</v>
      </c>
      <c r="O239" s="81"/>
      <c r="P239" s="214">
        <f>O239*H239</f>
        <v>0</v>
      </c>
      <c r="Q239" s="214">
        <v>0</v>
      </c>
      <c r="R239" s="214">
        <f>Q239*H239</f>
        <v>0</v>
      </c>
      <c r="S239" s="214">
        <v>0</v>
      </c>
      <c r="T239" s="215">
        <f>S239*H239</f>
        <v>0</v>
      </c>
      <c r="U239" s="35"/>
      <c r="V239" s="35"/>
      <c r="W239" s="35"/>
      <c r="X239" s="35"/>
      <c r="Y239" s="35"/>
      <c r="Z239" s="35"/>
      <c r="AA239" s="35"/>
      <c r="AB239" s="35"/>
      <c r="AC239" s="35"/>
      <c r="AD239" s="35"/>
      <c r="AE239" s="35"/>
      <c r="AR239" s="216" t="s">
        <v>205</v>
      </c>
      <c r="AT239" s="216" t="s">
        <v>202</v>
      </c>
      <c r="AU239" s="216" t="s">
        <v>22</v>
      </c>
      <c r="AY239" s="14" t="s">
        <v>172</v>
      </c>
      <c r="BE239" s="217">
        <f>IF(N239="základní",J239,0)</f>
        <v>0</v>
      </c>
      <c r="BF239" s="217">
        <f>IF(N239="snížená",J239,0)</f>
        <v>0</v>
      </c>
      <c r="BG239" s="217">
        <f>IF(N239="zákl. přenesená",J239,0)</f>
        <v>0</v>
      </c>
      <c r="BH239" s="217">
        <f>IF(N239="sníž. přenesená",J239,0)</f>
        <v>0</v>
      </c>
      <c r="BI239" s="217">
        <f>IF(N239="nulová",J239,0)</f>
        <v>0</v>
      </c>
      <c r="BJ239" s="14" t="s">
        <v>22</v>
      </c>
      <c r="BK239" s="217">
        <f>ROUND(I239*H239,2)</f>
        <v>0</v>
      </c>
      <c r="BL239" s="14" t="s">
        <v>206</v>
      </c>
      <c r="BM239" s="216" t="s">
        <v>1033</v>
      </c>
    </row>
    <row r="240" s="2" customFormat="1" ht="21.75" customHeight="1">
      <c r="A240" s="35"/>
      <c r="B240" s="36"/>
      <c r="C240" s="218" t="s">
        <v>1034</v>
      </c>
      <c r="D240" s="218" t="s">
        <v>202</v>
      </c>
      <c r="E240" s="219" t="s">
        <v>1035</v>
      </c>
      <c r="F240" s="220" t="s">
        <v>1036</v>
      </c>
      <c r="G240" s="221" t="s">
        <v>250</v>
      </c>
      <c r="H240" s="222">
        <v>1</v>
      </c>
      <c r="I240" s="223"/>
      <c r="J240" s="224">
        <f>ROUND(I240*H240,2)</f>
        <v>0</v>
      </c>
      <c r="K240" s="225"/>
      <c r="L240" s="226"/>
      <c r="M240" s="227" t="s">
        <v>20</v>
      </c>
      <c r="N240" s="228" t="s">
        <v>47</v>
      </c>
      <c r="O240" s="81"/>
      <c r="P240" s="214">
        <f>O240*H240</f>
        <v>0</v>
      </c>
      <c r="Q240" s="214">
        <v>0</v>
      </c>
      <c r="R240" s="214">
        <f>Q240*H240</f>
        <v>0</v>
      </c>
      <c r="S240" s="214">
        <v>0</v>
      </c>
      <c r="T240" s="215">
        <f>S240*H240</f>
        <v>0</v>
      </c>
      <c r="U240" s="35"/>
      <c r="V240" s="35"/>
      <c r="W240" s="35"/>
      <c r="X240" s="35"/>
      <c r="Y240" s="35"/>
      <c r="Z240" s="35"/>
      <c r="AA240" s="35"/>
      <c r="AB240" s="35"/>
      <c r="AC240" s="35"/>
      <c r="AD240" s="35"/>
      <c r="AE240" s="35"/>
      <c r="AR240" s="216" t="s">
        <v>205</v>
      </c>
      <c r="AT240" s="216" t="s">
        <v>202</v>
      </c>
      <c r="AU240" s="216" t="s">
        <v>22</v>
      </c>
      <c r="AY240" s="14" t="s">
        <v>172</v>
      </c>
      <c r="BE240" s="217">
        <f>IF(N240="základní",J240,0)</f>
        <v>0</v>
      </c>
      <c r="BF240" s="217">
        <f>IF(N240="snížená",J240,0)</f>
        <v>0</v>
      </c>
      <c r="BG240" s="217">
        <f>IF(N240="zákl. přenesená",J240,0)</f>
        <v>0</v>
      </c>
      <c r="BH240" s="217">
        <f>IF(N240="sníž. přenesená",J240,0)</f>
        <v>0</v>
      </c>
      <c r="BI240" s="217">
        <f>IF(N240="nulová",J240,0)</f>
        <v>0</v>
      </c>
      <c r="BJ240" s="14" t="s">
        <v>22</v>
      </c>
      <c r="BK240" s="217">
        <f>ROUND(I240*H240,2)</f>
        <v>0</v>
      </c>
      <c r="BL240" s="14" t="s">
        <v>206</v>
      </c>
      <c r="BM240" s="216" t="s">
        <v>1037</v>
      </c>
    </row>
    <row r="241" s="2" customFormat="1" ht="21.75" customHeight="1">
      <c r="A241" s="35"/>
      <c r="B241" s="36"/>
      <c r="C241" s="218" t="s">
        <v>1038</v>
      </c>
      <c r="D241" s="218" t="s">
        <v>202</v>
      </c>
      <c r="E241" s="219" t="s">
        <v>1039</v>
      </c>
      <c r="F241" s="220" t="s">
        <v>1040</v>
      </c>
      <c r="G241" s="221" t="s">
        <v>250</v>
      </c>
      <c r="H241" s="222">
        <v>1</v>
      </c>
      <c r="I241" s="223"/>
      <c r="J241" s="224">
        <f>ROUND(I241*H241,2)</f>
        <v>0</v>
      </c>
      <c r="K241" s="225"/>
      <c r="L241" s="226"/>
      <c r="M241" s="227" t="s">
        <v>20</v>
      </c>
      <c r="N241" s="228" t="s">
        <v>47</v>
      </c>
      <c r="O241" s="81"/>
      <c r="P241" s="214">
        <f>O241*H241</f>
        <v>0</v>
      </c>
      <c r="Q241" s="214">
        <v>0</v>
      </c>
      <c r="R241" s="214">
        <f>Q241*H241</f>
        <v>0</v>
      </c>
      <c r="S241" s="214">
        <v>0</v>
      </c>
      <c r="T241" s="215">
        <f>S241*H241</f>
        <v>0</v>
      </c>
      <c r="U241" s="35"/>
      <c r="V241" s="35"/>
      <c r="W241" s="35"/>
      <c r="X241" s="35"/>
      <c r="Y241" s="35"/>
      <c r="Z241" s="35"/>
      <c r="AA241" s="35"/>
      <c r="AB241" s="35"/>
      <c r="AC241" s="35"/>
      <c r="AD241" s="35"/>
      <c r="AE241" s="35"/>
      <c r="AR241" s="216" t="s">
        <v>205</v>
      </c>
      <c r="AT241" s="216" t="s">
        <v>202</v>
      </c>
      <c r="AU241" s="216" t="s">
        <v>22</v>
      </c>
      <c r="AY241" s="14" t="s">
        <v>172</v>
      </c>
      <c r="BE241" s="217">
        <f>IF(N241="základní",J241,0)</f>
        <v>0</v>
      </c>
      <c r="BF241" s="217">
        <f>IF(N241="snížená",J241,0)</f>
        <v>0</v>
      </c>
      <c r="BG241" s="217">
        <f>IF(N241="zákl. přenesená",J241,0)</f>
        <v>0</v>
      </c>
      <c r="BH241" s="217">
        <f>IF(N241="sníž. přenesená",J241,0)</f>
        <v>0</v>
      </c>
      <c r="BI241" s="217">
        <f>IF(N241="nulová",J241,0)</f>
        <v>0</v>
      </c>
      <c r="BJ241" s="14" t="s">
        <v>22</v>
      </c>
      <c r="BK241" s="217">
        <f>ROUND(I241*H241,2)</f>
        <v>0</v>
      </c>
      <c r="BL241" s="14" t="s">
        <v>206</v>
      </c>
      <c r="BM241" s="216" t="s">
        <v>1041</v>
      </c>
    </row>
    <row r="242" s="2" customFormat="1" ht="21.75" customHeight="1">
      <c r="A242" s="35"/>
      <c r="B242" s="36"/>
      <c r="C242" s="218" t="s">
        <v>1042</v>
      </c>
      <c r="D242" s="218" t="s">
        <v>202</v>
      </c>
      <c r="E242" s="219" t="s">
        <v>1043</v>
      </c>
      <c r="F242" s="220" t="s">
        <v>1044</v>
      </c>
      <c r="G242" s="221" t="s">
        <v>250</v>
      </c>
      <c r="H242" s="222">
        <v>1</v>
      </c>
      <c r="I242" s="223"/>
      <c r="J242" s="224">
        <f>ROUND(I242*H242,2)</f>
        <v>0</v>
      </c>
      <c r="K242" s="225"/>
      <c r="L242" s="226"/>
      <c r="M242" s="227" t="s">
        <v>20</v>
      </c>
      <c r="N242" s="228" t="s">
        <v>47</v>
      </c>
      <c r="O242" s="81"/>
      <c r="P242" s="214">
        <f>O242*H242</f>
        <v>0</v>
      </c>
      <c r="Q242" s="214">
        <v>0</v>
      </c>
      <c r="R242" s="214">
        <f>Q242*H242</f>
        <v>0</v>
      </c>
      <c r="S242" s="214">
        <v>0</v>
      </c>
      <c r="T242" s="215">
        <f>S242*H242</f>
        <v>0</v>
      </c>
      <c r="U242" s="35"/>
      <c r="V242" s="35"/>
      <c r="W242" s="35"/>
      <c r="X242" s="35"/>
      <c r="Y242" s="35"/>
      <c r="Z242" s="35"/>
      <c r="AA242" s="35"/>
      <c r="AB242" s="35"/>
      <c r="AC242" s="35"/>
      <c r="AD242" s="35"/>
      <c r="AE242" s="35"/>
      <c r="AR242" s="216" t="s">
        <v>205</v>
      </c>
      <c r="AT242" s="216" t="s">
        <v>202</v>
      </c>
      <c r="AU242" s="216" t="s">
        <v>22</v>
      </c>
      <c r="AY242" s="14" t="s">
        <v>172</v>
      </c>
      <c r="BE242" s="217">
        <f>IF(N242="základní",J242,0)</f>
        <v>0</v>
      </c>
      <c r="BF242" s="217">
        <f>IF(N242="snížená",J242,0)</f>
        <v>0</v>
      </c>
      <c r="BG242" s="217">
        <f>IF(N242="zákl. přenesená",J242,0)</f>
        <v>0</v>
      </c>
      <c r="BH242" s="217">
        <f>IF(N242="sníž. přenesená",J242,0)</f>
        <v>0</v>
      </c>
      <c r="BI242" s="217">
        <f>IF(N242="nulová",J242,0)</f>
        <v>0</v>
      </c>
      <c r="BJ242" s="14" t="s">
        <v>22</v>
      </c>
      <c r="BK242" s="217">
        <f>ROUND(I242*H242,2)</f>
        <v>0</v>
      </c>
      <c r="BL242" s="14" t="s">
        <v>206</v>
      </c>
      <c r="BM242" s="216" t="s">
        <v>1045</v>
      </c>
    </row>
    <row r="243" s="2" customFormat="1" ht="21.75" customHeight="1">
      <c r="A243" s="35"/>
      <c r="B243" s="36"/>
      <c r="C243" s="218" t="s">
        <v>1046</v>
      </c>
      <c r="D243" s="218" t="s">
        <v>202</v>
      </c>
      <c r="E243" s="219" t="s">
        <v>1047</v>
      </c>
      <c r="F243" s="220" t="s">
        <v>1048</v>
      </c>
      <c r="G243" s="221" t="s">
        <v>250</v>
      </c>
      <c r="H243" s="222">
        <v>1</v>
      </c>
      <c r="I243" s="223"/>
      <c r="J243" s="224">
        <f>ROUND(I243*H243,2)</f>
        <v>0</v>
      </c>
      <c r="K243" s="225"/>
      <c r="L243" s="226"/>
      <c r="M243" s="227" t="s">
        <v>20</v>
      </c>
      <c r="N243" s="228" t="s">
        <v>47</v>
      </c>
      <c r="O243" s="81"/>
      <c r="P243" s="214">
        <f>O243*H243</f>
        <v>0</v>
      </c>
      <c r="Q243" s="214">
        <v>0</v>
      </c>
      <c r="R243" s="214">
        <f>Q243*H243</f>
        <v>0</v>
      </c>
      <c r="S243" s="214">
        <v>0</v>
      </c>
      <c r="T243" s="215">
        <f>S243*H243</f>
        <v>0</v>
      </c>
      <c r="U243" s="35"/>
      <c r="V243" s="35"/>
      <c r="W243" s="35"/>
      <c r="X243" s="35"/>
      <c r="Y243" s="35"/>
      <c r="Z243" s="35"/>
      <c r="AA243" s="35"/>
      <c r="AB243" s="35"/>
      <c r="AC243" s="35"/>
      <c r="AD243" s="35"/>
      <c r="AE243" s="35"/>
      <c r="AR243" s="216" t="s">
        <v>205</v>
      </c>
      <c r="AT243" s="216" t="s">
        <v>202</v>
      </c>
      <c r="AU243" s="216" t="s">
        <v>22</v>
      </c>
      <c r="AY243" s="14" t="s">
        <v>172</v>
      </c>
      <c r="BE243" s="217">
        <f>IF(N243="základní",J243,0)</f>
        <v>0</v>
      </c>
      <c r="BF243" s="217">
        <f>IF(N243="snížená",J243,0)</f>
        <v>0</v>
      </c>
      <c r="BG243" s="217">
        <f>IF(N243="zákl. přenesená",J243,0)</f>
        <v>0</v>
      </c>
      <c r="BH243" s="217">
        <f>IF(N243="sníž. přenesená",J243,0)</f>
        <v>0</v>
      </c>
      <c r="BI243" s="217">
        <f>IF(N243="nulová",J243,0)</f>
        <v>0</v>
      </c>
      <c r="BJ243" s="14" t="s">
        <v>22</v>
      </c>
      <c r="BK243" s="217">
        <f>ROUND(I243*H243,2)</f>
        <v>0</v>
      </c>
      <c r="BL243" s="14" t="s">
        <v>206</v>
      </c>
      <c r="BM243" s="216" t="s">
        <v>1049</v>
      </c>
    </row>
    <row r="244" s="2" customFormat="1" ht="21.75" customHeight="1">
      <c r="A244" s="35"/>
      <c r="B244" s="36"/>
      <c r="C244" s="218" t="s">
        <v>1050</v>
      </c>
      <c r="D244" s="218" t="s">
        <v>202</v>
      </c>
      <c r="E244" s="219" t="s">
        <v>1051</v>
      </c>
      <c r="F244" s="220" t="s">
        <v>1052</v>
      </c>
      <c r="G244" s="221" t="s">
        <v>250</v>
      </c>
      <c r="H244" s="222">
        <v>1</v>
      </c>
      <c r="I244" s="223"/>
      <c r="J244" s="224">
        <f>ROUND(I244*H244,2)</f>
        <v>0</v>
      </c>
      <c r="K244" s="225"/>
      <c r="L244" s="226"/>
      <c r="M244" s="227" t="s">
        <v>20</v>
      </c>
      <c r="N244" s="228" t="s">
        <v>47</v>
      </c>
      <c r="O244" s="81"/>
      <c r="P244" s="214">
        <f>O244*H244</f>
        <v>0</v>
      </c>
      <c r="Q244" s="214">
        <v>0</v>
      </c>
      <c r="R244" s="214">
        <f>Q244*H244</f>
        <v>0</v>
      </c>
      <c r="S244" s="214">
        <v>0</v>
      </c>
      <c r="T244" s="215">
        <f>S244*H244</f>
        <v>0</v>
      </c>
      <c r="U244" s="35"/>
      <c r="V244" s="35"/>
      <c r="W244" s="35"/>
      <c r="X244" s="35"/>
      <c r="Y244" s="35"/>
      <c r="Z244" s="35"/>
      <c r="AA244" s="35"/>
      <c r="AB244" s="35"/>
      <c r="AC244" s="35"/>
      <c r="AD244" s="35"/>
      <c r="AE244" s="35"/>
      <c r="AR244" s="216" t="s">
        <v>205</v>
      </c>
      <c r="AT244" s="216" t="s">
        <v>202</v>
      </c>
      <c r="AU244" s="216" t="s">
        <v>22</v>
      </c>
      <c r="AY244" s="14" t="s">
        <v>172</v>
      </c>
      <c r="BE244" s="217">
        <f>IF(N244="základní",J244,0)</f>
        <v>0</v>
      </c>
      <c r="BF244" s="217">
        <f>IF(N244="snížená",J244,0)</f>
        <v>0</v>
      </c>
      <c r="BG244" s="217">
        <f>IF(N244="zákl. přenesená",J244,0)</f>
        <v>0</v>
      </c>
      <c r="BH244" s="217">
        <f>IF(N244="sníž. přenesená",J244,0)</f>
        <v>0</v>
      </c>
      <c r="BI244" s="217">
        <f>IF(N244="nulová",J244,0)</f>
        <v>0</v>
      </c>
      <c r="BJ244" s="14" t="s">
        <v>22</v>
      </c>
      <c r="BK244" s="217">
        <f>ROUND(I244*H244,2)</f>
        <v>0</v>
      </c>
      <c r="BL244" s="14" t="s">
        <v>206</v>
      </c>
      <c r="BM244" s="216" t="s">
        <v>1053</v>
      </c>
    </row>
    <row r="245" s="2" customFormat="1" ht="21.75" customHeight="1">
      <c r="A245" s="35"/>
      <c r="B245" s="36"/>
      <c r="C245" s="218" t="s">
        <v>1054</v>
      </c>
      <c r="D245" s="218" t="s">
        <v>202</v>
      </c>
      <c r="E245" s="219" t="s">
        <v>1055</v>
      </c>
      <c r="F245" s="220" t="s">
        <v>1056</v>
      </c>
      <c r="G245" s="221" t="s">
        <v>250</v>
      </c>
      <c r="H245" s="222">
        <v>13</v>
      </c>
      <c r="I245" s="223"/>
      <c r="J245" s="224">
        <f>ROUND(I245*H245,2)</f>
        <v>0</v>
      </c>
      <c r="K245" s="225"/>
      <c r="L245" s="226"/>
      <c r="M245" s="227" t="s">
        <v>20</v>
      </c>
      <c r="N245" s="228" t="s">
        <v>47</v>
      </c>
      <c r="O245" s="81"/>
      <c r="P245" s="214">
        <f>O245*H245</f>
        <v>0</v>
      </c>
      <c r="Q245" s="214">
        <v>0</v>
      </c>
      <c r="R245" s="214">
        <f>Q245*H245</f>
        <v>0</v>
      </c>
      <c r="S245" s="214">
        <v>0</v>
      </c>
      <c r="T245" s="215">
        <f>S245*H245</f>
        <v>0</v>
      </c>
      <c r="U245" s="35"/>
      <c r="V245" s="35"/>
      <c r="W245" s="35"/>
      <c r="X245" s="35"/>
      <c r="Y245" s="35"/>
      <c r="Z245" s="35"/>
      <c r="AA245" s="35"/>
      <c r="AB245" s="35"/>
      <c r="AC245" s="35"/>
      <c r="AD245" s="35"/>
      <c r="AE245" s="35"/>
      <c r="AR245" s="216" t="s">
        <v>205</v>
      </c>
      <c r="AT245" s="216" t="s">
        <v>202</v>
      </c>
      <c r="AU245" s="216" t="s">
        <v>22</v>
      </c>
      <c r="AY245" s="14" t="s">
        <v>172</v>
      </c>
      <c r="BE245" s="217">
        <f>IF(N245="základní",J245,0)</f>
        <v>0</v>
      </c>
      <c r="BF245" s="217">
        <f>IF(N245="snížená",J245,0)</f>
        <v>0</v>
      </c>
      <c r="BG245" s="217">
        <f>IF(N245="zákl. přenesená",J245,0)</f>
        <v>0</v>
      </c>
      <c r="BH245" s="217">
        <f>IF(N245="sníž. přenesená",J245,0)</f>
        <v>0</v>
      </c>
      <c r="BI245" s="217">
        <f>IF(N245="nulová",J245,0)</f>
        <v>0</v>
      </c>
      <c r="BJ245" s="14" t="s">
        <v>22</v>
      </c>
      <c r="BK245" s="217">
        <f>ROUND(I245*H245,2)</f>
        <v>0</v>
      </c>
      <c r="BL245" s="14" t="s">
        <v>206</v>
      </c>
      <c r="BM245" s="216" t="s">
        <v>1057</v>
      </c>
    </row>
    <row r="246" s="2" customFormat="1" ht="21.75" customHeight="1">
      <c r="A246" s="35"/>
      <c r="B246" s="36"/>
      <c r="C246" s="218" t="s">
        <v>1058</v>
      </c>
      <c r="D246" s="218" t="s">
        <v>202</v>
      </c>
      <c r="E246" s="219" t="s">
        <v>1059</v>
      </c>
      <c r="F246" s="220" t="s">
        <v>1060</v>
      </c>
      <c r="G246" s="221" t="s">
        <v>250</v>
      </c>
      <c r="H246" s="222">
        <v>1</v>
      </c>
      <c r="I246" s="223"/>
      <c r="J246" s="224">
        <f>ROUND(I246*H246,2)</f>
        <v>0</v>
      </c>
      <c r="K246" s="225"/>
      <c r="L246" s="226"/>
      <c r="M246" s="227" t="s">
        <v>20</v>
      </c>
      <c r="N246" s="228" t="s">
        <v>47</v>
      </c>
      <c r="O246" s="81"/>
      <c r="P246" s="214">
        <f>O246*H246</f>
        <v>0</v>
      </c>
      <c r="Q246" s="214">
        <v>0</v>
      </c>
      <c r="R246" s="214">
        <f>Q246*H246</f>
        <v>0</v>
      </c>
      <c r="S246" s="214">
        <v>0</v>
      </c>
      <c r="T246" s="215">
        <f>S246*H246</f>
        <v>0</v>
      </c>
      <c r="U246" s="35"/>
      <c r="V246" s="35"/>
      <c r="W246" s="35"/>
      <c r="X246" s="35"/>
      <c r="Y246" s="35"/>
      <c r="Z246" s="35"/>
      <c r="AA246" s="35"/>
      <c r="AB246" s="35"/>
      <c r="AC246" s="35"/>
      <c r="AD246" s="35"/>
      <c r="AE246" s="35"/>
      <c r="AR246" s="216" t="s">
        <v>205</v>
      </c>
      <c r="AT246" s="216" t="s">
        <v>202</v>
      </c>
      <c r="AU246" s="216" t="s">
        <v>22</v>
      </c>
      <c r="AY246" s="14" t="s">
        <v>172</v>
      </c>
      <c r="BE246" s="217">
        <f>IF(N246="základní",J246,0)</f>
        <v>0</v>
      </c>
      <c r="BF246" s="217">
        <f>IF(N246="snížená",J246,0)</f>
        <v>0</v>
      </c>
      <c r="BG246" s="217">
        <f>IF(N246="zákl. přenesená",J246,0)</f>
        <v>0</v>
      </c>
      <c r="BH246" s="217">
        <f>IF(N246="sníž. přenesená",J246,0)</f>
        <v>0</v>
      </c>
      <c r="BI246" s="217">
        <f>IF(N246="nulová",J246,0)</f>
        <v>0</v>
      </c>
      <c r="BJ246" s="14" t="s">
        <v>22</v>
      </c>
      <c r="BK246" s="217">
        <f>ROUND(I246*H246,2)</f>
        <v>0</v>
      </c>
      <c r="BL246" s="14" t="s">
        <v>206</v>
      </c>
      <c r="BM246" s="216" t="s">
        <v>1061</v>
      </c>
    </row>
    <row r="247" s="2" customFormat="1" ht="21.75" customHeight="1">
      <c r="A247" s="35"/>
      <c r="B247" s="36"/>
      <c r="C247" s="218" t="s">
        <v>1062</v>
      </c>
      <c r="D247" s="218" t="s">
        <v>202</v>
      </c>
      <c r="E247" s="219" t="s">
        <v>1063</v>
      </c>
      <c r="F247" s="220" t="s">
        <v>1064</v>
      </c>
      <c r="G247" s="221" t="s">
        <v>250</v>
      </c>
      <c r="H247" s="222">
        <v>1</v>
      </c>
      <c r="I247" s="223"/>
      <c r="J247" s="224">
        <f>ROUND(I247*H247,2)</f>
        <v>0</v>
      </c>
      <c r="K247" s="225"/>
      <c r="L247" s="226"/>
      <c r="M247" s="227" t="s">
        <v>20</v>
      </c>
      <c r="N247" s="228" t="s">
        <v>47</v>
      </c>
      <c r="O247" s="81"/>
      <c r="P247" s="214">
        <f>O247*H247</f>
        <v>0</v>
      </c>
      <c r="Q247" s="214">
        <v>0</v>
      </c>
      <c r="R247" s="214">
        <f>Q247*H247</f>
        <v>0</v>
      </c>
      <c r="S247" s="214">
        <v>0</v>
      </c>
      <c r="T247" s="215">
        <f>S247*H247</f>
        <v>0</v>
      </c>
      <c r="U247" s="35"/>
      <c r="V247" s="35"/>
      <c r="W247" s="35"/>
      <c r="X247" s="35"/>
      <c r="Y247" s="35"/>
      <c r="Z247" s="35"/>
      <c r="AA247" s="35"/>
      <c r="AB247" s="35"/>
      <c r="AC247" s="35"/>
      <c r="AD247" s="35"/>
      <c r="AE247" s="35"/>
      <c r="AR247" s="216" t="s">
        <v>205</v>
      </c>
      <c r="AT247" s="216" t="s">
        <v>202</v>
      </c>
      <c r="AU247" s="216" t="s">
        <v>22</v>
      </c>
      <c r="AY247" s="14" t="s">
        <v>172</v>
      </c>
      <c r="BE247" s="217">
        <f>IF(N247="základní",J247,0)</f>
        <v>0</v>
      </c>
      <c r="BF247" s="217">
        <f>IF(N247="snížená",J247,0)</f>
        <v>0</v>
      </c>
      <c r="BG247" s="217">
        <f>IF(N247="zákl. přenesená",J247,0)</f>
        <v>0</v>
      </c>
      <c r="BH247" s="217">
        <f>IF(N247="sníž. přenesená",J247,0)</f>
        <v>0</v>
      </c>
      <c r="BI247" s="217">
        <f>IF(N247="nulová",J247,0)</f>
        <v>0</v>
      </c>
      <c r="BJ247" s="14" t="s">
        <v>22</v>
      </c>
      <c r="BK247" s="217">
        <f>ROUND(I247*H247,2)</f>
        <v>0</v>
      </c>
      <c r="BL247" s="14" t="s">
        <v>206</v>
      </c>
      <c r="BM247" s="216" t="s">
        <v>1065</v>
      </c>
    </row>
    <row r="248" s="2" customFormat="1" ht="21.75" customHeight="1">
      <c r="A248" s="35"/>
      <c r="B248" s="36"/>
      <c r="C248" s="218" t="s">
        <v>1066</v>
      </c>
      <c r="D248" s="218" t="s">
        <v>202</v>
      </c>
      <c r="E248" s="219" t="s">
        <v>1067</v>
      </c>
      <c r="F248" s="220" t="s">
        <v>1068</v>
      </c>
      <c r="G248" s="221" t="s">
        <v>250</v>
      </c>
      <c r="H248" s="222">
        <v>13</v>
      </c>
      <c r="I248" s="223"/>
      <c r="J248" s="224">
        <f>ROUND(I248*H248,2)</f>
        <v>0</v>
      </c>
      <c r="K248" s="225"/>
      <c r="L248" s="226"/>
      <c r="M248" s="227" t="s">
        <v>20</v>
      </c>
      <c r="N248" s="228" t="s">
        <v>47</v>
      </c>
      <c r="O248" s="81"/>
      <c r="P248" s="214">
        <f>O248*H248</f>
        <v>0</v>
      </c>
      <c r="Q248" s="214">
        <v>0</v>
      </c>
      <c r="R248" s="214">
        <f>Q248*H248</f>
        <v>0</v>
      </c>
      <c r="S248" s="214">
        <v>0</v>
      </c>
      <c r="T248" s="215">
        <f>S248*H248</f>
        <v>0</v>
      </c>
      <c r="U248" s="35"/>
      <c r="V248" s="35"/>
      <c r="W248" s="35"/>
      <c r="X248" s="35"/>
      <c r="Y248" s="35"/>
      <c r="Z248" s="35"/>
      <c r="AA248" s="35"/>
      <c r="AB248" s="35"/>
      <c r="AC248" s="35"/>
      <c r="AD248" s="35"/>
      <c r="AE248" s="35"/>
      <c r="AR248" s="216" t="s">
        <v>205</v>
      </c>
      <c r="AT248" s="216" t="s">
        <v>202</v>
      </c>
      <c r="AU248" s="216" t="s">
        <v>22</v>
      </c>
      <c r="AY248" s="14" t="s">
        <v>172</v>
      </c>
      <c r="BE248" s="217">
        <f>IF(N248="základní",J248,0)</f>
        <v>0</v>
      </c>
      <c r="BF248" s="217">
        <f>IF(N248="snížená",J248,0)</f>
        <v>0</v>
      </c>
      <c r="BG248" s="217">
        <f>IF(N248="zákl. přenesená",J248,0)</f>
        <v>0</v>
      </c>
      <c r="BH248" s="217">
        <f>IF(N248="sníž. přenesená",J248,0)</f>
        <v>0</v>
      </c>
      <c r="BI248" s="217">
        <f>IF(N248="nulová",J248,0)</f>
        <v>0</v>
      </c>
      <c r="BJ248" s="14" t="s">
        <v>22</v>
      </c>
      <c r="BK248" s="217">
        <f>ROUND(I248*H248,2)</f>
        <v>0</v>
      </c>
      <c r="BL248" s="14" t="s">
        <v>206</v>
      </c>
      <c r="BM248" s="216" t="s">
        <v>1069</v>
      </c>
    </row>
    <row r="249" s="2" customFormat="1" ht="21.75" customHeight="1">
      <c r="A249" s="35"/>
      <c r="B249" s="36"/>
      <c r="C249" s="218" t="s">
        <v>1070</v>
      </c>
      <c r="D249" s="218" t="s">
        <v>202</v>
      </c>
      <c r="E249" s="219" t="s">
        <v>1071</v>
      </c>
      <c r="F249" s="220" t="s">
        <v>1072</v>
      </c>
      <c r="G249" s="221" t="s">
        <v>250</v>
      </c>
      <c r="H249" s="222">
        <v>13</v>
      </c>
      <c r="I249" s="223"/>
      <c r="J249" s="224">
        <f>ROUND(I249*H249,2)</f>
        <v>0</v>
      </c>
      <c r="K249" s="225"/>
      <c r="L249" s="226"/>
      <c r="M249" s="227" t="s">
        <v>20</v>
      </c>
      <c r="N249" s="228" t="s">
        <v>47</v>
      </c>
      <c r="O249" s="81"/>
      <c r="P249" s="214">
        <f>O249*H249</f>
        <v>0</v>
      </c>
      <c r="Q249" s="214">
        <v>0</v>
      </c>
      <c r="R249" s="214">
        <f>Q249*H249</f>
        <v>0</v>
      </c>
      <c r="S249" s="214">
        <v>0</v>
      </c>
      <c r="T249" s="215">
        <f>S249*H249</f>
        <v>0</v>
      </c>
      <c r="U249" s="35"/>
      <c r="V249" s="35"/>
      <c r="W249" s="35"/>
      <c r="X249" s="35"/>
      <c r="Y249" s="35"/>
      <c r="Z249" s="35"/>
      <c r="AA249" s="35"/>
      <c r="AB249" s="35"/>
      <c r="AC249" s="35"/>
      <c r="AD249" s="35"/>
      <c r="AE249" s="35"/>
      <c r="AR249" s="216" t="s">
        <v>84</v>
      </c>
      <c r="AT249" s="216" t="s">
        <v>202</v>
      </c>
      <c r="AU249" s="216" t="s">
        <v>22</v>
      </c>
      <c r="AY249" s="14" t="s">
        <v>172</v>
      </c>
      <c r="BE249" s="217">
        <f>IF(N249="základní",J249,0)</f>
        <v>0</v>
      </c>
      <c r="BF249" s="217">
        <f>IF(N249="snížená",J249,0)</f>
        <v>0</v>
      </c>
      <c r="BG249" s="217">
        <f>IF(N249="zákl. přenesená",J249,0)</f>
        <v>0</v>
      </c>
      <c r="BH249" s="217">
        <f>IF(N249="sníž. přenesená",J249,0)</f>
        <v>0</v>
      </c>
      <c r="BI249" s="217">
        <f>IF(N249="nulová",J249,0)</f>
        <v>0</v>
      </c>
      <c r="BJ249" s="14" t="s">
        <v>22</v>
      </c>
      <c r="BK249" s="217">
        <f>ROUND(I249*H249,2)</f>
        <v>0</v>
      </c>
      <c r="BL249" s="14" t="s">
        <v>22</v>
      </c>
      <c r="BM249" s="216" t="s">
        <v>1073</v>
      </c>
    </row>
    <row r="250" s="2" customFormat="1" ht="21.75" customHeight="1">
      <c r="A250" s="35"/>
      <c r="B250" s="36"/>
      <c r="C250" s="218" t="s">
        <v>1074</v>
      </c>
      <c r="D250" s="218" t="s">
        <v>202</v>
      </c>
      <c r="E250" s="219" t="s">
        <v>1075</v>
      </c>
      <c r="F250" s="220" t="s">
        <v>1076</v>
      </c>
      <c r="G250" s="221" t="s">
        <v>250</v>
      </c>
      <c r="H250" s="222">
        <v>13</v>
      </c>
      <c r="I250" s="223"/>
      <c r="J250" s="224">
        <f>ROUND(I250*H250,2)</f>
        <v>0</v>
      </c>
      <c r="K250" s="225"/>
      <c r="L250" s="226"/>
      <c r="M250" s="227" t="s">
        <v>20</v>
      </c>
      <c r="N250" s="228" t="s">
        <v>47</v>
      </c>
      <c r="O250" s="81"/>
      <c r="P250" s="214">
        <f>O250*H250</f>
        <v>0</v>
      </c>
      <c r="Q250" s="214">
        <v>0</v>
      </c>
      <c r="R250" s="214">
        <f>Q250*H250</f>
        <v>0</v>
      </c>
      <c r="S250" s="214">
        <v>0</v>
      </c>
      <c r="T250" s="215">
        <f>S250*H250</f>
        <v>0</v>
      </c>
      <c r="U250" s="35"/>
      <c r="V250" s="35"/>
      <c r="W250" s="35"/>
      <c r="X250" s="35"/>
      <c r="Y250" s="35"/>
      <c r="Z250" s="35"/>
      <c r="AA250" s="35"/>
      <c r="AB250" s="35"/>
      <c r="AC250" s="35"/>
      <c r="AD250" s="35"/>
      <c r="AE250" s="35"/>
      <c r="AR250" s="216" t="s">
        <v>84</v>
      </c>
      <c r="AT250" s="216" t="s">
        <v>202</v>
      </c>
      <c r="AU250" s="216" t="s">
        <v>22</v>
      </c>
      <c r="AY250" s="14" t="s">
        <v>172</v>
      </c>
      <c r="BE250" s="217">
        <f>IF(N250="základní",J250,0)</f>
        <v>0</v>
      </c>
      <c r="BF250" s="217">
        <f>IF(N250="snížená",J250,0)</f>
        <v>0</v>
      </c>
      <c r="BG250" s="217">
        <f>IF(N250="zákl. přenesená",J250,0)</f>
        <v>0</v>
      </c>
      <c r="BH250" s="217">
        <f>IF(N250="sníž. přenesená",J250,0)</f>
        <v>0</v>
      </c>
      <c r="BI250" s="217">
        <f>IF(N250="nulová",J250,0)</f>
        <v>0</v>
      </c>
      <c r="BJ250" s="14" t="s">
        <v>22</v>
      </c>
      <c r="BK250" s="217">
        <f>ROUND(I250*H250,2)</f>
        <v>0</v>
      </c>
      <c r="BL250" s="14" t="s">
        <v>22</v>
      </c>
      <c r="BM250" s="216" t="s">
        <v>1077</v>
      </c>
    </row>
    <row r="251" s="2" customFormat="1" ht="33" customHeight="1">
      <c r="A251" s="35"/>
      <c r="B251" s="36"/>
      <c r="C251" s="218" t="s">
        <v>1078</v>
      </c>
      <c r="D251" s="218" t="s">
        <v>202</v>
      </c>
      <c r="E251" s="219" t="s">
        <v>1079</v>
      </c>
      <c r="F251" s="220" t="s">
        <v>1080</v>
      </c>
      <c r="G251" s="221" t="s">
        <v>388</v>
      </c>
      <c r="H251" s="222">
        <v>13</v>
      </c>
      <c r="I251" s="223"/>
      <c r="J251" s="224">
        <f>ROUND(I251*H251,2)</f>
        <v>0</v>
      </c>
      <c r="K251" s="225"/>
      <c r="L251" s="226"/>
      <c r="M251" s="227" t="s">
        <v>20</v>
      </c>
      <c r="N251" s="228" t="s">
        <v>47</v>
      </c>
      <c r="O251" s="81"/>
      <c r="P251" s="214">
        <f>O251*H251</f>
        <v>0</v>
      </c>
      <c r="Q251" s="214">
        <v>0</v>
      </c>
      <c r="R251" s="214">
        <f>Q251*H251</f>
        <v>0</v>
      </c>
      <c r="S251" s="214">
        <v>0</v>
      </c>
      <c r="T251" s="215">
        <f>S251*H251</f>
        <v>0</v>
      </c>
      <c r="U251" s="35"/>
      <c r="V251" s="35"/>
      <c r="W251" s="35"/>
      <c r="X251" s="35"/>
      <c r="Y251" s="35"/>
      <c r="Z251" s="35"/>
      <c r="AA251" s="35"/>
      <c r="AB251" s="35"/>
      <c r="AC251" s="35"/>
      <c r="AD251" s="35"/>
      <c r="AE251" s="35"/>
      <c r="AR251" s="216" t="s">
        <v>84</v>
      </c>
      <c r="AT251" s="216" t="s">
        <v>202</v>
      </c>
      <c r="AU251" s="216" t="s">
        <v>22</v>
      </c>
      <c r="AY251" s="14" t="s">
        <v>172</v>
      </c>
      <c r="BE251" s="217">
        <f>IF(N251="základní",J251,0)</f>
        <v>0</v>
      </c>
      <c r="BF251" s="217">
        <f>IF(N251="snížená",J251,0)</f>
        <v>0</v>
      </c>
      <c r="BG251" s="217">
        <f>IF(N251="zákl. přenesená",J251,0)</f>
        <v>0</v>
      </c>
      <c r="BH251" s="217">
        <f>IF(N251="sníž. přenesená",J251,0)</f>
        <v>0</v>
      </c>
      <c r="BI251" s="217">
        <f>IF(N251="nulová",J251,0)</f>
        <v>0</v>
      </c>
      <c r="BJ251" s="14" t="s">
        <v>22</v>
      </c>
      <c r="BK251" s="217">
        <f>ROUND(I251*H251,2)</f>
        <v>0</v>
      </c>
      <c r="BL251" s="14" t="s">
        <v>22</v>
      </c>
      <c r="BM251" s="216" t="s">
        <v>1081</v>
      </c>
    </row>
    <row r="252" s="2" customFormat="1" ht="21.75" customHeight="1">
      <c r="A252" s="35"/>
      <c r="B252" s="36"/>
      <c r="C252" s="218" t="s">
        <v>1082</v>
      </c>
      <c r="D252" s="218" t="s">
        <v>202</v>
      </c>
      <c r="E252" s="219" t="s">
        <v>1083</v>
      </c>
      <c r="F252" s="220" t="s">
        <v>1084</v>
      </c>
      <c r="G252" s="221" t="s">
        <v>250</v>
      </c>
      <c r="H252" s="222">
        <v>26</v>
      </c>
      <c r="I252" s="223"/>
      <c r="J252" s="224">
        <f>ROUND(I252*H252,2)</f>
        <v>0</v>
      </c>
      <c r="K252" s="225"/>
      <c r="L252" s="226"/>
      <c r="M252" s="227" t="s">
        <v>20</v>
      </c>
      <c r="N252" s="228" t="s">
        <v>47</v>
      </c>
      <c r="O252" s="81"/>
      <c r="P252" s="214">
        <f>O252*H252</f>
        <v>0</v>
      </c>
      <c r="Q252" s="214">
        <v>0</v>
      </c>
      <c r="R252" s="214">
        <f>Q252*H252</f>
        <v>0</v>
      </c>
      <c r="S252" s="214">
        <v>0</v>
      </c>
      <c r="T252" s="215">
        <f>S252*H252</f>
        <v>0</v>
      </c>
      <c r="U252" s="35"/>
      <c r="V252" s="35"/>
      <c r="W252" s="35"/>
      <c r="X252" s="35"/>
      <c r="Y252" s="35"/>
      <c r="Z252" s="35"/>
      <c r="AA252" s="35"/>
      <c r="AB252" s="35"/>
      <c r="AC252" s="35"/>
      <c r="AD252" s="35"/>
      <c r="AE252" s="35"/>
      <c r="AR252" s="216" t="s">
        <v>84</v>
      </c>
      <c r="AT252" s="216" t="s">
        <v>202</v>
      </c>
      <c r="AU252" s="216" t="s">
        <v>22</v>
      </c>
      <c r="AY252" s="14" t="s">
        <v>172</v>
      </c>
      <c r="BE252" s="217">
        <f>IF(N252="základní",J252,0)</f>
        <v>0</v>
      </c>
      <c r="BF252" s="217">
        <f>IF(N252="snížená",J252,0)</f>
        <v>0</v>
      </c>
      <c r="BG252" s="217">
        <f>IF(N252="zákl. přenesená",J252,0)</f>
        <v>0</v>
      </c>
      <c r="BH252" s="217">
        <f>IF(N252="sníž. přenesená",J252,0)</f>
        <v>0</v>
      </c>
      <c r="BI252" s="217">
        <f>IF(N252="nulová",J252,0)</f>
        <v>0</v>
      </c>
      <c r="BJ252" s="14" t="s">
        <v>22</v>
      </c>
      <c r="BK252" s="217">
        <f>ROUND(I252*H252,2)</f>
        <v>0</v>
      </c>
      <c r="BL252" s="14" t="s">
        <v>22</v>
      </c>
      <c r="BM252" s="216" t="s">
        <v>1085</v>
      </c>
    </row>
    <row r="253" s="2" customFormat="1" ht="21.75" customHeight="1">
      <c r="A253" s="35"/>
      <c r="B253" s="36"/>
      <c r="C253" s="218" t="s">
        <v>1086</v>
      </c>
      <c r="D253" s="218" t="s">
        <v>202</v>
      </c>
      <c r="E253" s="219" t="s">
        <v>1087</v>
      </c>
      <c r="F253" s="220" t="s">
        <v>1088</v>
      </c>
      <c r="G253" s="221" t="s">
        <v>250</v>
      </c>
      <c r="H253" s="222">
        <v>26</v>
      </c>
      <c r="I253" s="223"/>
      <c r="J253" s="224">
        <f>ROUND(I253*H253,2)</f>
        <v>0</v>
      </c>
      <c r="K253" s="225"/>
      <c r="L253" s="226"/>
      <c r="M253" s="227" t="s">
        <v>20</v>
      </c>
      <c r="N253" s="228" t="s">
        <v>47</v>
      </c>
      <c r="O253" s="81"/>
      <c r="P253" s="214">
        <f>O253*H253</f>
        <v>0</v>
      </c>
      <c r="Q253" s="214">
        <v>0</v>
      </c>
      <c r="R253" s="214">
        <f>Q253*H253</f>
        <v>0</v>
      </c>
      <c r="S253" s="214">
        <v>0</v>
      </c>
      <c r="T253" s="215">
        <f>S253*H253</f>
        <v>0</v>
      </c>
      <c r="U253" s="35"/>
      <c r="V253" s="35"/>
      <c r="W253" s="35"/>
      <c r="X253" s="35"/>
      <c r="Y253" s="35"/>
      <c r="Z253" s="35"/>
      <c r="AA253" s="35"/>
      <c r="AB253" s="35"/>
      <c r="AC253" s="35"/>
      <c r="AD253" s="35"/>
      <c r="AE253" s="35"/>
      <c r="AR253" s="216" t="s">
        <v>84</v>
      </c>
      <c r="AT253" s="216" t="s">
        <v>202</v>
      </c>
      <c r="AU253" s="216" t="s">
        <v>22</v>
      </c>
      <c r="AY253" s="14" t="s">
        <v>172</v>
      </c>
      <c r="BE253" s="217">
        <f>IF(N253="základní",J253,0)</f>
        <v>0</v>
      </c>
      <c r="BF253" s="217">
        <f>IF(N253="snížená",J253,0)</f>
        <v>0</v>
      </c>
      <c r="BG253" s="217">
        <f>IF(N253="zákl. přenesená",J253,0)</f>
        <v>0</v>
      </c>
      <c r="BH253" s="217">
        <f>IF(N253="sníž. přenesená",J253,0)</f>
        <v>0</v>
      </c>
      <c r="BI253" s="217">
        <f>IF(N253="nulová",J253,0)</f>
        <v>0</v>
      </c>
      <c r="BJ253" s="14" t="s">
        <v>22</v>
      </c>
      <c r="BK253" s="217">
        <f>ROUND(I253*H253,2)</f>
        <v>0</v>
      </c>
      <c r="BL253" s="14" t="s">
        <v>22</v>
      </c>
      <c r="BM253" s="216" t="s">
        <v>1089</v>
      </c>
    </row>
    <row r="254" s="2" customFormat="1" ht="21.75" customHeight="1">
      <c r="A254" s="35"/>
      <c r="B254" s="36"/>
      <c r="C254" s="218" t="s">
        <v>1090</v>
      </c>
      <c r="D254" s="218" t="s">
        <v>202</v>
      </c>
      <c r="E254" s="219" t="s">
        <v>1091</v>
      </c>
      <c r="F254" s="220" t="s">
        <v>1092</v>
      </c>
      <c r="G254" s="221" t="s">
        <v>250</v>
      </c>
      <c r="H254" s="222">
        <v>13</v>
      </c>
      <c r="I254" s="223"/>
      <c r="J254" s="224">
        <f>ROUND(I254*H254,2)</f>
        <v>0</v>
      </c>
      <c r="K254" s="225"/>
      <c r="L254" s="226"/>
      <c r="M254" s="227" t="s">
        <v>20</v>
      </c>
      <c r="N254" s="228" t="s">
        <v>47</v>
      </c>
      <c r="O254" s="81"/>
      <c r="P254" s="214">
        <f>O254*H254</f>
        <v>0</v>
      </c>
      <c r="Q254" s="214">
        <v>0</v>
      </c>
      <c r="R254" s="214">
        <f>Q254*H254</f>
        <v>0</v>
      </c>
      <c r="S254" s="214">
        <v>0</v>
      </c>
      <c r="T254" s="215">
        <f>S254*H254</f>
        <v>0</v>
      </c>
      <c r="U254" s="35"/>
      <c r="V254" s="35"/>
      <c r="W254" s="35"/>
      <c r="X254" s="35"/>
      <c r="Y254" s="35"/>
      <c r="Z254" s="35"/>
      <c r="AA254" s="35"/>
      <c r="AB254" s="35"/>
      <c r="AC254" s="35"/>
      <c r="AD254" s="35"/>
      <c r="AE254" s="35"/>
      <c r="AR254" s="216" t="s">
        <v>84</v>
      </c>
      <c r="AT254" s="216" t="s">
        <v>202</v>
      </c>
      <c r="AU254" s="216" t="s">
        <v>22</v>
      </c>
      <c r="AY254" s="14" t="s">
        <v>172</v>
      </c>
      <c r="BE254" s="217">
        <f>IF(N254="základní",J254,0)</f>
        <v>0</v>
      </c>
      <c r="BF254" s="217">
        <f>IF(N254="snížená",J254,0)</f>
        <v>0</v>
      </c>
      <c r="BG254" s="217">
        <f>IF(N254="zákl. přenesená",J254,0)</f>
        <v>0</v>
      </c>
      <c r="BH254" s="217">
        <f>IF(N254="sníž. přenesená",J254,0)</f>
        <v>0</v>
      </c>
      <c r="BI254" s="217">
        <f>IF(N254="nulová",J254,0)</f>
        <v>0</v>
      </c>
      <c r="BJ254" s="14" t="s">
        <v>22</v>
      </c>
      <c r="BK254" s="217">
        <f>ROUND(I254*H254,2)</f>
        <v>0</v>
      </c>
      <c r="BL254" s="14" t="s">
        <v>22</v>
      </c>
      <c r="BM254" s="216" t="s">
        <v>1093</v>
      </c>
    </row>
    <row r="255" s="2" customFormat="1" ht="21.75" customHeight="1">
      <c r="A255" s="35"/>
      <c r="B255" s="36"/>
      <c r="C255" s="218" t="s">
        <v>1094</v>
      </c>
      <c r="D255" s="218" t="s">
        <v>202</v>
      </c>
      <c r="E255" s="219" t="s">
        <v>1095</v>
      </c>
      <c r="F255" s="220" t="s">
        <v>1096</v>
      </c>
      <c r="G255" s="221" t="s">
        <v>250</v>
      </c>
      <c r="H255" s="222">
        <v>1</v>
      </c>
      <c r="I255" s="223"/>
      <c r="J255" s="224">
        <f>ROUND(I255*H255,2)</f>
        <v>0</v>
      </c>
      <c r="K255" s="225"/>
      <c r="L255" s="226"/>
      <c r="M255" s="227" t="s">
        <v>20</v>
      </c>
      <c r="N255" s="228" t="s">
        <v>47</v>
      </c>
      <c r="O255" s="81"/>
      <c r="P255" s="214">
        <f>O255*H255</f>
        <v>0</v>
      </c>
      <c r="Q255" s="214">
        <v>0</v>
      </c>
      <c r="R255" s="214">
        <f>Q255*H255</f>
        <v>0</v>
      </c>
      <c r="S255" s="214">
        <v>0</v>
      </c>
      <c r="T255" s="215">
        <f>S255*H255</f>
        <v>0</v>
      </c>
      <c r="U255" s="35"/>
      <c r="V255" s="35"/>
      <c r="W255" s="35"/>
      <c r="X255" s="35"/>
      <c r="Y255" s="35"/>
      <c r="Z255" s="35"/>
      <c r="AA255" s="35"/>
      <c r="AB255" s="35"/>
      <c r="AC255" s="35"/>
      <c r="AD255" s="35"/>
      <c r="AE255" s="35"/>
      <c r="AR255" s="216" t="s">
        <v>84</v>
      </c>
      <c r="AT255" s="216" t="s">
        <v>202</v>
      </c>
      <c r="AU255" s="216" t="s">
        <v>22</v>
      </c>
      <c r="AY255" s="14" t="s">
        <v>172</v>
      </c>
      <c r="BE255" s="217">
        <f>IF(N255="základní",J255,0)</f>
        <v>0</v>
      </c>
      <c r="BF255" s="217">
        <f>IF(N255="snížená",J255,0)</f>
        <v>0</v>
      </c>
      <c r="BG255" s="217">
        <f>IF(N255="zákl. přenesená",J255,0)</f>
        <v>0</v>
      </c>
      <c r="BH255" s="217">
        <f>IF(N255="sníž. přenesená",J255,0)</f>
        <v>0</v>
      </c>
      <c r="BI255" s="217">
        <f>IF(N255="nulová",J255,0)</f>
        <v>0</v>
      </c>
      <c r="BJ255" s="14" t="s">
        <v>22</v>
      </c>
      <c r="BK255" s="217">
        <f>ROUND(I255*H255,2)</f>
        <v>0</v>
      </c>
      <c r="BL255" s="14" t="s">
        <v>22</v>
      </c>
      <c r="BM255" s="216" t="s">
        <v>1097</v>
      </c>
    </row>
    <row r="256" s="2" customFormat="1" ht="21.75" customHeight="1">
      <c r="A256" s="35"/>
      <c r="B256" s="36"/>
      <c r="C256" s="218" t="s">
        <v>1098</v>
      </c>
      <c r="D256" s="218" t="s">
        <v>202</v>
      </c>
      <c r="E256" s="219" t="s">
        <v>1099</v>
      </c>
      <c r="F256" s="220" t="s">
        <v>1100</v>
      </c>
      <c r="G256" s="221" t="s">
        <v>250</v>
      </c>
      <c r="H256" s="222">
        <v>13</v>
      </c>
      <c r="I256" s="223"/>
      <c r="J256" s="224">
        <f>ROUND(I256*H256,2)</f>
        <v>0</v>
      </c>
      <c r="K256" s="225"/>
      <c r="L256" s="226"/>
      <c r="M256" s="227" t="s">
        <v>20</v>
      </c>
      <c r="N256" s="228" t="s">
        <v>47</v>
      </c>
      <c r="O256" s="81"/>
      <c r="P256" s="214">
        <f>O256*H256</f>
        <v>0</v>
      </c>
      <c r="Q256" s="214">
        <v>0</v>
      </c>
      <c r="R256" s="214">
        <f>Q256*H256</f>
        <v>0</v>
      </c>
      <c r="S256" s="214">
        <v>0</v>
      </c>
      <c r="T256" s="215">
        <f>S256*H256</f>
        <v>0</v>
      </c>
      <c r="U256" s="35"/>
      <c r="V256" s="35"/>
      <c r="W256" s="35"/>
      <c r="X256" s="35"/>
      <c r="Y256" s="35"/>
      <c r="Z256" s="35"/>
      <c r="AA256" s="35"/>
      <c r="AB256" s="35"/>
      <c r="AC256" s="35"/>
      <c r="AD256" s="35"/>
      <c r="AE256" s="35"/>
      <c r="AR256" s="216" t="s">
        <v>84</v>
      </c>
      <c r="AT256" s="216" t="s">
        <v>202</v>
      </c>
      <c r="AU256" s="216" t="s">
        <v>22</v>
      </c>
      <c r="AY256" s="14" t="s">
        <v>172</v>
      </c>
      <c r="BE256" s="217">
        <f>IF(N256="základní",J256,0)</f>
        <v>0</v>
      </c>
      <c r="BF256" s="217">
        <f>IF(N256="snížená",J256,0)</f>
        <v>0</v>
      </c>
      <c r="BG256" s="217">
        <f>IF(N256="zákl. přenesená",J256,0)</f>
        <v>0</v>
      </c>
      <c r="BH256" s="217">
        <f>IF(N256="sníž. přenesená",J256,0)</f>
        <v>0</v>
      </c>
      <c r="BI256" s="217">
        <f>IF(N256="nulová",J256,0)</f>
        <v>0</v>
      </c>
      <c r="BJ256" s="14" t="s">
        <v>22</v>
      </c>
      <c r="BK256" s="217">
        <f>ROUND(I256*H256,2)</f>
        <v>0</v>
      </c>
      <c r="BL256" s="14" t="s">
        <v>22</v>
      </c>
      <c r="BM256" s="216" t="s">
        <v>1101</v>
      </c>
    </row>
    <row r="257" s="2" customFormat="1" ht="21.75" customHeight="1">
      <c r="A257" s="35"/>
      <c r="B257" s="36"/>
      <c r="C257" s="218" t="s">
        <v>1102</v>
      </c>
      <c r="D257" s="218" t="s">
        <v>202</v>
      </c>
      <c r="E257" s="219" t="s">
        <v>1103</v>
      </c>
      <c r="F257" s="220" t="s">
        <v>1104</v>
      </c>
      <c r="G257" s="221" t="s">
        <v>250</v>
      </c>
      <c r="H257" s="222">
        <v>1</v>
      </c>
      <c r="I257" s="223"/>
      <c r="J257" s="224">
        <f>ROUND(I257*H257,2)</f>
        <v>0</v>
      </c>
      <c r="K257" s="225"/>
      <c r="L257" s="226"/>
      <c r="M257" s="227" t="s">
        <v>20</v>
      </c>
      <c r="N257" s="228" t="s">
        <v>47</v>
      </c>
      <c r="O257" s="81"/>
      <c r="P257" s="214">
        <f>O257*H257</f>
        <v>0</v>
      </c>
      <c r="Q257" s="214">
        <v>0</v>
      </c>
      <c r="R257" s="214">
        <f>Q257*H257</f>
        <v>0</v>
      </c>
      <c r="S257" s="214">
        <v>0</v>
      </c>
      <c r="T257" s="215">
        <f>S257*H257</f>
        <v>0</v>
      </c>
      <c r="U257" s="35"/>
      <c r="V257" s="35"/>
      <c r="W257" s="35"/>
      <c r="X257" s="35"/>
      <c r="Y257" s="35"/>
      <c r="Z257" s="35"/>
      <c r="AA257" s="35"/>
      <c r="AB257" s="35"/>
      <c r="AC257" s="35"/>
      <c r="AD257" s="35"/>
      <c r="AE257" s="35"/>
      <c r="AR257" s="216" t="s">
        <v>84</v>
      </c>
      <c r="AT257" s="216" t="s">
        <v>202</v>
      </c>
      <c r="AU257" s="216" t="s">
        <v>22</v>
      </c>
      <c r="AY257" s="14" t="s">
        <v>172</v>
      </c>
      <c r="BE257" s="217">
        <f>IF(N257="základní",J257,0)</f>
        <v>0</v>
      </c>
      <c r="BF257" s="217">
        <f>IF(N257="snížená",J257,0)</f>
        <v>0</v>
      </c>
      <c r="BG257" s="217">
        <f>IF(N257="zákl. přenesená",J257,0)</f>
        <v>0</v>
      </c>
      <c r="BH257" s="217">
        <f>IF(N257="sníž. přenesená",J257,0)</f>
        <v>0</v>
      </c>
      <c r="BI257" s="217">
        <f>IF(N257="nulová",J257,0)</f>
        <v>0</v>
      </c>
      <c r="BJ257" s="14" t="s">
        <v>22</v>
      </c>
      <c r="BK257" s="217">
        <f>ROUND(I257*H257,2)</f>
        <v>0</v>
      </c>
      <c r="BL257" s="14" t="s">
        <v>22</v>
      </c>
      <c r="BM257" s="216" t="s">
        <v>1105</v>
      </c>
    </row>
    <row r="258" s="2" customFormat="1" ht="21.75" customHeight="1">
      <c r="A258" s="35"/>
      <c r="B258" s="36"/>
      <c r="C258" s="218" t="s">
        <v>1106</v>
      </c>
      <c r="D258" s="218" t="s">
        <v>202</v>
      </c>
      <c r="E258" s="219" t="s">
        <v>1107</v>
      </c>
      <c r="F258" s="220" t="s">
        <v>1108</v>
      </c>
      <c r="G258" s="221" t="s">
        <v>250</v>
      </c>
      <c r="H258" s="222">
        <v>1</v>
      </c>
      <c r="I258" s="223"/>
      <c r="J258" s="224">
        <f>ROUND(I258*H258,2)</f>
        <v>0</v>
      </c>
      <c r="K258" s="225"/>
      <c r="L258" s="226"/>
      <c r="M258" s="227" t="s">
        <v>20</v>
      </c>
      <c r="N258" s="228" t="s">
        <v>47</v>
      </c>
      <c r="O258" s="81"/>
      <c r="P258" s="214">
        <f>O258*H258</f>
        <v>0</v>
      </c>
      <c r="Q258" s="214">
        <v>0</v>
      </c>
      <c r="R258" s="214">
        <f>Q258*H258</f>
        <v>0</v>
      </c>
      <c r="S258" s="214">
        <v>0</v>
      </c>
      <c r="T258" s="215">
        <f>S258*H258</f>
        <v>0</v>
      </c>
      <c r="U258" s="35"/>
      <c r="V258" s="35"/>
      <c r="W258" s="35"/>
      <c r="X258" s="35"/>
      <c r="Y258" s="35"/>
      <c r="Z258" s="35"/>
      <c r="AA258" s="35"/>
      <c r="AB258" s="35"/>
      <c r="AC258" s="35"/>
      <c r="AD258" s="35"/>
      <c r="AE258" s="35"/>
      <c r="AR258" s="216" t="s">
        <v>201</v>
      </c>
      <c r="AT258" s="216" t="s">
        <v>202</v>
      </c>
      <c r="AU258" s="216" t="s">
        <v>22</v>
      </c>
      <c r="AY258" s="14" t="s">
        <v>172</v>
      </c>
      <c r="BE258" s="217">
        <f>IF(N258="základní",J258,0)</f>
        <v>0</v>
      </c>
      <c r="BF258" s="217">
        <f>IF(N258="snížená",J258,0)</f>
        <v>0</v>
      </c>
      <c r="BG258" s="217">
        <f>IF(N258="zákl. přenesená",J258,0)</f>
        <v>0</v>
      </c>
      <c r="BH258" s="217">
        <f>IF(N258="sníž. přenesená",J258,0)</f>
        <v>0</v>
      </c>
      <c r="BI258" s="217">
        <f>IF(N258="nulová",J258,0)</f>
        <v>0</v>
      </c>
      <c r="BJ258" s="14" t="s">
        <v>22</v>
      </c>
      <c r="BK258" s="217">
        <f>ROUND(I258*H258,2)</f>
        <v>0</v>
      </c>
      <c r="BL258" s="14" t="s">
        <v>180</v>
      </c>
      <c r="BM258" s="216" t="s">
        <v>1109</v>
      </c>
    </row>
    <row r="259" s="2" customFormat="1" ht="16.5" customHeight="1">
      <c r="A259" s="35"/>
      <c r="B259" s="36"/>
      <c r="C259" s="218" t="s">
        <v>1110</v>
      </c>
      <c r="D259" s="218" t="s">
        <v>202</v>
      </c>
      <c r="E259" s="219" t="s">
        <v>1111</v>
      </c>
      <c r="F259" s="220" t="s">
        <v>1112</v>
      </c>
      <c r="G259" s="221" t="s">
        <v>250</v>
      </c>
      <c r="H259" s="222">
        <v>13</v>
      </c>
      <c r="I259" s="223"/>
      <c r="J259" s="224">
        <f>ROUND(I259*H259,2)</f>
        <v>0</v>
      </c>
      <c r="K259" s="225"/>
      <c r="L259" s="226"/>
      <c r="M259" s="227" t="s">
        <v>20</v>
      </c>
      <c r="N259" s="228" t="s">
        <v>47</v>
      </c>
      <c r="O259" s="81"/>
      <c r="P259" s="214">
        <f>O259*H259</f>
        <v>0</v>
      </c>
      <c r="Q259" s="214">
        <v>0</v>
      </c>
      <c r="R259" s="214">
        <f>Q259*H259</f>
        <v>0</v>
      </c>
      <c r="S259" s="214">
        <v>0</v>
      </c>
      <c r="T259" s="215">
        <f>S259*H259</f>
        <v>0</v>
      </c>
      <c r="U259" s="35"/>
      <c r="V259" s="35"/>
      <c r="W259" s="35"/>
      <c r="X259" s="35"/>
      <c r="Y259" s="35"/>
      <c r="Z259" s="35"/>
      <c r="AA259" s="35"/>
      <c r="AB259" s="35"/>
      <c r="AC259" s="35"/>
      <c r="AD259" s="35"/>
      <c r="AE259" s="35"/>
      <c r="AR259" s="216" t="s">
        <v>226</v>
      </c>
      <c r="AT259" s="216" t="s">
        <v>202</v>
      </c>
      <c r="AU259" s="216" t="s">
        <v>22</v>
      </c>
      <c r="AY259" s="14" t="s">
        <v>172</v>
      </c>
      <c r="BE259" s="217">
        <f>IF(N259="základní",J259,0)</f>
        <v>0</v>
      </c>
      <c r="BF259" s="217">
        <f>IF(N259="snížená",J259,0)</f>
        <v>0</v>
      </c>
      <c r="BG259" s="217">
        <f>IF(N259="zákl. přenesená",J259,0)</f>
        <v>0</v>
      </c>
      <c r="BH259" s="217">
        <f>IF(N259="sníž. přenesená",J259,0)</f>
        <v>0</v>
      </c>
      <c r="BI259" s="217">
        <f>IF(N259="nulová",J259,0)</f>
        <v>0</v>
      </c>
      <c r="BJ259" s="14" t="s">
        <v>22</v>
      </c>
      <c r="BK259" s="217">
        <f>ROUND(I259*H259,2)</f>
        <v>0</v>
      </c>
      <c r="BL259" s="14" t="s">
        <v>226</v>
      </c>
      <c r="BM259" s="216" t="s">
        <v>1113</v>
      </c>
    </row>
    <row r="260" s="2" customFormat="1" ht="21.75" customHeight="1">
      <c r="A260" s="35"/>
      <c r="B260" s="36"/>
      <c r="C260" s="218" t="s">
        <v>1114</v>
      </c>
      <c r="D260" s="218" t="s">
        <v>202</v>
      </c>
      <c r="E260" s="219" t="s">
        <v>1115</v>
      </c>
      <c r="F260" s="220" t="s">
        <v>1116</v>
      </c>
      <c r="G260" s="221" t="s">
        <v>250</v>
      </c>
      <c r="H260" s="222">
        <v>13</v>
      </c>
      <c r="I260" s="223"/>
      <c r="J260" s="224">
        <f>ROUND(I260*H260,2)</f>
        <v>0</v>
      </c>
      <c r="K260" s="225"/>
      <c r="L260" s="226"/>
      <c r="M260" s="227" t="s">
        <v>20</v>
      </c>
      <c r="N260" s="228" t="s">
        <v>47</v>
      </c>
      <c r="O260" s="81"/>
      <c r="P260" s="214">
        <f>O260*H260</f>
        <v>0</v>
      </c>
      <c r="Q260" s="214">
        <v>0</v>
      </c>
      <c r="R260" s="214">
        <f>Q260*H260</f>
        <v>0</v>
      </c>
      <c r="S260" s="214">
        <v>0</v>
      </c>
      <c r="T260" s="215">
        <f>S260*H260</f>
        <v>0</v>
      </c>
      <c r="U260" s="35"/>
      <c r="V260" s="35"/>
      <c r="W260" s="35"/>
      <c r="X260" s="35"/>
      <c r="Y260" s="35"/>
      <c r="Z260" s="35"/>
      <c r="AA260" s="35"/>
      <c r="AB260" s="35"/>
      <c r="AC260" s="35"/>
      <c r="AD260" s="35"/>
      <c r="AE260" s="35"/>
      <c r="AR260" s="216" t="s">
        <v>84</v>
      </c>
      <c r="AT260" s="216" t="s">
        <v>202</v>
      </c>
      <c r="AU260" s="216" t="s">
        <v>22</v>
      </c>
      <c r="AY260" s="14" t="s">
        <v>172</v>
      </c>
      <c r="BE260" s="217">
        <f>IF(N260="základní",J260,0)</f>
        <v>0</v>
      </c>
      <c r="BF260" s="217">
        <f>IF(N260="snížená",J260,0)</f>
        <v>0</v>
      </c>
      <c r="BG260" s="217">
        <f>IF(N260="zákl. přenesená",J260,0)</f>
        <v>0</v>
      </c>
      <c r="BH260" s="217">
        <f>IF(N260="sníž. přenesená",J260,0)</f>
        <v>0</v>
      </c>
      <c r="BI260" s="217">
        <f>IF(N260="nulová",J260,0)</f>
        <v>0</v>
      </c>
      <c r="BJ260" s="14" t="s">
        <v>22</v>
      </c>
      <c r="BK260" s="217">
        <f>ROUND(I260*H260,2)</f>
        <v>0</v>
      </c>
      <c r="BL260" s="14" t="s">
        <v>22</v>
      </c>
      <c r="BM260" s="216" t="s">
        <v>1117</v>
      </c>
    </row>
    <row r="261" s="2" customFormat="1" ht="33" customHeight="1">
      <c r="A261" s="35"/>
      <c r="B261" s="36"/>
      <c r="C261" s="218" t="s">
        <v>1118</v>
      </c>
      <c r="D261" s="218" t="s">
        <v>202</v>
      </c>
      <c r="E261" s="219" t="s">
        <v>1119</v>
      </c>
      <c r="F261" s="220" t="s">
        <v>1120</v>
      </c>
      <c r="G261" s="221" t="s">
        <v>250</v>
      </c>
      <c r="H261" s="222">
        <v>13</v>
      </c>
      <c r="I261" s="223"/>
      <c r="J261" s="224">
        <f>ROUND(I261*H261,2)</f>
        <v>0</v>
      </c>
      <c r="K261" s="225"/>
      <c r="L261" s="226"/>
      <c r="M261" s="227" t="s">
        <v>20</v>
      </c>
      <c r="N261" s="228" t="s">
        <v>47</v>
      </c>
      <c r="O261" s="81"/>
      <c r="P261" s="214">
        <f>O261*H261</f>
        <v>0</v>
      </c>
      <c r="Q261" s="214">
        <v>0</v>
      </c>
      <c r="R261" s="214">
        <f>Q261*H261</f>
        <v>0</v>
      </c>
      <c r="S261" s="214">
        <v>0</v>
      </c>
      <c r="T261" s="215">
        <f>S261*H261</f>
        <v>0</v>
      </c>
      <c r="U261" s="35"/>
      <c r="V261" s="35"/>
      <c r="W261" s="35"/>
      <c r="X261" s="35"/>
      <c r="Y261" s="35"/>
      <c r="Z261" s="35"/>
      <c r="AA261" s="35"/>
      <c r="AB261" s="35"/>
      <c r="AC261" s="35"/>
      <c r="AD261" s="35"/>
      <c r="AE261" s="35"/>
      <c r="AR261" s="216" t="s">
        <v>84</v>
      </c>
      <c r="AT261" s="216" t="s">
        <v>202</v>
      </c>
      <c r="AU261" s="216" t="s">
        <v>22</v>
      </c>
      <c r="AY261" s="14" t="s">
        <v>172</v>
      </c>
      <c r="BE261" s="217">
        <f>IF(N261="základní",J261,0)</f>
        <v>0</v>
      </c>
      <c r="BF261" s="217">
        <f>IF(N261="snížená",J261,0)</f>
        <v>0</v>
      </c>
      <c r="BG261" s="217">
        <f>IF(N261="zákl. přenesená",J261,0)</f>
        <v>0</v>
      </c>
      <c r="BH261" s="217">
        <f>IF(N261="sníž. přenesená",J261,0)</f>
        <v>0</v>
      </c>
      <c r="BI261" s="217">
        <f>IF(N261="nulová",J261,0)</f>
        <v>0</v>
      </c>
      <c r="BJ261" s="14" t="s">
        <v>22</v>
      </c>
      <c r="BK261" s="217">
        <f>ROUND(I261*H261,2)</f>
        <v>0</v>
      </c>
      <c r="BL261" s="14" t="s">
        <v>22</v>
      </c>
      <c r="BM261" s="216" t="s">
        <v>1121</v>
      </c>
    </row>
    <row r="262" s="2" customFormat="1" ht="21.75" customHeight="1">
      <c r="A262" s="35"/>
      <c r="B262" s="36"/>
      <c r="C262" s="218" t="s">
        <v>1122</v>
      </c>
      <c r="D262" s="218" t="s">
        <v>202</v>
      </c>
      <c r="E262" s="219" t="s">
        <v>1123</v>
      </c>
      <c r="F262" s="220" t="s">
        <v>1124</v>
      </c>
      <c r="G262" s="221" t="s">
        <v>250</v>
      </c>
      <c r="H262" s="222">
        <v>13</v>
      </c>
      <c r="I262" s="223"/>
      <c r="J262" s="224">
        <f>ROUND(I262*H262,2)</f>
        <v>0</v>
      </c>
      <c r="K262" s="225"/>
      <c r="L262" s="226"/>
      <c r="M262" s="227" t="s">
        <v>20</v>
      </c>
      <c r="N262" s="228" t="s">
        <v>47</v>
      </c>
      <c r="O262" s="81"/>
      <c r="P262" s="214">
        <f>O262*H262</f>
        <v>0</v>
      </c>
      <c r="Q262" s="214">
        <v>0</v>
      </c>
      <c r="R262" s="214">
        <f>Q262*H262</f>
        <v>0</v>
      </c>
      <c r="S262" s="214">
        <v>0</v>
      </c>
      <c r="T262" s="215">
        <f>S262*H262</f>
        <v>0</v>
      </c>
      <c r="U262" s="35"/>
      <c r="V262" s="35"/>
      <c r="W262" s="35"/>
      <c r="X262" s="35"/>
      <c r="Y262" s="35"/>
      <c r="Z262" s="35"/>
      <c r="AA262" s="35"/>
      <c r="AB262" s="35"/>
      <c r="AC262" s="35"/>
      <c r="AD262" s="35"/>
      <c r="AE262" s="35"/>
      <c r="AR262" s="216" t="s">
        <v>201</v>
      </c>
      <c r="AT262" s="216" t="s">
        <v>202</v>
      </c>
      <c r="AU262" s="216" t="s">
        <v>22</v>
      </c>
      <c r="AY262" s="14" t="s">
        <v>172</v>
      </c>
      <c r="BE262" s="217">
        <f>IF(N262="základní",J262,0)</f>
        <v>0</v>
      </c>
      <c r="BF262" s="217">
        <f>IF(N262="snížená",J262,0)</f>
        <v>0</v>
      </c>
      <c r="BG262" s="217">
        <f>IF(N262="zákl. přenesená",J262,0)</f>
        <v>0</v>
      </c>
      <c r="BH262" s="217">
        <f>IF(N262="sníž. přenesená",J262,0)</f>
        <v>0</v>
      </c>
      <c r="BI262" s="217">
        <f>IF(N262="nulová",J262,0)</f>
        <v>0</v>
      </c>
      <c r="BJ262" s="14" t="s">
        <v>22</v>
      </c>
      <c r="BK262" s="217">
        <f>ROUND(I262*H262,2)</f>
        <v>0</v>
      </c>
      <c r="BL262" s="14" t="s">
        <v>180</v>
      </c>
      <c r="BM262" s="216" t="s">
        <v>1125</v>
      </c>
    </row>
    <row r="263" s="2" customFormat="1" ht="21.75" customHeight="1">
      <c r="A263" s="35"/>
      <c r="B263" s="36"/>
      <c r="C263" s="218" t="s">
        <v>1126</v>
      </c>
      <c r="D263" s="218" t="s">
        <v>202</v>
      </c>
      <c r="E263" s="219" t="s">
        <v>1127</v>
      </c>
      <c r="F263" s="220" t="s">
        <v>1128</v>
      </c>
      <c r="G263" s="221" t="s">
        <v>250</v>
      </c>
      <c r="H263" s="222">
        <v>13</v>
      </c>
      <c r="I263" s="223"/>
      <c r="J263" s="224">
        <f>ROUND(I263*H263,2)</f>
        <v>0</v>
      </c>
      <c r="K263" s="225"/>
      <c r="L263" s="226"/>
      <c r="M263" s="227" t="s">
        <v>20</v>
      </c>
      <c r="N263" s="228" t="s">
        <v>47</v>
      </c>
      <c r="O263" s="81"/>
      <c r="P263" s="214">
        <f>O263*H263</f>
        <v>0</v>
      </c>
      <c r="Q263" s="214">
        <v>0</v>
      </c>
      <c r="R263" s="214">
        <f>Q263*H263</f>
        <v>0</v>
      </c>
      <c r="S263" s="214">
        <v>0</v>
      </c>
      <c r="T263" s="215">
        <f>S263*H263</f>
        <v>0</v>
      </c>
      <c r="U263" s="35"/>
      <c r="V263" s="35"/>
      <c r="W263" s="35"/>
      <c r="X263" s="35"/>
      <c r="Y263" s="35"/>
      <c r="Z263" s="35"/>
      <c r="AA263" s="35"/>
      <c r="AB263" s="35"/>
      <c r="AC263" s="35"/>
      <c r="AD263" s="35"/>
      <c r="AE263" s="35"/>
      <c r="AR263" s="216" t="s">
        <v>201</v>
      </c>
      <c r="AT263" s="216" t="s">
        <v>202</v>
      </c>
      <c r="AU263" s="216" t="s">
        <v>22</v>
      </c>
      <c r="AY263" s="14" t="s">
        <v>172</v>
      </c>
      <c r="BE263" s="217">
        <f>IF(N263="základní",J263,0)</f>
        <v>0</v>
      </c>
      <c r="BF263" s="217">
        <f>IF(N263="snížená",J263,0)</f>
        <v>0</v>
      </c>
      <c r="BG263" s="217">
        <f>IF(N263="zákl. přenesená",J263,0)</f>
        <v>0</v>
      </c>
      <c r="BH263" s="217">
        <f>IF(N263="sníž. přenesená",J263,0)</f>
        <v>0</v>
      </c>
      <c r="BI263" s="217">
        <f>IF(N263="nulová",J263,0)</f>
        <v>0</v>
      </c>
      <c r="BJ263" s="14" t="s">
        <v>22</v>
      </c>
      <c r="BK263" s="217">
        <f>ROUND(I263*H263,2)</f>
        <v>0</v>
      </c>
      <c r="BL263" s="14" t="s">
        <v>180</v>
      </c>
      <c r="BM263" s="216" t="s">
        <v>1129</v>
      </c>
    </row>
    <row r="264" s="2" customFormat="1" ht="44.25" customHeight="1">
      <c r="A264" s="35"/>
      <c r="B264" s="36"/>
      <c r="C264" s="204" t="s">
        <v>1130</v>
      </c>
      <c r="D264" s="204" t="s">
        <v>173</v>
      </c>
      <c r="E264" s="205" t="s">
        <v>1131</v>
      </c>
      <c r="F264" s="206" t="s">
        <v>1132</v>
      </c>
      <c r="G264" s="207" t="s">
        <v>250</v>
      </c>
      <c r="H264" s="208">
        <v>13</v>
      </c>
      <c r="I264" s="209"/>
      <c r="J264" s="210">
        <f>ROUND(I264*H264,2)</f>
        <v>0</v>
      </c>
      <c r="K264" s="211"/>
      <c r="L264" s="41"/>
      <c r="M264" s="212" t="s">
        <v>20</v>
      </c>
      <c r="N264" s="213" t="s">
        <v>47</v>
      </c>
      <c r="O264" s="81"/>
      <c r="P264" s="214">
        <f>O264*H264</f>
        <v>0</v>
      </c>
      <c r="Q264" s="214">
        <v>0</v>
      </c>
      <c r="R264" s="214">
        <f>Q264*H264</f>
        <v>0</v>
      </c>
      <c r="S264" s="214">
        <v>0</v>
      </c>
      <c r="T264" s="215">
        <f>S264*H264</f>
        <v>0</v>
      </c>
      <c r="U264" s="35"/>
      <c r="V264" s="35"/>
      <c r="W264" s="35"/>
      <c r="X264" s="35"/>
      <c r="Y264" s="35"/>
      <c r="Z264" s="35"/>
      <c r="AA264" s="35"/>
      <c r="AB264" s="35"/>
      <c r="AC264" s="35"/>
      <c r="AD264" s="35"/>
      <c r="AE264" s="35"/>
      <c r="AR264" s="216" t="s">
        <v>589</v>
      </c>
      <c r="AT264" s="216" t="s">
        <v>173</v>
      </c>
      <c r="AU264" s="216" t="s">
        <v>22</v>
      </c>
      <c r="AY264" s="14" t="s">
        <v>172</v>
      </c>
      <c r="BE264" s="217">
        <f>IF(N264="základní",J264,0)</f>
        <v>0</v>
      </c>
      <c r="BF264" s="217">
        <f>IF(N264="snížená",J264,0)</f>
        <v>0</v>
      </c>
      <c r="BG264" s="217">
        <f>IF(N264="zákl. přenesená",J264,0)</f>
        <v>0</v>
      </c>
      <c r="BH264" s="217">
        <f>IF(N264="sníž. přenesená",J264,0)</f>
        <v>0</v>
      </c>
      <c r="BI264" s="217">
        <f>IF(N264="nulová",J264,0)</f>
        <v>0</v>
      </c>
      <c r="BJ264" s="14" t="s">
        <v>22</v>
      </c>
      <c r="BK264" s="217">
        <f>ROUND(I264*H264,2)</f>
        <v>0</v>
      </c>
      <c r="BL264" s="14" t="s">
        <v>589</v>
      </c>
      <c r="BM264" s="216" t="s">
        <v>1133</v>
      </c>
    </row>
    <row r="265" s="2" customFormat="1" ht="33" customHeight="1">
      <c r="A265" s="35"/>
      <c r="B265" s="36"/>
      <c r="C265" s="204" t="s">
        <v>1134</v>
      </c>
      <c r="D265" s="204" t="s">
        <v>173</v>
      </c>
      <c r="E265" s="205" t="s">
        <v>1135</v>
      </c>
      <c r="F265" s="206" t="s">
        <v>1136</v>
      </c>
      <c r="G265" s="207" t="s">
        <v>250</v>
      </c>
      <c r="H265" s="208">
        <v>13</v>
      </c>
      <c r="I265" s="209"/>
      <c r="J265" s="210">
        <f>ROUND(I265*H265,2)</f>
        <v>0</v>
      </c>
      <c r="K265" s="211"/>
      <c r="L265" s="41"/>
      <c r="M265" s="212" t="s">
        <v>20</v>
      </c>
      <c r="N265" s="213" t="s">
        <v>47</v>
      </c>
      <c r="O265" s="81"/>
      <c r="P265" s="214">
        <f>O265*H265</f>
        <v>0</v>
      </c>
      <c r="Q265" s="214">
        <v>0</v>
      </c>
      <c r="R265" s="214">
        <f>Q265*H265</f>
        <v>0</v>
      </c>
      <c r="S265" s="214">
        <v>0</v>
      </c>
      <c r="T265" s="215">
        <f>S265*H265</f>
        <v>0</v>
      </c>
      <c r="U265" s="35"/>
      <c r="V265" s="35"/>
      <c r="W265" s="35"/>
      <c r="X265" s="35"/>
      <c r="Y265" s="35"/>
      <c r="Z265" s="35"/>
      <c r="AA265" s="35"/>
      <c r="AB265" s="35"/>
      <c r="AC265" s="35"/>
      <c r="AD265" s="35"/>
      <c r="AE265" s="35"/>
      <c r="AR265" s="216" t="s">
        <v>589</v>
      </c>
      <c r="AT265" s="216" t="s">
        <v>173</v>
      </c>
      <c r="AU265" s="216" t="s">
        <v>22</v>
      </c>
      <c r="AY265" s="14" t="s">
        <v>172</v>
      </c>
      <c r="BE265" s="217">
        <f>IF(N265="základní",J265,0)</f>
        <v>0</v>
      </c>
      <c r="BF265" s="217">
        <f>IF(N265="snížená",J265,0)</f>
        <v>0</v>
      </c>
      <c r="BG265" s="217">
        <f>IF(N265="zákl. přenesená",J265,0)</f>
        <v>0</v>
      </c>
      <c r="BH265" s="217">
        <f>IF(N265="sníž. přenesená",J265,0)</f>
        <v>0</v>
      </c>
      <c r="BI265" s="217">
        <f>IF(N265="nulová",J265,0)</f>
        <v>0</v>
      </c>
      <c r="BJ265" s="14" t="s">
        <v>22</v>
      </c>
      <c r="BK265" s="217">
        <f>ROUND(I265*H265,2)</f>
        <v>0</v>
      </c>
      <c r="BL265" s="14" t="s">
        <v>589</v>
      </c>
      <c r="BM265" s="216" t="s">
        <v>1137</v>
      </c>
    </row>
    <row r="266" s="2" customFormat="1" ht="33" customHeight="1">
      <c r="A266" s="35"/>
      <c r="B266" s="36"/>
      <c r="C266" s="204" t="s">
        <v>1138</v>
      </c>
      <c r="D266" s="204" t="s">
        <v>173</v>
      </c>
      <c r="E266" s="205" t="s">
        <v>1139</v>
      </c>
      <c r="F266" s="206" t="s">
        <v>1140</v>
      </c>
      <c r="G266" s="207" t="s">
        <v>250</v>
      </c>
      <c r="H266" s="208">
        <v>13</v>
      </c>
      <c r="I266" s="209"/>
      <c r="J266" s="210">
        <f>ROUND(I266*H266,2)</f>
        <v>0</v>
      </c>
      <c r="K266" s="211"/>
      <c r="L266" s="41"/>
      <c r="M266" s="212" t="s">
        <v>20</v>
      </c>
      <c r="N266" s="213" t="s">
        <v>47</v>
      </c>
      <c r="O266" s="81"/>
      <c r="P266" s="214">
        <f>O266*H266</f>
        <v>0</v>
      </c>
      <c r="Q266" s="214">
        <v>0</v>
      </c>
      <c r="R266" s="214">
        <f>Q266*H266</f>
        <v>0</v>
      </c>
      <c r="S266" s="214">
        <v>0</v>
      </c>
      <c r="T266" s="215">
        <f>S266*H266</f>
        <v>0</v>
      </c>
      <c r="U266" s="35"/>
      <c r="V266" s="35"/>
      <c r="W266" s="35"/>
      <c r="X266" s="35"/>
      <c r="Y266" s="35"/>
      <c r="Z266" s="35"/>
      <c r="AA266" s="35"/>
      <c r="AB266" s="35"/>
      <c r="AC266" s="35"/>
      <c r="AD266" s="35"/>
      <c r="AE266" s="35"/>
      <c r="AR266" s="216" t="s">
        <v>589</v>
      </c>
      <c r="AT266" s="216" t="s">
        <v>173</v>
      </c>
      <c r="AU266" s="216" t="s">
        <v>22</v>
      </c>
      <c r="AY266" s="14" t="s">
        <v>172</v>
      </c>
      <c r="BE266" s="217">
        <f>IF(N266="základní",J266,0)</f>
        <v>0</v>
      </c>
      <c r="BF266" s="217">
        <f>IF(N266="snížená",J266,0)</f>
        <v>0</v>
      </c>
      <c r="BG266" s="217">
        <f>IF(N266="zákl. přenesená",J266,0)</f>
        <v>0</v>
      </c>
      <c r="BH266" s="217">
        <f>IF(N266="sníž. přenesená",J266,0)</f>
        <v>0</v>
      </c>
      <c r="BI266" s="217">
        <f>IF(N266="nulová",J266,0)</f>
        <v>0</v>
      </c>
      <c r="BJ266" s="14" t="s">
        <v>22</v>
      </c>
      <c r="BK266" s="217">
        <f>ROUND(I266*H266,2)</f>
        <v>0</v>
      </c>
      <c r="BL266" s="14" t="s">
        <v>589</v>
      </c>
      <c r="BM266" s="216" t="s">
        <v>1141</v>
      </c>
    </row>
    <row r="267" s="2" customFormat="1" ht="21.75" customHeight="1">
      <c r="A267" s="35"/>
      <c r="B267" s="36"/>
      <c r="C267" s="204" t="s">
        <v>1142</v>
      </c>
      <c r="D267" s="204" t="s">
        <v>173</v>
      </c>
      <c r="E267" s="205" t="s">
        <v>1143</v>
      </c>
      <c r="F267" s="206" t="s">
        <v>1144</v>
      </c>
      <c r="G267" s="207" t="s">
        <v>250</v>
      </c>
      <c r="H267" s="208">
        <v>13</v>
      </c>
      <c r="I267" s="209"/>
      <c r="J267" s="210">
        <f>ROUND(I267*H267,2)</f>
        <v>0</v>
      </c>
      <c r="K267" s="211"/>
      <c r="L267" s="41"/>
      <c r="M267" s="212" t="s">
        <v>20</v>
      </c>
      <c r="N267" s="213" t="s">
        <v>47</v>
      </c>
      <c r="O267" s="81"/>
      <c r="P267" s="214">
        <f>O267*H267</f>
        <v>0</v>
      </c>
      <c r="Q267" s="214">
        <v>0</v>
      </c>
      <c r="R267" s="214">
        <f>Q267*H267</f>
        <v>0</v>
      </c>
      <c r="S267" s="214">
        <v>0</v>
      </c>
      <c r="T267" s="215">
        <f>S267*H267</f>
        <v>0</v>
      </c>
      <c r="U267" s="35"/>
      <c r="V267" s="35"/>
      <c r="W267" s="35"/>
      <c r="X267" s="35"/>
      <c r="Y267" s="35"/>
      <c r="Z267" s="35"/>
      <c r="AA267" s="35"/>
      <c r="AB267" s="35"/>
      <c r="AC267" s="35"/>
      <c r="AD267" s="35"/>
      <c r="AE267" s="35"/>
      <c r="AR267" s="216" t="s">
        <v>22</v>
      </c>
      <c r="AT267" s="216" t="s">
        <v>173</v>
      </c>
      <c r="AU267" s="216" t="s">
        <v>22</v>
      </c>
      <c r="AY267" s="14" t="s">
        <v>172</v>
      </c>
      <c r="BE267" s="217">
        <f>IF(N267="základní",J267,0)</f>
        <v>0</v>
      </c>
      <c r="BF267" s="217">
        <f>IF(N267="snížená",J267,0)</f>
        <v>0</v>
      </c>
      <c r="BG267" s="217">
        <f>IF(N267="zákl. přenesená",J267,0)</f>
        <v>0</v>
      </c>
      <c r="BH267" s="217">
        <f>IF(N267="sníž. přenesená",J267,0)</f>
        <v>0</v>
      </c>
      <c r="BI267" s="217">
        <f>IF(N267="nulová",J267,0)</f>
        <v>0</v>
      </c>
      <c r="BJ267" s="14" t="s">
        <v>22</v>
      </c>
      <c r="BK267" s="217">
        <f>ROUND(I267*H267,2)</f>
        <v>0</v>
      </c>
      <c r="BL267" s="14" t="s">
        <v>22</v>
      </c>
      <c r="BM267" s="216" t="s">
        <v>1145</v>
      </c>
    </row>
    <row r="268" s="2" customFormat="1" ht="33" customHeight="1">
      <c r="A268" s="35"/>
      <c r="B268" s="36"/>
      <c r="C268" s="204" t="s">
        <v>1146</v>
      </c>
      <c r="D268" s="204" t="s">
        <v>173</v>
      </c>
      <c r="E268" s="205" t="s">
        <v>1147</v>
      </c>
      <c r="F268" s="206" t="s">
        <v>1148</v>
      </c>
      <c r="G268" s="207" t="s">
        <v>250</v>
      </c>
      <c r="H268" s="208">
        <v>13</v>
      </c>
      <c r="I268" s="209"/>
      <c r="J268" s="210">
        <f>ROUND(I268*H268,2)</f>
        <v>0</v>
      </c>
      <c r="K268" s="211"/>
      <c r="L268" s="41"/>
      <c r="M268" s="212" t="s">
        <v>20</v>
      </c>
      <c r="N268" s="213" t="s">
        <v>47</v>
      </c>
      <c r="O268" s="81"/>
      <c r="P268" s="214">
        <f>O268*H268</f>
        <v>0</v>
      </c>
      <c r="Q268" s="214">
        <v>0</v>
      </c>
      <c r="R268" s="214">
        <f>Q268*H268</f>
        <v>0</v>
      </c>
      <c r="S268" s="214">
        <v>0</v>
      </c>
      <c r="T268" s="215">
        <f>S268*H268</f>
        <v>0</v>
      </c>
      <c r="U268" s="35"/>
      <c r="V268" s="35"/>
      <c r="W268" s="35"/>
      <c r="X268" s="35"/>
      <c r="Y268" s="35"/>
      <c r="Z268" s="35"/>
      <c r="AA268" s="35"/>
      <c r="AB268" s="35"/>
      <c r="AC268" s="35"/>
      <c r="AD268" s="35"/>
      <c r="AE268" s="35"/>
      <c r="AR268" s="216" t="s">
        <v>22</v>
      </c>
      <c r="AT268" s="216" t="s">
        <v>173</v>
      </c>
      <c r="AU268" s="216" t="s">
        <v>22</v>
      </c>
      <c r="AY268" s="14" t="s">
        <v>172</v>
      </c>
      <c r="BE268" s="217">
        <f>IF(N268="základní",J268,0)</f>
        <v>0</v>
      </c>
      <c r="BF268" s="217">
        <f>IF(N268="snížená",J268,0)</f>
        <v>0</v>
      </c>
      <c r="BG268" s="217">
        <f>IF(N268="zákl. přenesená",J268,0)</f>
        <v>0</v>
      </c>
      <c r="BH268" s="217">
        <f>IF(N268="sníž. přenesená",J268,0)</f>
        <v>0</v>
      </c>
      <c r="BI268" s="217">
        <f>IF(N268="nulová",J268,0)</f>
        <v>0</v>
      </c>
      <c r="BJ268" s="14" t="s">
        <v>22</v>
      </c>
      <c r="BK268" s="217">
        <f>ROUND(I268*H268,2)</f>
        <v>0</v>
      </c>
      <c r="BL268" s="14" t="s">
        <v>22</v>
      </c>
      <c r="BM268" s="216" t="s">
        <v>1149</v>
      </c>
    </row>
    <row r="269" s="2" customFormat="1" ht="21.75" customHeight="1">
      <c r="A269" s="35"/>
      <c r="B269" s="36"/>
      <c r="C269" s="204" t="s">
        <v>1150</v>
      </c>
      <c r="D269" s="204" t="s">
        <v>173</v>
      </c>
      <c r="E269" s="205" t="s">
        <v>1151</v>
      </c>
      <c r="F269" s="206" t="s">
        <v>1152</v>
      </c>
      <c r="G269" s="207" t="s">
        <v>250</v>
      </c>
      <c r="H269" s="208">
        <v>13</v>
      </c>
      <c r="I269" s="209"/>
      <c r="J269" s="210">
        <f>ROUND(I269*H269,2)</f>
        <v>0</v>
      </c>
      <c r="K269" s="211"/>
      <c r="L269" s="41"/>
      <c r="M269" s="212" t="s">
        <v>20</v>
      </c>
      <c r="N269" s="213" t="s">
        <v>47</v>
      </c>
      <c r="O269" s="81"/>
      <c r="P269" s="214">
        <f>O269*H269</f>
        <v>0</v>
      </c>
      <c r="Q269" s="214">
        <v>0</v>
      </c>
      <c r="R269" s="214">
        <f>Q269*H269</f>
        <v>0</v>
      </c>
      <c r="S269" s="214">
        <v>0</v>
      </c>
      <c r="T269" s="215">
        <f>S269*H269</f>
        <v>0</v>
      </c>
      <c r="U269" s="35"/>
      <c r="V269" s="35"/>
      <c r="W269" s="35"/>
      <c r="X269" s="35"/>
      <c r="Y269" s="35"/>
      <c r="Z269" s="35"/>
      <c r="AA269" s="35"/>
      <c r="AB269" s="35"/>
      <c r="AC269" s="35"/>
      <c r="AD269" s="35"/>
      <c r="AE269" s="35"/>
      <c r="AR269" s="216" t="s">
        <v>589</v>
      </c>
      <c r="AT269" s="216" t="s">
        <v>173</v>
      </c>
      <c r="AU269" s="216" t="s">
        <v>22</v>
      </c>
      <c r="AY269" s="14" t="s">
        <v>172</v>
      </c>
      <c r="BE269" s="217">
        <f>IF(N269="základní",J269,0)</f>
        <v>0</v>
      </c>
      <c r="BF269" s="217">
        <f>IF(N269="snížená",J269,0)</f>
        <v>0</v>
      </c>
      <c r="BG269" s="217">
        <f>IF(N269="zákl. přenesená",J269,0)</f>
        <v>0</v>
      </c>
      <c r="BH269" s="217">
        <f>IF(N269="sníž. přenesená",J269,0)</f>
        <v>0</v>
      </c>
      <c r="BI269" s="217">
        <f>IF(N269="nulová",J269,0)</f>
        <v>0</v>
      </c>
      <c r="BJ269" s="14" t="s">
        <v>22</v>
      </c>
      <c r="BK269" s="217">
        <f>ROUND(I269*H269,2)</f>
        <v>0</v>
      </c>
      <c r="BL269" s="14" t="s">
        <v>589</v>
      </c>
      <c r="BM269" s="216" t="s">
        <v>1153</v>
      </c>
    </row>
    <row r="270" s="2" customFormat="1" ht="21.75" customHeight="1">
      <c r="A270" s="35"/>
      <c r="B270" s="36"/>
      <c r="C270" s="204" t="s">
        <v>1154</v>
      </c>
      <c r="D270" s="204" t="s">
        <v>173</v>
      </c>
      <c r="E270" s="205" t="s">
        <v>1155</v>
      </c>
      <c r="F270" s="206" t="s">
        <v>1156</v>
      </c>
      <c r="G270" s="207" t="s">
        <v>250</v>
      </c>
      <c r="H270" s="208">
        <v>13</v>
      </c>
      <c r="I270" s="209"/>
      <c r="J270" s="210">
        <f>ROUND(I270*H270,2)</f>
        <v>0</v>
      </c>
      <c r="K270" s="211"/>
      <c r="L270" s="41"/>
      <c r="M270" s="212" t="s">
        <v>20</v>
      </c>
      <c r="N270" s="213" t="s">
        <v>47</v>
      </c>
      <c r="O270" s="81"/>
      <c r="P270" s="214">
        <f>O270*H270</f>
        <v>0</v>
      </c>
      <c r="Q270" s="214">
        <v>0</v>
      </c>
      <c r="R270" s="214">
        <f>Q270*H270</f>
        <v>0</v>
      </c>
      <c r="S270" s="214">
        <v>0</v>
      </c>
      <c r="T270" s="215">
        <f>S270*H270</f>
        <v>0</v>
      </c>
      <c r="U270" s="35"/>
      <c r="V270" s="35"/>
      <c r="W270" s="35"/>
      <c r="X270" s="35"/>
      <c r="Y270" s="35"/>
      <c r="Z270" s="35"/>
      <c r="AA270" s="35"/>
      <c r="AB270" s="35"/>
      <c r="AC270" s="35"/>
      <c r="AD270" s="35"/>
      <c r="AE270" s="35"/>
      <c r="AR270" s="216" t="s">
        <v>22</v>
      </c>
      <c r="AT270" s="216" t="s">
        <v>173</v>
      </c>
      <c r="AU270" s="216" t="s">
        <v>22</v>
      </c>
      <c r="AY270" s="14" t="s">
        <v>172</v>
      </c>
      <c r="BE270" s="217">
        <f>IF(N270="základní",J270,0)</f>
        <v>0</v>
      </c>
      <c r="BF270" s="217">
        <f>IF(N270="snížená",J270,0)</f>
        <v>0</v>
      </c>
      <c r="BG270" s="217">
        <f>IF(N270="zákl. přenesená",J270,0)</f>
        <v>0</v>
      </c>
      <c r="BH270" s="217">
        <f>IF(N270="sníž. přenesená",J270,0)</f>
        <v>0</v>
      </c>
      <c r="BI270" s="217">
        <f>IF(N270="nulová",J270,0)</f>
        <v>0</v>
      </c>
      <c r="BJ270" s="14" t="s">
        <v>22</v>
      </c>
      <c r="BK270" s="217">
        <f>ROUND(I270*H270,2)</f>
        <v>0</v>
      </c>
      <c r="BL270" s="14" t="s">
        <v>22</v>
      </c>
      <c r="BM270" s="216" t="s">
        <v>1157</v>
      </c>
    </row>
    <row r="271" s="2" customFormat="1" ht="21.75" customHeight="1">
      <c r="A271" s="35"/>
      <c r="B271" s="36"/>
      <c r="C271" s="204" t="s">
        <v>1158</v>
      </c>
      <c r="D271" s="204" t="s">
        <v>173</v>
      </c>
      <c r="E271" s="205" t="s">
        <v>1159</v>
      </c>
      <c r="F271" s="206" t="s">
        <v>1160</v>
      </c>
      <c r="G271" s="207" t="s">
        <v>250</v>
      </c>
      <c r="H271" s="208">
        <v>13</v>
      </c>
      <c r="I271" s="209"/>
      <c r="J271" s="210">
        <f>ROUND(I271*H271,2)</f>
        <v>0</v>
      </c>
      <c r="K271" s="211"/>
      <c r="L271" s="41"/>
      <c r="M271" s="212" t="s">
        <v>20</v>
      </c>
      <c r="N271" s="213" t="s">
        <v>47</v>
      </c>
      <c r="O271" s="81"/>
      <c r="P271" s="214">
        <f>O271*H271</f>
        <v>0</v>
      </c>
      <c r="Q271" s="214">
        <v>0</v>
      </c>
      <c r="R271" s="214">
        <f>Q271*H271</f>
        <v>0</v>
      </c>
      <c r="S271" s="214">
        <v>0</v>
      </c>
      <c r="T271" s="215">
        <f>S271*H271</f>
        <v>0</v>
      </c>
      <c r="U271" s="35"/>
      <c r="V271" s="35"/>
      <c r="W271" s="35"/>
      <c r="X271" s="35"/>
      <c r="Y271" s="35"/>
      <c r="Z271" s="35"/>
      <c r="AA271" s="35"/>
      <c r="AB271" s="35"/>
      <c r="AC271" s="35"/>
      <c r="AD271" s="35"/>
      <c r="AE271" s="35"/>
      <c r="AR271" s="216" t="s">
        <v>589</v>
      </c>
      <c r="AT271" s="216" t="s">
        <v>173</v>
      </c>
      <c r="AU271" s="216" t="s">
        <v>22</v>
      </c>
      <c r="AY271" s="14" t="s">
        <v>172</v>
      </c>
      <c r="BE271" s="217">
        <f>IF(N271="základní",J271,0)</f>
        <v>0</v>
      </c>
      <c r="BF271" s="217">
        <f>IF(N271="snížená",J271,0)</f>
        <v>0</v>
      </c>
      <c r="BG271" s="217">
        <f>IF(N271="zákl. přenesená",J271,0)</f>
        <v>0</v>
      </c>
      <c r="BH271" s="217">
        <f>IF(N271="sníž. přenesená",J271,0)</f>
        <v>0</v>
      </c>
      <c r="BI271" s="217">
        <f>IF(N271="nulová",J271,0)</f>
        <v>0</v>
      </c>
      <c r="BJ271" s="14" t="s">
        <v>22</v>
      </c>
      <c r="BK271" s="217">
        <f>ROUND(I271*H271,2)</f>
        <v>0</v>
      </c>
      <c r="BL271" s="14" t="s">
        <v>589</v>
      </c>
      <c r="BM271" s="216" t="s">
        <v>1161</v>
      </c>
    </row>
    <row r="272" s="2" customFormat="1" ht="44.25" customHeight="1">
      <c r="A272" s="35"/>
      <c r="B272" s="36"/>
      <c r="C272" s="204" t="s">
        <v>1162</v>
      </c>
      <c r="D272" s="204" t="s">
        <v>173</v>
      </c>
      <c r="E272" s="205" t="s">
        <v>1163</v>
      </c>
      <c r="F272" s="206" t="s">
        <v>1164</v>
      </c>
      <c r="G272" s="207" t="s">
        <v>250</v>
      </c>
      <c r="H272" s="208">
        <v>8</v>
      </c>
      <c r="I272" s="209"/>
      <c r="J272" s="210">
        <f>ROUND(I272*H272,2)</f>
        <v>0</v>
      </c>
      <c r="K272" s="211"/>
      <c r="L272" s="41"/>
      <c r="M272" s="229" t="s">
        <v>20</v>
      </c>
      <c r="N272" s="230" t="s">
        <v>47</v>
      </c>
      <c r="O272" s="231"/>
      <c r="P272" s="232">
        <f>O272*H272</f>
        <v>0</v>
      </c>
      <c r="Q272" s="232">
        <v>0</v>
      </c>
      <c r="R272" s="232">
        <f>Q272*H272</f>
        <v>0</v>
      </c>
      <c r="S272" s="232">
        <v>0</v>
      </c>
      <c r="T272" s="233">
        <f>S272*H272</f>
        <v>0</v>
      </c>
      <c r="U272" s="35"/>
      <c r="V272" s="35"/>
      <c r="W272" s="35"/>
      <c r="X272" s="35"/>
      <c r="Y272" s="35"/>
      <c r="Z272" s="35"/>
      <c r="AA272" s="35"/>
      <c r="AB272" s="35"/>
      <c r="AC272" s="35"/>
      <c r="AD272" s="35"/>
      <c r="AE272" s="35"/>
      <c r="AR272" s="216" t="s">
        <v>589</v>
      </c>
      <c r="AT272" s="216" t="s">
        <v>173</v>
      </c>
      <c r="AU272" s="216" t="s">
        <v>22</v>
      </c>
      <c r="AY272" s="14" t="s">
        <v>172</v>
      </c>
      <c r="BE272" s="217">
        <f>IF(N272="základní",J272,0)</f>
        <v>0</v>
      </c>
      <c r="BF272" s="217">
        <f>IF(N272="snížená",J272,0)</f>
        <v>0</v>
      </c>
      <c r="BG272" s="217">
        <f>IF(N272="zákl. přenesená",J272,0)</f>
        <v>0</v>
      </c>
      <c r="BH272" s="217">
        <f>IF(N272="sníž. přenesená",J272,0)</f>
        <v>0</v>
      </c>
      <c r="BI272" s="217">
        <f>IF(N272="nulová",J272,0)</f>
        <v>0</v>
      </c>
      <c r="BJ272" s="14" t="s">
        <v>22</v>
      </c>
      <c r="BK272" s="217">
        <f>ROUND(I272*H272,2)</f>
        <v>0</v>
      </c>
      <c r="BL272" s="14" t="s">
        <v>589</v>
      </c>
      <c r="BM272" s="216" t="s">
        <v>1165</v>
      </c>
    </row>
    <row r="273" s="2" customFormat="1" ht="6.96" customHeight="1">
      <c r="A273" s="35"/>
      <c r="B273" s="56"/>
      <c r="C273" s="57"/>
      <c r="D273" s="57"/>
      <c r="E273" s="57"/>
      <c r="F273" s="57"/>
      <c r="G273" s="57"/>
      <c r="H273" s="57"/>
      <c r="I273" s="57"/>
      <c r="J273" s="57"/>
      <c r="K273" s="57"/>
      <c r="L273" s="41"/>
      <c r="M273" s="35"/>
      <c r="O273" s="35"/>
      <c r="P273" s="35"/>
      <c r="Q273" s="35"/>
      <c r="R273" s="35"/>
      <c r="S273" s="35"/>
      <c r="T273" s="35"/>
      <c r="U273" s="35"/>
      <c r="V273" s="35"/>
      <c r="W273" s="35"/>
      <c r="X273" s="35"/>
      <c r="Y273" s="35"/>
      <c r="Z273" s="35"/>
      <c r="AA273" s="35"/>
      <c r="AB273" s="35"/>
      <c r="AC273" s="35"/>
      <c r="AD273" s="35"/>
      <c r="AE273" s="35"/>
    </row>
  </sheetData>
  <sheetProtection sheet="1" autoFilter="0" formatColumns="0" formatRows="0" objects="1" scenarios="1" spinCount="100000" saltValue="Rbb13ZDgzBmW/MfHopVmEB1KGxe/uU1eotrjWmULA8Jgp7txO/6r+d6k1FdjMcX8mzC49tEhn/BslIDgYnTDVQ==" hashValue="hd5tXwKNkt+UT86k/zBbSxSWx+q5q+O4XpS0Heu2qskhY8DQJRQsvWnerlnfOh+bDRv98YuMoHLV6zw7H1yREw==" algorithmName="SHA-512" password="CC35"/>
  <autoFilter ref="C88:K272"/>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111</v>
      </c>
    </row>
    <row r="3" hidden="1" s="1" customFormat="1" ht="6.96" customHeight="1">
      <c r="B3" s="136"/>
      <c r="C3" s="137"/>
      <c r="D3" s="137"/>
      <c r="E3" s="137"/>
      <c r="F3" s="137"/>
      <c r="G3" s="137"/>
      <c r="H3" s="137"/>
      <c r="I3" s="137"/>
      <c r="J3" s="137"/>
      <c r="K3" s="137"/>
      <c r="L3" s="17"/>
      <c r="AT3" s="14" t="s">
        <v>84</v>
      </c>
    </row>
    <row r="4" hidden="1" s="1" customFormat="1" ht="24.96" customHeight="1">
      <c r="B4" s="17"/>
      <c r="D4" s="138" t="s">
        <v>147</v>
      </c>
      <c r="L4" s="17"/>
      <c r="M4" s="139" t="s">
        <v>10</v>
      </c>
      <c r="AT4" s="14" t="s">
        <v>4</v>
      </c>
    </row>
    <row r="5" hidden="1" s="1" customFormat="1" ht="6.96" customHeight="1">
      <c r="B5" s="17"/>
      <c r="L5" s="17"/>
    </row>
    <row r="6" hidden="1" s="1" customFormat="1" ht="12" customHeight="1">
      <c r="B6" s="17"/>
      <c r="D6" s="140" t="s">
        <v>17</v>
      </c>
      <c r="L6" s="17"/>
    </row>
    <row r="7" hidden="1" s="1" customFormat="1" ht="16.5" customHeight="1">
      <c r="B7" s="17"/>
      <c r="E7" s="141" t="str">
        <f>'Rekapitulace stavby'!K6</f>
        <v>Oprava SZZ žst. Liteň na trati Zadní Třebáň - Lochovice</v>
      </c>
      <c r="F7" s="140"/>
      <c r="G7" s="140"/>
      <c r="H7" s="140"/>
      <c r="L7" s="17"/>
    </row>
    <row r="8" hidden="1">
      <c r="B8" s="17"/>
      <c r="D8" s="140" t="s">
        <v>148</v>
      </c>
      <c r="L8" s="17"/>
    </row>
    <row r="9" hidden="1" s="1" customFormat="1" ht="16.5" customHeight="1">
      <c r="B9" s="17"/>
      <c r="E9" s="141" t="s">
        <v>149</v>
      </c>
      <c r="F9" s="1"/>
      <c r="G9" s="1"/>
      <c r="H9" s="1"/>
      <c r="L9" s="17"/>
    </row>
    <row r="10" hidden="1" s="1" customFormat="1" ht="12" customHeight="1">
      <c r="B10" s="17"/>
      <c r="D10" s="140" t="s">
        <v>150</v>
      </c>
      <c r="L10" s="17"/>
    </row>
    <row r="11" hidden="1" s="2" customFormat="1" ht="16.5" customHeight="1">
      <c r="A11" s="35"/>
      <c r="B11" s="41"/>
      <c r="C11" s="35"/>
      <c r="D11" s="35"/>
      <c r="E11" s="153" t="s">
        <v>1166</v>
      </c>
      <c r="F11" s="35"/>
      <c r="G11" s="35"/>
      <c r="H11" s="35"/>
      <c r="I11" s="35"/>
      <c r="J11" s="35"/>
      <c r="K11" s="35"/>
      <c r="L11" s="142"/>
      <c r="S11" s="35"/>
      <c r="T11" s="35"/>
      <c r="U11" s="35"/>
      <c r="V11" s="35"/>
      <c r="W11" s="35"/>
      <c r="X11" s="35"/>
      <c r="Y11" s="35"/>
      <c r="Z11" s="35"/>
      <c r="AA11" s="35"/>
      <c r="AB11" s="35"/>
      <c r="AC11" s="35"/>
      <c r="AD11" s="35"/>
      <c r="AE11" s="35"/>
    </row>
    <row r="12" hidden="1" s="2" customFormat="1" ht="12" customHeight="1">
      <c r="A12" s="35"/>
      <c r="B12" s="41"/>
      <c r="C12" s="35"/>
      <c r="D12" s="140" t="s">
        <v>449</v>
      </c>
      <c r="E12" s="35"/>
      <c r="F12" s="35"/>
      <c r="G12" s="35"/>
      <c r="H12" s="35"/>
      <c r="I12" s="35"/>
      <c r="J12" s="35"/>
      <c r="K12" s="35"/>
      <c r="L12" s="142"/>
      <c r="S12" s="35"/>
      <c r="T12" s="35"/>
      <c r="U12" s="35"/>
      <c r="V12" s="35"/>
      <c r="W12" s="35"/>
      <c r="X12" s="35"/>
      <c r="Y12" s="35"/>
      <c r="Z12" s="35"/>
      <c r="AA12" s="35"/>
      <c r="AB12" s="35"/>
      <c r="AC12" s="35"/>
      <c r="AD12" s="35"/>
      <c r="AE12" s="35"/>
    </row>
    <row r="13" hidden="1" s="2" customFormat="1" ht="16.5" customHeight="1">
      <c r="A13" s="35"/>
      <c r="B13" s="41"/>
      <c r="C13" s="35"/>
      <c r="D13" s="35"/>
      <c r="E13" s="143" t="s">
        <v>1167</v>
      </c>
      <c r="F13" s="35"/>
      <c r="G13" s="35"/>
      <c r="H13" s="35"/>
      <c r="I13" s="35"/>
      <c r="J13" s="35"/>
      <c r="K13" s="35"/>
      <c r="L13" s="142"/>
      <c r="S13" s="35"/>
      <c r="T13" s="35"/>
      <c r="U13" s="35"/>
      <c r="V13" s="35"/>
      <c r="W13" s="35"/>
      <c r="X13" s="35"/>
      <c r="Y13" s="35"/>
      <c r="Z13" s="35"/>
      <c r="AA13" s="35"/>
      <c r="AB13" s="35"/>
      <c r="AC13" s="35"/>
      <c r="AD13" s="35"/>
      <c r="AE13" s="35"/>
    </row>
    <row r="14" hidden="1" s="2" customFormat="1">
      <c r="A14" s="35"/>
      <c r="B14" s="41"/>
      <c r="C14" s="35"/>
      <c r="D14" s="35"/>
      <c r="E14" s="35"/>
      <c r="F14" s="35"/>
      <c r="G14" s="35"/>
      <c r="H14" s="35"/>
      <c r="I14" s="35"/>
      <c r="J14" s="35"/>
      <c r="K14" s="35"/>
      <c r="L14" s="142"/>
      <c r="S14" s="35"/>
      <c r="T14" s="35"/>
      <c r="U14" s="35"/>
      <c r="V14" s="35"/>
      <c r="W14" s="35"/>
      <c r="X14" s="35"/>
      <c r="Y14" s="35"/>
      <c r="Z14" s="35"/>
      <c r="AA14" s="35"/>
      <c r="AB14" s="35"/>
      <c r="AC14" s="35"/>
      <c r="AD14" s="35"/>
      <c r="AE14" s="35"/>
    </row>
    <row r="15" hidden="1" s="2" customFormat="1" ht="12" customHeight="1">
      <c r="A15" s="35"/>
      <c r="B15" s="41"/>
      <c r="C15" s="35"/>
      <c r="D15" s="140" t="s">
        <v>19</v>
      </c>
      <c r="E15" s="35"/>
      <c r="F15" s="130" t="s">
        <v>20</v>
      </c>
      <c r="G15" s="35"/>
      <c r="H15" s="35"/>
      <c r="I15" s="140" t="s">
        <v>21</v>
      </c>
      <c r="J15" s="130" t="s">
        <v>20</v>
      </c>
      <c r="K15" s="35"/>
      <c r="L15" s="142"/>
      <c r="S15" s="35"/>
      <c r="T15" s="35"/>
      <c r="U15" s="35"/>
      <c r="V15" s="35"/>
      <c r="W15" s="35"/>
      <c r="X15" s="35"/>
      <c r="Y15" s="35"/>
      <c r="Z15" s="35"/>
      <c r="AA15" s="35"/>
      <c r="AB15" s="35"/>
      <c r="AC15" s="35"/>
      <c r="AD15" s="35"/>
      <c r="AE15" s="35"/>
    </row>
    <row r="16" hidden="1" s="2" customFormat="1" ht="12" customHeight="1">
      <c r="A16" s="35"/>
      <c r="B16" s="41"/>
      <c r="C16" s="35"/>
      <c r="D16" s="140" t="s">
        <v>23</v>
      </c>
      <c r="E16" s="35"/>
      <c r="F16" s="130" t="s">
        <v>24</v>
      </c>
      <c r="G16" s="35"/>
      <c r="H16" s="35"/>
      <c r="I16" s="140" t="s">
        <v>25</v>
      </c>
      <c r="J16" s="144" t="str">
        <f>'Rekapitulace stavby'!AN8</f>
        <v>28. 5. 2021</v>
      </c>
      <c r="K16" s="35"/>
      <c r="L16" s="142"/>
      <c r="S16" s="35"/>
      <c r="T16" s="35"/>
      <c r="U16" s="35"/>
      <c r="V16" s="35"/>
      <c r="W16" s="35"/>
      <c r="X16" s="35"/>
      <c r="Y16" s="35"/>
      <c r="Z16" s="35"/>
      <c r="AA16" s="35"/>
      <c r="AB16" s="35"/>
      <c r="AC16" s="35"/>
      <c r="AD16" s="35"/>
      <c r="AE16" s="35"/>
    </row>
    <row r="17" hidden="1" s="2" customFormat="1" ht="10.8" customHeight="1">
      <c r="A17" s="35"/>
      <c r="B17" s="41"/>
      <c r="C17" s="35"/>
      <c r="D17" s="35"/>
      <c r="E17" s="35"/>
      <c r="F17" s="35"/>
      <c r="G17" s="35"/>
      <c r="H17" s="35"/>
      <c r="I17" s="35"/>
      <c r="J17" s="35"/>
      <c r="K17" s="35"/>
      <c r="L17" s="142"/>
      <c r="S17" s="35"/>
      <c r="T17" s="35"/>
      <c r="U17" s="35"/>
      <c r="V17" s="35"/>
      <c r="W17" s="35"/>
      <c r="X17" s="35"/>
      <c r="Y17" s="35"/>
      <c r="Z17" s="35"/>
      <c r="AA17" s="35"/>
      <c r="AB17" s="35"/>
      <c r="AC17" s="35"/>
      <c r="AD17" s="35"/>
      <c r="AE17" s="35"/>
    </row>
    <row r="18" hidden="1" s="2" customFormat="1" ht="12" customHeight="1">
      <c r="A18" s="35"/>
      <c r="B18" s="41"/>
      <c r="C18" s="35"/>
      <c r="D18" s="140" t="s">
        <v>29</v>
      </c>
      <c r="E18" s="35"/>
      <c r="F18" s="35"/>
      <c r="G18" s="35"/>
      <c r="H18" s="35"/>
      <c r="I18" s="140" t="s">
        <v>30</v>
      </c>
      <c r="J18" s="130" t="s">
        <v>20</v>
      </c>
      <c r="K18" s="35"/>
      <c r="L18" s="142"/>
      <c r="S18" s="35"/>
      <c r="T18" s="35"/>
      <c r="U18" s="35"/>
      <c r="V18" s="35"/>
      <c r="W18" s="35"/>
      <c r="X18" s="35"/>
      <c r="Y18" s="35"/>
      <c r="Z18" s="35"/>
      <c r="AA18" s="35"/>
      <c r="AB18" s="35"/>
      <c r="AC18" s="35"/>
      <c r="AD18" s="35"/>
      <c r="AE18" s="35"/>
    </row>
    <row r="19" hidden="1" s="2" customFormat="1" ht="18" customHeight="1">
      <c r="A19" s="35"/>
      <c r="B19" s="41"/>
      <c r="C19" s="35"/>
      <c r="D19" s="35"/>
      <c r="E19" s="130" t="s">
        <v>31</v>
      </c>
      <c r="F19" s="35"/>
      <c r="G19" s="35"/>
      <c r="H19" s="35"/>
      <c r="I19" s="140" t="s">
        <v>32</v>
      </c>
      <c r="J19" s="130" t="s">
        <v>20</v>
      </c>
      <c r="K19" s="35"/>
      <c r="L19" s="142"/>
      <c r="S19" s="35"/>
      <c r="T19" s="35"/>
      <c r="U19" s="35"/>
      <c r="V19" s="35"/>
      <c r="W19" s="35"/>
      <c r="X19" s="35"/>
      <c r="Y19" s="35"/>
      <c r="Z19" s="35"/>
      <c r="AA19" s="35"/>
      <c r="AB19" s="35"/>
      <c r="AC19" s="35"/>
      <c r="AD19" s="35"/>
      <c r="AE19" s="35"/>
    </row>
    <row r="20" hidden="1" s="2" customFormat="1" ht="6.96" customHeight="1">
      <c r="A20" s="35"/>
      <c r="B20" s="41"/>
      <c r="C20" s="35"/>
      <c r="D20" s="35"/>
      <c r="E20" s="35"/>
      <c r="F20" s="35"/>
      <c r="G20" s="35"/>
      <c r="H20" s="35"/>
      <c r="I20" s="35"/>
      <c r="J20" s="35"/>
      <c r="K20" s="35"/>
      <c r="L20" s="142"/>
      <c r="S20" s="35"/>
      <c r="T20" s="35"/>
      <c r="U20" s="35"/>
      <c r="V20" s="35"/>
      <c r="W20" s="35"/>
      <c r="X20" s="35"/>
      <c r="Y20" s="35"/>
      <c r="Z20" s="35"/>
      <c r="AA20" s="35"/>
      <c r="AB20" s="35"/>
      <c r="AC20" s="35"/>
      <c r="AD20" s="35"/>
      <c r="AE20" s="35"/>
    </row>
    <row r="21" hidden="1" s="2" customFormat="1" ht="12" customHeight="1">
      <c r="A21" s="35"/>
      <c r="B21" s="41"/>
      <c r="C21" s="35"/>
      <c r="D21" s="140" t="s">
        <v>33</v>
      </c>
      <c r="E21" s="35"/>
      <c r="F21" s="35"/>
      <c r="G21" s="35"/>
      <c r="H21" s="35"/>
      <c r="I21" s="140" t="s">
        <v>30</v>
      </c>
      <c r="J21" s="30" t="str">
        <f>'Rekapitulace stavby'!AN13</f>
        <v>Vyplň údaj</v>
      </c>
      <c r="K21" s="35"/>
      <c r="L21" s="142"/>
      <c r="S21" s="35"/>
      <c r="T21" s="35"/>
      <c r="U21" s="35"/>
      <c r="V21" s="35"/>
      <c r="W21" s="35"/>
      <c r="X21" s="35"/>
      <c r="Y21" s="35"/>
      <c r="Z21" s="35"/>
      <c r="AA21" s="35"/>
      <c r="AB21" s="35"/>
      <c r="AC21" s="35"/>
      <c r="AD21" s="35"/>
      <c r="AE21" s="35"/>
    </row>
    <row r="22" hidden="1" s="2" customFormat="1" ht="18" customHeight="1">
      <c r="A22" s="35"/>
      <c r="B22" s="41"/>
      <c r="C22" s="35"/>
      <c r="D22" s="35"/>
      <c r="E22" s="30" t="str">
        <f>'Rekapitulace stavby'!E14</f>
        <v>Vyplň údaj</v>
      </c>
      <c r="F22" s="130"/>
      <c r="G22" s="130"/>
      <c r="H22" s="130"/>
      <c r="I22" s="140" t="s">
        <v>32</v>
      </c>
      <c r="J22" s="30" t="str">
        <f>'Rekapitulace stavby'!AN14</f>
        <v>Vyplň údaj</v>
      </c>
      <c r="K22" s="35"/>
      <c r="L22" s="142"/>
      <c r="S22" s="35"/>
      <c r="T22" s="35"/>
      <c r="U22" s="35"/>
      <c r="V22" s="35"/>
      <c r="W22" s="35"/>
      <c r="X22" s="35"/>
      <c r="Y22" s="35"/>
      <c r="Z22" s="35"/>
      <c r="AA22" s="35"/>
      <c r="AB22" s="35"/>
      <c r="AC22" s="35"/>
      <c r="AD22" s="35"/>
      <c r="AE22" s="35"/>
    </row>
    <row r="23" hidden="1" s="2" customFormat="1" ht="6.96" customHeight="1">
      <c r="A23" s="35"/>
      <c r="B23" s="41"/>
      <c r="C23" s="35"/>
      <c r="D23" s="35"/>
      <c r="E23" s="35"/>
      <c r="F23" s="35"/>
      <c r="G23" s="35"/>
      <c r="H23" s="35"/>
      <c r="I23" s="35"/>
      <c r="J23" s="35"/>
      <c r="K23" s="35"/>
      <c r="L23" s="142"/>
      <c r="S23" s="35"/>
      <c r="T23" s="35"/>
      <c r="U23" s="35"/>
      <c r="V23" s="35"/>
      <c r="W23" s="35"/>
      <c r="X23" s="35"/>
      <c r="Y23" s="35"/>
      <c r="Z23" s="35"/>
      <c r="AA23" s="35"/>
      <c r="AB23" s="35"/>
      <c r="AC23" s="35"/>
      <c r="AD23" s="35"/>
      <c r="AE23" s="35"/>
    </row>
    <row r="24" hidden="1" s="2" customFormat="1" ht="12" customHeight="1">
      <c r="A24" s="35"/>
      <c r="B24" s="41"/>
      <c r="C24" s="35"/>
      <c r="D24" s="140" t="s">
        <v>35</v>
      </c>
      <c r="E24" s="35"/>
      <c r="F24" s="35"/>
      <c r="G24" s="35"/>
      <c r="H24" s="35"/>
      <c r="I24" s="140" t="s">
        <v>30</v>
      </c>
      <c r="J24" s="130" t="s">
        <v>20</v>
      </c>
      <c r="K24" s="35"/>
      <c r="L24" s="142"/>
      <c r="S24" s="35"/>
      <c r="T24" s="35"/>
      <c r="U24" s="35"/>
      <c r="V24" s="35"/>
      <c r="W24" s="35"/>
      <c r="X24" s="35"/>
      <c r="Y24" s="35"/>
      <c r="Z24" s="35"/>
      <c r="AA24" s="35"/>
      <c r="AB24" s="35"/>
      <c r="AC24" s="35"/>
      <c r="AD24" s="35"/>
      <c r="AE24" s="35"/>
    </row>
    <row r="25" hidden="1" s="2" customFormat="1" ht="18" customHeight="1">
      <c r="A25" s="35"/>
      <c r="B25" s="41"/>
      <c r="C25" s="35"/>
      <c r="D25" s="35"/>
      <c r="E25" s="130" t="s">
        <v>36</v>
      </c>
      <c r="F25" s="35"/>
      <c r="G25" s="35"/>
      <c r="H25" s="35"/>
      <c r="I25" s="140" t="s">
        <v>32</v>
      </c>
      <c r="J25" s="130" t="s">
        <v>20</v>
      </c>
      <c r="K25" s="35"/>
      <c r="L25" s="142"/>
      <c r="S25" s="35"/>
      <c r="T25" s="35"/>
      <c r="U25" s="35"/>
      <c r="V25" s="35"/>
      <c r="W25" s="35"/>
      <c r="X25" s="35"/>
      <c r="Y25" s="35"/>
      <c r="Z25" s="35"/>
      <c r="AA25" s="35"/>
      <c r="AB25" s="35"/>
      <c r="AC25" s="35"/>
      <c r="AD25" s="35"/>
      <c r="AE25" s="35"/>
    </row>
    <row r="26" hidden="1" s="2" customFormat="1" ht="6.96" customHeight="1">
      <c r="A26" s="35"/>
      <c r="B26" s="41"/>
      <c r="C26" s="35"/>
      <c r="D26" s="35"/>
      <c r="E26" s="35"/>
      <c r="F26" s="35"/>
      <c r="G26" s="35"/>
      <c r="H26" s="35"/>
      <c r="I26" s="35"/>
      <c r="J26" s="35"/>
      <c r="K26" s="35"/>
      <c r="L26" s="142"/>
      <c r="S26" s="35"/>
      <c r="T26" s="35"/>
      <c r="U26" s="35"/>
      <c r="V26" s="35"/>
      <c r="W26" s="35"/>
      <c r="X26" s="35"/>
      <c r="Y26" s="35"/>
      <c r="Z26" s="35"/>
      <c r="AA26" s="35"/>
      <c r="AB26" s="35"/>
      <c r="AC26" s="35"/>
      <c r="AD26" s="35"/>
      <c r="AE26" s="35"/>
    </row>
    <row r="27" hidden="1" s="2" customFormat="1" ht="12" customHeight="1">
      <c r="A27" s="35"/>
      <c r="B27" s="41"/>
      <c r="C27" s="35"/>
      <c r="D27" s="140" t="s">
        <v>38</v>
      </c>
      <c r="E27" s="35"/>
      <c r="F27" s="35"/>
      <c r="G27" s="35"/>
      <c r="H27" s="35"/>
      <c r="I27" s="140" t="s">
        <v>30</v>
      </c>
      <c r="J27" s="130" t="s">
        <v>20</v>
      </c>
      <c r="K27" s="35"/>
      <c r="L27" s="142"/>
      <c r="S27" s="35"/>
      <c r="T27" s="35"/>
      <c r="U27" s="35"/>
      <c r="V27" s="35"/>
      <c r="W27" s="35"/>
      <c r="X27" s="35"/>
      <c r="Y27" s="35"/>
      <c r="Z27" s="35"/>
      <c r="AA27" s="35"/>
      <c r="AB27" s="35"/>
      <c r="AC27" s="35"/>
      <c r="AD27" s="35"/>
      <c r="AE27" s="35"/>
    </row>
    <row r="28" hidden="1" s="2" customFormat="1" ht="18" customHeight="1">
      <c r="A28" s="35"/>
      <c r="B28" s="41"/>
      <c r="C28" s="35"/>
      <c r="D28" s="35"/>
      <c r="E28" s="130" t="s">
        <v>39</v>
      </c>
      <c r="F28" s="35"/>
      <c r="G28" s="35"/>
      <c r="H28" s="35"/>
      <c r="I28" s="140" t="s">
        <v>32</v>
      </c>
      <c r="J28" s="130" t="s">
        <v>20</v>
      </c>
      <c r="K28" s="35"/>
      <c r="L28" s="142"/>
      <c r="S28" s="35"/>
      <c r="T28" s="35"/>
      <c r="U28" s="35"/>
      <c r="V28" s="35"/>
      <c r="W28" s="35"/>
      <c r="X28" s="35"/>
      <c r="Y28" s="35"/>
      <c r="Z28" s="35"/>
      <c r="AA28" s="35"/>
      <c r="AB28" s="35"/>
      <c r="AC28" s="35"/>
      <c r="AD28" s="35"/>
      <c r="AE28" s="35"/>
    </row>
    <row r="29" hidden="1" s="2" customFormat="1" ht="6.96" customHeight="1">
      <c r="A29" s="35"/>
      <c r="B29" s="41"/>
      <c r="C29" s="35"/>
      <c r="D29" s="35"/>
      <c r="E29" s="35"/>
      <c r="F29" s="35"/>
      <c r="G29" s="35"/>
      <c r="H29" s="35"/>
      <c r="I29" s="35"/>
      <c r="J29" s="35"/>
      <c r="K29" s="35"/>
      <c r="L29" s="142"/>
      <c r="S29" s="35"/>
      <c r="T29" s="35"/>
      <c r="U29" s="35"/>
      <c r="V29" s="35"/>
      <c r="W29" s="35"/>
      <c r="X29" s="35"/>
      <c r="Y29" s="35"/>
      <c r="Z29" s="35"/>
      <c r="AA29" s="35"/>
      <c r="AB29" s="35"/>
      <c r="AC29" s="35"/>
      <c r="AD29" s="35"/>
      <c r="AE29" s="35"/>
    </row>
    <row r="30" hidden="1" s="2" customFormat="1" ht="12" customHeight="1">
      <c r="A30" s="35"/>
      <c r="B30" s="41"/>
      <c r="C30" s="35"/>
      <c r="D30" s="140" t="s">
        <v>40</v>
      </c>
      <c r="E30" s="35"/>
      <c r="F30" s="35"/>
      <c r="G30" s="35"/>
      <c r="H30" s="35"/>
      <c r="I30" s="35"/>
      <c r="J30" s="35"/>
      <c r="K30" s="35"/>
      <c r="L30" s="142"/>
      <c r="S30" s="35"/>
      <c r="T30" s="35"/>
      <c r="U30" s="35"/>
      <c r="V30" s="35"/>
      <c r="W30" s="35"/>
      <c r="X30" s="35"/>
      <c r="Y30" s="35"/>
      <c r="Z30" s="35"/>
      <c r="AA30" s="35"/>
      <c r="AB30" s="35"/>
      <c r="AC30" s="35"/>
      <c r="AD30" s="35"/>
      <c r="AE30" s="35"/>
    </row>
    <row r="31" hidden="1" s="8" customFormat="1" ht="83.25" customHeight="1">
      <c r="A31" s="145"/>
      <c r="B31" s="146"/>
      <c r="C31" s="145"/>
      <c r="D31" s="145"/>
      <c r="E31" s="147" t="s">
        <v>41</v>
      </c>
      <c r="F31" s="147"/>
      <c r="G31" s="147"/>
      <c r="H31" s="147"/>
      <c r="I31" s="145"/>
      <c r="J31" s="145"/>
      <c r="K31" s="145"/>
      <c r="L31" s="148"/>
      <c r="S31" s="145"/>
      <c r="T31" s="145"/>
      <c r="U31" s="145"/>
      <c r="V31" s="145"/>
      <c r="W31" s="145"/>
      <c r="X31" s="145"/>
      <c r="Y31" s="145"/>
      <c r="Z31" s="145"/>
      <c r="AA31" s="145"/>
      <c r="AB31" s="145"/>
      <c r="AC31" s="145"/>
      <c r="AD31" s="145"/>
      <c r="AE31" s="145"/>
    </row>
    <row r="32" hidden="1" s="2" customFormat="1" ht="6.96" customHeight="1">
      <c r="A32" s="35"/>
      <c r="B32" s="41"/>
      <c r="C32" s="35"/>
      <c r="D32" s="35"/>
      <c r="E32" s="35"/>
      <c r="F32" s="35"/>
      <c r="G32" s="35"/>
      <c r="H32" s="35"/>
      <c r="I32" s="35"/>
      <c r="J32" s="35"/>
      <c r="K32" s="35"/>
      <c r="L32" s="142"/>
      <c r="S32" s="35"/>
      <c r="T32" s="35"/>
      <c r="U32" s="35"/>
      <c r="V32" s="35"/>
      <c r="W32" s="35"/>
      <c r="X32" s="35"/>
      <c r="Y32" s="35"/>
      <c r="Z32" s="35"/>
      <c r="AA32" s="35"/>
      <c r="AB32" s="35"/>
      <c r="AC32" s="35"/>
      <c r="AD32" s="35"/>
      <c r="AE32" s="35"/>
    </row>
    <row r="33" hidden="1" s="2" customFormat="1" ht="6.96" customHeight="1">
      <c r="A33" s="35"/>
      <c r="B33" s="41"/>
      <c r="C33" s="35"/>
      <c r="D33" s="149"/>
      <c r="E33" s="149"/>
      <c r="F33" s="149"/>
      <c r="G33" s="149"/>
      <c r="H33" s="149"/>
      <c r="I33" s="149"/>
      <c r="J33" s="149"/>
      <c r="K33" s="149"/>
      <c r="L33" s="142"/>
      <c r="S33" s="35"/>
      <c r="T33" s="35"/>
      <c r="U33" s="35"/>
      <c r="V33" s="35"/>
      <c r="W33" s="35"/>
      <c r="X33" s="35"/>
      <c r="Y33" s="35"/>
      <c r="Z33" s="35"/>
      <c r="AA33" s="35"/>
      <c r="AB33" s="35"/>
      <c r="AC33" s="35"/>
      <c r="AD33" s="35"/>
      <c r="AE33" s="35"/>
    </row>
    <row r="34" hidden="1" s="2" customFormat="1" ht="25.44" customHeight="1">
      <c r="A34" s="35"/>
      <c r="B34" s="41"/>
      <c r="C34" s="35"/>
      <c r="D34" s="150" t="s">
        <v>42</v>
      </c>
      <c r="E34" s="35"/>
      <c r="F34" s="35"/>
      <c r="G34" s="35"/>
      <c r="H34" s="35"/>
      <c r="I34" s="35"/>
      <c r="J34" s="151">
        <f>ROUND(J91, 2)</f>
        <v>0</v>
      </c>
      <c r="K34" s="35"/>
      <c r="L34" s="142"/>
      <c r="S34" s="35"/>
      <c r="T34" s="35"/>
      <c r="U34" s="35"/>
      <c r="V34" s="35"/>
      <c r="W34" s="35"/>
      <c r="X34" s="35"/>
      <c r="Y34" s="35"/>
      <c r="Z34" s="35"/>
      <c r="AA34" s="35"/>
      <c r="AB34" s="35"/>
      <c r="AC34" s="35"/>
      <c r="AD34" s="35"/>
      <c r="AE34" s="35"/>
    </row>
    <row r="35" hidden="1" s="2" customFormat="1" ht="6.96" customHeight="1">
      <c r="A35" s="35"/>
      <c r="B35" s="41"/>
      <c r="C35" s="35"/>
      <c r="D35" s="149"/>
      <c r="E35" s="149"/>
      <c r="F35" s="149"/>
      <c r="G35" s="149"/>
      <c r="H35" s="149"/>
      <c r="I35" s="149"/>
      <c r="J35" s="149"/>
      <c r="K35" s="149"/>
      <c r="L35" s="142"/>
      <c r="S35" s="35"/>
      <c r="T35" s="35"/>
      <c r="U35" s="35"/>
      <c r="V35" s="35"/>
      <c r="W35" s="35"/>
      <c r="X35" s="35"/>
      <c r="Y35" s="35"/>
      <c r="Z35" s="35"/>
      <c r="AA35" s="35"/>
      <c r="AB35" s="35"/>
      <c r="AC35" s="35"/>
      <c r="AD35" s="35"/>
      <c r="AE35" s="35"/>
    </row>
    <row r="36" hidden="1" s="2" customFormat="1" ht="14.4" customHeight="1">
      <c r="A36" s="35"/>
      <c r="B36" s="41"/>
      <c r="C36" s="35"/>
      <c r="D36" s="35"/>
      <c r="E36" s="35"/>
      <c r="F36" s="152" t="s">
        <v>44</v>
      </c>
      <c r="G36" s="35"/>
      <c r="H36" s="35"/>
      <c r="I36" s="152" t="s">
        <v>43</v>
      </c>
      <c r="J36" s="152" t="s">
        <v>45</v>
      </c>
      <c r="K36" s="35"/>
      <c r="L36" s="142"/>
      <c r="S36" s="35"/>
      <c r="T36" s="35"/>
      <c r="U36" s="35"/>
      <c r="V36" s="35"/>
      <c r="W36" s="35"/>
      <c r="X36" s="35"/>
      <c r="Y36" s="35"/>
      <c r="Z36" s="35"/>
      <c r="AA36" s="35"/>
      <c r="AB36" s="35"/>
      <c r="AC36" s="35"/>
      <c r="AD36" s="35"/>
      <c r="AE36" s="35"/>
    </row>
    <row r="37" hidden="1" s="2" customFormat="1" ht="14.4" customHeight="1">
      <c r="A37" s="35"/>
      <c r="B37" s="41"/>
      <c r="C37" s="35"/>
      <c r="D37" s="153" t="s">
        <v>46</v>
      </c>
      <c r="E37" s="140" t="s">
        <v>47</v>
      </c>
      <c r="F37" s="154">
        <f>ROUND((SUM(BE91:BE110)),  2)</f>
        <v>0</v>
      </c>
      <c r="G37" s="35"/>
      <c r="H37" s="35"/>
      <c r="I37" s="155">
        <v>0.20999999999999999</v>
      </c>
      <c r="J37" s="154">
        <f>ROUND(((SUM(BE91:BE110))*I37),  2)</f>
        <v>0</v>
      </c>
      <c r="K37" s="35"/>
      <c r="L37" s="142"/>
      <c r="S37" s="35"/>
      <c r="T37" s="35"/>
      <c r="U37" s="35"/>
      <c r="V37" s="35"/>
      <c r="W37" s="35"/>
      <c r="X37" s="35"/>
      <c r="Y37" s="35"/>
      <c r="Z37" s="35"/>
      <c r="AA37" s="35"/>
      <c r="AB37" s="35"/>
      <c r="AC37" s="35"/>
      <c r="AD37" s="35"/>
      <c r="AE37" s="35"/>
    </row>
    <row r="38" hidden="1" s="2" customFormat="1" ht="14.4" customHeight="1">
      <c r="A38" s="35"/>
      <c r="B38" s="41"/>
      <c r="C38" s="35"/>
      <c r="D38" s="35"/>
      <c r="E38" s="140" t="s">
        <v>48</v>
      </c>
      <c r="F38" s="154">
        <f>ROUND((SUM(BF91:BF110)),  2)</f>
        <v>0</v>
      </c>
      <c r="G38" s="35"/>
      <c r="H38" s="35"/>
      <c r="I38" s="155">
        <v>0.14999999999999999</v>
      </c>
      <c r="J38" s="154">
        <f>ROUND(((SUM(BF91:BF110))*I38),  2)</f>
        <v>0</v>
      </c>
      <c r="K38" s="35"/>
      <c r="L38" s="142"/>
      <c r="S38" s="35"/>
      <c r="T38" s="35"/>
      <c r="U38" s="35"/>
      <c r="V38" s="35"/>
      <c r="W38" s="35"/>
      <c r="X38" s="35"/>
      <c r="Y38" s="35"/>
      <c r="Z38" s="35"/>
      <c r="AA38" s="35"/>
      <c r="AB38" s="35"/>
      <c r="AC38" s="35"/>
      <c r="AD38" s="35"/>
      <c r="AE38" s="35"/>
    </row>
    <row r="39" hidden="1" s="2" customFormat="1" ht="14.4" customHeight="1">
      <c r="A39" s="35"/>
      <c r="B39" s="41"/>
      <c r="C39" s="35"/>
      <c r="D39" s="35"/>
      <c r="E39" s="140" t="s">
        <v>49</v>
      </c>
      <c r="F39" s="154">
        <f>ROUND((SUM(BG91:BG110)),  2)</f>
        <v>0</v>
      </c>
      <c r="G39" s="35"/>
      <c r="H39" s="35"/>
      <c r="I39" s="155">
        <v>0.20999999999999999</v>
      </c>
      <c r="J39" s="154">
        <f>0</f>
        <v>0</v>
      </c>
      <c r="K39" s="35"/>
      <c r="L39" s="142"/>
      <c r="S39" s="35"/>
      <c r="T39" s="35"/>
      <c r="U39" s="35"/>
      <c r="V39" s="35"/>
      <c r="W39" s="35"/>
      <c r="X39" s="35"/>
      <c r="Y39" s="35"/>
      <c r="Z39" s="35"/>
      <c r="AA39" s="35"/>
      <c r="AB39" s="35"/>
      <c r="AC39" s="35"/>
      <c r="AD39" s="35"/>
      <c r="AE39" s="35"/>
    </row>
    <row r="40" hidden="1" s="2" customFormat="1" ht="14.4" customHeight="1">
      <c r="A40" s="35"/>
      <c r="B40" s="41"/>
      <c r="C40" s="35"/>
      <c r="D40" s="35"/>
      <c r="E40" s="140" t="s">
        <v>50</v>
      </c>
      <c r="F40" s="154">
        <f>ROUND((SUM(BH91:BH110)),  2)</f>
        <v>0</v>
      </c>
      <c r="G40" s="35"/>
      <c r="H40" s="35"/>
      <c r="I40" s="155">
        <v>0.14999999999999999</v>
      </c>
      <c r="J40" s="154">
        <f>0</f>
        <v>0</v>
      </c>
      <c r="K40" s="35"/>
      <c r="L40" s="142"/>
      <c r="S40" s="35"/>
      <c r="T40" s="35"/>
      <c r="U40" s="35"/>
      <c r="V40" s="35"/>
      <c r="W40" s="35"/>
      <c r="X40" s="35"/>
      <c r="Y40" s="35"/>
      <c r="Z40" s="35"/>
      <c r="AA40" s="35"/>
      <c r="AB40" s="35"/>
      <c r="AC40" s="35"/>
      <c r="AD40" s="35"/>
      <c r="AE40" s="35"/>
    </row>
    <row r="41" hidden="1" s="2" customFormat="1" ht="14.4" customHeight="1">
      <c r="A41" s="35"/>
      <c r="B41" s="41"/>
      <c r="C41" s="35"/>
      <c r="D41" s="35"/>
      <c r="E41" s="140" t="s">
        <v>51</v>
      </c>
      <c r="F41" s="154">
        <f>ROUND((SUM(BI91:BI110)),  2)</f>
        <v>0</v>
      </c>
      <c r="G41" s="35"/>
      <c r="H41" s="35"/>
      <c r="I41" s="155">
        <v>0</v>
      </c>
      <c r="J41" s="154">
        <f>0</f>
        <v>0</v>
      </c>
      <c r="K41" s="35"/>
      <c r="L41" s="142"/>
      <c r="S41" s="35"/>
      <c r="T41" s="35"/>
      <c r="U41" s="35"/>
      <c r="V41" s="35"/>
      <c r="W41" s="35"/>
      <c r="X41" s="35"/>
      <c r="Y41" s="35"/>
      <c r="Z41" s="35"/>
      <c r="AA41" s="35"/>
      <c r="AB41" s="35"/>
      <c r="AC41" s="35"/>
      <c r="AD41" s="35"/>
      <c r="AE41" s="35"/>
    </row>
    <row r="42" hidden="1" s="2" customFormat="1" ht="6.96" customHeight="1">
      <c r="A42" s="35"/>
      <c r="B42" s="41"/>
      <c r="C42" s="35"/>
      <c r="D42" s="35"/>
      <c r="E42" s="35"/>
      <c r="F42" s="35"/>
      <c r="G42" s="35"/>
      <c r="H42" s="35"/>
      <c r="I42" s="35"/>
      <c r="J42" s="35"/>
      <c r="K42" s="35"/>
      <c r="L42" s="142"/>
      <c r="S42" s="35"/>
      <c r="T42" s="35"/>
      <c r="U42" s="35"/>
      <c r="V42" s="35"/>
      <c r="W42" s="35"/>
      <c r="X42" s="35"/>
      <c r="Y42" s="35"/>
      <c r="Z42" s="35"/>
      <c r="AA42" s="35"/>
      <c r="AB42" s="35"/>
      <c r="AC42" s="35"/>
      <c r="AD42" s="35"/>
      <c r="AE42" s="35"/>
    </row>
    <row r="43" hidden="1" s="2" customFormat="1" ht="25.44" customHeight="1">
      <c r="A43" s="35"/>
      <c r="B43" s="41"/>
      <c r="C43" s="156"/>
      <c r="D43" s="157" t="s">
        <v>52</v>
      </c>
      <c r="E43" s="158"/>
      <c r="F43" s="158"/>
      <c r="G43" s="159" t="s">
        <v>53</v>
      </c>
      <c r="H43" s="160" t="s">
        <v>54</v>
      </c>
      <c r="I43" s="158"/>
      <c r="J43" s="161">
        <f>SUM(J34:J41)</f>
        <v>0</v>
      </c>
      <c r="K43" s="162"/>
      <c r="L43" s="142"/>
      <c r="S43" s="35"/>
      <c r="T43" s="35"/>
      <c r="U43" s="35"/>
      <c r="V43" s="35"/>
      <c r="W43" s="35"/>
      <c r="X43" s="35"/>
      <c r="Y43" s="35"/>
      <c r="Z43" s="35"/>
      <c r="AA43" s="35"/>
      <c r="AB43" s="35"/>
      <c r="AC43" s="35"/>
      <c r="AD43" s="35"/>
      <c r="AE43" s="35"/>
    </row>
    <row r="44" hidden="1" s="2" customFormat="1" ht="14.4" customHeight="1">
      <c r="A44" s="35"/>
      <c r="B44" s="163"/>
      <c r="C44" s="164"/>
      <c r="D44" s="164"/>
      <c r="E44" s="164"/>
      <c r="F44" s="164"/>
      <c r="G44" s="164"/>
      <c r="H44" s="164"/>
      <c r="I44" s="164"/>
      <c r="J44" s="164"/>
      <c r="K44" s="164"/>
      <c r="L44" s="142"/>
      <c r="S44" s="35"/>
      <c r="T44" s="35"/>
      <c r="U44" s="35"/>
      <c r="V44" s="35"/>
      <c r="W44" s="35"/>
      <c r="X44" s="35"/>
      <c r="Y44" s="35"/>
      <c r="Z44" s="35"/>
      <c r="AA44" s="35"/>
      <c r="AB44" s="35"/>
      <c r="AC44" s="35"/>
      <c r="AD44" s="35"/>
      <c r="AE44" s="35"/>
    </row>
    <row r="45" hidden="1"/>
    <row r="46" hidden="1"/>
    <row r="47" hidden="1"/>
    <row r="48" s="2" customFormat="1" ht="6.96" customHeight="1">
      <c r="A48" s="35"/>
      <c r="B48" s="165"/>
      <c r="C48" s="166"/>
      <c r="D48" s="166"/>
      <c r="E48" s="166"/>
      <c r="F48" s="166"/>
      <c r="G48" s="166"/>
      <c r="H48" s="166"/>
      <c r="I48" s="166"/>
      <c r="J48" s="166"/>
      <c r="K48" s="166"/>
      <c r="L48" s="142"/>
      <c r="S48" s="35"/>
      <c r="T48" s="35"/>
      <c r="U48" s="35"/>
      <c r="V48" s="35"/>
      <c r="W48" s="35"/>
      <c r="X48" s="35"/>
      <c r="Y48" s="35"/>
      <c r="Z48" s="35"/>
      <c r="AA48" s="35"/>
      <c r="AB48" s="35"/>
      <c r="AC48" s="35"/>
      <c r="AD48" s="35"/>
      <c r="AE48" s="35"/>
    </row>
    <row r="49" s="2" customFormat="1" ht="24.96" customHeight="1">
      <c r="A49" s="35"/>
      <c r="B49" s="36"/>
      <c r="C49" s="20" t="s">
        <v>152</v>
      </c>
      <c r="D49" s="37"/>
      <c r="E49" s="37"/>
      <c r="F49" s="37"/>
      <c r="G49" s="37"/>
      <c r="H49" s="37"/>
      <c r="I49" s="37"/>
      <c r="J49" s="37"/>
      <c r="K49" s="37"/>
      <c r="L49" s="142"/>
      <c r="S49" s="35"/>
      <c r="T49" s="35"/>
      <c r="U49" s="35"/>
      <c r="V49" s="35"/>
      <c r="W49" s="35"/>
      <c r="X49" s="35"/>
      <c r="Y49" s="35"/>
      <c r="Z49" s="35"/>
      <c r="AA49" s="35"/>
      <c r="AB49" s="35"/>
      <c r="AC49" s="35"/>
      <c r="AD49" s="35"/>
      <c r="AE49" s="35"/>
    </row>
    <row r="50" s="2" customFormat="1" ht="6.96" customHeight="1">
      <c r="A50" s="35"/>
      <c r="B50" s="36"/>
      <c r="C50" s="37"/>
      <c r="D50" s="37"/>
      <c r="E50" s="37"/>
      <c r="F50" s="37"/>
      <c r="G50" s="37"/>
      <c r="H50" s="37"/>
      <c r="I50" s="37"/>
      <c r="J50" s="37"/>
      <c r="K50" s="37"/>
      <c r="L50" s="142"/>
      <c r="S50" s="35"/>
      <c r="T50" s="35"/>
      <c r="U50" s="35"/>
      <c r="V50" s="35"/>
      <c r="W50" s="35"/>
      <c r="X50" s="35"/>
      <c r="Y50" s="35"/>
      <c r="Z50" s="35"/>
      <c r="AA50" s="35"/>
      <c r="AB50" s="35"/>
      <c r="AC50" s="35"/>
      <c r="AD50" s="35"/>
      <c r="AE50" s="35"/>
    </row>
    <row r="51" s="2" customFormat="1" ht="12" customHeight="1">
      <c r="A51" s="35"/>
      <c r="B51" s="36"/>
      <c r="C51" s="29" t="s">
        <v>17</v>
      </c>
      <c r="D51" s="37"/>
      <c r="E51" s="37"/>
      <c r="F51" s="37"/>
      <c r="G51" s="37"/>
      <c r="H51" s="37"/>
      <c r="I51" s="37"/>
      <c r="J51" s="37"/>
      <c r="K51" s="37"/>
      <c r="L51" s="142"/>
      <c r="S51" s="35"/>
      <c r="T51" s="35"/>
      <c r="U51" s="35"/>
      <c r="V51" s="35"/>
      <c r="W51" s="35"/>
      <c r="X51" s="35"/>
      <c r="Y51" s="35"/>
      <c r="Z51" s="35"/>
      <c r="AA51" s="35"/>
      <c r="AB51" s="35"/>
      <c r="AC51" s="35"/>
      <c r="AD51" s="35"/>
      <c r="AE51" s="35"/>
    </row>
    <row r="52" s="2" customFormat="1" ht="16.5" customHeight="1">
      <c r="A52" s="35"/>
      <c r="B52" s="36"/>
      <c r="C52" s="37"/>
      <c r="D52" s="37"/>
      <c r="E52" s="167" t="str">
        <f>E7</f>
        <v>Oprava SZZ žst. Liteň na trati Zadní Třebáň - Lochovice</v>
      </c>
      <c r="F52" s="29"/>
      <c r="G52" s="29"/>
      <c r="H52" s="29"/>
      <c r="I52" s="37"/>
      <c r="J52" s="37"/>
      <c r="K52" s="37"/>
      <c r="L52" s="142"/>
      <c r="S52" s="35"/>
      <c r="T52" s="35"/>
      <c r="U52" s="35"/>
      <c r="V52" s="35"/>
      <c r="W52" s="35"/>
      <c r="X52" s="35"/>
      <c r="Y52" s="35"/>
      <c r="Z52" s="35"/>
      <c r="AA52" s="35"/>
      <c r="AB52" s="35"/>
      <c r="AC52" s="35"/>
      <c r="AD52" s="35"/>
      <c r="AE52" s="35"/>
    </row>
    <row r="53" s="1" customFormat="1" ht="12" customHeight="1">
      <c r="B53" s="18"/>
      <c r="C53" s="29" t="s">
        <v>148</v>
      </c>
      <c r="D53" s="19"/>
      <c r="E53" s="19"/>
      <c r="F53" s="19"/>
      <c r="G53" s="19"/>
      <c r="H53" s="19"/>
      <c r="I53" s="19"/>
      <c r="J53" s="19"/>
      <c r="K53" s="19"/>
      <c r="L53" s="17"/>
    </row>
    <row r="54" s="1" customFormat="1" ht="16.5" customHeight="1">
      <c r="B54" s="18"/>
      <c r="C54" s="19"/>
      <c r="D54" s="19"/>
      <c r="E54" s="167" t="s">
        <v>149</v>
      </c>
      <c r="F54" s="19"/>
      <c r="G54" s="19"/>
      <c r="H54" s="19"/>
      <c r="I54" s="19"/>
      <c r="J54" s="19"/>
      <c r="K54" s="19"/>
      <c r="L54" s="17"/>
    </row>
    <row r="55" s="1" customFormat="1" ht="12" customHeight="1">
      <c r="B55" s="18"/>
      <c r="C55" s="29" t="s">
        <v>150</v>
      </c>
      <c r="D55" s="19"/>
      <c r="E55" s="19"/>
      <c r="F55" s="19"/>
      <c r="G55" s="19"/>
      <c r="H55" s="19"/>
      <c r="I55" s="19"/>
      <c r="J55" s="19"/>
      <c r="K55" s="19"/>
      <c r="L55" s="17"/>
    </row>
    <row r="56" s="2" customFormat="1" ht="16.5" customHeight="1">
      <c r="A56" s="35"/>
      <c r="B56" s="36"/>
      <c r="C56" s="37"/>
      <c r="D56" s="37"/>
      <c r="E56" s="236" t="s">
        <v>1166</v>
      </c>
      <c r="F56" s="37"/>
      <c r="G56" s="37"/>
      <c r="H56" s="37"/>
      <c r="I56" s="37"/>
      <c r="J56" s="37"/>
      <c r="K56" s="37"/>
      <c r="L56" s="142"/>
      <c r="S56" s="35"/>
      <c r="T56" s="35"/>
      <c r="U56" s="35"/>
      <c r="V56" s="35"/>
      <c r="W56" s="35"/>
      <c r="X56" s="35"/>
      <c r="Y56" s="35"/>
      <c r="Z56" s="35"/>
      <c r="AA56" s="35"/>
      <c r="AB56" s="35"/>
      <c r="AC56" s="35"/>
      <c r="AD56" s="35"/>
      <c r="AE56" s="35"/>
    </row>
    <row r="57" s="2" customFormat="1" ht="12" customHeight="1">
      <c r="A57" s="35"/>
      <c r="B57" s="36"/>
      <c r="C57" s="29" t="s">
        <v>449</v>
      </c>
      <c r="D57" s="37"/>
      <c r="E57" s="37"/>
      <c r="F57" s="37"/>
      <c r="G57" s="37"/>
      <c r="H57" s="37"/>
      <c r="I57" s="37"/>
      <c r="J57" s="37"/>
      <c r="K57" s="37"/>
      <c r="L57" s="142"/>
      <c r="S57" s="35"/>
      <c r="T57" s="35"/>
      <c r="U57" s="35"/>
      <c r="V57" s="35"/>
      <c r="W57" s="35"/>
      <c r="X57" s="35"/>
      <c r="Y57" s="35"/>
      <c r="Z57" s="35"/>
      <c r="AA57" s="35"/>
      <c r="AB57" s="35"/>
      <c r="AC57" s="35"/>
      <c r="AD57" s="35"/>
      <c r="AE57" s="35"/>
    </row>
    <row r="58" s="2" customFormat="1" ht="16.5" customHeight="1">
      <c r="A58" s="35"/>
      <c r="B58" s="36"/>
      <c r="C58" s="37"/>
      <c r="D58" s="37"/>
      <c r="E58" s="66" t="str">
        <f>E13</f>
        <v>03.1 - zkoušky a revize</v>
      </c>
      <c r="F58" s="37"/>
      <c r="G58" s="37"/>
      <c r="H58" s="37"/>
      <c r="I58" s="37"/>
      <c r="J58" s="37"/>
      <c r="K58" s="37"/>
      <c r="L58" s="142"/>
      <c r="S58" s="35"/>
      <c r="T58" s="35"/>
      <c r="U58" s="35"/>
      <c r="V58" s="35"/>
      <c r="W58" s="35"/>
      <c r="X58" s="35"/>
      <c r="Y58" s="35"/>
      <c r="Z58" s="35"/>
      <c r="AA58" s="35"/>
      <c r="AB58" s="35"/>
      <c r="AC58" s="35"/>
      <c r="AD58" s="35"/>
      <c r="AE58" s="35"/>
    </row>
    <row r="59" s="2" customFormat="1" ht="6.96" customHeight="1">
      <c r="A59" s="35"/>
      <c r="B59" s="36"/>
      <c r="C59" s="37"/>
      <c r="D59" s="37"/>
      <c r="E59" s="37"/>
      <c r="F59" s="37"/>
      <c r="G59" s="37"/>
      <c r="H59" s="37"/>
      <c r="I59" s="37"/>
      <c r="J59" s="37"/>
      <c r="K59" s="37"/>
      <c r="L59" s="142"/>
      <c r="S59" s="35"/>
      <c r="T59" s="35"/>
      <c r="U59" s="35"/>
      <c r="V59" s="35"/>
      <c r="W59" s="35"/>
      <c r="X59" s="35"/>
      <c r="Y59" s="35"/>
      <c r="Z59" s="35"/>
      <c r="AA59" s="35"/>
      <c r="AB59" s="35"/>
      <c r="AC59" s="35"/>
      <c r="AD59" s="35"/>
      <c r="AE59" s="35"/>
    </row>
    <row r="60" s="2" customFormat="1" ht="12" customHeight="1">
      <c r="A60" s="35"/>
      <c r="B60" s="36"/>
      <c r="C60" s="29" t="s">
        <v>23</v>
      </c>
      <c r="D60" s="37"/>
      <c r="E60" s="37"/>
      <c r="F60" s="24" t="str">
        <f>F16</f>
        <v>Liteň</v>
      </c>
      <c r="G60" s="37"/>
      <c r="H60" s="37"/>
      <c r="I60" s="29" t="s">
        <v>25</v>
      </c>
      <c r="J60" s="69" t="str">
        <f>IF(J16="","",J16)</f>
        <v>28. 5. 2021</v>
      </c>
      <c r="K60" s="37"/>
      <c r="L60" s="142"/>
      <c r="S60" s="35"/>
      <c r="T60" s="35"/>
      <c r="U60" s="35"/>
      <c r="V60" s="35"/>
      <c r="W60" s="35"/>
      <c r="X60" s="35"/>
      <c r="Y60" s="35"/>
      <c r="Z60" s="35"/>
      <c r="AA60" s="35"/>
      <c r="AB60" s="35"/>
      <c r="AC60" s="35"/>
      <c r="AD60" s="35"/>
      <c r="AE60" s="35"/>
    </row>
    <row r="61" s="2" customFormat="1" ht="6.96" customHeight="1">
      <c r="A61" s="35"/>
      <c r="B61" s="36"/>
      <c r="C61" s="37"/>
      <c r="D61" s="37"/>
      <c r="E61" s="37"/>
      <c r="F61" s="37"/>
      <c r="G61" s="37"/>
      <c r="H61" s="37"/>
      <c r="I61" s="37"/>
      <c r="J61" s="37"/>
      <c r="K61" s="37"/>
      <c r="L61" s="142"/>
      <c r="S61" s="35"/>
      <c r="T61" s="35"/>
      <c r="U61" s="35"/>
      <c r="V61" s="35"/>
      <c r="W61" s="35"/>
      <c r="X61" s="35"/>
      <c r="Y61" s="35"/>
      <c r="Z61" s="35"/>
      <c r="AA61" s="35"/>
      <c r="AB61" s="35"/>
      <c r="AC61" s="35"/>
      <c r="AD61" s="35"/>
      <c r="AE61" s="35"/>
    </row>
    <row r="62" s="2" customFormat="1" ht="15.15" customHeight="1">
      <c r="A62" s="35"/>
      <c r="B62" s="36"/>
      <c r="C62" s="29" t="s">
        <v>29</v>
      </c>
      <c r="D62" s="37"/>
      <c r="E62" s="37"/>
      <c r="F62" s="24" t="str">
        <f>E19</f>
        <v>Jiří Kejkula</v>
      </c>
      <c r="G62" s="37"/>
      <c r="H62" s="37"/>
      <c r="I62" s="29" t="s">
        <v>35</v>
      </c>
      <c r="J62" s="33" t="str">
        <f>E25</f>
        <v>První SaZ Plzeň a.s.</v>
      </c>
      <c r="K62" s="37"/>
      <c r="L62" s="142"/>
      <c r="S62" s="35"/>
      <c r="T62" s="35"/>
      <c r="U62" s="35"/>
      <c r="V62" s="35"/>
      <c r="W62" s="35"/>
      <c r="X62" s="35"/>
      <c r="Y62" s="35"/>
      <c r="Z62" s="35"/>
      <c r="AA62" s="35"/>
      <c r="AB62" s="35"/>
      <c r="AC62" s="35"/>
      <c r="AD62" s="35"/>
      <c r="AE62" s="35"/>
    </row>
    <row r="63" s="2" customFormat="1" ht="15.15" customHeight="1">
      <c r="A63" s="35"/>
      <c r="B63" s="36"/>
      <c r="C63" s="29" t="s">
        <v>33</v>
      </c>
      <c r="D63" s="37"/>
      <c r="E63" s="37"/>
      <c r="F63" s="24" t="str">
        <f>IF(E22="","",E22)</f>
        <v>Vyplň údaj</v>
      </c>
      <c r="G63" s="37"/>
      <c r="H63" s="37"/>
      <c r="I63" s="29" t="s">
        <v>38</v>
      </c>
      <c r="J63" s="33" t="str">
        <f>E28</f>
        <v xml:space="preserve"> Zdeněk Hron</v>
      </c>
      <c r="K63" s="37"/>
      <c r="L63" s="142"/>
      <c r="S63" s="35"/>
      <c r="T63" s="35"/>
      <c r="U63" s="35"/>
      <c r="V63" s="35"/>
      <c r="W63" s="35"/>
      <c r="X63" s="35"/>
      <c r="Y63" s="35"/>
      <c r="Z63" s="35"/>
      <c r="AA63" s="35"/>
      <c r="AB63" s="35"/>
      <c r="AC63" s="35"/>
      <c r="AD63" s="35"/>
      <c r="AE63" s="35"/>
    </row>
    <row r="64" s="2" customFormat="1" ht="10.32" customHeight="1">
      <c r="A64" s="35"/>
      <c r="B64" s="36"/>
      <c r="C64" s="37"/>
      <c r="D64" s="37"/>
      <c r="E64" s="37"/>
      <c r="F64" s="37"/>
      <c r="G64" s="37"/>
      <c r="H64" s="37"/>
      <c r="I64" s="37"/>
      <c r="J64" s="37"/>
      <c r="K64" s="37"/>
      <c r="L64" s="142"/>
      <c r="S64" s="35"/>
      <c r="T64" s="35"/>
      <c r="U64" s="35"/>
      <c r="V64" s="35"/>
      <c r="W64" s="35"/>
      <c r="X64" s="35"/>
      <c r="Y64" s="35"/>
      <c r="Z64" s="35"/>
      <c r="AA64" s="35"/>
      <c r="AB64" s="35"/>
      <c r="AC64" s="35"/>
      <c r="AD64" s="35"/>
      <c r="AE64" s="35"/>
    </row>
    <row r="65" s="2" customFormat="1" ht="29.28" customHeight="1">
      <c r="A65" s="35"/>
      <c r="B65" s="36"/>
      <c r="C65" s="168" t="s">
        <v>153</v>
      </c>
      <c r="D65" s="169"/>
      <c r="E65" s="169"/>
      <c r="F65" s="169"/>
      <c r="G65" s="169"/>
      <c r="H65" s="169"/>
      <c r="I65" s="169"/>
      <c r="J65" s="170" t="s">
        <v>154</v>
      </c>
      <c r="K65" s="169"/>
      <c r="L65" s="142"/>
      <c r="S65" s="35"/>
      <c r="T65" s="35"/>
      <c r="U65" s="35"/>
      <c r="V65" s="35"/>
      <c r="W65" s="35"/>
      <c r="X65" s="35"/>
      <c r="Y65" s="35"/>
      <c r="Z65" s="35"/>
      <c r="AA65" s="35"/>
      <c r="AB65" s="35"/>
      <c r="AC65" s="35"/>
      <c r="AD65" s="35"/>
      <c r="AE65" s="35"/>
    </row>
    <row r="66" s="2" customFormat="1" ht="10.32" customHeight="1">
      <c r="A66" s="35"/>
      <c r="B66" s="36"/>
      <c r="C66" s="37"/>
      <c r="D66" s="37"/>
      <c r="E66" s="37"/>
      <c r="F66" s="37"/>
      <c r="G66" s="37"/>
      <c r="H66" s="37"/>
      <c r="I66" s="37"/>
      <c r="J66" s="37"/>
      <c r="K66" s="37"/>
      <c r="L66" s="142"/>
      <c r="S66" s="35"/>
      <c r="T66" s="35"/>
      <c r="U66" s="35"/>
      <c r="V66" s="35"/>
      <c r="W66" s="35"/>
      <c r="X66" s="35"/>
      <c r="Y66" s="35"/>
      <c r="Z66" s="35"/>
      <c r="AA66" s="35"/>
      <c r="AB66" s="35"/>
      <c r="AC66" s="35"/>
      <c r="AD66" s="35"/>
      <c r="AE66" s="35"/>
    </row>
    <row r="67" s="2" customFormat="1" ht="22.8" customHeight="1">
      <c r="A67" s="35"/>
      <c r="B67" s="36"/>
      <c r="C67" s="171" t="s">
        <v>74</v>
      </c>
      <c r="D67" s="37"/>
      <c r="E67" s="37"/>
      <c r="F67" s="37"/>
      <c r="G67" s="37"/>
      <c r="H67" s="37"/>
      <c r="I67" s="37"/>
      <c r="J67" s="99">
        <f>J91</f>
        <v>0</v>
      </c>
      <c r="K67" s="37"/>
      <c r="L67" s="142"/>
      <c r="S67" s="35"/>
      <c r="T67" s="35"/>
      <c r="U67" s="35"/>
      <c r="V67" s="35"/>
      <c r="W67" s="35"/>
      <c r="X67" s="35"/>
      <c r="Y67" s="35"/>
      <c r="Z67" s="35"/>
      <c r="AA67" s="35"/>
      <c r="AB67" s="35"/>
      <c r="AC67" s="35"/>
      <c r="AD67" s="35"/>
      <c r="AE67" s="35"/>
      <c r="AU67" s="14" t="s">
        <v>155</v>
      </c>
    </row>
    <row r="68" s="2" customFormat="1" ht="21.84" customHeight="1">
      <c r="A68" s="35"/>
      <c r="B68" s="36"/>
      <c r="C68" s="37"/>
      <c r="D68" s="37"/>
      <c r="E68" s="37"/>
      <c r="F68" s="37"/>
      <c r="G68" s="37"/>
      <c r="H68" s="37"/>
      <c r="I68" s="37"/>
      <c r="J68" s="37"/>
      <c r="K68" s="37"/>
      <c r="L68" s="142"/>
      <c r="S68" s="35"/>
      <c r="T68" s="35"/>
      <c r="U68" s="35"/>
      <c r="V68" s="35"/>
      <c r="W68" s="35"/>
      <c r="X68" s="35"/>
      <c r="Y68" s="35"/>
      <c r="Z68" s="35"/>
      <c r="AA68" s="35"/>
      <c r="AB68" s="35"/>
      <c r="AC68" s="35"/>
      <c r="AD68" s="35"/>
      <c r="AE68" s="35"/>
    </row>
    <row r="69" s="2" customFormat="1" ht="6.96" customHeight="1">
      <c r="A69" s="35"/>
      <c r="B69" s="56"/>
      <c r="C69" s="57"/>
      <c r="D69" s="57"/>
      <c r="E69" s="57"/>
      <c r="F69" s="57"/>
      <c r="G69" s="57"/>
      <c r="H69" s="57"/>
      <c r="I69" s="57"/>
      <c r="J69" s="57"/>
      <c r="K69" s="57"/>
      <c r="L69" s="142"/>
      <c r="S69" s="35"/>
      <c r="T69" s="35"/>
      <c r="U69" s="35"/>
      <c r="V69" s="35"/>
      <c r="W69" s="35"/>
      <c r="X69" s="35"/>
      <c r="Y69" s="35"/>
      <c r="Z69" s="35"/>
      <c r="AA69" s="35"/>
      <c r="AB69" s="35"/>
      <c r="AC69" s="35"/>
      <c r="AD69" s="35"/>
      <c r="AE69" s="35"/>
    </row>
    <row r="73" s="2" customFormat="1" ht="6.96" customHeight="1">
      <c r="A73" s="35"/>
      <c r="B73" s="58"/>
      <c r="C73" s="59"/>
      <c r="D73" s="59"/>
      <c r="E73" s="59"/>
      <c r="F73" s="59"/>
      <c r="G73" s="59"/>
      <c r="H73" s="59"/>
      <c r="I73" s="59"/>
      <c r="J73" s="59"/>
      <c r="K73" s="59"/>
      <c r="L73" s="142"/>
      <c r="S73" s="35"/>
      <c r="T73" s="35"/>
      <c r="U73" s="35"/>
      <c r="V73" s="35"/>
      <c r="W73" s="35"/>
      <c r="X73" s="35"/>
      <c r="Y73" s="35"/>
      <c r="Z73" s="35"/>
      <c r="AA73" s="35"/>
      <c r="AB73" s="35"/>
      <c r="AC73" s="35"/>
      <c r="AD73" s="35"/>
      <c r="AE73" s="35"/>
    </row>
    <row r="74" s="2" customFormat="1" ht="24.96" customHeight="1">
      <c r="A74" s="35"/>
      <c r="B74" s="36"/>
      <c r="C74" s="20" t="s">
        <v>158</v>
      </c>
      <c r="D74" s="37"/>
      <c r="E74" s="37"/>
      <c r="F74" s="37"/>
      <c r="G74" s="37"/>
      <c r="H74" s="37"/>
      <c r="I74" s="37"/>
      <c r="J74" s="37"/>
      <c r="K74" s="37"/>
      <c r="L74" s="142"/>
      <c r="S74" s="35"/>
      <c r="T74" s="35"/>
      <c r="U74" s="35"/>
      <c r="V74" s="35"/>
      <c r="W74" s="35"/>
      <c r="X74" s="35"/>
      <c r="Y74" s="35"/>
      <c r="Z74" s="35"/>
      <c r="AA74" s="35"/>
      <c r="AB74" s="35"/>
      <c r="AC74" s="35"/>
      <c r="AD74" s="35"/>
      <c r="AE74" s="35"/>
    </row>
    <row r="75" s="2" customFormat="1" ht="6.96" customHeight="1">
      <c r="A75" s="35"/>
      <c r="B75" s="36"/>
      <c r="C75" s="37"/>
      <c r="D75" s="37"/>
      <c r="E75" s="37"/>
      <c r="F75" s="37"/>
      <c r="G75" s="37"/>
      <c r="H75" s="37"/>
      <c r="I75" s="37"/>
      <c r="J75" s="37"/>
      <c r="K75" s="37"/>
      <c r="L75" s="142"/>
      <c r="S75" s="35"/>
      <c r="T75" s="35"/>
      <c r="U75" s="35"/>
      <c r="V75" s="35"/>
      <c r="W75" s="35"/>
      <c r="X75" s="35"/>
      <c r="Y75" s="35"/>
      <c r="Z75" s="35"/>
      <c r="AA75" s="35"/>
      <c r="AB75" s="35"/>
      <c r="AC75" s="35"/>
      <c r="AD75" s="35"/>
      <c r="AE75" s="35"/>
    </row>
    <row r="76" s="2" customFormat="1" ht="12" customHeight="1">
      <c r="A76" s="35"/>
      <c r="B76" s="36"/>
      <c r="C76" s="29" t="s">
        <v>17</v>
      </c>
      <c r="D76" s="37"/>
      <c r="E76" s="37"/>
      <c r="F76" s="37"/>
      <c r="G76" s="37"/>
      <c r="H76" s="37"/>
      <c r="I76" s="37"/>
      <c r="J76" s="37"/>
      <c r="K76" s="37"/>
      <c r="L76" s="142"/>
      <c r="S76" s="35"/>
      <c r="T76" s="35"/>
      <c r="U76" s="35"/>
      <c r="V76" s="35"/>
      <c r="W76" s="35"/>
      <c r="X76" s="35"/>
      <c r="Y76" s="35"/>
      <c r="Z76" s="35"/>
      <c r="AA76" s="35"/>
      <c r="AB76" s="35"/>
      <c r="AC76" s="35"/>
      <c r="AD76" s="35"/>
      <c r="AE76" s="35"/>
    </row>
    <row r="77" s="2" customFormat="1" ht="16.5" customHeight="1">
      <c r="A77" s="35"/>
      <c r="B77" s="36"/>
      <c r="C77" s="37"/>
      <c r="D77" s="37"/>
      <c r="E77" s="167" t="str">
        <f>E7</f>
        <v>Oprava SZZ žst. Liteň na trati Zadní Třebáň - Lochovice</v>
      </c>
      <c r="F77" s="29"/>
      <c r="G77" s="29"/>
      <c r="H77" s="29"/>
      <c r="I77" s="37"/>
      <c r="J77" s="37"/>
      <c r="K77" s="37"/>
      <c r="L77" s="142"/>
      <c r="S77" s="35"/>
      <c r="T77" s="35"/>
      <c r="U77" s="35"/>
      <c r="V77" s="35"/>
      <c r="W77" s="35"/>
      <c r="X77" s="35"/>
      <c r="Y77" s="35"/>
      <c r="Z77" s="35"/>
      <c r="AA77" s="35"/>
      <c r="AB77" s="35"/>
      <c r="AC77" s="35"/>
      <c r="AD77" s="35"/>
      <c r="AE77" s="35"/>
    </row>
    <row r="78" s="1" customFormat="1" ht="12" customHeight="1">
      <c r="B78" s="18"/>
      <c r="C78" s="29" t="s">
        <v>148</v>
      </c>
      <c r="D78" s="19"/>
      <c r="E78" s="19"/>
      <c r="F78" s="19"/>
      <c r="G78" s="19"/>
      <c r="H78" s="19"/>
      <c r="I78" s="19"/>
      <c r="J78" s="19"/>
      <c r="K78" s="19"/>
      <c r="L78" s="17"/>
    </row>
    <row r="79" s="1" customFormat="1" ht="16.5" customHeight="1">
      <c r="B79" s="18"/>
      <c r="C79" s="19"/>
      <c r="D79" s="19"/>
      <c r="E79" s="167" t="s">
        <v>149</v>
      </c>
      <c r="F79" s="19"/>
      <c r="G79" s="19"/>
      <c r="H79" s="19"/>
      <c r="I79" s="19"/>
      <c r="J79" s="19"/>
      <c r="K79" s="19"/>
      <c r="L79" s="17"/>
    </row>
    <row r="80" s="1" customFormat="1" ht="12" customHeight="1">
      <c r="B80" s="18"/>
      <c r="C80" s="29" t="s">
        <v>150</v>
      </c>
      <c r="D80" s="19"/>
      <c r="E80" s="19"/>
      <c r="F80" s="19"/>
      <c r="G80" s="19"/>
      <c r="H80" s="19"/>
      <c r="I80" s="19"/>
      <c r="J80" s="19"/>
      <c r="K80" s="19"/>
      <c r="L80" s="17"/>
    </row>
    <row r="81" s="2" customFormat="1" ht="16.5" customHeight="1">
      <c r="A81" s="35"/>
      <c r="B81" s="36"/>
      <c r="C81" s="37"/>
      <c r="D81" s="37"/>
      <c r="E81" s="236" t="s">
        <v>1166</v>
      </c>
      <c r="F81" s="37"/>
      <c r="G81" s="37"/>
      <c r="H81" s="37"/>
      <c r="I81" s="37"/>
      <c r="J81" s="37"/>
      <c r="K81" s="37"/>
      <c r="L81" s="142"/>
      <c r="S81" s="35"/>
      <c r="T81" s="35"/>
      <c r="U81" s="35"/>
      <c r="V81" s="35"/>
      <c r="W81" s="35"/>
      <c r="X81" s="35"/>
      <c r="Y81" s="35"/>
      <c r="Z81" s="35"/>
      <c r="AA81" s="35"/>
      <c r="AB81" s="35"/>
      <c r="AC81" s="35"/>
      <c r="AD81" s="35"/>
      <c r="AE81" s="35"/>
    </row>
    <row r="82" s="2" customFormat="1" ht="12" customHeight="1">
      <c r="A82" s="35"/>
      <c r="B82" s="36"/>
      <c r="C82" s="29" t="s">
        <v>449</v>
      </c>
      <c r="D82" s="37"/>
      <c r="E82" s="37"/>
      <c r="F82" s="37"/>
      <c r="G82" s="37"/>
      <c r="H82" s="37"/>
      <c r="I82" s="37"/>
      <c r="J82" s="37"/>
      <c r="K82" s="37"/>
      <c r="L82" s="142"/>
      <c r="S82" s="35"/>
      <c r="T82" s="35"/>
      <c r="U82" s="35"/>
      <c r="V82" s="35"/>
      <c r="W82" s="35"/>
      <c r="X82" s="35"/>
      <c r="Y82" s="35"/>
      <c r="Z82" s="35"/>
      <c r="AA82" s="35"/>
      <c r="AB82" s="35"/>
      <c r="AC82" s="35"/>
      <c r="AD82" s="35"/>
      <c r="AE82" s="35"/>
    </row>
    <row r="83" s="2" customFormat="1" ht="16.5" customHeight="1">
      <c r="A83" s="35"/>
      <c r="B83" s="36"/>
      <c r="C83" s="37"/>
      <c r="D83" s="37"/>
      <c r="E83" s="66" t="str">
        <f>E13</f>
        <v>03.1 - zkoušky a revize</v>
      </c>
      <c r="F83" s="37"/>
      <c r="G83" s="37"/>
      <c r="H83" s="37"/>
      <c r="I83" s="37"/>
      <c r="J83" s="37"/>
      <c r="K83" s="37"/>
      <c r="L83" s="142"/>
      <c r="S83" s="35"/>
      <c r="T83" s="35"/>
      <c r="U83" s="35"/>
      <c r="V83" s="35"/>
      <c r="W83" s="35"/>
      <c r="X83" s="35"/>
      <c r="Y83" s="35"/>
      <c r="Z83" s="35"/>
      <c r="AA83" s="35"/>
      <c r="AB83" s="35"/>
      <c r="AC83" s="35"/>
      <c r="AD83" s="35"/>
      <c r="AE83" s="35"/>
    </row>
    <row r="84" s="2" customFormat="1" ht="6.96" customHeight="1">
      <c r="A84" s="35"/>
      <c r="B84" s="36"/>
      <c r="C84" s="37"/>
      <c r="D84" s="37"/>
      <c r="E84" s="37"/>
      <c r="F84" s="37"/>
      <c r="G84" s="37"/>
      <c r="H84" s="37"/>
      <c r="I84" s="37"/>
      <c r="J84" s="37"/>
      <c r="K84" s="37"/>
      <c r="L84" s="142"/>
      <c r="S84" s="35"/>
      <c r="T84" s="35"/>
      <c r="U84" s="35"/>
      <c r="V84" s="35"/>
      <c r="W84" s="35"/>
      <c r="X84" s="35"/>
      <c r="Y84" s="35"/>
      <c r="Z84" s="35"/>
      <c r="AA84" s="35"/>
      <c r="AB84" s="35"/>
      <c r="AC84" s="35"/>
      <c r="AD84" s="35"/>
      <c r="AE84" s="35"/>
    </row>
    <row r="85" s="2" customFormat="1" ht="12" customHeight="1">
      <c r="A85" s="35"/>
      <c r="B85" s="36"/>
      <c r="C85" s="29" t="s">
        <v>23</v>
      </c>
      <c r="D85" s="37"/>
      <c r="E85" s="37"/>
      <c r="F85" s="24" t="str">
        <f>F16</f>
        <v>Liteň</v>
      </c>
      <c r="G85" s="37"/>
      <c r="H85" s="37"/>
      <c r="I85" s="29" t="s">
        <v>25</v>
      </c>
      <c r="J85" s="69" t="str">
        <f>IF(J16="","",J16)</f>
        <v>28. 5. 2021</v>
      </c>
      <c r="K85" s="37"/>
      <c r="L85" s="142"/>
      <c r="S85" s="35"/>
      <c r="T85" s="35"/>
      <c r="U85" s="35"/>
      <c r="V85" s="35"/>
      <c r="W85" s="35"/>
      <c r="X85" s="35"/>
      <c r="Y85" s="35"/>
      <c r="Z85" s="35"/>
      <c r="AA85" s="35"/>
      <c r="AB85" s="35"/>
      <c r="AC85" s="35"/>
      <c r="AD85" s="35"/>
      <c r="AE85" s="35"/>
    </row>
    <row r="86" s="2" customFormat="1" ht="6.96" customHeight="1">
      <c r="A86" s="35"/>
      <c r="B86" s="36"/>
      <c r="C86" s="37"/>
      <c r="D86" s="37"/>
      <c r="E86" s="37"/>
      <c r="F86" s="37"/>
      <c r="G86" s="37"/>
      <c r="H86" s="37"/>
      <c r="I86" s="37"/>
      <c r="J86" s="37"/>
      <c r="K86" s="37"/>
      <c r="L86" s="142"/>
      <c r="S86" s="35"/>
      <c r="T86" s="35"/>
      <c r="U86" s="35"/>
      <c r="V86" s="35"/>
      <c r="W86" s="35"/>
      <c r="X86" s="35"/>
      <c r="Y86" s="35"/>
      <c r="Z86" s="35"/>
      <c r="AA86" s="35"/>
      <c r="AB86" s="35"/>
      <c r="AC86" s="35"/>
      <c r="AD86" s="35"/>
      <c r="AE86" s="35"/>
    </row>
    <row r="87" s="2" customFormat="1" ht="15.15" customHeight="1">
      <c r="A87" s="35"/>
      <c r="B87" s="36"/>
      <c r="C87" s="29" t="s">
        <v>29</v>
      </c>
      <c r="D87" s="37"/>
      <c r="E87" s="37"/>
      <c r="F87" s="24" t="str">
        <f>E19</f>
        <v>Jiří Kejkula</v>
      </c>
      <c r="G87" s="37"/>
      <c r="H87" s="37"/>
      <c r="I87" s="29" t="s">
        <v>35</v>
      </c>
      <c r="J87" s="33" t="str">
        <f>E25</f>
        <v>První SaZ Plzeň a.s.</v>
      </c>
      <c r="K87" s="37"/>
      <c r="L87" s="142"/>
      <c r="S87" s="35"/>
      <c r="T87" s="35"/>
      <c r="U87" s="35"/>
      <c r="V87" s="35"/>
      <c r="W87" s="35"/>
      <c r="X87" s="35"/>
      <c r="Y87" s="35"/>
      <c r="Z87" s="35"/>
      <c r="AA87" s="35"/>
      <c r="AB87" s="35"/>
      <c r="AC87" s="35"/>
      <c r="AD87" s="35"/>
      <c r="AE87" s="35"/>
    </row>
    <row r="88" s="2" customFormat="1" ht="15.15" customHeight="1">
      <c r="A88" s="35"/>
      <c r="B88" s="36"/>
      <c r="C88" s="29" t="s">
        <v>33</v>
      </c>
      <c r="D88" s="37"/>
      <c r="E88" s="37"/>
      <c r="F88" s="24" t="str">
        <f>IF(E22="","",E22)</f>
        <v>Vyplň údaj</v>
      </c>
      <c r="G88" s="37"/>
      <c r="H88" s="37"/>
      <c r="I88" s="29" t="s">
        <v>38</v>
      </c>
      <c r="J88" s="33" t="str">
        <f>E28</f>
        <v xml:space="preserve"> Zdeněk Hron</v>
      </c>
      <c r="K88" s="37"/>
      <c r="L88" s="142"/>
      <c r="S88" s="35"/>
      <c r="T88" s="35"/>
      <c r="U88" s="35"/>
      <c r="V88" s="35"/>
      <c r="W88" s="35"/>
      <c r="X88" s="35"/>
      <c r="Y88" s="35"/>
      <c r="Z88" s="35"/>
      <c r="AA88" s="35"/>
      <c r="AB88" s="35"/>
      <c r="AC88" s="35"/>
      <c r="AD88" s="35"/>
      <c r="AE88" s="35"/>
    </row>
    <row r="89" s="2" customFormat="1" ht="10.32" customHeight="1">
      <c r="A89" s="35"/>
      <c r="B89" s="36"/>
      <c r="C89" s="37"/>
      <c r="D89" s="37"/>
      <c r="E89" s="37"/>
      <c r="F89" s="37"/>
      <c r="G89" s="37"/>
      <c r="H89" s="37"/>
      <c r="I89" s="37"/>
      <c r="J89" s="37"/>
      <c r="K89" s="37"/>
      <c r="L89" s="142"/>
      <c r="S89" s="35"/>
      <c r="T89" s="35"/>
      <c r="U89" s="35"/>
      <c r="V89" s="35"/>
      <c r="W89" s="35"/>
      <c r="X89" s="35"/>
      <c r="Y89" s="35"/>
      <c r="Z89" s="35"/>
      <c r="AA89" s="35"/>
      <c r="AB89" s="35"/>
      <c r="AC89" s="35"/>
      <c r="AD89" s="35"/>
      <c r="AE89" s="35"/>
    </row>
    <row r="90" s="10" customFormat="1" ht="29.28" customHeight="1">
      <c r="A90" s="178"/>
      <c r="B90" s="179"/>
      <c r="C90" s="180" t="s">
        <v>159</v>
      </c>
      <c r="D90" s="181" t="s">
        <v>61</v>
      </c>
      <c r="E90" s="181" t="s">
        <v>57</v>
      </c>
      <c r="F90" s="181" t="s">
        <v>58</v>
      </c>
      <c r="G90" s="181" t="s">
        <v>160</v>
      </c>
      <c r="H90" s="181" t="s">
        <v>161</v>
      </c>
      <c r="I90" s="181" t="s">
        <v>162</v>
      </c>
      <c r="J90" s="182" t="s">
        <v>154</v>
      </c>
      <c r="K90" s="183" t="s">
        <v>163</v>
      </c>
      <c r="L90" s="184"/>
      <c r="M90" s="89" t="s">
        <v>20</v>
      </c>
      <c r="N90" s="90" t="s">
        <v>46</v>
      </c>
      <c r="O90" s="90" t="s">
        <v>164</v>
      </c>
      <c r="P90" s="90" t="s">
        <v>165</v>
      </c>
      <c r="Q90" s="90" t="s">
        <v>166</v>
      </c>
      <c r="R90" s="90" t="s">
        <v>167</v>
      </c>
      <c r="S90" s="90" t="s">
        <v>168</v>
      </c>
      <c r="T90" s="91" t="s">
        <v>169</v>
      </c>
      <c r="U90" s="178"/>
      <c r="V90" s="178"/>
      <c r="W90" s="178"/>
      <c r="X90" s="178"/>
      <c r="Y90" s="178"/>
      <c r="Z90" s="178"/>
      <c r="AA90" s="178"/>
      <c r="AB90" s="178"/>
      <c r="AC90" s="178"/>
      <c r="AD90" s="178"/>
      <c r="AE90" s="178"/>
    </row>
    <row r="91" s="2" customFormat="1" ht="22.8" customHeight="1">
      <c r="A91" s="35"/>
      <c r="B91" s="36"/>
      <c r="C91" s="96" t="s">
        <v>170</v>
      </c>
      <c r="D91" s="37"/>
      <c r="E91" s="37"/>
      <c r="F91" s="37"/>
      <c r="G91" s="37"/>
      <c r="H91" s="37"/>
      <c r="I91" s="37"/>
      <c r="J91" s="185">
        <f>BK91</f>
        <v>0</v>
      </c>
      <c r="K91" s="37"/>
      <c r="L91" s="41"/>
      <c r="M91" s="92"/>
      <c r="N91" s="186"/>
      <c r="O91" s="93"/>
      <c r="P91" s="187">
        <f>SUM(P92:P110)</f>
        <v>0</v>
      </c>
      <c r="Q91" s="93"/>
      <c r="R91" s="187">
        <f>SUM(R92:R110)</f>
        <v>0</v>
      </c>
      <c r="S91" s="93"/>
      <c r="T91" s="188">
        <f>SUM(T92:T110)</f>
        <v>0</v>
      </c>
      <c r="U91" s="35"/>
      <c r="V91" s="35"/>
      <c r="W91" s="35"/>
      <c r="X91" s="35"/>
      <c r="Y91" s="35"/>
      <c r="Z91" s="35"/>
      <c r="AA91" s="35"/>
      <c r="AB91" s="35"/>
      <c r="AC91" s="35"/>
      <c r="AD91" s="35"/>
      <c r="AE91" s="35"/>
      <c r="AT91" s="14" t="s">
        <v>75</v>
      </c>
      <c r="AU91" s="14" t="s">
        <v>155</v>
      </c>
      <c r="BK91" s="189">
        <f>SUM(BK92:BK110)</f>
        <v>0</v>
      </c>
    </row>
    <row r="92" s="2" customFormat="1" ht="55.5" customHeight="1">
      <c r="A92" s="35"/>
      <c r="B92" s="36"/>
      <c r="C92" s="204" t="s">
        <v>22</v>
      </c>
      <c r="D92" s="204" t="s">
        <v>173</v>
      </c>
      <c r="E92" s="205" t="s">
        <v>1168</v>
      </c>
      <c r="F92" s="206" t="s">
        <v>1169</v>
      </c>
      <c r="G92" s="207" t="s">
        <v>250</v>
      </c>
      <c r="H92" s="208">
        <v>1</v>
      </c>
      <c r="I92" s="209"/>
      <c r="J92" s="210">
        <f>ROUND(I92*H92,2)</f>
        <v>0</v>
      </c>
      <c r="K92" s="211"/>
      <c r="L92" s="41"/>
      <c r="M92" s="212" t="s">
        <v>20</v>
      </c>
      <c r="N92" s="213" t="s">
        <v>47</v>
      </c>
      <c r="O92" s="81"/>
      <c r="P92" s="214">
        <f>O92*H92</f>
        <v>0</v>
      </c>
      <c r="Q92" s="214">
        <v>0</v>
      </c>
      <c r="R92" s="214">
        <f>Q92*H92</f>
        <v>0</v>
      </c>
      <c r="S92" s="214">
        <v>0</v>
      </c>
      <c r="T92" s="215">
        <f>S92*H92</f>
        <v>0</v>
      </c>
      <c r="U92" s="35"/>
      <c r="V92" s="35"/>
      <c r="W92" s="35"/>
      <c r="X92" s="35"/>
      <c r="Y92" s="35"/>
      <c r="Z92" s="35"/>
      <c r="AA92" s="35"/>
      <c r="AB92" s="35"/>
      <c r="AC92" s="35"/>
      <c r="AD92" s="35"/>
      <c r="AE92" s="35"/>
      <c r="AR92" s="216" t="s">
        <v>180</v>
      </c>
      <c r="AT92" s="216" t="s">
        <v>173</v>
      </c>
      <c r="AU92" s="216" t="s">
        <v>76</v>
      </c>
      <c r="AY92" s="14" t="s">
        <v>172</v>
      </c>
      <c r="BE92" s="217">
        <f>IF(N92="základní",J92,0)</f>
        <v>0</v>
      </c>
      <c r="BF92" s="217">
        <f>IF(N92="snížená",J92,0)</f>
        <v>0</v>
      </c>
      <c r="BG92" s="217">
        <f>IF(N92="zákl. přenesená",J92,0)</f>
        <v>0</v>
      </c>
      <c r="BH92" s="217">
        <f>IF(N92="sníž. přenesená",J92,0)</f>
        <v>0</v>
      </c>
      <c r="BI92" s="217">
        <f>IF(N92="nulová",J92,0)</f>
        <v>0</v>
      </c>
      <c r="BJ92" s="14" t="s">
        <v>22</v>
      </c>
      <c r="BK92" s="217">
        <f>ROUND(I92*H92,2)</f>
        <v>0</v>
      </c>
      <c r="BL92" s="14" t="s">
        <v>180</v>
      </c>
      <c r="BM92" s="216" t="s">
        <v>1170</v>
      </c>
    </row>
    <row r="93" s="2" customFormat="1" ht="55.5" customHeight="1">
      <c r="A93" s="35"/>
      <c r="B93" s="36"/>
      <c r="C93" s="204" t="s">
        <v>84</v>
      </c>
      <c r="D93" s="204" t="s">
        <v>173</v>
      </c>
      <c r="E93" s="205" t="s">
        <v>1171</v>
      </c>
      <c r="F93" s="206" t="s">
        <v>1172</v>
      </c>
      <c r="G93" s="207" t="s">
        <v>250</v>
      </c>
      <c r="H93" s="208">
        <v>8</v>
      </c>
      <c r="I93" s="209"/>
      <c r="J93" s="210">
        <f>ROUND(I93*H93,2)</f>
        <v>0</v>
      </c>
      <c r="K93" s="211"/>
      <c r="L93" s="41"/>
      <c r="M93" s="212" t="s">
        <v>20</v>
      </c>
      <c r="N93" s="213" t="s">
        <v>47</v>
      </c>
      <c r="O93" s="81"/>
      <c r="P93" s="214">
        <f>O93*H93</f>
        <v>0</v>
      </c>
      <c r="Q93" s="214">
        <v>0</v>
      </c>
      <c r="R93" s="214">
        <f>Q93*H93</f>
        <v>0</v>
      </c>
      <c r="S93" s="214">
        <v>0</v>
      </c>
      <c r="T93" s="215">
        <f>S93*H93</f>
        <v>0</v>
      </c>
      <c r="U93" s="35"/>
      <c r="V93" s="35"/>
      <c r="W93" s="35"/>
      <c r="X93" s="35"/>
      <c r="Y93" s="35"/>
      <c r="Z93" s="35"/>
      <c r="AA93" s="35"/>
      <c r="AB93" s="35"/>
      <c r="AC93" s="35"/>
      <c r="AD93" s="35"/>
      <c r="AE93" s="35"/>
      <c r="AR93" s="216" t="s">
        <v>180</v>
      </c>
      <c r="AT93" s="216" t="s">
        <v>173</v>
      </c>
      <c r="AU93" s="216" t="s">
        <v>76</v>
      </c>
      <c r="AY93" s="14" t="s">
        <v>172</v>
      </c>
      <c r="BE93" s="217">
        <f>IF(N93="základní",J93,0)</f>
        <v>0</v>
      </c>
      <c r="BF93" s="217">
        <f>IF(N93="snížená",J93,0)</f>
        <v>0</v>
      </c>
      <c r="BG93" s="217">
        <f>IF(N93="zákl. přenesená",J93,0)</f>
        <v>0</v>
      </c>
      <c r="BH93" s="217">
        <f>IF(N93="sníž. přenesená",J93,0)</f>
        <v>0</v>
      </c>
      <c r="BI93" s="217">
        <f>IF(N93="nulová",J93,0)</f>
        <v>0</v>
      </c>
      <c r="BJ93" s="14" t="s">
        <v>22</v>
      </c>
      <c r="BK93" s="217">
        <f>ROUND(I93*H93,2)</f>
        <v>0</v>
      </c>
      <c r="BL93" s="14" t="s">
        <v>180</v>
      </c>
      <c r="BM93" s="216" t="s">
        <v>1173</v>
      </c>
    </row>
    <row r="94" s="2" customFormat="1" ht="55.5" customHeight="1">
      <c r="A94" s="35"/>
      <c r="B94" s="36"/>
      <c r="C94" s="204" t="s">
        <v>98</v>
      </c>
      <c r="D94" s="204" t="s">
        <v>173</v>
      </c>
      <c r="E94" s="205" t="s">
        <v>1174</v>
      </c>
      <c r="F94" s="206" t="s">
        <v>1175</v>
      </c>
      <c r="G94" s="207" t="s">
        <v>250</v>
      </c>
      <c r="H94" s="208">
        <v>2</v>
      </c>
      <c r="I94" s="209"/>
      <c r="J94" s="210">
        <f>ROUND(I94*H94,2)</f>
        <v>0</v>
      </c>
      <c r="K94" s="211"/>
      <c r="L94" s="41"/>
      <c r="M94" s="212" t="s">
        <v>20</v>
      </c>
      <c r="N94" s="213" t="s">
        <v>47</v>
      </c>
      <c r="O94" s="81"/>
      <c r="P94" s="214">
        <f>O94*H94</f>
        <v>0</v>
      </c>
      <c r="Q94" s="214">
        <v>0</v>
      </c>
      <c r="R94" s="214">
        <f>Q94*H94</f>
        <v>0</v>
      </c>
      <c r="S94" s="214">
        <v>0</v>
      </c>
      <c r="T94" s="215">
        <f>S94*H94</f>
        <v>0</v>
      </c>
      <c r="U94" s="35"/>
      <c r="V94" s="35"/>
      <c r="W94" s="35"/>
      <c r="X94" s="35"/>
      <c r="Y94" s="35"/>
      <c r="Z94" s="35"/>
      <c r="AA94" s="35"/>
      <c r="AB94" s="35"/>
      <c r="AC94" s="35"/>
      <c r="AD94" s="35"/>
      <c r="AE94" s="35"/>
      <c r="AR94" s="216" t="s">
        <v>180</v>
      </c>
      <c r="AT94" s="216" t="s">
        <v>173</v>
      </c>
      <c r="AU94" s="216" t="s">
        <v>76</v>
      </c>
      <c r="AY94" s="14" t="s">
        <v>172</v>
      </c>
      <c r="BE94" s="217">
        <f>IF(N94="základní",J94,0)</f>
        <v>0</v>
      </c>
      <c r="BF94" s="217">
        <f>IF(N94="snížená",J94,0)</f>
        <v>0</v>
      </c>
      <c r="BG94" s="217">
        <f>IF(N94="zákl. přenesená",J94,0)</f>
        <v>0</v>
      </c>
      <c r="BH94" s="217">
        <f>IF(N94="sníž. přenesená",J94,0)</f>
        <v>0</v>
      </c>
      <c r="BI94" s="217">
        <f>IF(N94="nulová",J94,0)</f>
        <v>0</v>
      </c>
      <c r="BJ94" s="14" t="s">
        <v>22</v>
      </c>
      <c r="BK94" s="217">
        <f>ROUND(I94*H94,2)</f>
        <v>0</v>
      </c>
      <c r="BL94" s="14" t="s">
        <v>180</v>
      </c>
      <c r="BM94" s="216" t="s">
        <v>1176</v>
      </c>
    </row>
    <row r="95" s="2" customFormat="1" ht="66.75" customHeight="1">
      <c r="A95" s="35"/>
      <c r="B95" s="36"/>
      <c r="C95" s="204" t="s">
        <v>180</v>
      </c>
      <c r="D95" s="204" t="s">
        <v>173</v>
      </c>
      <c r="E95" s="205" t="s">
        <v>1177</v>
      </c>
      <c r="F95" s="206" t="s">
        <v>1178</v>
      </c>
      <c r="G95" s="207" t="s">
        <v>250</v>
      </c>
      <c r="H95" s="208">
        <v>7</v>
      </c>
      <c r="I95" s="209"/>
      <c r="J95" s="210">
        <f>ROUND(I95*H95,2)</f>
        <v>0</v>
      </c>
      <c r="K95" s="211"/>
      <c r="L95" s="41"/>
      <c r="M95" s="212" t="s">
        <v>20</v>
      </c>
      <c r="N95" s="213" t="s">
        <v>47</v>
      </c>
      <c r="O95" s="81"/>
      <c r="P95" s="214">
        <f>O95*H95</f>
        <v>0</v>
      </c>
      <c r="Q95" s="214">
        <v>0</v>
      </c>
      <c r="R95" s="214">
        <f>Q95*H95</f>
        <v>0</v>
      </c>
      <c r="S95" s="214">
        <v>0</v>
      </c>
      <c r="T95" s="215">
        <f>S95*H95</f>
        <v>0</v>
      </c>
      <c r="U95" s="35"/>
      <c r="V95" s="35"/>
      <c r="W95" s="35"/>
      <c r="X95" s="35"/>
      <c r="Y95" s="35"/>
      <c r="Z95" s="35"/>
      <c r="AA95" s="35"/>
      <c r="AB95" s="35"/>
      <c r="AC95" s="35"/>
      <c r="AD95" s="35"/>
      <c r="AE95" s="35"/>
      <c r="AR95" s="216" t="s">
        <v>180</v>
      </c>
      <c r="AT95" s="216" t="s">
        <v>173</v>
      </c>
      <c r="AU95" s="216" t="s">
        <v>76</v>
      </c>
      <c r="AY95" s="14" t="s">
        <v>172</v>
      </c>
      <c r="BE95" s="217">
        <f>IF(N95="základní",J95,0)</f>
        <v>0</v>
      </c>
      <c r="BF95" s="217">
        <f>IF(N95="snížená",J95,0)</f>
        <v>0</v>
      </c>
      <c r="BG95" s="217">
        <f>IF(N95="zákl. přenesená",J95,0)</f>
        <v>0</v>
      </c>
      <c r="BH95" s="217">
        <f>IF(N95="sníž. přenesená",J95,0)</f>
        <v>0</v>
      </c>
      <c r="BI95" s="217">
        <f>IF(N95="nulová",J95,0)</f>
        <v>0</v>
      </c>
      <c r="BJ95" s="14" t="s">
        <v>22</v>
      </c>
      <c r="BK95" s="217">
        <f>ROUND(I95*H95,2)</f>
        <v>0</v>
      </c>
      <c r="BL95" s="14" t="s">
        <v>180</v>
      </c>
      <c r="BM95" s="216" t="s">
        <v>1179</v>
      </c>
    </row>
    <row r="96" s="2" customFormat="1" ht="66.75" customHeight="1">
      <c r="A96" s="35"/>
      <c r="B96" s="36"/>
      <c r="C96" s="204" t="s">
        <v>188</v>
      </c>
      <c r="D96" s="204" t="s">
        <v>173</v>
      </c>
      <c r="E96" s="205" t="s">
        <v>1180</v>
      </c>
      <c r="F96" s="206" t="s">
        <v>1181</v>
      </c>
      <c r="G96" s="207" t="s">
        <v>250</v>
      </c>
      <c r="H96" s="208">
        <v>8</v>
      </c>
      <c r="I96" s="209"/>
      <c r="J96" s="210">
        <f>ROUND(I96*H96,2)</f>
        <v>0</v>
      </c>
      <c r="K96" s="211"/>
      <c r="L96" s="41"/>
      <c r="M96" s="212" t="s">
        <v>20</v>
      </c>
      <c r="N96" s="213" t="s">
        <v>47</v>
      </c>
      <c r="O96" s="81"/>
      <c r="P96" s="214">
        <f>O96*H96</f>
        <v>0</v>
      </c>
      <c r="Q96" s="214">
        <v>0</v>
      </c>
      <c r="R96" s="214">
        <f>Q96*H96</f>
        <v>0</v>
      </c>
      <c r="S96" s="214">
        <v>0</v>
      </c>
      <c r="T96" s="215">
        <f>S96*H96</f>
        <v>0</v>
      </c>
      <c r="U96" s="35"/>
      <c r="V96" s="35"/>
      <c r="W96" s="35"/>
      <c r="X96" s="35"/>
      <c r="Y96" s="35"/>
      <c r="Z96" s="35"/>
      <c r="AA96" s="35"/>
      <c r="AB96" s="35"/>
      <c r="AC96" s="35"/>
      <c r="AD96" s="35"/>
      <c r="AE96" s="35"/>
      <c r="AR96" s="216" t="s">
        <v>180</v>
      </c>
      <c r="AT96" s="216" t="s">
        <v>173</v>
      </c>
      <c r="AU96" s="216" t="s">
        <v>76</v>
      </c>
      <c r="AY96" s="14" t="s">
        <v>172</v>
      </c>
      <c r="BE96" s="217">
        <f>IF(N96="základní",J96,0)</f>
        <v>0</v>
      </c>
      <c r="BF96" s="217">
        <f>IF(N96="snížená",J96,0)</f>
        <v>0</v>
      </c>
      <c r="BG96" s="217">
        <f>IF(N96="zákl. přenesená",J96,0)</f>
        <v>0</v>
      </c>
      <c r="BH96" s="217">
        <f>IF(N96="sníž. přenesená",J96,0)</f>
        <v>0</v>
      </c>
      <c r="BI96" s="217">
        <f>IF(N96="nulová",J96,0)</f>
        <v>0</v>
      </c>
      <c r="BJ96" s="14" t="s">
        <v>22</v>
      </c>
      <c r="BK96" s="217">
        <f>ROUND(I96*H96,2)</f>
        <v>0</v>
      </c>
      <c r="BL96" s="14" t="s">
        <v>180</v>
      </c>
      <c r="BM96" s="216" t="s">
        <v>1182</v>
      </c>
    </row>
    <row r="97" s="2" customFormat="1" ht="33" customHeight="1">
      <c r="A97" s="35"/>
      <c r="B97" s="36"/>
      <c r="C97" s="204" t="s">
        <v>192</v>
      </c>
      <c r="D97" s="204" t="s">
        <v>173</v>
      </c>
      <c r="E97" s="205" t="s">
        <v>1183</v>
      </c>
      <c r="F97" s="206" t="s">
        <v>1184</v>
      </c>
      <c r="G97" s="207" t="s">
        <v>250</v>
      </c>
      <c r="H97" s="208">
        <v>1</v>
      </c>
      <c r="I97" s="209"/>
      <c r="J97" s="210">
        <f>ROUND(I97*H97,2)</f>
        <v>0</v>
      </c>
      <c r="K97" s="211"/>
      <c r="L97" s="41"/>
      <c r="M97" s="212" t="s">
        <v>20</v>
      </c>
      <c r="N97" s="213" t="s">
        <v>47</v>
      </c>
      <c r="O97" s="81"/>
      <c r="P97" s="214">
        <f>O97*H97</f>
        <v>0</v>
      </c>
      <c r="Q97" s="214">
        <v>0</v>
      </c>
      <c r="R97" s="214">
        <f>Q97*H97</f>
        <v>0</v>
      </c>
      <c r="S97" s="214">
        <v>0</v>
      </c>
      <c r="T97" s="215">
        <f>S97*H97</f>
        <v>0</v>
      </c>
      <c r="U97" s="35"/>
      <c r="V97" s="35"/>
      <c r="W97" s="35"/>
      <c r="X97" s="35"/>
      <c r="Y97" s="35"/>
      <c r="Z97" s="35"/>
      <c r="AA97" s="35"/>
      <c r="AB97" s="35"/>
      <c r="AC97" s="35"/>
      <c r="AD97" s="35"/>
      <c r="AE97" s="35"/>
      <c r="AR97" s="216" t="s">
        <v>180</v>
      </c>
      <c r="AT97" s="216" t="s">
        <v>173</v>
      </c>
      <c r="AU97" s="216" t="s">
        <v>76</v>
      </c>
      <c r="AY97" s="14" t="s">
        <v>172</v>
      </c>
      <c r="BE97" s="217">
        <f>IF(N97="základní",J97,0)</f>
        <v>0</v>
      </c>
      <c r="BF97" s="217">
        <f>IF(N97="snížená",J97,0)</f>
        <v>0</v>
      </c>
      <c r="BG97" s="217">
        <f>IF(N97="zákl. přenesená",J97,0)</f>
        <v>0</v>
      </c>
      <c r="BH97" s="217">
        <f>IF(N97="sníž. přenesená",J97,0)</f>
        <v>0</v>
      </c>
      <c r="BI97" s="217">
        <f>IF(N97="nulová",J97,0)</f>
        <v>0</v>
      </c>
      <c r="BJ97" s="14" t="s">
        <v>22</v>
      </c>
      <c r="BK97" s="217">
        <f>ROUND(I97*H97,2)</f>
        <v>0</v>
      </c>
      <c r="BL97" s="14" t="s">
        <v>180</v>
      </c>
      <c r="BM97" s="216" t="s">
        <v>1185</v>
      </c>
    </row>
    <row r="98" s="2" customFormat="1" ht="44.25" customHeight="1">
      <c r="A98" s="35"/>
      <c r="B98" s="36"/>
      <c r="C98" s="204" t="s">
        <v>196</v>
      </c>
      <c r="D98" s="204" t="s">
        <v>173</v>
      </c>
      <c r="E98" s="205" t="s">
        <v>1186</v>
      </c>
      <c r="F98" s="206" t="s">
        <v>1187</v>
      </c>
      <c r="G98" s="207" t="s">
        <v>250</v>
      </c>
      <c r="H98" s="208">
        <v>12</v>
      </c>
      <c r="I98" s="209"/>
      <c r="J98" s="210">
        <f>ROUND(I98*H98,2)</f>
        <v>0</v>
      </c>
      <c r="K98" s="211"/>
      <c r="L98" s="41"/>
      <c r="M98" s="212" t="s">
        <v>20</v>
      </c>
      <c r="N98" s="213" t="s">
        <v>47</v>
      </c>
      <c r="O98" s="81"/>
      <c r="P98" s="214">
        <f>O98*H98</f>
        <v>0</v>
      </c>
      <c r="Q98" s="214">
        <v>0</v>
      </c>
      <c r="R98" s="214">
        <f>Q98*H98</f>
        <v>0</v>
      </c>
      <c r="S98" s="214">
        <v>0</v>
      </c>
      <c r="T98" s="215">
        <f>S98*H98</f>
        <v>0</v>
      </c>
      <c r="U98" s="35"/>
      <c r="V98" s="35"/>
      <c r="W98" s="35"/>
      <c r="X98" s="35"/>
      <c r="Y98" s="35"/>
      <c r="Z98" s="35"/>
      <c r="AA98" s="35"/>
      <c r="AB98" s="35"/>
      <c r="AC98" s="35"/>
      <c r="AD98" s="35"/>
      <c r="AE98" s="35"/>
      <c r="AR98" s="216" t="s">
        <v>180</v>
      </c>
      <c r="AT98" s="216" t="s">
        <v>173</v>
      </c>
      <c r="AU98" s="216" t="s">
        <v>76</v>
      </c>
      <c r="AY98" s="14" t="s">
        <v>172</v>
      </c>
      <c r="BE98" s="217">
        <f>IF(N98="základní",J98,0)</f>
        <v>0</v>
      </c>
      <c r="BF98" s="217">
        <f>IF(N98="snížená",J98,0)</f>
        <v>0</v>
      </c>
      <c r="BG98" s="217">
        <f>IF(N98="zákl. přenesená",J98,0)</f>
        <v>0</v>
      </c>
      <c r="BH98" s="217">
        <f>IF(N98="sníž. přenesená",J98,0)</f>
        <v>0</v>
      </c>
      <c r="BI98" s="217">
        <f>IF(N98="nulová",J98,0)</f>
        <v>0</v>
      </c>
      <c r="BJ98" s="14" t="s">
        <v>22</v>
      </c>
      <c r="BK98" s="217">
        <f>ROUND(I98*H98,2)</f>
        <v>0</v>
      </c>
      <c r="BL98" s="14" t="s">
        <v>180</v>
      </c>
      <c r="BM98" s="216" t="s">
        <v>1188</v>
      </c>
    </row>
    <row r="99" s="2" customFormat="1" ht="33" customHeight="1">
      <c r="A99" s="35"/>
      <c r="B99" s="36"/>
      <c r="C99" s="204" t="s">
        <v>201</v>
      </c>
      <c r="D99" s="204" t="s">
        <v>173</v>
      </c>
      <c r="E99" s="205" t="s">
        <v>1189</v>
      </c>
      <c r="F99" s="206" t="s">
        <v>1190</v>
      </c>
      <c r="G99" s="207" t="s">
        <v>250</v>
      </c>
      <c r="H99" s="208">
        <v>2</v>
      </c>
      <c r="I99" s="209"/>
      <c r="J99" s="210">
        <f>ROUND(I99*H99,2)</f>
        <v>0</v>
      </c>
      <c r="K99" s="211"/>
      <c r="L99" s="41"/>
      <c r="M99" s="212" t="s">
        <v>20</v>
      </c>
      <c r="N99" s="213" t="s">
        <v>47</v>
      </c>
      <c r="O99" s="81"/>
      <c r="P99" s="214">
        <f>O99*H99</f>
        <v>0</v>
      </c>
      <c r="Q99" s="214">
        <v>0</v>
      </c>
      <c r="R99" s="214">
        <f>Q99*H99</f>
        <v>0</v>
      </c>
      <c r="S99" s="214">
        <v>0</v>
      </c>
      <c r="T99" s="215">
        <f>S99*H99</f>
        <v>0</v>
      </c>
      <c r="U99" s="35"/>
      <c r="V99" s="35"/>
      <c r="W99" s="35"/>
      <c r="X99" s="35"/>
      <c r="Y99" s="35"/>
      <c r="Z99" s="35"/>
      <c r="AA99" s="35"/>
      <c r="AB99" s="35"/>
      <c r="AC99" s="35"/>
      <c r="AD99" s="35"/>
      <c r="AE99" s="35"/>
      <c r="AR99" s="216" t="s">
        <v>180</v>
      </c>
      <c r="AT99" s="216" t="s">
        <v>173</v>
      </c>
      <c r="AU99" s="216" t="s">
        <v>76</v>
      </c>
      <c r="AY99" s="14" t="s">
        <v>172</v>
      </c>
      <c r="BE99" s="217">
        <f>IF(N99="základní",J99,0)</f>
        <v>0</v>
      </c>
      <c r="BF99" s="217">
        <f>IF(N99="snížená",J99,0)</f>
        <v>0</v>
      </c>
      <c r="BG99" s="217">
        <f>IF(N99="zákl. přenesená",J99,0)</f>
        <v>0</v>
      </c>
      <c r="BH99" s="217">
        <f>IF(N99="sníž. přenesená",J99,0)</f>
        <v>0</v>
      </c>
      <c r="BI99" s="217">
        <f>IF(N99="nulová",J99,0)</f>
        <v>0</v>
      </c>
      <c r="BJ99" s="14" t="s">
        <v>22</v>
      </c>
      <c r="BK99" s="217">
        <f>ROUND(I99*H99,2)</f>
        <v>0</v>
      </c>
      <c r="BL99" s="14" t="s">
        <v>180</v>
      </c>
      <c r="BM99" s="216" t="s">
        <v>1191</v>
      </c>
    </row>
    <row r="100" s="2" customFormat="1" ht="44.25" customHeight="1">
      <c r="A100" s="35"/>
      <c r="B100" s="36"/>
      <c r="C100" s="204" t="s">
        <v>208</v>
      </c>
      <c r="D100" s="204" t="s">
        <v>173</v>
      </c>
      <c r="E100" s="205" t="s">
        <v>1192</v>
      </c>
      <c r="F100" s="206" t="s">
        <v>1193</v>
      </c>
      <c r="G100" s="207" t="s">
        <v>250</v>
      </c>
      <c r="H100" s="208">
        <v>2</v>
      </c>
      <c r="I100" s="209"/>
      <c r="J100" s="210">
        <f>ROUND(I100*H100,2)</f>
        <v>0</v>
      </c>
      <c r="K100" s="211"/>
      <c r="L100" s="41"/>
      <c r="M100" s="212" t="s">
        <v>20</v>
      </c>
      <c r="N100" s="213" t="s">
        <v>47</v>
      </c>
      <c r="O100" s="81"/>
      <c r="P100" s="214">
        <f>O100*H100</f>
        <v>0</v>
      </c>
      <c r="Q100" s="214">
        <v>0</v>
      </c>
      <c r="R100" s="214">
        <f>Q100*H100</f>
        <v>0</v>
      </c>
      <c r="S100" s="214">
        <v>0</v>
      </c>
      <c r="T100" s="215">
        <f>S100*H100</f>
        <v>0</v>
      </c>
      <c r="U100" s="35"/>
      <c r="V100" s="35"/>
      <c r="W100" s="35"/>
      <c r="X100" s="35"/>
      <c r="Y100" s="35"/>
      <c r="Z100" s="35"/>
      <c r="AA100" s="35"/>
      <c r="AB100" s="35"/>
      <c r="AC100" s="35"/>
      <c r="AD100" s="35"/>
      <c r="AE100" s="35"/>
      <c r="AR100" s="216" t="s">
        <v>180</v>
      </c>
      <c r="AT100" s="216" t="s">
        <v>173</v>
      </c>
      <c r="AU100" s="216" t="s">
        <v>76</v>
      </c>
      <c r="AY100" s="14" t="s">
        <v>172</v>
      </c>
      <c r="BE100" s="217">
        <f>IF(N100="základní",J100,0)</f>
        <v>0</v>
      </c>
      <c r="BF100" s="217">
        <f>IF(N100="snížená",J100,0)</f>
        <v>0</v>
      </c>
      <c r="BG100" s="217">
        <f>IF(N100="zákl. přenesená",J100,0)</f>
        <v>0</v>
      </c>
      <c r="BH100" s="217">
        <f>IF(N100="sníž. přenesená",J100,0)</f>
        <v>0</v>
      </c>
      <c r="BI100" s="217">
        <f>IF(N100="nulová",J100,0)</f>
        <v>0</v>
      </c>
      <c r="BJ100" s="14" t="s">
        <v>22</v>
      </c>
      <c r="BK100" s="217">
        <f>ROUND(I100*H100,2)</f>
        <v>0</v>
      </c>
      <c r="BL100" s="14" t="s">
        <v>180</v>
      </c>
      <c r="BM100" s="216" t="s">
        <v>1194</v>
      </c>
    </row>
    <row r="101" s="2" customFormat="1" ht="33" customHeight="1">
      <c r="A101" s="35"/>
      <c r="B101" s="36"/>
      <c r="C101" s="204" t="s">
        <v>27</v>
      </c>
      <c r="D101" s="204" t="s">
        <v>173</v>
      </c>
      <c r="E101" s="205" t="s">
        <v>1195</v>
      </c>
      <c r="F101" s="206" t="s">
        <v>1196</v>
      </c>
      <c r="G101" s="207" t="s">
        <v>250</v>
      </c>
      <c r="H101" s="208">
        <v>15</v>
      </c>
      <c r="I101" s="209"/>
      <c r="J101" s="210">
        <f>ROUND(I101*H101,2)</f>
        <v>0</v>
      </c>
      <c r="K101" s="211"/>
      <c r="L101" s="41"/>
      <c r="M101" s="212" t="s">
        <v>20</v>
      </c>
      <c r="N101" s="213" t="s">
        <v>47</v>
      </c>
      <c r="O101" s="81"/>
      <c r="P101" s="214">
        <f>O101*H101</f>
        <v>0</v>
      </c>
      <c r="Q101" s="214">
        <v>0</v>
      </c>
      <c r="R101" s="214">
        <f>Q101*H101</f>
        <v>0</v>
      </c>
      <c r="S101" s="214">
        <v>0</v>
      </c>
      <c r="T101" s="215">
        <f>S101*H101</f>
        <v>0</v>
      </c>
      <c r="U101" s="35"/>
      <c r="V101" s="35"/>
      <c r="W101" s="35"/>
      <c r="X101" s="35"/>
      <c r="Y101" s="35"/>
      <c r="Z101" s="35"/>
      <c r="AA101" s="35"/>
      <c r="AB101" s="35"/>
      <c r="AC101" s="35"/>
      <c r="AD101" s="35"/>
      <c r="AE101" s="35"/>
      <c r="AR101" s="216" t="s">
        <v>180</v>
      </c>
      <c r="AT101" s="216" t="s">
        <v>173</v>
      </c>
      <c r="AU101" s="216" t="s">
        <v>76</v>
      </c>
      <c r="AY101" s="14" t="s">
        <v>172</v>
      </c>
      <c r="BE101" s="217">
        <f>IF(N101="základní",J101,0)</f>
        <v>0</v>
      </c>
      <c r="BF101" s="217">
        <f>IF(N101="snížená",J101,0)</f>
        <v>0</v>
      </c>
      <c r="BG101" s="217">
        <f>IF(N101="zákl. přenesená",J101,0)</f>
        <v>0</v>
      </c>
      <c r="BH101" s="217">
        <f>IF(N101="sníž. přenesená",J101,0)</f>
        <v>0</v>
      </c>
      <c r="BI101" s="217">
        <f>IF(N101="nulová",J101,0)</f>
        <v>0</v>
      </c>
      <c r="BJ101" s="14" t="s">
        <v>22</v>
      </c>
      <c r="BK101" s="217">
        <f>ROUND(I101*H101,2)</f>
        <v>0</v>
      </c>
      <c r="BL101" s="14" t="s">
        <v>180</v>
      </c>
      <c r="BM101" s="216" t="s">
        <v>1197</v>
      </c>
    </row>
    <row r="102" s="2" customFormat="1" ht="44.25" customHeight="1">
      <c r="A102" s="35"/>
      <c r="B102" s="36"/>
      <c r="C102" s="204" t="s">
        <v>215</v>
      </c>
      <c r="D102" s="204" t="s">
        <v>173</v>
      </c>
      <c r="E102" s="205" t="s">
        <v>1198</v>
      </c>
      <c r="F102" s="206" t="s">
        <v>1199</v>
      </c>
      <c r="G102" s="207" t="s">
        <v>250</v>
      </c>
      <c r="H102" s="208">
        <v>1</v>
      </c>
      <c r="I102" s="209"/>
      <c r="J102" s="210">
        <f>ROUND(I102*H102,2)</f>
        <v>0</v>
      </c>
      <c r="K102" s="211"/>
      <c r="L102" s="41"/>
      <c r="M102" s="212" t="s">
        <v>20</v>
      </c>
      <c r="N102" s="213" t="s">
        <v>47</v>
      </c>
      <c r="O102" s="81"/>
      <c r="P102" s="214">
        <f>O102*H102</f>
        <v>0</v>
      </c>
      <c r="Q102" s="214">
        <v>0</v>
      </c>
      <c r="R102" s="214">
        <f>Q102*H102</f>
        <v>0</v>
      </c>
      <c r="S102" s="214">
        <v>0</v>
      </c>
      <c r="T102" s="215">
        <f>S102*H102</f>
        <v>0</v>
      </c>
      <c r="U102" s="35"/>
      <c r="V102" s="35"/>
      <c r="W102" s="35"/>
      <c r="X102" s="35"/>
      <c r="Y102" s="35"/>
      <c r="Z102" s="35"/>
      <c r="AA102" s="35"/>
      <c r="AB102" s="35"/>
      <c r="AC102" s="35"/>
      <c r="AD102" s="35"/>
      <c r="AE102" s="35"/>
      <c r="AR102" s="216" t="s">
        <v>180</v>
      </c>
      <c r="AT102" s="216" t="s">
        <v>173</v>
      </c>
      <c r="AU102" s="216" t="s">
        <v>76</v>
      </c>
      <c r="AY102" s="14" t="s">
        <v>172</v>
      </c>
      <c r="BE102" s="217">
        <f>IF(N102="základní",J102,0)</f>
        <v>0</v>
      </c>
      <c r="BF102" s="217">
        <f>IF(N102="snížená",J102,0)</f>
        <v>0</v>
      </c>
      <c r="BG102" s="217">
        <f>IF(N102="zákl. přenesená",J102,0)</f>
        <v>0</v>
      </c>
      <c r="BH102" s="217">
        <f>IF(N102="sníž. přenesená",J102,0)</f>
        <v>0</v>
      </c>
      <c r="BI102" s="217">
        <f>IF(N102="nulová",J102,0)</f>
        <v>0</v>
      </c>
      <c r="BJ102" s="14" t="s">
        <v>22</v>
      </c>
      <c r="BK102" s="217">
        <f>ROUND(I102*H102,2)</f>
        <v>0</v>
      </c>
      <c r="BL102" s="14" t="s">
        <v>180</v>
      </c>
      <c r="BM102" s="216" t="s">
        <v>1200</v>
      </c>
    </row>
    <row r="103" s="2" customFormat="1" ht="44.25" customHeight="1">
      <c r="A103" s="35"/>
      <c r="B103" s="36"/>
      <c r="C103" s="204" t="s">
        <v>219</v>
      </c>
      <c r="D103" s="204" t="s">
        <v>173</v>
      </c>
      <c r="E103" s="205" t="s">
        <v>1201</v>
      </c>
      <c r="F103" s="206" t="s">
        <v>1202</v>
      </c>
      <c r="G103" s="207" t="s">
        <v>250</v>
      </c>
      <c r="H103" s="208">
        <v>2</v>
      </c>
      <c r="I103" s="209"/>
      <c r="J103" s="210">
        <f>ROUND(I103*H103,2)</f>
        <v>0</v>
      </c>
      <c r="K103" s="211"/>
      <c r="L103" s="41"/>
      <c r="M103" s="212" t="s">
        <v>20</v>
      </c>
      <c r="N103" s="213" t="s">
        <v>47</v>
      </c>
      <c r="O103" s="81"/>
      <c r="P103" s="214">
        <f>O103*H103</f>
        <v>0</v>
      </c>
      <c r="Q103" s="214">
        <v>0</v>
      </c>
      <c r="R103" s="214">
        <f>Q103*H103</f>
        <v>0</v>
      </c>
      <c r="S103" s="214">
        <v>0</v>
      </c>
      <c r="T103" s="215">
        <f>S103*H103</f>
        <v>0</v>
      </c>
      <c r="U103" s="35"/>
      <c r="V103" s="35"/>
      <c r="W103" s="35"/>
      <c r="X103" s="35"/>
      <c r="Y103" s="35"/>
      <c r="Z103" s="35"/>
      <c r="AA103" s="35"/>
      <c r="AB103" s="35"/>
      <c r="AC103" s="35"/>
      <c r="AD103" s="35"/>
      <c r="AE103" s="35"/>
      <c r="AR103" s="216" t="s">
        <v>180</v>
      </c>
      <c r="AT103" s="216" t="s">
        <v>173</v>
      </c>
      <c r="AU103" s="216" t="s">
        <v>76</v>
      </c>
      <c r="AY103" s="14" t="s">
        <v>172</v>
      </c>
      <c r="BE103" s="217">
        <f>IF(N103="základní",J103,0)</f>
        <v>0</v>
      </c>
      <c r="BF103" s="217">
        <f>IF(N103="snížená",J103,0)</f>
        <v>0</v>
      </c>
      <c r="BG103" s="217">
        <f>IF(N103="zákl. přenesená",J103,0)</f>
        <v>0</v>
      </c>
      <c r="BH103" s="217">
        <f>IF(N103="sníž. přenesená",J103,0)</f>
        <v>0</v>
      </c>
      <c r="BI103" s="217">
        <f>IF(N103="nulová",J103,0)</f>
        <v>0</v>
      </c>
      <c r="BJ103" s="14" t="s">
        <v>22</v>
      </c>
      <c r="BK103" s="217">
        <f>ROUND(I103*H103,2)</f>
        <v>0</v>
      </c>
      <c r="BL103" s="14" t="s">
        <v>180</v>
      </c>
      <c r="BM103" s="216" t="s">
        <v>1203</v>
      </c>
    </row>
    <row r="104" s="2" customFormat="1" ht="123" customHeight="1">
      <c r="A104" s="35"/>
      <c r="B104" s="36"/>
      <c r="C104" s="204" t="s">
        <v>223</v>
      </c>
      <c r="D104" s="204" t="s">
        <v>173</v>
      </c>
      <c r="E104" s="205" t="s">
        <v>1204</v>
      </c>
      <c r="F104" s="206" t="s">
        <v>1205</v>
      </c>
      <c r="G104" s="207" t="s">
        <v>250</v>
      </c>
      <c r="H104" s="208">
        <v>2</v>
      </c>
      <c r="I104" s="209"/>
      <c r="J104" s="210">
        <f>ROUND(I104*H104,2)</f>
        <v>0</v>
      </c>
      <c r="K104" s="211"/>
      <c r="L104" s="41"/>
      <c r="M104" s="212" t="s">
        <v>20</v>
      </c>
      <c r="N104" s="213" t="s">
        <v>47</v>
      </c>
      <c r="O104" s="81"/>
      <c r="P104" s="214">
        <f>O104*H104</f>
        <v>0</v>
      </c>
      <c r="Q104" s="214">
        <v>0</v>
      </c>
      <c r="R104" s="214">
        <f>Q104*H104</f>
        <v>0</v>
      </c>
      <c r="S104" s="214">
        <v>0</v>
      </c>
      <c r="T104" s="215">
        <f>S104*H104</f>
        <v>0</v>
      </c>
      <c r="U104" s="35"/>
      <c r="V104" s="35"/>
      <c r="W104" s="35"/>
      <c r="X104" s="35"/>
      <c r="Y104" s="35"/>
      <c r="Z104" s="35"/>
      <c r="AA104" s="35"/>
      <c r="AB104" s="35"/>
      <c r="AC104" s="35"/>
      <c r="AD104" s="35"/>
      <c r="AE104" s="35"/>
      <c r="AR104" s="216" t="s">
        <v>180</v>
      </c>
      <c r="AT104" s="216" t="s">
        <v>173</v>
      </c>
      <c r="AU104" s="216" t="s">
        <v>76</v>
      </c>
      <c r="AY104" s="14" t="s">
        <v>172</v>
      </c>
      <c r="BE104" s="217">
        <f>IF(N104="základní",J104,0)</f>
        <v>0</v>
      </c>
      <c r="BF104" s="217">
        <f>IF(N104="snížená",J104,0)</f>
        <v>0</v>
      </c>
      <c r="BG104" s="217">
        <f>IF(N104="zákl. přenesená",J104,0)</f>
        <v>0</v>
      </c>
      <c r="BH104" s="217">
        <f>IF(N104="sníž. přenesená",J104,0)</f>
        <v>0</v>
      </c>
      <c r="BI104" s="217">
        <f>IF(N104="nulová",J104,0)</f>
        <v>0</v>
      </c>
      <c r="BJ104" s="14" t="s">
        <v>22</v>
      </c>
      <c r="BK104" s="217">
        <f>ROUND(I104*H104,2)</f>
        <v>0</v>
      </c>
      <c r="BL104" s="14" t="s">
        <v>180</v>
      </c>
      <c r="BM104" s="216" t="s">
        <v>1206</v>
      </c>
    </row>
    <row r="105" s="2" customFormat="1" ht="100.5" customHeight="1">
      <c r="A105" s="35"/>
      <c r="B105" s="36"/>
      <c r="C105" s="204" t="s">
        <v>228</v>
      </c>
      <c r="D105" s="204" t="s">
        <v>173</v>
      </c>
      <c r="E105" s="205" t="s">
        <v>1207</v>
      </c>
      <c r="F105" s="206" t="s">
        <v>1208</v>
      </c>
      <c r="G105" s="207" t="s">
        <v>250</v>
      </c>
      <c r="H105" s="208">
        <v>1</v>
      </c>
      <c r="I105" s="209"/>
      <c r="J105" s="210">
        <f>ROUND(I105*H105,2)</f>
        <v>0</v>
      </c>
      <c r="K105" s="211"/>
      <c r="L105" s="41"/>
      <c r="M105" s="212" t="s">
        <v>20</v>
      </c>
      <c r="N105" s="213" t="s">
        <v>47</v>
      </c>
      <c r="O105" s="81"/>
      <c r="P105" s="214">
        <f>O105*H105</f>
        <v>0</v>
      </c>
      <c r="Q105" s="214">
        <v>0</v>
      </c>
      <c r="R105" s="214">
        <f>Q105*H105</f>
        <v>0</v>
      </c>
      <c r="S105" s="214">
        <v>0</v>
      </c>
      <c r="T105" s="215">
        <f>S105*H105</f>
        <v>0</v>
      </c>
      <c r="U105" s="35"/>
      <c r="V105" s="35"/>
      <c r="W105" s="35"/>
      <c r="X105" s="35"/>
      <c r="Y105" s="35"/>
      <c r="Z105" s="35"/>
      <c r="AA105" s="35"/>
      <c r="AB105" s="35"/>
      <c r="AC105" s="35"/>
      <c r="AD105" s="35"/>
      <c r="AE105" s="35"/>
      <c r="AR105" s="216" t="s">
        <v>589</v>
      </c>
      <c r="AT105" s="216" t="s">
        <v>173</v>
      </c>
      <c r="AU105" s="216" t="s">
        <v>76</v>
      </c>
      <c r="AY105" s="14" t="s">
        <v>172</v>
      </c>
      <c r="BE105" s="217">
        <f>IF(N105="základní",J105,0)</f>
        <v>0</v>
      </c>
      <c r="BF105" s="217">
        <f>IF(N105="snížená",J105,0)</f>
        <v>0</v>
      </c>
      <c r="BG105" s="217">
        <f>IF(N105="zákl. přenesená",J105,0)</f>
        <v>0</v>
      </c>
      <c r="BH105" s="217">
        <f>IF(N105="sníž. přenesená",J105,0)</f>
        <v>0</v>
      </c>
      <c r="BI105" s="217">
        <f>IF(N105="nulová",J105,0)</f>
        <v>0</v>
      </c>
      <c r="BJ105" s="14" t="s">
        <v>22</v>
      </c>
      <c r="BK105" s="217">
        <f>ROUND(I105*H105,2)</f>
        <v>0</v>
      </c>
      <c r="BL105" s="14" t="s">
        <v>589</v>
      </c>
      <c r="BM105" s="216" t="s">
        <v>1209</v>
      </c>
    </row>
    <row r="106" s="2" customFormat="1" ht="33" customHeight="1">
      <c r="A106" s="35"/>
      <c r="B106" s="36"/>
      <c r="C106" s="204" t="s">
        <v>8</v>
      </c>
      <c r="D106" s="204" t="s">
        <v>173</v>
      </c>
      <c r="E106" s="205" t="s">
        <v>1210</v>
      </c>
      <c r="F106" s="206" t="s">
        <v>1211</v>
      </c>
      <c r="G106" s="207" t="s">
        <v>250</v>
      </c>
      <c r="H106" s="208">
        <v>30</v>
      </c>
      <c r="I106" s="209"/>
      <c r="J106" s="210">
        <f>ROUND(I106*H106,2)</f>
        <v>0</v>
      </c>
      <c r="K106" s="211"/>
      <c r="L106" s="41"/>
      <c r="M106" s="212" t="s">
        <v>20</v>
      </c>
      <c r="N106" s="213" t="s">
        <v>47</v>
      </c>
      <c r="O106" s="81"/>
      <c r="P106" s="214">
        <f>O106*H106</f>
        <v>0</v>
      </c>
      <c r="Q106" s="214">
        <v>0</v>
      </c>
      <c r="R106" s="214">
        <f>Q106*H106</f>
        <v>0</v>
      </c>
      <c r="S106" s="214">
        <v>0</v>
      </c>
      <c r="T106" s="215">
        <f>S106*H106</f>
        <v>0</v>
      </c>
      <c r="U106" s="35"/>
      <c r="V106" s="35"/>
      <c r="W106" s="35"/>
      <c r="X106" s="35"/>
      <c r="Y106" s="35"/>
      <c r="Z106" s="35"/>
      <c r="AA106" s="35"/>
      <c r="AB106" s="35"/>
      <c r="AC106" s="35"/>
      <c r="AD106" s="35"/>
      <c r="AE106" s="35"/>
      <c r="AR106" s="216" t="s">
        <v>589</v>
      </c>
      <c r="AT106" s="216" t="s">
        <v>173</v>
      </c>
      <c r="AU106" s="216" t="s">
        <v>76</v>
      </c>
      <c r="AY106" s="14" t="s">
        <v>172</v>
      </c>
      <c r="BE106" s="217">
        <f>IF(N106="základní",J106,0)</f>
        <v>0</v>
      </c>
      <c r="BF106" s="217">
        <f>IF(N106="snížená",J106,0)</f>
        <v>0</v>
      </c>
      <c r="BG106" s="217">
        <f>IF(N106="zákl. přenesená",J106,0)</f>
        <v>0</v>
      </c>
      <c r="BH106" s="217">
        <f>IF(N106="sníž. přenesená",J106,0)</f>
        <v>0</v>
      </c>
      <c r="BI106" s="217">
        <f>IF(N106="nulová",J106,0)</f>
        <v>0</v>
      </c>
      <c r="BJ106" s="14" t="s">
        <v>22</v>
      </c>
      <c r="BK106" s="217">
        <f>ROUND(I106*H106,2)</f>
        <v>0</v>
      </c>
      <c r="BL106" s="14" t="s">
        <v>589</v>
      </c>
      <c r="BM106" s="216" t="s">
        <v>1212</v>
      </c>
    </row>
    <row r="107" s="2" customFormat="1" ht="134.25" customHeight="1">
      <c r="A107" s="35"/>
      <c r="B107" s="36"/>
      <c r="C107" s="204" t="s">
        <v>235</v>
      </c>
      <c r="D107" s="204" t="s">
        <v>173</v>
      </c>
      <c r="E107" s="205" t="s">
        <v>1213</v>
      </c>
      <c r="F107" s="206" t="s">
        <v>1214</v>
      </c>
      <c r="G107" s="207" t="s">
        <v>250</v>
      </c>
      <c r="H107" s="208">
        <v>15</v>
      </c>
      <c r="I107" s="209"/>
      <c r="J107" s="210">
        <f>ROUND(I107*H107,2)</f>
        <v>0</v>
      </c>
      <c r="K107" s="211"/>
      <c r="L107" s="41"/>
      <c r="M107" s="212" t="s">
        <v>20</v>
      </c>
      <c r="N107" s="213" t="s">
        <v>47</v>
      </c>
      <c r="O107" s="81"/>
      <c r="P107" s="214">
        <f>O107*H107</f>
        <v>0</v>
      </c>
      <c r="Q107" s="214">
        <v>0</v>
      </c>
      <c r="R107" s="214">
        <f>Q107*H107</f>
        <v>0</v>
      </c>
      <c r="S107" s="214">
        <v>0</v>
      </c>
      <c r="T107" s="215">
        <f>S107*H107</f>
        <v>0</v>
      </c>
      <c r="U107" s="35"/>
      <c r="V107" s="35"/>
      <c r="W107" s="35"/>
      <c r="X107" s="35"/>
      <c r="Y107" s="35"/>
      <c r="Z107" s="35"/>
      <c r="AA107" s="35"/>
      <c r="AB107" s="35"/>
      <c r="AC107" s="35"/>
      <c r="AD107" s="35"/>
      <c r="AE107" s="35"/>
      <c r="AR107" s="216" t="s">
        <v>589</v>
      </c>
      <c r="AT107" s="216" t="s">
        <v>173</v>
      </c>
      <c r="AU107" s="216" t="s">
        <v>76</v>
      </c>
      <c r="AY107" s="14" t="s">
        <v>172</v>
      </c>
      <c r="BE107" s="217">
        <f>IF(N107="základní",J107,0)</f>
        <v>0</v>
      </c>
      <c r="BF107" s="217">
        <f>IF(N107="snížená",J107,0)</f>
        <v>0</v>
      </c>
      <c r="BG107" s="217">
        <f>IF(N107="zákl. přenesená",J107,0)</f>
        <v>0</v>
      </c>
      <c r="BH107" s="217">
        <f>IF(N107="sníž. přenesená",J107,0)</f>
        <v>0</v>
      </c>
      <c r="BI107" s="217">
        <f>IF(N107="nulová",J107,0)</f>
        <v>0</v>
      </c>
      <c r="BJ107" s="14" t="s">
        <v>22</v>
      </c>
      <c r="BK107" s="217">
        <f>ROUND(I107*H107,2)</f>
        <v>0</v>
      </c>
      <c r="BL107" s="14" t="s">
        <v>589</v>
      </c>
      <c r="BM107" s="216" t="s">
        <v>1215</v>
      </c>
    </row>
    <row r="108" s="2" customFormat="1" ht="44.25" customHeight="1">
      <c r="A108" s="35"/>
      <c r="B108" s="36"/>
      <c r="C108" s="204" t="s">
        <v>239</v>
      </c>
      <c r="D108" s="204" t="s">
        <v>173</v>
      </c>
      <c r="E108" s="205" t="s">
        <v>1198</v>
      </c>
      <c r="F108" s="206" t="s">
        <v>1199</v>
      </c>
      <c r="G108" s="207" t="s">
        <v>250</v>
      </c>
      <c r="H108" s="208">
        <v>15</v>
      </c>
      <c r="I108" s="209"/>
      <c r="J108" s="210">
        <f>ROUND(I108*H108,2)</f>
        <v>0</v>
      </c>
      <c r="K108" s="211"/>
      <c r="L108" s="41"/>
      <c r="M108" s="212" t="s">
        <v>20</v>
      </c>
      <c r="N108" s="213" t="s">
        <v>47</v>
      </c>
      <c r="O108" s="81"/>
      <c r="P108" s="214">
        <f>O108*H108</f>
        <v>0</v>
      </c>
      <c r="Q108" s="214">
        <v>0</v>
      </c>
      <c r="R108" s="214">
        <f>Q108*H108</f>
        <v>0</v>
      </c>
      <c r="S108" s="214">
        <v>0</v>
      </c>
      <c r="T108" s="215">
        <f>S108*H108</f>
        <v>0</v>
      </c>
      <c r="U108" s="35"/>
      <c r="V108" s="35"/>
      <c r="W108" s="35"/>
      <c r="X108" s="35"/>
      <c r="Y108" s="35"/>
      <c r="Z108" s="35"/>
      <c r="AA108" s="35"/>
      <c r="AB108" s="35"/>
      <c r="AC108" s="35"/>
      <c r="AD108" s="35"/>
      <c r="AE108" s="35"/>
      <c r="AR108" s="216" t="s">
        <v>589</v>
      </c>
      <c r="AT108" s="216" t="s">
        <v>173</v>
      </c>
      <c r="AU108" s="216" t="s">
        <v>76</v>
      </c>
      <c r="AY108" s="14" t="s">
        <v>172</v>
      </c>
      <c r="BE108" s="217">
        <f>IF(N108="základní",J108,0)</f>
        <v>0</v>
      </c>
      <c r="BF108" s="217">
        <f>IF(N108="snížená",J108,0)</f>
        <v>0</v>
      </c>
      <c r="BG108" s="217">
        <f>IF(N108="zákl. přenesená",J108,0)</f>
        <v>0</v>
      </c>
      <c r="BH108" s="217">
        <f>IF(N108="sníž. přenesená",J108,0)</f>
        <v>0</v>
      </c>
      <c r="BI108" s="217">
        <f>IF(N108="nulová",J108,0)</f>
        <v>0</v>
      </c>
      <c r="BJ108" s="14" t="s">
        <v>22</v>
      </c>
      <c r="BK108" s="217">
        <f>ROUND(I108*H108,2)</f>
        <v>0</v>
      </c>
      <c r="BL108" s="14" t="s">
        <v>589</v>
      </c>
      <c r="BM108" s="216" t="s">
        <v>1216</v>
      </c>
    </row>
    <row r="109" s="2" customFormat="1" ht="123" customHeight="1">
      <c r="A109" s="35"/>
      <c r="B109" s="36"/>
      <c r="C109" s="204" t="s">
        <v>243</v>
      </c>
      <c r="D109" s="204" t="s">
        <v>173</v>
      </c>
      <c r="E109" s="205" t="s">
        <v>1217</v>
      </c>
      <c r="F109" s="206" t="s">
        <v>1218</v>
      </c>
      <c r="G109" s="207" t="s">
        <v>250</v>
      </c>
      <c r="H109" s="208">
        <v>15</v>
      </c>
      <c r="I109" s="209"/>
      <c r="J109" s="210">
        <f>ROUND(I109*H109,2)</f>
        <v>0</v>
      </c>
      <c r="K109" s="211"/>
      <c r="L109" s="41"/>
      <c r="M109" s="212" t="s">
        <v>20</v>
      </c>
      <c r="N109" s="213" t="s">
        <v>47</v>
      </c>
      <c r="O109" s="81"/>
      <c r="P109" s="214">
        <f>O109*H109</f>
        <v>0</v>
      </c>
      <c r="Q109" s="214">
        <v>0</v>
      </c>
      <c r="R109" s="214">
        <f>Q109*H109</f>
        <v>0</v>
      </c>
      <c r="S109" s="214">
        <v>0</v>
      </c>
      <c r="T109" s="215">
        <f>S109*H109</f>
        <v>0</v>
      </c>
      <c r="U109" s="35"/>
      <c r="V109" s="35"/>
      <c r="W109" s="35"/>
      <c r="X109" s="35"/>
      <c r="Y109" s="35"/>
      <c r="Z109" s="35"/>
      <c r="AA109" s="35"/>
      <c r="AB109" s="35"/>
      <c r="AC109" s="35"/>
      <c r="AD109" s="35"/>
      <c r="AE109" s="35"/>
      <c r="AR109" s="216" t="s">
        <v>589</v>
      </c>
      <c r="AT109" s="216" t="s">
        <v>173</v>
      </c>
      <c r="AU109" s="216" t="s">
        <v>76</v>
      </c>
      <c r="AY109" s="14" t="s">
        <v>172</v>
      </c>
      <c r="BE109" s="217">
        <f>IF(N109="základní",J109,0)</f>
        <v>0</v>
      </c>
      <c r="BF109" s="217">
        <f>IF(N109="snížená",J109,0)</f>
        <v>0</v>
      </c>
      <c r="BG109" s="217">
        <f>IF(N109="zákl. přenesená",J109,0)</f>
        <v>0</v>
      </c>
      <c r="BH109" s="217">
        <f>IF(N109="sníž. přenesená",J109,0)</f>
        <v>0</v>
      </c>
      <c r="BI109" s="217">
        <f>IF(N109="nulová",J109,0)</f>
        <v>0</v>
      </c>
      <c r="BJ109" s="14" t="s">
        <v>22</v>
      </c>
      <c r="BK109" s="217">
        <f>ROUND(I109*H109,2)</f>
        <v>0</v>
      </c>
      <c r="BL109" s="14" t="s">
        <v>589</v>
      </c>
      <c r="BM109" s="216" t="s">
        <v>1219</v>
      </c>
    </row>
    <row r="110" s="2" customFormat="1" ht="89.25" customHeight="1">
      <c r="A110" s="35"/>
      <c r="B110" s="36"/>
      <c r="C110" s="204" t="s">
        <v>247</v>
      </c>
      <c r="D110" s="204" t="s">
        <v>173</v>
      </c>
      <c r="E110" s="205" t="s">
        <v>1220</v>
      </c>
      <c r="F110" s="206" t="s">
        <v>1221</v>
      </c>
      <c r="G110" s="207" t="s">
        <v>250</v>
      </c>
      <c r="H110" s="208">
        <v>1</v>
      </c>
      <c r="I110" s="209"/>
      <c r="J110" s="210">
        <f>ROUND(I110*H110,2)</f>
        <v>0</v>
      </c>
      <c r="K110" s="211"/>
      <c r="L110" s="41"/>
      <c r="M110" s="229" t="s">
        <v>20</v>
      </c>
      <c r="N110" s="230" t="s">
        <v>47</v>
      </c>
      <c r="O110" s="231"/>
      <c r="P110" s="232">
        <f>O110*H110</f>
        <v>0</v>
      </c>
      <c r="Q110" s="232">
        <v>0</v>
      </c>
      <c r="R110" s="232">
        <f>Q110*H110</f>
        <v>0</v>
      </c>
      <c r="S110" s="232">
        <v>0</v>
      </c>
      <c r="T110" s="233">
        <f>S110*H110</f>
        <v>0</v>
      </c>
      <c r="U110" s="35"/>
      <c r="V110" s="35"/>
      <c r="W110" s="35"/>
      <c r="X110" s="35"/>
      <c r="Y110" s="35"/>
      <c r="Z110" s="35"/>
      <c r="AA110" s="35"/>
      <c r="AB110" s="35"/>
      <c r="AC110" s="35"/>
      <c r="AD110" s="35"/>
      <c r="AE110" s="35"/>
      <c r="AR110" s="216" t="s">
        <v>180</v>
      </c>
      <c r="AT110" s="216" t="s">
        <v>173</v>
      </c>
      <c r="AU110" s="216" t="s">
        <v>76</v>
      </c>
      <c r="AY110" s="14" t="s">
        <v>172</v>
      </c>
      <c r="BE110" s="217">
        <f>IF(N110="základní",J110,0)</f>
        <v>0</v>
      </c>
      <c r="BF110" s="217">
        <f>IF(N110="snížená",J110,0)</f>
        <v>0</v>
      </c>
      <c r="BG110" s="217">
        <f>IF(N110="zákl. přenesená",J110,0)</f>
        <v>0</v>
      </c>
      <c r="BH110" s="217">
        <f>IF(N110="sníž. přenesená",J110,0)</f>
        <v>0</v>
      </c>
      <c r="BI110" s="217">
        <f>IF(N110="nulová",J110,0)</f>
        <v>0</v>
      </c>
      <c r="BJ110" s="14" t="s">
        <v>22</v>
      </c>
      <c r="BK110" s="217">
        <f>ROUND(I110*H110,2)</f>
        <v>0</v>
      </c>
      <c r="BL110" s="14" t="s">
        <v>180</v>
      </c>
      <c r="BM110" s="216" t="s">
        <v>1222</v>
      </c>
    </row>
    <row r="111" s="2" customFormat="1" ht="6.96" customHeight="1">
      <c r="A111" s="35"/>
      <c r="B111" s="56"/>
      <c r="C111" s="57"/>
      <c r="D111" s="57"/>
      <c r="E111" s="57"/>
      <c r="F111" s="57"/>
      <c r="G111" s="57"/>
      <c r="H111" s="57"/>
      <c r="I111" s="57"/>
      <c r="J111" s="57"/>
      <c r="K111" s="57"/>
      <c r="L111" s="41"/>
      <c r="M111" s="35"/>
      <c r="O111" s="35"/>
      <c r="P111" s="35"/>
      <c r="Q111" s="35"/>
      <c r="R111" s="35"/>
      <c r="S111" s="35"/>
      <c r="T111" s="35"/>
      <c r="U111" s="35"/>
      <c r="V111" s="35"/>
      <c r="W111" s="35"/>
      <c r="X111" s="35"/>
      <c r="Y111" s="35"/>
      <c r="Z111" s="35"/>
      <c r="AA111" s="35"/>
      <c r="AB111" s="35"/>
      <c r="AC111" s="35"/>
      <c r="AD111" s="35"/>
      <c r="AE111" s="35"/>
    </row>
  </sheetData>
  <sheetProtection sheet="1" autoFilter="0" formatColumns="0" formatRows="0" objects="1" scenarios="1" spinCount="100000" saltValue="69u4BgJ1w8AcqSazS/WNGT5gG86u+XyC1k2mJUNVlv8t6mhcGjcXK3bKahNE/GEhgFrzlQLh83coFAG28yxpPQ==" hashValue="UmLM8hCv010Q3ptFK1okowTahd9XGGukTOi+WORddDCpUupkfVcWKBH8Xt6shjAIGsTNHHHUOmXyR/Hk/FaWiw==" algorithmName="SHA-512" password="CC35"/>
  <autoFilter ref="C90:K110"/>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113</v>
      </c>
    </row>
    <row r="3" hidden="1" s="1" customFormat="1" ht="6.96" customHeight="1">
      <c r="B3" s="136"/>
      <c r="C3" s="137"/>
      <c r="D3" s="137"/>
      <c r="E3" s="137"/>
      <c r="F3" s="137"/>
      <c r="G3" s="137"/>
      <c r="H3" s="137"/>
      <c r="I3" s="137"/>
      <c r="J3" s="137"/>
      <c r="K3" s="137"/>
      <c r="L3" s="17"/>
      <c r="AT3" s="14" t="s">
        <v>84</v>
      </c>
    </row>
    <row r="4" hidden="1" s="1" customFormat="1" ht="24.96" customHeight="1">
      <c r="B4" s="17"/>
      <c r="D4" s="138" t="s">
        <v>147</v>
      </c>
      <c r="L4" s="17"/>
      <c r="M4" s="139" t="s">
        <v>10</v>
      </c>
      <c r="AT4" s="14" t="s">
        <v>4</v>
      </c>
    </row>
    <row r="5" hidden="1" s="1" customFormat="1" ht="6.96" customHeight="1">
      <c r="B5" s="17"/>
      <c r="L5" s="17"/>
    </row>
    <row r="6" hidden="1" s="1" customFormat="1" ht="12" customHeight="1">
      <c r="B6" s="17"/>
      <c r="D6" s="140" t="s">
        <v>17</v>
      </c>
      <c r="L6" s="17"/>
    </row>
    <row r="7" hidden="1" s="1" customFormat="1" ht="16.5" customHeight="1">
      <c r="B7" s="17"/>
      <c r="E7" s="141" t="str">
        <f>'Rekapitulace stavby'!K6</f>
        <v>Oprava SZZ žst. Liteň na trati Zadní Třebáň - Lochovice</v>
      </c>
      <c r="F7" s="140"/>
      <c r="G7" s="140"/>
      <c r="H7" s="140"/>
      <c r="L7" s="17"/>
    </row>
    <row r="8" hidden="1">
      <c r="B8" s="17"/>
      <c r="D8" s="140" t="s">
        <v>148</v>
      </c>
      <c r="L8" s="17"/>
    </row>
    <row r="9" hidden="1" s="1" customFormat="1" ht="16.5" customHeight="1">
      <c r="B9" s="17"/>
      <c r="E9" s="141" t="s">
        <v>149</v>
      </c>
      <c r="F9" s="1"/>
      <c r="G9" s="1"/>
      <c r="H9" s="1"/>
      <c r="L9" s="17"/>
    </row>
    <row r="10" hidden="1" s="1" customFormat="1" ht="12" customHeight="1">
      <c r="B10" s="17"/>
      <c r="D10" s="140" t="s">
        <v>150</v>
      </c>
      <c r="L10" s="17"/>
    </row>
    <row r="11" hidden="1" s="2" customFormat="1" ht="16.5" customHeight="1">
      <c r="A11" s="35"/>
      <c r="B11" s="41"/>
      <c r="C11" s="35"/>
      <c r="D11" s="35"/>
      <c r="E11" s="153" t="s">
        <v>1166</v>
      </c>
      <c r="F11" s="35"/>
      <c r="G11" s="35"/>
      <c r="H11" s="35"/>
      <c r="I11" s="35"/>
      <c r="J11" s="35"/>
      <c r="K11" s="35"/>
      <c r="L11" s="142"/>
      <c r="S11" s="35"/>
      <c r="T11" s="35"/>
      <c r="U11" s="35"/>
      <c r="V11" s="35"/>
      <c r="W11" s="35"/>
      <c r="X11" s="35"/>
      <c r="Y11" s="35"/>
      <c r="Z11" s="35"/>
      <c r="AA11" s="35"/>
      <c r="AB11" s="35"/>
      <c r="AC11" s="35"/>
      <c r="AD11" s="35"/>
      <c r="AE11" s="35"/>
    </row>
    <row r="12" hidden="1" s="2" customFormat="1" ht="12" customHeight="1">
      <c r="A12" s="35"/>
      <c r="B12" s="41"/>
      <c r="C12" s="35"/>
      <c r="D12" s="140" t="s">
        <v>449</v>
      </c>
      <c r="E12" s="35"/>
      <c r="F12" s="35"/>
      <c r="G12" s="35"/>
      <c r="H12" s="35"/>
      <c r="I12" s="35"/>
      <c r="J12" s="35"/>
      <c r="K12" s="35"/>
      <c r="L12" s="142"/>
      <c r="S12" s="35"/>
      <c r="T12" s="35"/>
      <c r="U12" s="35"/>
      <c r="V12" s="35"/>
      <c r="W12" s="35"/>
      <c r="X12" s="35"/>
      <c r="Y12" s="35"/>
      <c r="Z12" s="35"/>
      <c r="AA12" s="35"/>
      <c r="AB12" s="35"/>
      <c r="AC12" s="35"/>
      <c r="AD12" s="35"/>
      <c r="AE12" s="35"/>
    </row>
    <row r="13" hidden="1" s="2" customFormat="1" ht="16.5" customHeight="1">
      <c r="A13" s="35"/>
      <c r="B13" s="41"/>
      <c r="C13" s="35"/>
      <c r="D13" s="35"/>
      <c r="E13" s="143" t="s">
        <v>1223</v>
      </c>
      <c r="F13" s="35"/>
      <c r="G13" s="35"/>
      <c r="H13" s="35"/>
      <c r="I13" s="35"/>
      <c r="J13" s="35"/>
      <c r="K13" s="35"/>
      <c r="L13" s="142"/>
      <c r="S13" s="35"/>
      <c r="T13" s="35"/>
      <c r="U13" s="35"/>
      <c r="V13" s="35"/>
      <c r="W13" s="35"/>
      <c r="X13" s="35"/>
      <c r="Y13" s="35"/>
      <c r="Z13" s="35"/>
      <c r="AA13" s="35"/>
      <c r="AB13" s="35"/>
      <c r="AC13" s="35"/>
      <c r="AD13" s="35"/>
      <c r="AE13" s="35"/>
    </row>
    <row r="14" hidden="1" s="2" customFormat="1">
      <c r="A14" s="35"/>
      <c r="B14" s="41"/>
      <c r="C14" s="35"/>
      <c r="D14" s="35"/>
      <c r="E14" s="35"/>
      <c r="F14" s="35"/>
      <c r="G14" s="35"/>
      <c r="H14" s="35"/>
      <c r="I14" s="35"/>
      <c r="J14" s="35"/>
      <c r="K14" s="35"/>
      <c r="L14" s="142"/>
      <c r="S14" s="35"/>
      <c r="T14" s="35"/>
      <c r="U14" s="35"/>
      <c r="V14" s="35"/>
      <c r="W14" s="35"/>
      <c r="X14" s="35"/>
      <c r="Y14" s="35"/>
      <c r="Z14" s="35"/>
      <c r="AA14" s="35"/>
      <c r="AB14" s="35"/>
      <c r="AC14" s="35"/>
      <c r="AD14" s="35"/>
      <c r="AE14" s="35"/>
    </row>
    <row r="15" hidden="1" s="2" customFormat="1" ht="12" customHeight="1">
      <c r="A15" s="35"/>
      <c r="B15" s="41"/>
      <c r="C15" s="35"/>
      <c r="D15" s="140" t="s">
        <v>19</v>
      </c>
      <c r="E15" s="35"/>
      <c r="F15" s="130" t="s">
        <v>20</v>
      </c>
      <c r="G15" s="35"/>
      <c r="H15" s="35"/>
      <c r="I15" s="140" t="s">
        <v>21</v>
      </c>
      <c r="J15" s="130" t="s">
        <v>20</v>
      </c>
      <c r="K15" s="35"/>
      <c r="L15" s="142"/>
      <c r="S15" s="35"/>
      <c r="T15" s="35"/>
      <c r="U15" s="35"/>
      <c r="V15" s="35"/>
      <c r="W15" s="35"/>
      <c r="X15" s="35"/>
      <c r="Y15" s="35"/>
      <c r="Z15" s="35"/>
      <c r="AA15" s="35"/>
      <c r="AB15" s="35"/>
      <c r="AC15" s="35"/>
      <c r="AD15" s="35"/>
      <c r="AE15" s="35"/>
    </row>
    <row r="16" hidden="1" s="2" customFormat="1" ht="12" customHeight="1">
      <c r="A16" s="35"/>
      <c r="B16" s="41"/>
      <c r="C16" s="35"/>
      <c r="D16" s="140" t="s">
        <v>23</v>
      </c>
      <c r="E16" s="35"/>
      <c r="F16" s="130" t="s">
        <v>24</v>
      </c>
      <c r="G16" s="35"/>
      <c r="H16" s="35"/>
      <c r="I16" s="140" t="s">
        <v>25</v>
      </c>
      <c r="J16" s="144" t="str">
        <f>'Rekapitulace stavby'!AN8</f>
        <v>28. 5. 2021</v>
      </c>
      <c r="K16" s="35"/>
      <c r="L16" s="142"/>
      <c r="S16" s="35"/>
      <c r="T16" s="35"/>
      <c r="U16" s="35"/>
      <c r="V16" s="35"/>
      <c r="W16" s="35"/>
      <c r="X16" s="35"/>
      <c r="Y16" s="35"/>
      <c r="Z16" s="35"/>
      <c r="AA16" s="35"/>
      <c r="AB16" s="35"/>
      <c r="AC16" s="35"/>
      <c r="AD16" s="35"/>
      <c r="AE16" s="35"/>
    </row>
    <row r="17" hidden="1" s="2" customFormat="1" ht="10.8" customHeight="1">
      <c r="A17" s="35"/>
      <c r="B17" s="41"/>
      <c r="C17" s="35"/>
      <c r="D17" s="35"/>
      <c r="E17" s="35"/>
      <c r="F17" s="35"/>
      <c r="G17" s="35"/>
      <c r="H17" s="35"/>
      <c r="I17" s="35"/>
      <c r="J17" s="35"/>
      <c r="K17" s="35"/>
      <c r="L17" s="142"/>
      <c r="S17" s="35"/>
      <c r="T17" s="35"/>
      <c r="U17" s="35"/>
      <c r="V17" s="35"/>
      <c r="W17" s="35"/>
      <c r="X17" s="35"/>
      <c r="Y17" s="35"/>
      <c r="Z17" s="35"/>
      <c r="AA17" s="35"/>
      <c r="AB17" s="35"/>
      <c r="AC17" s="35"/>
      <c r="AD17" s="35"/>
      <c r="AE17" s="35"/>
    </row>
    <row r="18" hidden="1" s="2" customFormat="1" ht="12" customHeight="1">
      <c r="A18" s="35"/>
      <c r="B18" s="41"/>
      <c r="C18" s="35"/>
      <c r="D18" s="140" t="s">
        <v>29</v>
      </c>
      <c r="E18" s="35"/>
      <c r="F18" s="35"/>
      <c r="G18" s="35"/>
      <c r="H18" s="35"/>
      <c r="I18" s="140" t="s">
        <v>30</v>
      </c>
      <c r="J18" s="130" t="s">
        <v>20</v>
      </c>
      <c r="K18" s="35"/>
      <c r="L18" s="142"/>
      <c r="S18" s="35"/>
      <c r="T18" s="35"/>
      <c r="U18" s="35"/>
      <c r="V18" s="35"/>
      <c r="W18" s="35"/>
      <c r="X18" s="35"/>
      <c r="Y18" s="35"/>
      <c r="Z18" s="35"/>
      <c r="AA18" s="35"/>
      <c r="AB18" s="35"/>
      <c r="AC18" s="35"/>
      <c r="AD18" s="35"/>
      <c r="AE18" s="35"/>
    </row>
    <row r="19" hidden="1" s="2" customFormat="1" ht="18" customHeight="1">
      <c r="A19" s="35"/>
      <c r="B19" s="41"/>
      <c r="C19" s="35"/>
      <c r="D19" s="35"/>
      <c r="E19" s="130" t="s">
        <v>31</v>
      </c>
      <c r="F19" s="35"/>
      <c r="G19" s="35"/>
      <c r="H19" s="35"/>
      <c r="I19" s="140" t="s">
        <v>32</v>
      </c>
      <c r="J19" s="130" t="s">
        <v>20</v>
      </c>
      <c r="K19" s="35"/>
      <c r="L19" s="142"/>
      <c r="S19" s="35"/>
      <c r="T19" s="35"/>
      <c r="U19" s="35"/>
      <c r="V19" s="35"/>
      <c r="W19" s="35"/>
      <c r="X19" s="35"/>
      <c r="Y19" s="35"/>
      <c r="Z19" s="35"/>
      <c r="AA19" s="35"/>
      <c r="AB19" s="35"/>
      <c r="AC19" s="35"/>
      <c r="AD19" s="35"/>
      <c r="AE19" s="35"/>
    </row>
    <row r="20" hidden="1" s="2" customFormat="1" ht="6.96" customHeight="1">
      <c r="A20" s="35"/>
      <c r="B20" s="41"/>
      <c r="C20" s="35"/>
      <c r="D20" s="35"/>
      <c r="E20" s="35"/>
      <c r="F20" s="35"/>
      <c r="G20" s="35"/>
      <c r="H20" s="35"/>
      <c r="I20" s="35"/>
      <c r="J20" s="35"/>
      <c r="K20" s="35"/>
      <c r="L20" s="142"/>
      <c r="S20" s="35"/>
      <c r="T20" s="35"/>
      <c r="U20" s="35"/>
      <c r="V20" s="35"/>
      <c r="W20" s="35"/>
      <c r="X20" s="35"/>
      <c r="Y20" s="35"/>
      <c r="Z20" s="35"/>
      <c r="AA20" s="35"/>
      <c r="AB20" s="35"/>
      <c r="AC20" s="35"/>
      <c r="AD20" s="35"/>
      <c r="AE20" s="35"/>
    </row>
    <row r="21" hidden="1" s="2" customFormat="1" ht="12" customHeight="1">
      <c r="A21" s="35"/>
      <c r="B21" s="41"/>
      <c r="C21" s="35"/>
      <c r="D21" s="140" t="s">
        <v>33</v>
      </c>
      <c r="E21" s="35"/>
      <c r="F21" s="35"/>
      <c r="G21" s="35"/>
      <c r="H21" s="35"/>
      <c r="I21" s="140" t="s">
        <v>30</v>
      </c>
      <c r="J21" s="30" t="str">
        <f>'Rekapitulace stavby'!AN13</f>
        <v>Vyplň údaj</v>
      </c>
      <c r="K21" s="35"/>
      <c r="L21" s="142"/>
      <c r="S21" s="35"/>
      <c r="T21" s="35"/>
      <c r="U21" s="35"/>
      <c r="V21" s="35"/>
      <c r="W21" s="35"/>
      <c r="X21" s="35"/>
      <c r="Y21" s="35"/>
      <c r="Z21" s="35"/>
      <c r="AA21" s="35"/>
      <c r="AB21" s="35"/>
      <c r="AC21" s="35"/>
      <c r="AD21" s="35"/>
      <c r="AE21" s="35"/>
    </row>
    <row r="22" hidden="1" s="2" customFormat="1" ht="18" customHeight="1">
      <c r="A22" s="35"/>
      <c r="B22" s="41"/>
      <c r="C22" s="35"/>
      <c r="D22" s="35"/>
      <c r="E22" s="30" t="str">
        <f>'Rekapitulace stavby'!E14</f>
        <v>Vyplň údaj</v>
      </c>
      <c r="F22" s="130"/>
      <c r="G22" s="130"/>
      <c r="H22" s="130"/>
      <c r="I22" s="140" t="s">
        <v>32</v>
      </c>
      <c r="J22" s="30" t="str">
        <f>'Rekapitulace stavby'!AN14</f>
        <v>Vyplň údaj</v>
      </c>
      <c r="K22" s="35"/>
      <c r="L22" s="142"/>
      <c r="S22" s="35"/>
      <c r="T22" s="35"/>
      <c r="U22" s="35"/>
      <c r="V22" s="35"/>
      <c r="W22" s="35"/>
      <c r="X22" s="35"/>
      <c r="Y22" s="35"/>
      <c r="Z22" s="35"/>
      <c r="AA22" s="35"/>
      <c r="AB22" s="35"/>
      <c r="AC22" s="35"/>
      <c r="AD22" s="35"/>
      <c r="AE22" s="35"/>
    </row>
    <row r="23" hidden="1" s="2" customFormat="1" ht="6.96" customHeight="1">
      <c r="A23" s="35"/>
      <c r="B23" s="41"/>
      <c r="C23" s="35"/>
      <c r="D23" s="35"/>
      <c r="E23" s="35"/>
      <c r="F23" s="35"/>
      <c r="G23" s="35"/>
      <c r="H23" s="35"/>
      <c r="I23" s="35"/>
      <c r="J23" s="35"/>
      <c r="K23" s="35"/>
      <c r="L23" s="142"/>
      <c r="S23" s="35"/>
      <c r="T23" s="35"/>
      <c r="U23" s="35"/>
      <c r="V23" s="35"/>
      <c r="W23" s="35"/>
      <c r="X23" s="35"/>
      <c r="Y23" s="35"/>
      <c r="Z23" s="35"/>
      <c r="AA23" s="35"/>
      <c r="AB23" s="35"/>
      <c r="AC23" s="35"/>
      <c r="AD23" s="35"/>
      <c r="AE23" s="35"/>
    </row>
    <row r="24" hidden="1" s="2" customFormat="1" ht="12" customHeight="1">
      <c r="A24" s="35"/>
      <c r="B24" s="41"/>
      <c r="C24" s="35"/>
      <c r="D24" s="140" t="s">
        <v>35</v>
      </c>
      <c r="E24" s="35"/>
      <c r="F24" s="35"/>
      <c r="G24" s="35"/>
      <c r="H24" s="35"/>
      <c r="I24" s="140" t="s">
        <v>30</v>
      </c>
      <c r="J24" s="130" t="s">
        <v>20</v>
      </c>
      <c r="K24" s="35"/>
      <c r="L24" s="142"/>
      <c r="S24" s="35"/>
      <c r="T24" s="35"/>
      <c r="U24" s="35"/>
      <c r="V24" s="35"/>
      <c r="W24" s="35"/>
      <c r="X24" s="35"/>
      <c r="Y24" s="35"/>
      <c r="Z24" s="35"/>
      <c r="AA24" s="35"/>
      <c r="AB24" s="35"/>
      <c r="AC24" s="35"/>
      <c r="AD24" s="35"/>
      <c r="AE24" s="35"/>
    </row>
    <row r="25" hidden="1" s="2" customFormat="1" ht="18" customHeight="1">
      <c r="A25" s="35"/>
      <c r="B25" s="41"/>
      <c r="C25" s="35"/>
      <c r="D25" s="35"/>
      <c r="E25" s="130" t="s">
        <v>36</v>
      </c>
      <c r="F25" s="35"/>
      <c r="G25" s="35"/>
      <c r="H25" s="35"/>
      <c r="I25" s="140" t="s">
        <v>32</v>
      </c>
      <c r="J25" s="130" t="s">
        <v>20</v>
      </c>
      <c r="K25" s="35"/>
      <c r="L25" s="142"/>
      <c r="S25" s="35"/>
      <c r="T25" s="35"/>
      <c r="U25" s="35"/>
      <c r="V25" s="35"/>
      <c r="W25" s="35"/>
      <c r="X25" s="35"/>
      <c r="Y25" s="35"/>
      <c r="Z25" s="35"/>
      <c r="AA25" s="35"/>
      <c r="AB25" s="35"/>
      <c r="AC25" s="35"/>
      <c r="AD25" s="35"/>
      <c r="AE25" s="35"/>
    </row>
    <row r="26" hidden="1" s="2" customFormat="1" ht="6.96" customHeight="1">
      <c r="A26" s="35"/>
      <c r="B26" s="41"/>
      <c r="C26" s="35"/>
      <c r="D26" s="35"/>
      <c r="E26" s="35"/>
      <c r="F26" s="35"/>
      <c r="G26" s="35"/>
      <c r="H26" s="35"/>
      <c r="I26" s="35"/>
      <c r="J26" s="35"/>
      <c r="K26" s="35"/>
      <c r="L26" s="142"/>
      <c r="S26" s="35"/>
      <c r="T26" s="35"/>
      <c r="U26" s="35"/>
      <c r="V26" s="35"/>
      <c r="W26" s="35"/>
      <c r="X26" s="35"/>
      <c r="Y26" s="35"/>
      <c r="Z26" s="35"/>
      <c r="AA26" s="35"/>
      <c r="AB26" s="35"/>
      <c r="AC26" s="35"/>
      <c r="AD26" s="35"/>
      <c r="AE26" s="35"/>
    </row>
    <row r="27" hidden="1" s="2" customFormat="1" ht="12" customHeight="1">
      <c r="A27" s="35"/>
      <c r="B27" s="41"/>
      <c r="C27" s="35"/>
      <c r="D27" s="140" t="s">
        <v>38</v>
      </c>
      <c r="E27" s="35"/>
      <c r="F27" s="35"/>
      <c r="G27" s="35"/>
      <c r="H27" s="35"/>
      <c r="I27" s="140" t="s">
        <v>30</v>
      </c>
      <c r="J27" s="130" t="s">
        <v>20</v>
      </c>
      <c r="K27" s="35"/>
      <c r="L27" s="142"/>
      <c r="S27" s="35"/>
      <c r="T27" s="35"/>
      <c r="U27" s="35"/>
      <c r="V27" s="35"/>
      <c r="W27" s="35"/>
      <c r="X27" s="35"/>
      <c r="Y27" s="35"/>
      <c r="Z27" s="35"/>
      <c r="AA27" s="35"/>
      <c r="AB27" s="35"/>
      <c r="AC27" s="35"/>
      <c r="AD27" s="35"/>
      <c r="AE27" s="35"/>
    </row>
    <row r="28" hidden="1" s="2" customFormat="1" ht="18" customHeight="1">
      <c r="A28" s="35"/>
      <c r="B28" s="41"/>
      <c r="C28" s="35"/>
      <c r="D28" s="35"/>
      <c r="E28" s="130" t="s">
        <v>39</v>
      </c>
      <c r="F28" s="35"/>
      <c r="G28" s="35"/>
      <c r="H28" s="35"/>
      <c r="I28" s="140" t="s">
        <v>32</v>
      </c>
      <c r="J28" s="130" t="s">
        <v>20</v>
      </c>
      <c r="K28" s="35"/>
      <c r="L28" s="142"/>
      <c r="S28" s="35"/>
      <c r="T28" s="35"/>
      <c r="U28" s="35"/>
      <c r="V28" s="35"/>
      <c r="W28" s="35"/>
      <c r="X28" s="35"/>
      <c r="Y28" s="35"/>
      <c r="Z28" s="35"/>
      <c r="AA28" s="35"/>
      <c r="AB28" s="35"/>
      <c r="AC28" s="35"/>
      <c r="AD28" s="35"/>
      <c r="AE28" s="35"/>
    </row>
    <row r="29" hidden="1" s="2" customFormat="1" ht="6.96" customHeight="1">
      <c r="A29" s="35"/>
      <c r="B29" s="41"/>
      <c r="C29" s="35"/>
      <c r="D29" s="35"/>
      <c r="E29" s="35"/>
      <c r="F29" s="35"/>
      <c r="G29" s="35"/>
      <c r="H29" s="35"/>
      <c r="I29" s="35"/>
      <c r="J29" s="35"/>
      <c r="K29" s="35"/>
      <c r="L29" s="142"/>
      <c r="S29" s="35"/>
      <c r="T29" s="35"/>
      <c r="U29" s="35"/>
      <c r="V29" s="35"/>
      <c r="W29" s="35"/>
      <c r="X29" s="35"/>
      <c r="Y29" s="35"/>
      <c r="Z29" s="35"/>
      <c r="AA29" s="35"/>
      <c r="AB29" s="35"/>
      <c r="AC29" s="35"/>
      <c r="AD29" s="35"/>
      <c r="AE29" s="35"/>
    </row>
    <row r="30" hidden="1" s="2" customFormat="1" ht="12" customHeight="1">
      <c r="A30" s="35"/>
      <c r="B30" s="41"/>
      <c r="C30" s="35"/>
      <c r="D30" s="140" t="s">
        <v>40</v>
      </c>
      <c r="E30" s="35"/>
      <c r="F30" s="35"/>
      <c r="G30" s="35"/>
      <c r="H30" s="35"/>
      <c r="I30" s="35"/>
      <c r="J30" s="35"/>
      <c r="K30" s="35"/>
      <c r="L30" s="142"/>
      <c r="S30" s="35"/>
      <c r="T30" s="35"/>
      <c r="U30" s="35"/>
      <c r="V30" s="35"/>
      <c r="W30" s="35"/>
      <c r="X30" s="35"/>
      <c r="Y30" s="35"/>
      <c r="Z30" s="35"/>
      <c r="AA30" s="35"/>
      <c r="AB30" s="35"/>
      <c r="AC30" s="35"/>
      <c r="AD30" s="35"/>
      <c r="AE30" s="35"/>
    </row>
    <row r="31" hidden="1" s="8" customFormat="1" ht="83.25" customHeight="1">
      <c r="A31" s="145"/>
      <c r="B31" s="146"/>
      <c r="C31" s="145"/>
      <c r="D31" s="145"/>
      <c r="E31" s="147" t="s">
        <v>41</v>
      </c>
      <c r="F31" s="147"/>
      <c r="G31" s="147"/>
      <c r="H31" s="147"/>
      <c r="I31" s="145"/>
      <c r="J31" s="145"/>
      <c r="K31" s="145"/>
      <c r="L31" s="148"/>
      <c r="S31" s="145"/>
      <c r="T31" s="145"/>
      <c r="U31" s="145"/>
      <c r="V31" s="145"/>
      <c r="W31" s="145"/>
      <c r="X31" s="145"/>
      <c r="Y31" s="145"/>
      <c r="Z31" s="145"/>
      <c r="AA31" s="145"/>
      <c r="AB31" s="145"/>
      <c r="AC31" s="145"/>
      <c r="AD31" s="145"/>
      <c r="AE31" s="145"/>
    </row>
    <row r="32" hidden="1" s="2" customFormat="1" ht="6.96" customHeight="1">
      <c r="A32" s="35"/>
      <c r="B32" s="41"/>
      <c r="C32" s="35"/>
      <c r="D32" s="35"/>
      <c r="E32" s="35"/>
      <c r="F32" s="35"/>
      <c r="G32" s="35"/>
      <c r="H32" s="35"/>
      <c r="I32" s="35"/>
      <c r="J32" s="35"/>
      <c r="K32" s="35"/>
      <c r="L32" s="142"/>
      <c r="S32" s="35"/>
      <c r="T32" s="35"/>
      <c r="U32" s="35"/>
      <c r="V32" s="35"/>
      <c r="W32" s="35"/>
      <c r="X32" s="35"/>
      <c r="Y32" s="35"/>
      <c r="Z32" s="35"/>
      <c r="AA32" s="35"/>
      <c r="AB32" s="35"/>
      <c r="AC32" s="35"/>
      <c r="AD32" s="35"/>
      <c r="AE32" s="35"/>
    </row>
    <row r="33" hidden="1" s="2" customFormat="1" ht="6.96" customHeight="1">
      <c r="A33" s="35"/>
      <c r="B33" s="41"/>
      <c r="C33" s="35"/>
      <c r="D33" s="149"/>
      <c r="E33" s="149"/>
      <c r="F33" s="149"/>
      <c r="G33" s="149"/>
      <c r="H33" s="149"/>
      <c r="I33" s="149"/>
      <c r="J33" s="149"/>
      <c r="K33" s="149"/>
      <c r="L33" s="142"/>
      <c r="S33" s="35"/>
      <c r="T33" s="35"/>
      <c r="U33" s="35"/>
      <c r="V33" s="35"/>
      <c r="W33" s="35"/>
      <c r="X33" s="35"/>
      <c r="Y33" s="35"/>
      <c r="Z33" s="35"/>
      <c r="AA33" s="35"/>
      <c r="AB33" s="35"/>
      <c r="AC33" s="35"/>
      <c r="AD33" s="35"/>
      <c r="AE33" s="35"/>
    </row>
    <row r="34" hidden="1" s="2" customFormat="1" ht="25.44" customHeight="1">
      <c r="A34" s="35"/>
      <c r="B34" s="41"/>
      <c r="C34" s="35"/>
      <c r="D34" s="150" t="s">
        <v>42</v>
      </c>
      <c r="E34" s="35"/>
      <c r="F34" s="35"/>
      <c r="G34" s="35"/>
      <c r="H34" s="35"/>
      <c r="I34" s="35"/>
      <c r="J34" s="151">
        <f>ROUND(J91, 2)</f>
        <v>0</v>
      </c>
      <c r="K34" s="35"/>
      <c r="L34" s="142"/>
      <c r="S34" s="35"/>
      <c r="T34" s="35"/>
      <c r="U34" s="35"/>
      <c r="V34" s="35"/>
      <c r="W34" s="35"/>
      <c r="X34" s="35"/>
      <c r="Y34" s="35"/>
      <c r="Z34" s="35"/>
      <c r="AA34" s="35"/>
      <c r="AB34" s="35"/>
      <c r="AC34" s="35"/>
      <c r="AD34" s="35"/>
      <c r="AE34" s="35"/>
    </row>
    <row r="35" hidden="1" s="2" customFormat="1" ht="6.96" customHeight="1">
      <c r="A35" s="35"/>
      <c r="B35" s="41"/>
      <c r="C35" s="35"/>
      <c r="D35" s="149"/>
      <c r="E35" s="149"/>
      <c r="F35" s="149"/>
      <c r="G35" s="149"/>
      <c r="H35" s="149"/>
      <c r="I35" s="149"/>
      <c r="J35" s="149"/>
      <c r="K35" s="149"/>
      <c r="L35" s="142"/>
      <c r="S35" s="35"/>
      <c r="T35" s="35"/>
      <c r="U35" s="35"/>
      <c r="V35" s="35"/>
      <c r="W35" s="35"/>
      <c r="X35" s="35"/>
      <c r="Y35" s="35"/>
      <c r="Z35" s="35"/>
      <c r="AA35" s="35"/>
      <c r="AB35" s="35"/>
      <c r="AC35" s="35"/>
      <c r="AD35" s="35"/>
      <c r="AE35" s="35"/>
    </row>
    <row r="36" hidden="1" s="2" customFormat="1" ht="14.4" customHeight="1">
      <c r="A36" s="35"/>
      <c r="B36" s="41"/>
      <c r="C36" s="35"/>
      <c r="D36" s="35"/>
      <c r="E36" s="35"/>
      <c r="F36" s="152" t="s">
        <v>44</v>
      </c>
      <c r="G36" s="35"/>
      <c r="H36" s="35"/>
      <c r="I36" s="152" t="s">
        <v>43</v>
      </c>
      <c r="J36" s="152" t="s">
        <v>45</v>
      </c>
      <c r="K36" s="35"/>
      <c r="L36" s="142"/>
      <c r="S36" s="35"/>
      <c r="T36" s="35"/>
      <c r="U36" s="35"/>
      <c r="V36" s="35"/>
      <c r="W36" s="35"/>
      <c r="X36" s="35"/>
      <c r="Y36" s="35"/>
      <c r="Z36" s="35"/>
      <c r="AA36" s="35"/>
      <c r="AB36" s="35"/>
      <c r="AC36" s="35"/>
      <c r="AD36" s="35"/>
      <c r="AE36" s="35"/>
    </row>
    <row r="37" hidden="1" s="2" customFormat="1" ht="14.4" customHeight="1">
      <c r="A37" s="35"/>
      <c r="B37" s="41"/>
      <c r="C37" s="35"/>
      <c r="D37" s="153" t="s">
        <v>46</v>
      </c>
      <c r="E37" s="140" t="s">
        <v>47</v>
      </c>
      <c r="F37" s="154">
        <f>ROUND((SUM(BE91:BE94)),  2)</f>
        <v>0</v>
      </c>
      <c r="G37" s="35"/>
      <c r="H37" s="35"/>
      <c r="I37" s="155">
        <v>0.20999999999999999</v>
      </c>
      <c r="J37" s="154">
        <f>ROUND(((SUM(BE91:BE94))*I37),  2)</f>
        <v>0</v>
      </c>
      <c r="K37" s="35"/>
      <c r="L37" s="142"/>
      <c r="S37" s="35"/>
      <c r="T37" s="35"/>
      <c r="U37" s="35"/>
      <c r="V37" s="35"/>
      <c r="W37" s="35"/>
      <c r="X37" s="35"/>
      <c r="Y37" s="35"/>
      <c r="Z37" s="35"/>
      <c r="AA37" s="35"/>
      <c r="AB37" s="35"/>
      <c r="AC37" s="35"/>
      <c r="AD37" s="35"/>
      <c r="AE37" s="35"/>
    </row>
    <row r="38" hidden="1" s="2" customFormat="1" ht="14.4" customHeight="1">
      <c r="A38" s="35"/>
      <c r="B38" s="41"/>
      <c r="C38" s="35"/>
      <c r="D38" s="35"/>
      <c r="E38" s="140" t="s">
        <v>48</v>
      </c>
      <c r="F38" s="154">
        <f>ROUND((SUM(BF91:BF94)),  2)</f>
        <v>0</v>
      </c>
      <c r="G38" s="35"/>
      <c r="H38" s="35"/>
      <c r="I38" s="155">
        <v>0.14999999999999999</v>
      </c>
      <c r="J38" s="154">
        <f>ROUND(((SUM(BF91:BF94))*I38),  2)</f>
        <v>0</v>
      </c>
      <c r="K38" s="35"/>
      <c r="L38" s="142"/>
      <c r="S38" s="35"/>
      <c r="T38" s="35"/>
      <c r="U38" s="35"/>
      <c r="V38" s="35"/>
      <c r="W38" s="35"/>
      <c r="X38" s="35"/>
      <c r="Y38" s="35"/>
      <c r="Z38" s="35"/>
      <c r="AA38" s="35"/>
      <c r="AB38" s="35"/>
      <c r="AC38" s="35"/>
      <c r="AD38" s="35"/>
      <c r="AE38" s="35"/>
    </row>
    <row r="39" hidden="1" s="2" customFormat="1" ht="14.4" customHeight="1">
      <c r="A39" s="35"/>
      <c r="B39" s="41"/>
      <c r="C39" s="35"/>
      <c r="D39" s="35"/>
      <c r="E39" s="140" t="s">
        <v>49</v>
      </c>
      <c r="F39" s="154">
        <f>ROUND((SUM(BG91:BG94)),  2)</f>
        <v>0</v>
      </c>
      <c r="G39" s="35"/>
      <c r="H39" s="35"/>
      <c r="I39" s="155">
        <v>0.20999999999999999</v>
      </c>
      <c r="J39" s="154">
        <f>0</f>
        <v>0</v>
      </c>
      <c r="K39" s="35"/>
      <c r="L39" s="142"/>
      <c r="S39" s="35"/>
      <c r="T39" s="35"/>
      <c r="U39" s="35"/>
      <c r="V39" s="35"/>
      <c r="W39" s="35"/>
      <c r="X39" s="35"/>
      <c r="Y39" s="35"/>
      <c r="Z39" s="35"/>
      <c r="AA39" s="35"/>
      <c r="AB39" s="35"/>
      <c r="AC39" s="35"/>
      <c r="AD39" s="35"/>
      <c r="AE39" s="35"/>
    </row>
    <row r="40" hidden="1" s="2" customFormat="1" ht="14.4" customHeight="1">
      <c r="A40" s="35"/>
      <c r="B40" s="41"/>
      <c r="C40" s="35"/>
      <c r="D40" s="35"/>
      <c r="E40" s="140" t="s">
        <v>50</v>
      </c>
      <c r="F40" s="154">
        <f>ROUND((SUM(BH91:BH94)),  2)</f>
        <v>0</v>
      </c>
      <c r="G40" s="35"/>
      <c r="H40" s="35"/>
      <c r="I40" s="155">
        <v>0.14999999999999999</v>
      </c>
      <c r="J40" s="154">
        <f>0</f>
        <v>0</v>
      </c>
      <c r="K40" s="35"/>
      <c r="L40" s="142"/>
      <c r="S40" s="35"/>
      <c r="T40" s="35"/>
      <c r="U40" s="35"/>
      <c r="V40" s="35"/>
      <c r="W40" s="35"/>
      <c r="X40" s="35"/>
      <c r="Y40" s="35"/>
      <c r="Z40" s="35"/>
      <c r="AA40" s="35"/>
      <c r="AB40" s="35"/>
      <c r="AC40" s="35"/>
      <c r="AD40" s="35"/>
      <c r="AE40" s="35"/>
    </row>
    <row r="41" hidden="1" s="2" customFormat="1" ht="14.4" customHeight="1">
      <c r="A41" s="35"/>
      <c r="B41" s="41"/>
      <c r="C41" s="35"/>
      <c r="D41" s="35"/>
      <c r="E41" s="140" t="s">
        <v>51</v>
      </c>
      <c r="F41" s="154">
        <f>ROUND((SUM(BI91:BI94)),  2)</f>
        <v>0</v>
      </c>
      <c r="G41" s="35"/>
      <c r="H41" s="35"/>
      <c r="I41" s="155">
        <v>0</v>
      </c>
      <c r="J41" s="154">
        <f>0</f>
        <v>0</v>
      </c>
      <c r="K41" s="35"/>
      <c r="L41" s="142"/>
      <c r="S41" s="35"/>
      <c r="T41" s="35"/>
      <c r="U41" s="35"/>
      <c r="V41" s="35"/>
      <c r="W41" s="35"/>
      <c r="X41" s="35"/>
      <c r="Y41" s="35"/>
      <c r="Z41" s="35"/>
      <c r="AA41" s="35"/>
      <c r="AB41" s="35"/>
      <c r="AC41" s="35"/>
      <c r="AD41" s="35"/>
      <c r="AE41" s="35"/>
    </row>
    <row r="42" hidden="1" s="2" customFormat="1" ht="6.96" customHeight="1">
      <c r="A42" s="35"/>
      <c r="B42" s="41"/>
      <c r="C42" s="35"/>
      <c r="D42" s="35"/>
      <c r="E42" s="35"/>
      <c r="F42" s="35"/>
      <c r="G42" s="35"/>
      <c r="H42" s="35"/>
      <c r="I42" s="35"/>
      <c r="J42" s="35"/>
      <c r="K42" s="35"/>
      <c r="L42" s="142"/>
      <c r="S42" s="35"/>
      <c r="T42" s="35"/>
      <c r="U42" s="35"/>
      <c r="V42" s="35"/>
      <c r="W42" s="35"/>
      <c r="X42" s="35"/>
      <c r="Y42" s="35"/>
      <c r="Z42" s="35"/>
      <c r="AA42" s="35"/>
      <c r="AB42" s="35"/>
      <c r="AC42" s="35"/>
      <c r="AD42" s="35"/>
      <c r="AE42" s="35"/>
    </row>
    <row r="43" hidden="1" s="2" customFormat="1" ht="25.44" customHeight="1">
      <c r="A43" s="35"/>
      <c r="B43" s="41"/>
      <c r="C43" s="156"/>
      <c r="D43" s="157" t="s">
        <v>52</v>
      </c>
      <c r="E43" s="158"/>
      <c r="F43" s="158"/>
      <c r="G43" s="159" t="s">
        <v>53</v>
      </c>
      <c r="H43" s="160" t="s">
        <v>54</v>
      </c>
      <c r="I43" s="158"/>
      <c r="J43" s="161">
        <f>SUM(J34:J41)</f>
        <v>0</v>
      </c>
      <c r="K43" s="162"/>
      <c r="L43" s="142"/>
      <c r="S43" s="35"/>
      <c r="T43" s="35"/>
      <c r="U43" s="35"/>
      <c r="V43" s="35"/>
      <c r="W43" s="35"/>
      <c r="X43" s="35"/>
      <c r="Y43" s="35"/>
      <c r="Z43" s="35"/>
      <c r="AA43" s="35"/>
      <c r="AB43" s="35"/>
      <c r="AC43" s="35"/>
      <c r="AD43" s="35"/>
      <c r="AE43" s="35"/>
    </row>
    <row r="44" hidden="1" s="2" customFormat="1" ht="14.4" customHeight="1">
      <c r="A44" s="35"/>
      <c r="B44" s="163"/>
      <c r="C44" s="164"/>
      <c r="D44" s="164"/>
      <c r="E44" s="164"/>
      <c r="F44" s="164"/>
      <c r="G44" s="164"/>
      <c r="H44" s="164"/>
      <c r="I44" s="164"/>
      <c r="J44" s="164"/>
      <c r="K44" s="164"/>
      <c r="L44" s="142"/>
      <c r="S44" s="35"/>
      <c r="T44" s="35"/>
      <c r="U44" s="35"/>
      <c r="V44" s="35"/>
      <c r="W44" s="35"/>
      <c r="X44" s="35"/>
      <c r="Y44" s="35"/>
      <c r="Z44" s="35"/>
      <c r="AA44" s="35"/>
      <c r="AB44" s="35"/>
      <c r="AC44" s="35"/>
      <c r="AD44" s="35"/>
      <c r="AE44" s="35"/>
    </row>
    <row r="45" hidden="1"/>
    <row r="46" hidden="1"/>
    <row r="47" hidden="1"/>
    <row r="48" s="2" customFormat="1" ht="6.96" customHeight="1">
      <c r="A48" s="35"/>
      <c r="B48" s="165"/>
      <c r="C48" s="166"/>
      <c r="D48" s="166"/>
      <c r="E48" s="166"/>
      <c r="F48" s="166"/>
      <c r="G48" s="166"/>
      <c r="H48" s="166"/>
      <c r="I48" s="166"/>
      <c r="J48" s="166"/>
      <c r="K48" s="166"/>
      <c r="L48" s="142"/>
      <c r="S48" s="35"/>
      <c r="T48" s="35"/>
      <c r="U48" s="35"/>
      <c r="V48" s="35"/>
      <c r="W48" s="35"/>
      <c r="X48" s="35"/>
      <c r="Y48" s="35"/>
      <c r="Z48" s="35"/>
      <c r="AA48" s="35"/>
      <c r="AB48" s="35"/>
      <c r="AC48" s="35"/>
      <c r="AD48" s="35"/>
      <c r="AE48" s="35"/>
    </row>
    <row r="49" s="2" customFormat="1" ht="24.96" customHeight="1">
      <c r="A49" s="35"/>
      <c r="B49" s="36"/>
      <c r="C49" s="20" t="s">
        <v>152</v>
      </c>
      <c r="D49" s="37"/>
      <c r="E49" s="37"/>
      <c r="F49" s="37"/>
      <c r="G49" s="37"/>
      <c r="H49" s="37"/>
      <c r="I49" s="37"/>
      <c r="J49" s="37"/>
      <c r="K49" s="37"/>
      <c r="L49" s="142"/>
      <c r="S49" s="35"/>
      <c r="T49" s="35"/>
      <c r="U49" s="35"/>
      <c r="V49" s="35"/>
      <c r="W49" s="35"/>
      <c r="X49" s="35"/>
      <c r="Y49" s="35"/>
      <c r="Z49" s="35"/>
      <c r="AA49" s="35"/>
      <c r="AB49" s="35"/>
      <c r="AC49" s="35"/>
      <c r="AD49" s="35"/>
      <c r="AE49" s="35"/>
    </row>
    <row r="50" s="2" customFormat="1" ht="6.96" customHeight="1">
      <c r="A50" s="35"/>
      <c r="B50" s="36"/>
      <c r="C50" s="37"/>
      <c r="D50" s="37"/>
      <c r="E50" s="37"/>
      <c r="F50" s="37"/>
      <c r="G50" s="37"/>
      <c r="H50" s="37"/>
      <c r="I50" s="37"/>
      <c r="J50" s="37"/>
      <c r="K50" s="37"/>
      <c r="L50" s="142"/>
      <c r="S50" s="35"/>
      <c r="T50" s="35"/>
      <c r="U50" s="35"/>
      <c r="V50" s="35"/>
      <c r="W50" s="35"/>
      <c r="X50" s="35"/>
      <c r="Y50" s="35"/>
      <c r="Z50" s="35"/>
      <c r="AA50" s="35"/>
      <c r="AB50" s="35"/>
      <c r="AC50" s="35"/>
      <c r="AD50" s="35"/>
      <c r="AE50" s="35"/>
    </row>
    <row r="51" s="2" customFormat="1" ht="12" customHeight="1">
      <c r="A51" s="35"/>
      <c r="B51" s="36"/>
      <c r="C51" s="29" t="s">
        <v>17</v>
      </c>
      <c r="D51" s="37"/>
      <c r="E51" s="37"/>
      <c r="F51" s="37"/>
      <c r="G51" s="37"/>
      <c r="H51" s="37"/>
      <c r="I51" s="37"/>
      <c r="J51" s="37"/>
      <c r="K51" s="37"/>
      <c r="L51" s="142"/>
      <c r="S51" s="35"/>
      <c r="T51" s="35"/>
      <c r="U51" s="35"/>
      <c r="V51" s="35"/>
      <c r="W51" s="35"/>
      <c r="X51" s="35"/>
      <c r="Y51" s="35"/>
      <c r="Z51" s="35"/>
      <c r="AA51" s="35"/>
      <c r="AB51" s="35"/>
      <c r="AC51" s="35"/>
      <c r="AD51" s="35"/>
      <c r="AE51" s="35"/>
    </row>
    <row r="52" s="2" customFormat="1" ht="16.5" customHeight="1">
      <c r="A52" s="35"/>
      <c r="B52" s="36"/>
      <c r="C52" s="37"/>
      <c r="D52" s="37"/>
      <c r="E52" s="167" t="str">
        <f>E7</f>
        <v>Oprava SZZ žst. Liteň na trati Zadní Třebáň - Lochovice</v>
      </c>
      <c r="F52" s="29"/>
      <c r="G52" s="29"/>
      <c r="H52" s="29"/>
      <c r="I52" s="37"/>
      <c r="J52" s="37"/>
      <c r="K52" s="37"/>
      <c r="L52" s="142"/>
      <c r="S52" s="35"/>
      <c r="T52" s="35"/>
      <c r="U52" s="35"/>
      <c r="V52" s="35"/>
      <c r="W52" s="35"/>
      <c r="X52" s="35"/>
      <c r="Y52" s="35"/>
      <c r="Z52" s="35"/>
      <c r="AA52" s="35"/>
      <c r="AB52" s="35"/>
      <c r="AC52" s="35"/>
      <c r="AD52" s="35"/>
      <c r="AE52" s="35"/>
    </row>
    <row r="53" s="1" customFormat="1" ht="12" customHeight="1">
      <c r="B53" s="18"/>
      <c r="C53" s="29" t="s">
        <v>148</v>
      </c>
      <c r="D53" s="19"/>
      <c r="E53" s="19"/>
      <c r="F53" s="19"/>
      <c r="G53" s="19"/>
      <c r="H53" s="19"/>
      <c r="I53" s="19"/>
      <c r="J53" s="19"/>
      <c r="K53" s="19"/>
      <c r="L53" s="17"/>
    </row>
    <row r="54" s="1" customFormat="1" ht="16.5" customHeight="1">
      <c r="B54" s="18"/>
      <c r="C54" s="19"/>
      <c r="D54" s="19"/>
      <c r="E54" s="167" t="s">
        <v>149</v>
      </c>
      <c r="F54" s="19"/>
      <c r="G54" s="19"/>
      <c r="H54" s="19"/>
      <c r="I54" s="19"/>
      <c r="J54" s="19"/>
      <c r="K54" s="19"/>
      <c r="L54" s="17"/>
    </row>
    <row r="55" s="1" customFormat="1" ht="12" customHeight="1">
      <c r="B55" s="18"/>
      <c r="C55" s="29" t="s">
        <v>150</v>
      </c>
      <c r="D55" s="19"/>
      <c r="E55" s="19"/>
      <c r="F55" s="19"/>
      <c r="G55" s="19"/>
      <c r="H55" s="19"/>
      <c r="I55" s="19"/>
      <c r="J55" s="19"/>
      <c r="K55" s="19"/>
      <c r="L55" s="17"/>
    </row>
    <row r="56" s="2" customFormat="1" ht="16.5" customHeight="1">
      <c r="A56" s="35"/>
      <c r="B56" s="36"/>
      <c r="C56" s="37"/>
      <c r="D56" s="37"/>
      <c r="E56" s="236" t="s">
        <v>1166</v>
      </c>
      <c r="F56" s="37"/>
      <c r="G56" s="37"/>
      <c r="H56" s="37"/>
      <c r="I56" s="37"/>
      <c r="J56" s="37"/>
      <c r="K56" s="37"/>
      <c r="L56" s="142"/>
      <c r="S56" s="35"/>
      <c r="T56" s="35"/>
      <c r="U56" s="35"/>
      <c r="V56" s="35"/>
      <c r="W56" s="35"/>
      <c r="X56" s="35"/>
      <c r="Y56" s="35"/>
      <c r="Z56" s="35"/>
      <c r="AA56" s="35"/>
      <c r="AB56" s="35"/>
      <c r="AC56" s="35"/>
      <c r="AD56" s="35"/>
      <c r="AE56" s="35"/>
    </row>
    <row r="57" s="2" customFormat="1" ht="12" customHeight="1">
      <c r="A57" s="35"/>
      <c r="B57" s="36"/>
      <c r="C57" s="29" t="s">
        <v>449</v>
      </c>
      <c r="D57" s="37"/>
      <c r="E57" s="37"/>
      <c r="F57" s="37"/>
      <c r="G57" s="37"/>
      <c r="H57" s="37"/>
      <c r="I57" s="37"/>
      <c r="J57" s="37"/>
      <c r="K57" s="37"/>
      <c r="L57" s="142"/>
      <c r="S57" s="35"/>
      <c r="T57" s="35"/>
      <c r="U57" s="35"/>
      <c r="V57" s="35"/>
      <c r="W57" s="35"/>
      <c r="X57" s="35"/>
      <c r="Y57" s="35"/>
      <c r="Z57" s="35"/>
      <c r="AA57" s="35"/>
      <c r="AB57" s="35"/>
      <c r="AC57" s="35"/>
      <c r="AD57" s="35"/>
      <c r="AE57" s="35"/>
    </row>
    <row r="58" s="2" customFormat="1" ht="16.5" customHeight="1">
      <c r="A58" s="35"/>
      <c r="B58" s="36"/>
      <c r="C58" s="37"/>
      <c r="D58" s="37"/>
      <c r="E58" s="66" t="str">
        <f>E13</f>
        <v>03.2 - VRN technologická část</v>
      </c>
      <c r="F58" s="37"/>
      <c r="G58" s="37"/>
      <c r="H58" s="37"/>
      <c r="I58" s="37"/>
      <c r="J58" s="37"/>
      <c r="K58" s="37"/>
      <c r="L58" s="142"/>
      <c r="S58" s="35"/>
      <c r="T58" s="35"/>
      <c r="U58" s="35"/>
      <c r="V58" s="35"/>
      <c r="W58" s="35"/>
      <c r="X58" s="35"/>
      <c r="Y58" s="35"/>
      <c r="Z58" s="35"/>
      <c r="AA58" s="35"/>
      <c r="AB58" s="35"/>
      <c r="AC58" s="35"/>
      <c r="AD58" s="35"/>
      <c r="AE58" s="35"/>
    </row>
    <row r="59" s="2" customFormat="1" ht="6.96" customHeight="1">
      <c r="A59" s="35"/>
      <c r="B59" s="36"/>
      <c r="C59" s="37"/>
      <c r="D59" s="37"/>
      <c r="E59" s="37"/>
      <c r="F59" s="37"/>
      <c r="G59" s="37"/>
      <c r="H59" s="37"/>
      <c r="I59" s="37"/>
      <c r="J59" s="37"/>
      <c r="K59" s="37"/>
      <c r="L59" s="142"/>
      <c r="S59" s="35"/>
      <c r="T59" s="35"/>
      <c r="U59" s="35"/>
      <c r="V59" s="35"/>
      <c r="W59" s="35"/>
      <c r="X59" s="35"/>
      <c r="Y59" s="35"/>
      <c r="Z59" s="35"/>
      <c r="AA59" s="35"/>
      <c r="AB59" s="35"/>
      <c r="AC59" s="35"/>
      <c r="AD59" s="35"/>
      <c r="AE59" s="35"/>
    </row>
    <row r="60" s="2" customFormat="1" ht="12" customHeight="1">
      <c r="A60" s="35"/>
      <c r="B60" s="36"/>
      <c r="C60" s="29" t="s">
        <v>23</v>
      </c>
      <c r="D60" s="37"/>
      <c r="E60" s="37"/>
      <c r="F60" s="24" t="str">
        <f>F16</f>
        <v>Liteň</v>
      </c>
      <c r="G60" s="37"/>
      <c r="H60" s="37"/>
      <c r="I60" s="29" t="s">
        <v>25</v>
      </c>
      <c r="J60" s="69" t="str">
        <f>IF(J16="","",J16)</f>
        <v>28. 5. 2021</v>
      </c>
      <c r="K60" s="37"/>
      <c r="L60" s="142"/>
      <c r="S60" s="35"/>
      <c r="T60" s="35"/>
      <c r="U60" s="35"/>
      <c r="V60" s="35"/>
      <c r="W60" s="35"/>
      <c r="X60" s="35"/>
      <c r="Y60" s="35"/>
      <c r="Z60" s="35"/>
      <c r="AA60" s="35"/>
      <c r="AB60" s="35"/>
      <c r="AC60" s="35"/>
      <c r="AD60" s="35"/>
      <c r="AE60" s="35"/>
    </row>
    <row r="61" s="2" customFormat="1" ht="6.96" customHeight="1">
      <c r="A61" s="35"/>
      <c r="B61" s="36"/>
      <c r="C61" s="37"/>
      <c r="D61" s="37"/>
      <c r="E61" s="37"/>
      <c r="F61" s="37"/>
      <c r="G61" s="37"/>
      <c r="H61" s="37"/>
      <c r="I61" s="37"/>
      <c r="J61" s="37"/>
      <c r="K61" s="37"/>
      <c r="L61" s="142"/>
      <c r="S61" s="35"/>
      <c r="T61" s="35"/>
      <c r="U61" s="35"/>
      <c r="V61" s="35"/>
      <c r="W61" s="35"/>
      <c r="X61" s="35"/>
      <c r="Y61" s="35"/>
      <c r="Z61" s="35"/>
      <c r="AA61" s="35"/>
      <c r="AB61" s="35"/>
      <c r="AC61" s="35"/>
      <c r="AD61" s="35"/>
      <c r="AE61" s="35"/>
    </row>
    <row r="62" s="2" customFormat="1" ht="15.15" customHeight="1">
      <c r="A62" s="35"/>
      <c r="B62" s="36"/>
      <c r="C62" s="29" t="s">
        <v>29</v>
      </c>
      <c r="D62" s="37"/>
      <c r="E62" s="37"/>
      <c r="F62" s="24" t="str">
        <f>E19</f>
        <v>Jiří Kejkula</v>
      </c>
      <c r="G62" s="37"/>
      <c r="H62" s="37"/>
      <c r="I62" s="29" t="s">
        <v>35</v>
      </c>
      <c r="J62" s="33" t="str">
        <f>E25</f>
        <v>První SaZ Plzeň a.s.</v>
      </c>
      <c r="K62" s="37"/>
      <c r="L62" s="142"/>
      <c r="S62" s="35"/>
      <c r="T62" s="35"/>
      <c r="U62" s="35"/>
      <c r="V62" s="35"/>
      <c r="W62" s="35"/>
      <c r="X62" s="35"/>
      <c r="Y62" s="35"/>
      <c r="Z62" s="35"/>
      <c r="AA62" s="35"/>
      <c r="AB62" s="35"/>
      <c r="AC62" s="35"/>
      <c r="AD62" s="35"/>
      <c r="AE62" s="35"/>
    </row>
    <row r="63" s="2" customFormat="1" ht="15.15" customHeight="1">
      <c r="A63" s="35"/>
      <c r="B63" s="36"/>
      <c r="C63" s="29" t="s">
        <v>33</v>
      </c>
      <c r="D63" s="37"/>
      <c r="E63" s="37"/>
      <c r="F63" s="24" t="str">
        <f>IF(E22="","",E22)</f>
        <v>Vyplň údaj</v>
      </c>
      <c r="G63" s="37"/>
      <c r="H63" s="37"/>
      <c r="I63" s="29" t="s">
        <v>38</v>
      </c>
      <c r="J63" s="33" t="str">
        <f>E28</f>
        <v xml:space="preserve"> Zdeněk Hron</v>
      </c>
      <c r="K63" s="37"/>
      <c r="L63" s="142"/>
      <c r="S63" s="35"/>
      <c r="T63" s="35"/>
      <c r="U63" s="35"/>
      <c r="V63" s="35"/>
      <c r="W63" s="35"/>
      <c r="X63" s="35"/>
      <c r="Y63" s="35"/>
      <c r="Z63" s="35"/>
      <c r="AA63" s="35"/>
      <c r="AB63" s="35"/>
      <c r="AC63" s="35"/>
      <c r="AD63" s="35"/>
      <c r="AE63" s="35"/>
    </row>
    <row r="64" s="2" customFormat="1" ht="10.32" customHeight="1">
      <c r="A64" s="35"/>
      <c r="B64" s="36"/>
      <c r="C64" s="37"/>
      <c r="D64" s="37"/>
      <c r="E64" s="37"/>
      <c r="F64" s="37"/>
      <c r="G64" s="37"/>
      <c r="H64" s="37"/>
      <c r="I64" s="37"/>
      <c r="J64" s="37"/>
      <c r="K64" s="37"/>
      <c r="L64" s="142"/>
      <c r="S64" s="35"/>
      <c r="T64" s="35"/>
      <c r="U64" s="35"/>
      <c r="V64" s="35"/>
      <c r="W64" s="35"/>
      <c r="X64" s="35"/>
      <c r="Y64" s="35"/>
      <c r="Z64" s="35"/>
      <c r="AA64" s="35"/>
      <c r="AB64" s="35"/>
      <c r="AC64" s="35"/>
      <c r="AD64" s="35"/>
      <c r="AE64" s="35"/>
    </row>
    <row r="65" s="2" customFormat="1" ht="29.28" customHeight="1">
      <c r="A65" s="35"/>
      <c r="B65" s="36"/>
      <c r="C65" s="168" t="s">
        <v>153</v>
      </c>
      <c r="D65" s="169"/>
      <c r="E65" s="169"/>
      <c r="F65" s="169"/>
      <c r="G65" s="169"/>
      <c r="H65" s="169"/>
      <c r="I65" s="169"/>
      <c r="J65" s="170" t="s">
        <v>154</v>
      </c>
      <c r="K65" s="169"/>
      <c r="L65" s="142"/>
      <c r="S65" s="35"/>
      <c r="T65" s="35"/>
      <c r="U65" s="35"/>
      <c r="V65" s="35"/>
      <c r="W65" s="35"/>
      <c r="X65" s="35"/>
      <c r="Y65" s="35"/>
      <c r="Z65" s="35"/>
      <c r="AA65" s="35"/>
      <c r="AB65" s="35"/>
      <c r="AC65" s="35"/>
      <c r="AD65" s="35"/>
      <c r="AE65" s="35"/>
    </row>
    <row r="66" s="2" customFormat="1" ht="10.32" customHeight="1">
      <c r="A66" s="35"/>
      <c r="B66" s="36"/>
      <c r="C66" s="37"/>
      <c r="D66" s="37"/>
      <c r="E66" s="37"/>
      <c r="F66" s="37"/>
      <c r="G66" s="37"/>
      <c r="H66" s="37"/>
      <c r="I66" s="37"/>
      <c r="J66" s="37"/>
      <c r="K66" s="37"/>
      <c r="L66" s="142"/>
      <c r="S66" s="35"/>
      <c r="T66" s="35"/>
      <c r="U66" s="35"/>
      <c r="V66" s="35"/>
      <c r="W66" s="35"/>
      <c r="X66" s="35"/>
      <c r="Y66" s="35"/>
      <c r="Z66" s="35"/>
      <c r="AA66" s="35"/>
      <c r="AB66" s="35"/>
      <c r="AC66" s="35"/>
      <c r="AD66" s="35"/>
      <c r="AE66" s="35"/>
    </row>
    <row r="67" s="2" customFormat="1" ht="22.8" customHeight="1">
      <c r="A67" s="35"/>
      <c r="B67" s="36"/>
      <c r="C67" s="171" t="s">
        <v>74</v>
      </c>
      <c r="D67" s="37"/>
      <c r="E67" s="37"/>
      <c r="F67" s="37"/>
      <c r="G67" s="37"/>
      <c r="H67" s="37"/>
      <c r="I67" s="37"/>
      <c r="J67" s="99">
        <f>J91</f>
        <v>0</v>
      </c>
      <c r="K67" s="37"/>
      <c r="L67" s="142"/>
      <c r="S67" s="35"/>
      <c r="T67" s="35"/>
      <c r="U67" s="35"/>
      <c r="V67" s="35"/>
      <c r="W67" s="35"/>
      <c r="X67" s="35"/>
      <c r="Y67" s="35"/>
      <c r="Z67" s="35"/>
      <c r="AA67" s="35"/>
      <c r="AB67" s="35"/>
      <c r="AC67" s="35"/>
      <c r="AD67" s="35"/>
      <c r="AE67" s="35"/>
      <c r="AU67" s="14" t="s">
        <v>155</v>
      </c>
    </row>
    <row r="68" s="2" customFormat="1" ht="21.84" customHeight="1">
      <c r="A68" s="35"/>
      <c r="B68" s="36"/>
      <c r="C68" s="37"/>
      <c r="D68" s="37"/>
      <c r="E68" s="37"/>
      <c r="F68" s="37"/>
      <c r="G68" s="37"/>
      <c r="H68" s="37"/>
      <c r="I68" s="37"/>
      <c r="J68" s="37"/>
      <c r="K68" s="37"/>
      <c r="L68" s="142"/>
      <c r="S68" s="35"/>
      <c r="T68" s="35"/>
      <c r="U68" s="35"/>
      <c r="V68" s="35"/>
      <c r="W68" s="35"/>
      <c r="X68" s="35"/>
      <c r="Y68" s="35"/>
      <c r="Z68" s="35"/>
      <c r="AA68" s="35"/>
      <c r="AB68" s="35"/>
      <c r="AC68" s="35"/>
      <c r="AD68" s="35"/>
      <c r="AE68" s="35"/>
    </row>
    <row r="69" s="2" customFormat="1" ht="6.96" customHeight="1">
      <c r="A69" s="35"/>
      <c r="B69" s="56"/>
      <c r="C69" s="57"/>
      <c r="D69" s="57"/>
      <c r="E69" s="57"/>
      <c r="F69" s="57"/>
      <c r="G69" s="57"/>
      <c r="H69" s="57"/>
      <c r="I69" s="57"/>
      <c r="J69" s="57"/>
      <c r="K69" s="57"/>
      <c r="L69" s="142"/>
      <c r="S69" s="35"/>
      <c r="T69" s="35"/>
      <c r="U69" s="35"/>
      <c r="V69" s="35"/>
      <c r="W69" s="35"/>
      <c r="X69" s="35"/>
      <c r="Y69" s="35"/>
      <c r="Z69" s="35"/>
      <c r="AA69" s="35"/>
      <c r="AB69" s="35"/>
      <c r="AC69" s="35"/>
      <c r="AD69" s="35"/>
      <c r="AE69" s="35"/>
    </row>
    <row r="73" s="2" customFormat="1" ht="6.96" customHeight="1">
      <c r="A73" s="35"/>
      <c r="B73" s="58"/>
      <c r="C73" s="59"/>
      <c r="D73" s="59"/>
      <c r="E73" s="59"/>
      <c r="F73" s="59"/>
      <c r="G73" s="59"/>
      <c r="H73" s="59"/>
      <c r="I73" s="59"/>
      <c r="J73" s="59"/>
      <c r="K73" s="59"/>
      <c r="L73" s="142"/>
      <c r="S73" s="35"/>
      <c r="T73" s="35"/>
      <c r="U73" s="35"/>
      <c r="V73" s="35"/>
      <c r="W73" s="35"/>
      <c r="X73" s="35"/>
      <c r="Y73" s="35"/>
      <c r="Z73" s="35"/>
      <c r="AA73" s="35"/>
      <c r="AB73" s="35"/>
      <c r="AC73" s="35"/>
      <c r="AD73" s="35"/>
      <c r="AE73" s="35"/>
    </row>
    <row r="74" s="2" customFormat="1" ht="24.96" customHeight="1">
      <c r="A74" s="35"/>
      <c r="B74" s="36"/>
      <c r="C74" s="20" t="s">
        <v>158</v>
      </c>
      <c r="D74" s="37"/>
      <c r="E74" s="37"/>
      <c r="F74" s="37"/>
      <c r="G74" s="37"/>
      <c r="H74" s="37"/>
      <c r="I74" s="37"/>
      <c r="J74" s="37"/>
      <c r="K74" s="37"/>
      <c r="L74" s="142"/>
      <c r="S74" s="35"/>
      <c r="T74" s="35"/>
      <c r="U74" s="35"/>
      <c r="V74" s="35"/>
      <c r="W74" s="35"/>
      <c r="X74" s="35"/>
      <c r="Y74" s="35"/>
      <c r="Z74" s="35"/>
      <c r="AA74" s="35"/>
      <c r="AB74" s="35"/>
      <c r="AC74" s="35"/>
      <c r="AD74" s="35"/>
      <c r="AE74" s="35"/>
    </row>
    <row r="75" s="2" customFormat="1" ht="6.96" customHeight="1">
      <c r="A75" s="35"/>
      <c r="B75" s="36"/>
      <c r="C75" s="37"/>
      <c r="D75" s="37"/>
      <c r="E75" s="37"/>
      <c r="F75" s="37"/>
      <c r="G75" s="37"/>
      <c r="H75" s="37"/>
      <c r="I75" s="37"/>
      <c r="J75" s="37"/>
      <c r="K75" s="37"/>
      <c r="L75" s="142"/>
      <c r="S75" s="35"/>
      <c r="T75" s="35"/>
      <c r="U75" s="35"/>
      <c r="V75" s="35"/>
      <c r="W75" s="35"/>
      <c r="X75" s="35"/>
      <c r="Y75" s="35"/>
      <c r="Z75" s="35"/>
      <c r="AA75" s="35"/>
      <c r="AB75" s="35"/>
      <c r="AC75" s="35"/>
      <c r="AD75" s="35"/>
      <c r="AE75" s="35"/>
    </row>
    <row r="76" s="2" customFormat="1" ht="12" customHeight="1">
      <c r="A76" s="35"/>
      <c r="B76" s="36"/>
      <c r="C76" s="29" t="s">
        <v>17</v>
      </c>
      <c r="D76" s="37"/>
      <c r="E76" s="37"/>
      <c r="F76" s="37"/>
      <c r="G76" s="37"/>
      <c r="H76" s="37"/>
      <c r="I76" s="37"/>
      <c r="J76" s="37"/>
      <c r="K76" s="37"/>
      <c r="L76" s="142"/>
      <c r="S76" s="35"/>
      <c r="T76" s="35"/>
      <c r="U76" s="35"/>
      <c r="V76" s="35"/>
      <c r="W76" s="35"/>
      <c r="X76" s="35"/>
      <c r="Y76" s="35"/>
      <c r="Z76" s="35"/>
      <c r="AA76" s="35"/>
      <c r="AB76" s="35"/>
      <c r="AC76" s="35"/>
      <c r="AD76" s="35"/>
      <c r="AE76" s="35"/>
    </row>
    <row r="77" s="2" customFormat="1" ht="16.5" customHeight="1">
      <c r="A77" s="35"/>
      <c r="B77" s="36"/>
      <c r="C77" s="37"/>
      <c r="D77" s="37"/>
      <c r="E77" s="167" t="str">
        <f>E7</f>
        <v>Oprava SZZ žst. Liteň na trati Zadní Třebáň - Lochovice</v>
      </c>
      <c r="F77" s="29"/>
      <c r="G77" s="29"/>
      <c r="H77" s="29"/>
      <c r="I77" s="37"/>
      <c r="J77" s="37"/>
      <c r="K77" s="37"/>
      <c r="L77" s="142"/>
      <c r="S77" s="35"/>
      <c r="T77" s="35"/>
      <c r="U77" s="35"/>
      <c r="V77" s="35"/>
      <c r="W77" s="35"/>
      <c r="X77" s="35"/>
      <c r="Y77" s="35"/>
      <c r="Z77" s="35"/>
      <c r="AA77" s="35"/>
      <c r="AB77" s="35"/>
      <c r="AC77" s="35"/>
      <c r="AD77" s="35"/>
      <c r="AE77" s="35"/>
    </row>
    <row r="78" s="1" customFormat="1" ht="12" customHeight="1">
      <c r="B78" s="18"/>
      <c r="C78" s="29" t="s">
        <v>148</v>
      </c>
      <c r="D78" s="19"/>
      <c r="E78" s="19"/>
      <c r="F78" s="19"/>
      <c r="G78" s="19"/>
      <c r="H78" s="19"/>
      <c r="I78" s="19"/>
      <c r="J78" s="19"/>
      <c r="K78" s="19"/>
      <c r="L78" s="17"/>
    </row>
    <row r="79" s="1" customFormat="1" ht="16.5" customHeight="1">
      <c r="B79" s="18"/>
      <c r="C79" s="19"/>
      <c r="D79" s="19"/>
      <c r="E79" s="167" t="s">
        <v>149</v>
      </c>
      <c r="F79" s="19"/>
      <c r="G79" s="19"/>
      <c r="H79" s="19"/>
      <c r="I79" s="19"/>
      <c r="J79" s="19"/>
      <c r="K79" s="19"/>
      <c r="L79" s="17"/>
    </row>
    <row r="80" s="1" customFormat="1" ht="12" customHeight="1">
      <c r="B80" s="18"/>
      <c r="C80" s="29" t="s">
        <v>150</v>
      </c>
      <c r="D80" s="19"/>
      <c r="E80" s="19"/>
      <c r="F80" s="19"/>
      <c r="G80" s="19"/>
      <c r="H80" s="19"/>
      <c r="I80" s="19"/>
      <c r="J80" s="19"/>
      <c r="K80" s="19"/>
      <c r="L80" s="17"/>
    </row>
    <row r="81" s="2" customFormat="1" ht="16.5" customHeight="1">
      <c r="A81" s="35"/>
      <c r="B81" s="36"/>
      <c r="C81" s="37"/>
      <c r="D81" s="37"/>
      <c r="E81" s="236" t="s">
        <v>1166</v>
      </c>
      <c r="F81" s="37"/>
      <c r="G81" s="37"/>
      <c r="H81" s="37"/>
      <c r="I81" s="37"/>
      <c r="J81" s="37"/>
      <c r="K81" s="37"/>
      <c r="L81" s="142"/>
      <c r="S81" s="35"/>
      <c r="T81" s="35"/>
      <c r="U81" s="35"/>
      <c r="V81" s="35"/>
      <c r="W81" s="35"/>
      <c r="X81" s="35"/>
      <c r="Y81" s="35"/>
      <c r="Z81" s="35"/>
      <c r="AA81" s="35"/>
      <c r="AB81" s="35"/>
      <c r="AC81" s="35"/>
      <c r="AD81" s="35"/>
      <c r="AE81" s="35"/>
    </row>
    <row r="82" s="2" customFormat="1" ht="12" customHeight="1">
      <c r="A82" s="35"/>
      <c r="B82" s="36"/>
      <c r="C82" s="29" t="s">
        <v>449</v>
      </c>
      <c r="D82" s="37"/>
      <c r="E82" s="37"/>
      <c r="F82" s="37"/>
      <c r="G82" s="37"/>
      <c r="H82" s="37"/>
      <c r="I82" s="37"/>
      <c r="J82" s="37"/>
      <c r="K82" s="37"/>
      <c r="L82" s="142"/>
      <c r="S82" s="35"/>
      <c r="T82" s="35"/>
      <c r="U82" s="35"/>
      <c r="V82" s="35"/>
      <c r="W82" s="35"/>
      <c r="X82" s="35"/>
      <c r="Y82" s="35"/>
      <c r="Z82" s="35"/>
      <c r="AA82" s="35"/>
      <c r="AB82" s="35"/>
      <c r="AC82" s="35"/>
      <c r="AD82" s="35"/>
      <c r="AE82" s="35"/>
    </row>
    <row r="83" s="2" customFormat="1" ht="16.5" customHeight="1">
      <c r="A83" s="35"/>
      <c r="B83" s="36"/>
      <c r="C83" s="37"/>
      <c r="D83" s="37"/>
      <c r="E83" s="66" t="str">
        <f>E13</f>
        <v>03.2 - VRN technologická část</v>
      </c>
      <c r="F83" s="37"/>
      <c r="G83" s="37"/>
      <c r="H83" s="37"/>
      <c r="I83" s="37"/>
      <c r="J83" s="37"/>
      <c r="K83" s="37"/>
      <c r="L83" s="142"/>
      <c r="S83" s="35"/>
      <c r="T83" s="35"/>
      <c r="U83" s="35"/>
      <c r="V83" s="35"/>
      <c r="W83" s="35"/>
      <c r="X83" s="35"/>
      <c r="Y83" s="35"/>
      <c r="Z83" s="35"/>
      <c r="AA83" s="35"/>
      <c r="AB83" s="35"/>
      <c r="AC83" s="35"/>
      <c r="AD83" s="35"/>
      <c r="AE83" s="35"/>
    </row>
    <row r="84" s="2" customFormat="1" ht="6.96" customHeight="1">
      <c r="A84" s="35"/>
      <c r="B84" s="36"/>
      <c r="C84" s="37"/>
      <c r="D84" s="37"/>
      <c r="E84" s="37"/>
      <c r="F84" s="37"/>
      <c r="G84" s="37"/>
      <c r="H84" s="37"/>
      <c r="I84" s="37"/>
      <c r="J84" s="37"/>
      <c r="K84" s="37"/>
      <c r="L84" s="142"/>
      <c r="S84" s="35"/>
      <c r="T84" s="35"/>
      <c r="U84" s="35"/>
      <c r="V84" s="35"/>
      <c r="W84" s="35"/>
      <c r="X84" s="35"/>
      <c r="Y84" s="35"/>
      <c r="Z84" s="35"/>
      <c r="AA84" s="35"/>
      <c r="AB84" s="35"/>
      <c r="AC84" s="35"/>
      <c r="AD84" s="35"/>
      <c r="AE84" s="35"/>
    </row>
    <row r="85" s="2" customFormat="1" ht="12" customHeight="1">
      <c r="A85" s="35"/>
      <c r="B85" s="36"/>
      <c r="C85" s="29" t="s">
        <v>23</v>
      </c>
      <c r="D85" s="37"/>
      <c r="E85" s="37"/>
      <c r="F85" s="24" t="str">
        <f>F16</f>
        <v>Liteň</v>
      </c>
      <c r="G85" s="37"/>
      <c r="H85" s="37"/>
      <c r="I85" s="29" t="s">
        <v>25</v>
      </c>
      <c r="J85" s="69" t="str">
        <f>IF(J16="","",J16)</f>
        <v>28. 5. 2021</v>
      </c>
      <c r="K85" s="37"/>
      <c r="L85" s="142"/>
      <c r="S85" s="35"/>
      <c r="T85" s="35"/>
      <c r="U85" s="35"/>
      <c r="V85" s="35"/>
      <c r="W85" s="35"/>
      <c r="X85" s="35"/>
      <c r="Y85" s="35"/>
      <c r="Z85" s="35"/>
      <c r="AA85" s="35"/>
      <c r="AB85" s="35"/>
      <c r="AC85" s="35"/>
      <c r="AD85" s="35"/>
      <c r="AE85" s="35"/>
    </row>
    <row r="86" s="2" customFormat="1" ht="6.96" customHeight="1">
      <c r="A86" s="35"/>
      <c r="B86" s="36"/>
      <c r="C86" s="37"/>
      <c r="D86" s="37"/>
      <c r="E86" s="37"/>
      <c r="F86" s="37"/>
      <c r="G86" s="37"/>
      <c r="H86" s="37"/>
      <c r="I86" s="37"/>
      <c r="J86" s="37"/>
      <c r="K86" s="37"/>
      <c r="L86" s="142"/>
      <c r="S86" s="35"/>
      <c r="T86" s="35"/>
      <c r="U86" s="35"/>
      <c r="V86" s="35"/>
      <c r="W86" s="35"/>
      <c r="X86" s="35"/>
      <c r="Y86" s="35"/>
      <c r="Z86" s="35"/>
      <c r="AA86" s="35"/>
      <c r="AB86" s="35"/>
      <c r="AC86" s="35"/>
      <c r="AD86" s="35"/>
      <c r="AE86" s="35"/>
    </row>
    <row r="87" s="2" customFormat="1" ht="15.15" customHeight="1">
      <c r="A87" s="35"/>
      <c r="B87" s="36"/>
      <c r="C87" s="29" t="s">
        <v>29</v>
      </c>
      <c r="D87" s="37"/>
      <c r="E87" s="37"/>
      <c r="F87" s="24" t="str">
        <f>E19</f>
        <v>Jiří Kejkula</v>
      </c>
      <c r="G87" s="37"/>
      <c r="H87" s="37"/>
      <c r="I87" s="29" t="s">
        <v>35</v>
      </c>
      <c r="J87" s="33" t="str">
        <f>E25</f>
        <v>První SaZ Plzeň a.s.</v>
      </c>
      <c r="K87" s="37"/>
      <c r="L87" s="142"/>
      <c r="S87" s="35"/>
      <c r="T87" s="35"/>
      <c r="U87" s="35"/>
      <c r="V87" s="35"/>
      <c r="W87" s="35"/>
      <c r="X87" s="35"/>
      <c r="Y87" s="35"/>
      <c r="Z87" s="35"/>
      <c r="AA87" s="35"/>
      <c r="AB87" s="35"/>
      <c r="AC87" s="35"/>
      <c r="AD87" s="35"/>
      <c r="AE87" s="35"/>
    </row>
    <row r="88" s="2" customFormat="1" ht="15.15" customHeight="1">
      <c r="A88" s="35"/>
      <c r="B88" s="36"/>
      <c r="C88" s="29" t="s">
        <v>33</v>
      </c>
      <c r="D88" s="37"/>
      <c r="E88" s="37"/>
      <c r="F88" s="24" t="str">
        <f>IF(E22="","",E22)</f>
        <v>Vyplň údaj</v>
      </c>
      <c r="G88" s="37"/>
      <c r="H88" s="37"/>
      <c r="I88" s="29" t="s">
        <v>38</v>
      </c>
      <c r="J88" s="33" t="str">
        <f>E28</f>
        <v xml:space="preserve"> Zdeněk Hron</v>
      </c>
      <c r="K88" s="37"/>
      <c r="L88" s="142"/>
      <c r="S88" s="35"/>
      <c r="T88" s="35"/>
      <c r="U88" s="35"/>
      <c r="V88" s="35"/>
      <c r="W88" s="35"/>
      <c r="X88" s="35"/>
      <c r="Y88" s="35"/>
      <c r="Z88" s="35"/>
      <c r="AA88" s="35"/>
      <c r="AB88" s="35"/>
      <c r="AC88" s="35"/>
      <c r="AD88" s="35"/>
      <c r="AE88" s="35"/>
    </row>
    <row r="89" s="2" customFormat="1" ht="10.32" customHeight="1">
      <c r="A89" s="35"/>
      <c r="B89" s="36"/>
      <c r="C89" s="37"/>
      <c r="D89" s="37"/>
      <c r="E89" s="37"/>
      <c r="F89" s="37"/>
      <c r="G89" s="37"/>
      <c r="H89" s="37"/>
      <c r="I89" s="37"/>
      <c r="J89" s="37"/>
      <c r="K89" s="37"/>
      <c r="L89" s="142"/>
      <c r="S89" s="35"/>
      <c r="T89" s="35"/>
      <c r="U89" s="35"/>
      <c r="V89" s="35"/>
      <c r="W89" s="35"/>
      <c r="X89" s="35"/>
      <c r="Y89" s="35"/>
      <c r="Z89" s="35"/>
      <c r="AA89" s="35"/>
      <c r="AB89" s="35"/>
      <c r="AC89" s="35"/>
      <c r="AD89" s="35"/>
      <c r="AE89" s="35"/>
    </row>
    <row r="90" s="10" customFormat="1" ht="29.28" customHeight="1">
      <c r="A90" s="178"/>
      <c r="B90" s="179"/>
      <c r="C90" s="180" t="s">
        <v>159</v>
      </c>
      <c r="D90" s="181" t="s">
        <v>61</v>
      </c>
      <c r="E90" s="181" t="s">
        <v>57</v>
      </c>
      <c r="F90" s="181" t="s">
        <v>58</v>
      </c>
      <c r="G90" s="181" t="s">
        <v>160</v>
      </c>
      <c r="H90" s="181" t="s">
        <v>161</v>
      </c>
      <c r="I90" s="181" t="s">
        <v>162</v>
      </c>
      <c r="J90" s="182" t="s">
        <v>154</v>
      </c>
      <c r="K90" s="183" t="s">
        <v>163</v>
      </c>
      <c r="L90" s="184"/>
      <c r="M90" s="89" t="s">
        <v>20</v>
      </c>
      <c r="N90" s="90" t="s">
        <v>46</v>
      </c>
      <c r="O90" s="90" t="s">
        <v>164</v>
      </c>
      <c r="P90" s="90" t="s">
        <v>165</v>
      </c>
      <c r="Q90" s="90" t="s">
        <v>166</v>
      </c>
      <c r="R90" s="90" t="s">
        <v>167</v>
      </c>
      <c r="S90" s="90" t="s">
        <v>168</v>
      </c>
      <c r="T90" s="91" t="s">
        <v>169</v>
      </c>
      <c r="U90" s="178"/>
      <c r="V90" s="178"/>
      <c r="W90" s="178"/>
      <c r="X90" s="178"/>
      <c r="Y90" s="178"/>
      <c r="Z90" s="178"/>
      <c r="AA90" s="178"/>
      <c r="AB90" s="178"/>
      <c r="AC90" s="178"/>
      <c r="AD90" s="178"/>
      <c r="AE90" s="178"/>
    </row>
    <row r="91" s="2" customFormat="1" ht="22.8" customHeight="1">
      <c r="A91" s="35"/>
      <c r="B91" s="36"/>
      <c r="C91" s="96" t="s">
        <v>170</v>
      </c>
      <c r="D91" s="37"/>
      <c r="E91" s="37"/>
      <c r="F91" s="37"/>
      <c r="G91" s="37"/>
      <c r="H91" s="37"/>
      <c r="I91" s="37"/>
      <c r="J91" s="185">
        <f>BK91</f>
        <v>0</v>
      </c>
      <c r="K91" s="37"/>
      <c r="L91" s="41"/>
      <c r="M91" s="92"/>
      <c r="N91" s="186"/>
      <c r="O91" s="93"/>
      <c r="P91" s="187">
        <f>SUM(P92:P94)</f>
        <v>0</v>
      </c>
      <c r="Q91" s="93"/>
      <c r="R91" s="187">
        <f>SUM(R92:R94)</f>
        <v>0</v>
      </c>
      <c r="S91" s="93"/>
      <c r="T91" s="188">
        <f>SUM(T92:T94)</f>
        <v>0</v>
      </c>
      <c r="U91" s="35"/>
      <c r="V91" s="35"/>
      <c r="W91" s="35"/>
      <c r="X91" s="35"/>
      <c r="Y91" s="35"/>
      <c r="Z91" s="35"/>
      <c r="AA91" s="35"/>
      <c r="AB91" s="35"/>
      <c r="AC91" s="35"/>
      <c r="AD91" s="35"/>
      <c r="AE91" s="35"/>
      <c r="AT91" s="14" t="s">
        <v>75</v>
      </c>
      <c r="AU91" s="14" t="s">
        <v>155</v>
      </c>
      <c r="BK91" s="189">
        <f>SUM(BK92:BK94)</f>
        <v>0</v>
      </c>
    </row>
    <row r="92" s="2" customFormat="1" ht="134.25" customHeight="1">
      <c r="A92" s="35"/>
      <c r="B92" s="36"/>
      <c r="C92" s="204" t="s">
        <v>22</v>
      </c>
      <c r="D92" s="204" t="s">
        <v>173</v>
      </c>
      <c r="E92" s="205" t="s">
        <v>452</v>
      </c>
      <c r="F92" s="206" t="s">
        <v>453</v>
      </c>
      <c r="G92" s="207" t="s">
        <v>250</v>
      </c>
      <c r="H92" s="208">
        <v>25</v>
      </c>
      <c r="I92" s="209"/>
      <c r="J92" s="210">
        <f>ROUND(I92*H92,2)</f>
        <v>0</v>
      </c>
      <c r="K92" s="211"/>
      <c r="L92" s="41"/>
      <c r="M92" s="212" t="s">
        <v>20</v>
      </c>
      <c r="N92" s="213" t="s">
        <v>47</v>
      </c>
      <c r="O92" s="81"/>
      <c r="P92" s="214">
        <f>O92*H92</f>
        <v>0</v>
      </c>
      <c r="Q92" s="214">
        <v>0</v>
      </c>
      <c r="R92" s="214">
        <f>Q92*H92</f>
        <v>0</v>
      </c>
      <c r="S92" s="214">
        <v>0</v>
      </c>
      <c r="T92" s="215">
        <f>S92*H92</f>
        <v>0</v>
      </c>
      <c r="U92" s="35"/>
      <c r="V92" s="35"/>
      <c r="W92" s="35"/>
      <c r="X92" s="35"/>
      <c r="Y92" s="35"/>
      <c r="Z92" s="35"/>
      <c r="AA92" s="35"/>
      <c r="AB92" s="35"/>
      <c r="AC92" s="35"/>
      <c r="AD92" s="35"/>
      <c r="AE92" s="35"/>
      <c r="AR92" s="216" t="s">
        <v>180</v>
      </c>
      <c r="AT92" s="216" t="s">
        <v>173</v>
      </c>
      <c r="AU92" s="216" t="s">
        <v>76</v>
      </c>
      <c r="AY92" s="14" t="s">
        <v>172</v>
      </c>
      <c r="BE92" s="217">
        <f>IF(N92="základní",J92,0)</f>
        <v>0</v>
      </c>
      <c r="BF92" s="217">
        <f>IF(N92="snížená",J92,0)</f>
        <v>0</v>
      </c>
      <c r="BG92" s="217">
        <f>IF(N92="zákl. přenesená",J92,0)</f>
        <v>0</v>
      </c>
      <c r="BH92" s="217">
        <f>IF(N92="sníž. přenesená",J92,0)</f>
        <v>0</v>
      </c>
      <c r="BI92" s="217">
        <f>IF(N92="nulová",J92,0)</f>
        <v>0</v>
      </c>
      <c r="BJ92" s="14" t="s">
        <v>22</v>
      </c>
      <c r="BK92" s="217">
        <f>ROUND(I92*H92,2)</f>
        <v>0</v>
      </c>
      <c r="BL92" s="14" t="s">
        <v>180</v>
      </c>
      <c r="BM92" s="216" t="s">
        <v>1224</v>
      </c>
    </row>
    <row r="93" s="2" customFormat="1" ht="134.25" customHeight="1">
      <c r="A93" s="35"/>
      <c r="B93" s="36"/>
      <c r="C93" s="204" t="s">
        <v>84</v>
      </c>
      <c r="D93" s="204" t="s">
        <v>173</v>
      </c>
      <c r="E93" s="205" t="s">
        <v>457</v>
      </c>
      <c r="F93" s="206" t="s">
        <v>458</v>
      </c>
      <c r="G93" s="207" t="s">
        <v>459</v>
      </c>
      <c r="H93" s="208">
        <v>40</v>
      </c>
      <c r="I93" s="209"/>
      <c r="J93" s="210">
        <f>ROUND(I93*H93,2)</f>
        <v>0</v>
      </c>
      <c r="K93" s="211"/>
      <c r="L93" s="41"/>
      <c r="M93" s="212" t="s">
        <v>20</v>
      </c>
      <c r="N93" s="213" t="s">
        <v>47</v>
      </c>
      <c r="O93" s="81"/>
      <c r="P93" s="214">
        <f>O93*H93</f>
        <v>0</v>
      </c>
      <c r="Q93" s="214">
        <v>0</v>
      </c>
      <c r="R93" s="214">
        <f>Q93*H93</f>
        <v>0</v>
      </c>
      <c r="S93" s="214">
        <v>0</v>
      </c>
      <c r="T93" s="215">
        <f>S93*H93</f>
        <v>0</v>
      </c>
      <c r="U93" s="35"/>
      <c r="V93" s="35"/>
      <c r="W93" s="35"/>
      <c r="X93" s="35"/>
      <c r="Y93" s="35"/>
      <c r="Z93" s="35"/>
      <c r="AA93" s="35"/>
      <c r="AB93" s="35"/>
      <c r="AC93" s="35"/>
      <c r="AD93" s="35"/>
      <c r="AE93" s="35"/>
      <c r="AR93" s="216" t="s">
        <v>180</v>
      </c>
      <c r="AT93" s="216" t="s">
        <v>173</v>
      </c>
      <c r="AU93" s="216" t="s">
        <v>76</v>
      </c>
      <c r="AY93" s="14" t="s">
        <v>172</v>
      </c>
      <c r="BE93" s="217">
        <f>IF(N93="základní",J93,0)</f>
        <v>0</v>
      </c>
      <c r="BF93" s="217">
        <f>IF(N93="snížená",J93,0)</f>
        <v>0</v>
      </c>
      <c r="BG93" s="217">
        <f>IF(N93="zákl. přenesená",J93,0)</f>
        <v>0</v>
      </c>
      <c r="BH93" s="217">
        <f>IF(N93="sníž. přenesená",J93,0)</f>
        <v>0</v>
      </c>
      <c r="BI93" s="217">
        <f>IF(N93="nulová",J93,0)</f>
        <v>0</v>
      </c>
      <c r="BJ93" s="14" t="s">
        <v>22</v>
      </c>
      <c r="BK93" s="217">
        <f>ROUND(I93*H93,2)</f>
        <v>0</v>
      </c>
      <c r="BL93" s="14" t="s">
        <v>180</v>
      </c>
      <c r="BM93" s="216" t="s">
        <v>1225</v>
      </c>
    </row>
    <row r="94" s="2" customFormat="1" ht="78" customHeight="1">
      <c r="A94" s="35"/>
      <c r="B94" s="36"/>
      <c r="C94" s="204" t="s">
        <v>98</v>
      </c>
      <c r="D94" s="204" t="s">
        <v>173</v>
      </c>
      <c r="E94" s="205" t="s">
        <v>465</v>
      </c>
      <c r="F94" s="206" t="s">
        <v>466</v>
      </c>
      <c r="G94" s="207" t="s">
        <v>250</v>
      </c>
      <c r="H94" s="208">
        <v>16</v>
      </c>
      <c r="I94" s="209"/>
      <c r="J94" s="210">
        <f>ROUND(I94*H94,2)</f>
        <v>0</v>
      </c>
      <c r="K94" s="211"/>
      <c r="L94" s="41"/>
      <c r="M94" s="229" t="s">
        <v>20</v>
      </c>
      <c r="N94" s="230" t="s">
        <v>47</v>
      </c>
      <c r="O94" s="231"/>
      <c r="P94" s="232">
        <f>O94*H94</f>
        <v>0</v>
      </c>
      <c r="Q94" s="232">
        <v>0</v>
      </c>
      <c r="R94" s="232">
        <f>Q94*H94</f>
        <v>0</v>
      </c>
      <c r="S94" s="232">
        <v>0</v>
      </c>
      <c r="T94" s="233">
        <f>S94*H94</f>
        <v>0</v>
      </c>
      <c r="U94" s="35"/>
      <c r="V94" s="35"/>
      <c r="W94" s="35"/>
      <c r="X94" s="35"/>
      <c r="Y94" s="35"/>
      <c r="Z94" s="35"/>
      <c r="AA94" s="35"/>
      <c r="AB94" s="35"/>
      <c r="AC94" s="35"/>
      <c r="AD94" s="35"/>
      <c r="AE94" s="35"/>
      <c r="AR94" s="216" t="s">
        <v>180</v>
      </c>
      <c r="AT94" s="216" t="s">
        <v>173</v>
      </c>
      <c r="AU94" s="216" t="s">
        <v>76</v>
      </c>
      <c r="AY94" s="14" t="s">
        <v>172</v>
      </c>
      <c r="BE94" s="217">
        <f>IF(N94="základní",J94,0)</f>
        <v>0</v>
      </c>
      <c r="BF94" s="217">
        <f>IF(N94="snížená",J94,0)</f>
        <v>0</v>
      </c>
      <c r="BG94" s="217">
        <f>IF(N94="zákl. přenesená",J94,0)</f>
        <v>0</v>
      </c>
      <c r="BH94" s="217">
        <f>IF(N94="sníž. přenesená",J94,0)</f>
        <v>0</v>
      </c>
      <c r="BI94" s="217">
        <f>IF(N94="nulová",J94,0)</f>
        <v>0</v>
      </c>
      <c r="BJ94" s="14" t="s">
        <v>22</v>
      </c>
      <c r="BK94" s="217">
        <f>ROUND(I94*H94,2)</f>
        <v>0</v>
      </c>
      <c r="BL94" s="14" t="s">
        <v>180</v>
      </c>
      <c r="BM94" s="216" t="s">
        <v>1226</v>
      </c>
    </row>
    <row r="95" s="2" customFormat="1" ht="6.96" customHeight="1">
      <c r="A95" s="35"/>
      <c r="B95" s="56"/>
      <c r="C95" s="57"/>
      <c r="D95" s="57"/>
      <c r="E95" s="57"/>
      <c r="F95" s="57"/>
      <c r="G95" s="57"/>
      <c r="H95" s="57"/>
      <c r="I95" s="57"/>
      <c r="J95" s="57"/>
      <c r="K95" s="57"/>
      <c r="L95" s="41"/>
      <c r="M95" s="35"/>
      <c r="O95" s="35"/>
      <c r="P95" s="35"/>
      <c r="Q95" s="35"/>
      <c r="R95" s="35"/>
      <c r="S95" s="35"/>
      <c r="T95" s="35"/>
      <c r="U95" s="35"/>
      <c r="V95" s="35"/>
      <c r="W95" s="35"/>
      <c r="X95" s="35"/>
      <c r="Y95" s="35"/>
      <c r="Z95" s="35"/>
      <c r="AA95" s="35"/>
      <c r="AB95" s="35"/>
      <c r="AC95" s="35"/>
      <c r="AD95" s="35"/>
      <c r="AE95" s="35"/>
    </row>
  </sheetData>
  <sheetProtection sheet="1" autoFilter="0" formatColumns="0" formatRows="0" objects="1" scenarios="1" spinCount="100000" saltValue="fbDw0wYpcum5QdWJPJtZKMK5/W1jeJhvSdNzfJa0x5PMTfrfJqt2HKWTjPSsNT54QViuulgmxS5GIEdhyDFDkQ==" hashValue="/1igucjmVOiCzIukAH7P3kYfeu86RcOehUWzjE1hm42c1OKS8LUioquZ34mSzAIbyN5tzfHAklnIQy+VvXB4Eg==" algorithmName="SHA-512" password="CC35"/>
  <autoFilter ref="C90:K94"/>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115</v>
      </c>
    </row>
    <row r="3" hidden="1" s="1" customFormat="1" ht="6.96" customHeight="1">
      <c r="B3" s="136"/>
      <c r="C3" s="137"/>
      <c r="D3" s="137"/>
      <c r="E3" s="137"/>
      <c r="F3" s="137"/>
      <c r="G3" s="137"/>
      <c r="H3" s="137"/>
      <c r="I3" s="137"/>
      <c r="J3" s="137"/>
      <c r="K3" s="137"/>
      <c r="L3" s="17"/>
      <c r="AT3" s="14" t="s">
        <v>84</v>
      </c>
    </row>
    <row r="4" hidden="1" s="1" customFormat="1" ht="24.96" customHeight="1">
      <c r="B4" s="17"/>
      <c r="D4" s="138" t="s">
        <v>147</v>
      </c>
      <c r="L4" s="17"/>
      <c r="M4" s="139" t="s">
        <v>10</v>
      </c>
      <c r="AT4" s="14" t="s">
        <v>4</v>
      </c>
    </row>
    <row r="5" hidden="1" s="1" customFormat="1" ht="6.96" customHeight="1">
      <c r="B5" s="17"/>
      <c r="L5" s="17"/>
    </row>
    <row r="6" hidden="1" s="1" customFormat="1" ht="12" customHeight="1">
      <c r="B6" s="17"/>
      <c r="D6" s="140" t="s">
        <v>17</v>
      </c>
      <c r="L6" s="17"/>
    </row>
    <row r="7" hidden="1" s="1" customFormat="1" ht="16.5" customHeight="1">
      <c r="B7" s="17"/>
      <c r="E7" s="141" t="str">
        <f>'Rekapitulace stavby'!K6</f>
        <v>Oprava SZZ žst. Liteň na trati Zadní Třebáň - Lochovice</v>
      </c>
      <c r="F7" s="140"/>
      <c r="G7" s="140"/>
      <c r="H7" s="140"/>
      <c r="L7" s="17"/>
    </row>
    <row r="8" hidden="1">
      <c r="B8" s="17"/>
      <c r="D8" s="140" t="s">
        <v>148</v>
      </c>
      <c r="L8" s="17"/>
    </row>
    <row r="9" hidden="1" s="1" customFormat="1" ht="16.5" customHeight="1">
      <c r="B9" s="17"/>
      <c r="E9" s="141" t="s">
        <v>149</v>
      </c>
      <c r="F9" s="1"/>
      <c r="G9" s="1"/>
      <c r="H9" s="1"/>
      <c r="L9" s="17"/>
    </row>
    <row r="10" hidden="1" s="1" customFormat="1" ht="12" customHeight="1">
      <c r="B10" s="17"/>
      <c r="D10" s="140" t="s">
        <v>150</v>
      </c>
      <c r="L10" s="17"/>
    </row>
    <row r="11" hidden="1" s="2" customFormat="1" ht="16.5" customHeight="1">
      <c r="A11" s="35"/>
      <c r="B11" s="41"/>
      <c r="C11" s="35"/>
      <c r="D11" s="35"/>
      <c r="E11" s="153" t="s">
        <v>1166</v>
      </c>
      <c r="F11" s="35"/>
      <c r="G11" s="35"/>
      <c r="H11" s="35"/>
      <c r="I11" s="35"/>
      <c r="J11" s="35"/>
      <c r="K11" s="35"/>
      <c r="L11" s="142"/>
      <c r="S11" s="35"/>
      <c r="T11" s="35"/>
      <c r="U11" s="35"/>
      <c r="V11" s="35"/>
      <c r="W11" s="35"/>
      <c r="X11" s="35"/>
      <c r="Y11" s="35"/>
      <c r="Z11" s="35"/>
      <c r="AA11" s="35"/>
      <c r="AB11" s="35"/>
      <c r="AC11" s="35"/>
      <c r="AD11" s="35"/>
      <c r="AE11" s="35"/>
    </row>
    <row r="12" hidden="1" s="2" customFormat="1" ht="12" customHeight="1">
      <c r="A12" s="35"/>
      <c r="B12" s="41"/>
      <c r="C12" s="35"/>
      <c r="D12" s="140" t="s">
        <v>449</v>
      </c>
      <c r="E12" s="35"/>
      <c r="F12" s="35"/>
      <c r="G12" s="35"/>
      <c r="H12" s="35"/>
      <c r="I12" s="35"/>
      <c r="J12" s="35"/>
      <c r="K12" s="35"/>
      <c r="L12" s="142"/>
      <c r="S12" s="35"/>
      <c r="T12" s="35"/>
      <c r="U12" s="35"/>
      <c r="V12" s="35"/>
      <c r="W12" s="35"/>
      <c r="X12" s="35"/>
      <c r="Y12" s="35"/>
      <c r="Z12" s="35"/>
      <c r="AA12" s="35"/>
      <c r="AB12" s="35"/>
      <c r="AC12" s="35"/>
      <c r="AD12" s="35"/>
      <c r="AE12" s="35"/>
    </row>
    <row r="13" hidden="1" s="2" customFormat="1" ht="16.5" customHeight="1">
      <c r="A13" s="35"/>
      <c r="B13" s="41"/>
      <c r="C13" s="35"/>
      <c r="D13" s="35"/>
      <c r="E13" s="143" t="s">
        <v>1227</v>
      </c>
      <c r="F13" s="35"/>
      <c r="G13" s="35"/>
      <c r="H13" s="35"/>
      <c r="I13" s="35"/>
      <c r="J13" s="35"/>
      <c r="K13" s="35"/>
      <c r="L13" s="142"/>
      <c r="S13" s="35"/>
      <c r="T13" s="35"/>
      <c r="U13" s="35"/>
      <c r="V13" s="35"/>
      <c r="W13" s="35"/>
      <c r="X13" s="35"/>
      <c r="Y13" s="35"/>
      <c r="Z13" s="35"/>
      <c r="AA13" s="35"/>
      <c r="AB13" s="35"/>
      <c r="AC13" s="35"/>
      <c r="AD13" s="35"/>
      <c r="AE13" s="35"/>
    </row>
    <row r="14" hidden="1" s="2" customFormat="1">
      <c r="A14" s="35"/>
      <c r="B14" s="41"/>
      <c r="C14" s="35"/>
      <c r="D14" s="35"/>
      <c r="E14" s="35"/>
      <c r="F14" s="35"/>
      <c r="G14" s="35"/>
      <c r="H14" s="35"/>
      <c r="I14" s="35"/>
      <c r="J14" s="35"/>
      <c r="K14" s="35"/>
      <c r="L14" s="142"/>
      <c r="S14" s="35"/>
      <c r="T14" s="35"/>
      <c r="U14" s="35"/>
      <c r="V14" s="35"/>
      <c r="W14" s="35"/>
      <c r="X14" s="35"/>
      <c r="Y14" s="35"/>
      <c r="Z14" s="35"/>
      <c r="AA14" s="35"/>
      <c r="AB14" s="35"/>
      <c r="AC14" s="35"/>
      <c r="AD14" s="35"/>
      <c r="AE14" s="35"/>
    </row>
    <row r="15" hidden="1" s="2" customFormat="1" ht="12" customHeight="1">
      <c r="A15" s="35"/>
      <c r="B15" s="41"/>
      <c r="C15" s="35"/>
      <c r="D15" s="140" t="s">
        <v>19</v>
      </c>
      <c r="E15" s="35"/>
      <c r="F15" s="130" t="s">
        <v>20</v>
      </c>
      <c r="G15" s="35"/>
      <c r="H15" s="35"/>
      <c r="I15" s="140" t="s">
        <v>21</v>
      </c>
      <c r="J15" s="130" t="s">
        <v>20</v>
      </c>
      <c r="K15" s="35"/>
      <c r="L15" s="142"/>
      <c r="S15" s="35"/>
      <c r="T15" s="35"/>
      <c r="U15" s="35"/>
      <c r="V15" s="35"/>
      <c r="W15" s="35"/>
      <c r="X15" s="35"/>
      <c r="Y15" s="35"/>
      <c r="Z15" s="35"/>
      <c r="AA15" s="35"/>
      <c r="AB15" s="35"/>
      <c r="AC15" s="35"/>
      <c r="AD15" s="35"/>
      <c r="AE15" s="35"/>
    </row>
    <row r="16" hidden="1" s="2" customFormat="1" ht="12" customHeight="1">
      <c r="A16" s="35"/>
      <c r="B16" s="41"/>
      <c r="C16" s="35"/>
      <c r="D16" s="140" t="s">
        <v>23</v>
      </c>
      <c r="E16" s="35"/>
      <c r="F16" s="130" t="s">
        <v>24</v>
      </c>
      <c r="G16" s="35"/>
      <c r="H16" s="35"/>
      <c r="I16" s="140" t="s">
        <v>25</v>
      </c>
      <c r="J16" s="144" t="str">
        <f>'Rekapitulace stavby'!AN8</f>
        <v>28. 5. 2021</v>
      </c>
      <c r="K16" s="35"/>
      <c r="L16" s="142"/>
      <c r="S16" s="35"/>
      <c r="T16" s="35"/>
      <c r="U16" s="35"/>
      <c r="V16" s="35"/>
      <c r="W16" s="35"/>
      <c r="X16" s="35"/>
      <c r="Y16" s="35"/>
      <c r="Z16" s="35"/>
      <c r="AA16" s="35"/>
      <c r="AB16" s="35"/>
      <c r="AC16" s="35"/>
      <c r="AD16" s="35"/>
      <c r="AE16" s="35"/>
    </row>
    <row r="17" hidden="1" s="2" customFormat="1" ht="10.8" customHeight="1">
      <c r="A17" s="35"/>
      <c r="B17" s="41"/>
      <c r="C17" s="35"/>
      <c r="D17" s="35"/>
      <c r="E17" s="35"/>
      <c r="F17" s="35"/>
      <c r="G17" s="35"/>
      <c r="H17" s="35"/>
      <c r="I17" s="35"/>
      <c r="J17" s="35"/>
      <c r="K17" s="35"/>
      <c r="L17" s="142"/>
      <c r="S17" s="35"/>
      <c r="T17" s="35"/>
      <c r="U17" s="35"/>
      <c r="V17" s="35"/>
      <c r="W17" s="35"/>
      <c r="X17" s="35"/>
      <c r="Y17" s="35"/>
      <c r="Z17" s="35"/>
      <c r="AA17" s="35"/>
      <c r="AB17" s="35"/>
      <c r="AC17" s="35"/>
      <c r="AD17" s="35"/>
      <c r="AE17" s="35"/>
    </row>
    <row r="18" hidden="1" s="2" customFormat="1" ht="12" customHeight="1">
      <c r="A18" s="35"/>
      <c r="B18" s="41"/>
      <c r="C18" s="35"/>
      <c r="D18" s="140" t="s">
        <v>29</v>
      </c>
      <c r="E18" s="35"/>
      <c r="F18" s="35"/>
      <c r="G18" s="35"/>
      <c r="H18" s="35"/>
      <c r="I18" s="140" t="s">
        <v>30</v>
      </c>
      <c r="J18" s="130" t="s">
        <v>20</v>
      </c>
      <c r="K18" s="35"/>
      <c r="L18" s="142"/>
      <c r="S18" s="35"/>
      <c r="T18" s="35"/>
      <c r="U18" s="35"/>
      <c r="V18" s="35"/>
      <c r="W18" s="35"/>
      <c r="X18" s="35"/>
      <c r="Y18" s="35"/>
      <c r="Z18" s="35"/>
      <c r="AA18" s="35"/>
      <c r="AB18" s="35"/>
      <c r="AC18" s="35"/>
      <c r="AD18" s="35"/>
      <c r="AE18" s="35"/>
    </row>
    <row r="19" hidden="1" s="2" customFormat="1" ht="18" customHeight="1">
      <c r="A19" s="35"/>
      <c r="B19" s="41"/>
      <c r="C19" s="35"/>
      <c r="D19" s="35"/>
      <c r="E19" s="130" t="s">
        <v>31</v>
      </c>
      <c r="F19" s="35"/>
      <c r="G19" s="35"/>
      <c r="H19" s="35"/>
      <c r="I19" s="140" t="s">
        <v>32</v>
      </c>
      <c r="J19" s="130" t="s">
        <v>20</v>
      </c>
      <c r="K19" s="35"/>
      <c r="L19" s="142"/>
      <c r="S19" s="35"/>
      <c r="T19" s="35"/>
      <c r="U19" s="35"/>
      <c r="V19" s="35"/>
      <c r="W19" s="35"/>
      <c r="X19" s="35"/>
      <c r="Y19" s="35"/>
      <c r="Z19" s="35"/>
      <c r="AA19" s="35"/>
      <c r="AB19" s="35"/>
      <c r="AC19" s="35"/>
      <c r="AD19" s="35"/>
      <c r="AE19" s="35"/>
    </row>
    <row r="20" hidden="1" s="2" customFormat="1" ht="6.96" customHeight="1">
      <c r="A20" s="35"/>
      <c r="B20" s="41"/>
      <c r="C20" s="35"/>
      <c r="D20" s="35"/>
      <c r="E20" s="35"/>
      <c r="F20" s="35"/>
      <c r="G20" s="35"/>
      <c r="H20" s="35"/>
      <c r="I20" s="35"/>
      <c r="J20" s="35"/>
      <c r="K20" s="35"/>
      <c r="L20" s="142"/>
      <c r="S20" s="35"/>
      <c r="T20" s="35"/>
      <c r="U20" s="35"/>
      <c r="V20" s="35"/>
      <c r="W20" s="35"/>
      <c r="X20" s="35"/>
      <c r="Y20" s="35"/>
      <c r="Z20" s="35"/>
      <c r="AA20" s="35"/>
      <c r="AB20" s="35"/>
      <c r="AC20" s="35"/>
      <c r="AD20" s="35"/>
      <c r="AE20" s="35"/>
    </row>
    <row r="21" hidden="1" s="2" customFormat="1" ht="12" customHeight="1">
      <c r="A21" s="35"/>
      <c r="B21" s="41"/>
      <c r="C21" s="35"/>
      <c r="D21" s="140" t="s">
        <v>33</v>
      </c>
      <c r="E21" s="35"/>
      <c r="F21" s="35"/>
      <c r="G21" s="35"/>
      <c r="H21" s="35"/>
      <c r="I21" s="140" t="s">
        <v>30</v>
      </c>
      <c r="J21" s="30" t="str">
        <f>'Rekapitulace stavby'!AN13</f>
        <v>Vyplň údaj</v>
      </c>
      <c r="K21" s="35"/>
      <c r="L21" s="142"/>
      <c r="S21" s="35"/>
      <c r="T21" s="35"/>
      <c r="U21" s="35"/>
      <c r="V21" s="35"/>
      <c r="W21" s="35"/>
      <c r="X21" s="35"/>
      <c r="Y21" s="35"/>
      <c r="Z21" s="35"/>
      <c r="AA21" s="35"/>
      <c r="AB21" s="35"/>
      <c r="AC21" s="35"/>
      <c r="AD21" s="35"/>
      <c r="AE21" s="35"/>
    </row>
    <row r="22" hidden="1" s="2" customFormat="1" ht="18" customHeight="1">
      <c r="A22" s="35"/>
      <c r="B22" s="41"/>
      <c r="C22" s="35"/>
      <c r="D22" s="35"/>
      <c r="E22" s="30" t="str">
        <f>'Rekapitulace stavby'!E14</f>
        <v>Vyplň údaj</v>
      </c>
      <c r="F22" s="130"/>
      <c r="G22" s="130"/>
      <c r="H22" s="130"/>
      <c r="I22" s="140" t="s">
        <v>32</v>
      </c>
      <c r="J22" s="30" t="str">
        <f>'Rekapitulace stavby'!AN14</f>
        <v>Vyplň údaj</v>
      </c>
      <c r="K22" s="35"/>
      <c r="L22" s="142"/>
      <c r="S22" s="35"/>
      <c r="T22" s="35"/>
      <c r="U22" s="35"/>
      <c r="V22" s="35"/>
      <c r="W22" s="35"/>
      <c r="X22" s="35"/>
      <c r="Y22" s="35"/>
      <c r="Z22" s="35"/>
      <c r="AA22" s="35"/>
      <c r="AB22" s="35"/>
      <c r="AC22" s="35"/>
      <c r="AD22" s="35"/>
      <c r="AE22" s="35"/>
    </row>
    <row r="23" hidden="1" s="2" customFormat="1" ht="6.96" customHeight="1">
      <c r="A23" s="35"/>
      <c r="B23" s="41"/>
      <c r="C23" s="35"/>
      <c r="D23" s="35"/>
      <c r="E23" s="35"/>
      <c r="F23" s="35"/>
      <c r="G23" s="35"/>
      <c r="H23" s="35"/>
      <c r="I23" s="35"/>
      <c r="J23" s="35"/>
      <c r="K23" s="35"/>
      <c r="L23" s="142"/>
      <c r="S23" s="35"/>
      <c r="T23" s="35"/>
      <c r="U23" s="35"/>
      <c r="V23" s="35"/>
      <c r="W23" s="35"/>
      <c r="X23" s="35"/>
      <c r="Y23" s="35"/>
      <c r="Z23" s="35"/>
      <c r="AA23" s="35"/>
      <c r="AB23" s="35"/>
      <c r="AC23" s="35"/>
      <c r="AD23" s="35"/>
      <c r="AE23" s="35"/>
    </row>
    <row r="24" hidden="1" s="2" customFormat="1" ht="12" customHeight="1">
      <c r="A24" s="35"/>
      <c r="B24" s="41"/>
      <c r="C24" s="35"/>
      <c r="D24" s="140" t="s">
        <v>35</v>
      </c>
      <c r="E24" s="35"/>
      <c r="F24" s="35"/>
      <c r="G24" s="35"/>
      <c r="H24" s="35"/>
      <c r="I24" s="140" t="s">
        <v>30</v>
      </c>
      <c r="J24" s="130" t="s">
        <v>20</v>
      </c>
      <c r="K24" s="35"/>
      <c r="L24" s="142"/>
      <c r="S24" s="35"/>
      <c r="T24" s="35"/>
      <c r="U24" s="35"/>
      <c r="V24" s="35"/>
      <c r="W24" s="35"/>
      <c r="X24" s="35"/>
      <c r="Y24" s="35"/>
      <c r="Z24" s="35"/>
      <c r="AA24" s="35"/>
      <c r="AB24" s="35"/>
      <c r="AC24" s="35"/>
      <c r="AD24" s="35"/>
      <c r="AE24" s="35"/>
    </row>
    <row r="25" hidden="1" s="2" customFormat="1" ht="18" customHeight="1">
      <c r="A25" s="35"/>
      <c r="B25" s="41"/>
      <c r="C25" s="35"/>
      <c r="D25" s="35"/>
      <c r="E25" s="130" t="s">
        <v>36</v>
      </c>
      <c r="F25" s="35"/>
      <c r="G25" s="35"/>
      <c r="H25" s="35"/>
      <c r="I25" s="140" t="s">
        <v>32</v>
      </c>
      <c r="J25" s="130" t="s">
        <v>20</v>
      </c>
      <c r="K25" s="35"/>
      <c r="L25" s="142"/>
      <c r="S25" s="35"/>
      <c r="T25" s="35"/>
      <c r="U25" s="35"/>
      <c r="V25" s="35"/>
      <c r="W25" s="35"/>
      <c r="X25" s="35"/>
      <c r="Y25" s="35"/>
      <c r="Z25" s="35"/>
      <c r="AA25" s="35"/>
      <c r="AB25" s="35"/>
      <c r="AC25" s="35"/>
      <c r="AD25" s="35"/>
      <c r="AE25" s="35"/>
    </row>
    <row r="26" hidden="1" s="2" customFormat="1" ht="6.96" customHeight="1">
      <c r="A26" s="35"/>
      <c r="B26" s="41"/>
      <c r="C26" s="35"/>
      <c r="D26" s="35"/>
      <c r="E26" s="35"/>
      <c r="F26" s="35"/>
      <c r="G26" s="35"/>
      <c r="H26" s="35"/>
      <c r="I26" s="35"/>
      <c r="J26" s="35"/>
      <c r="K26" s="35"/>
      <c r="L26" s="142"/>
      <c r="S26" s="35"/>
      <c r="T26" s="35"/>
      <c r="U26" s="35"/>
      <c r="V26" s="35"/>
      <c r="W26" s="35"/>
      <c r="X26" s="35"/>
      <c r="Y26" s="35"/>
      <c r="Z26" s="35"/>
      <c r="AA26" s="35"/>
      <c r="AB26" s="35"/>
      <c r="AC26" s="35"/>
      <c r="AD26" s="35"/>
      <c r="AE26" s="35"/>
    </row>
    <row r="27" hidden="1" s="2" customFormat="1" ht="12" customHeight="1">
      <c r="A27" s="35"/>
      <c r="B27" s="41"/>
      <c r="C27" s="35"/>
      <c r="D27" s="140" t="s">
        <v>38</v>
      </c>
      <c r="E27" s="35"/>
      <c r="F27" s="35"/>
      <c r="G27" s="35"/>
      <c r="H27" s="35"/>
      <c r="I27" s="140" t="s">
        <v>30</v>
      </c>
      <c r="J27" s="130" t="s">
        <v>20</v>
      </c>
      <c r="K27" s="35"/>
      <c r="L27" s="142"/>
      <c r="S27" s="35"/>
      <c r="T27" s="35"/>
      <c r="U27" s="35"/>
      <c r="V27" s="35"/>
      <c r="W27" s="35"/>
      <c r="X27" s="35"/>
      <c r="Y27" s="35"/>
      <c r="Z27" s="35"/>
      <c r="AA27" s="35"/>
      <c r="AB27" s="35"/>
      <c r="AC27" s="35"/>
      <c r="AD27" s="35"/>
      <c r="AE27" s="35"/>
    </row>
    <row r="28" hidden="1" s="2" customFormat="1" ht="18" customHeight="1">
      <c r="A28" s="35"/>
      <c r="B28" s="41"/>
      <c r="C28" s="35"/>
      <c r="D28" s="35"/>
      <c r="E28" s="130" t="s">
        <v>39</v>
      </c>
      <c r="F28" s="35"/>
      <c r="G28" s="35"/>
      <c r="H28" s="35"/>
      <c r="I28" s="140" t="s">
        <v>32</v>
      </c>
      <c r="J28" s="130" t="s">
        <v>20</v>
      </c>
      <c r="K28" s="35"/>
      <c r="L28" s="142"/>
      <c r="S28" s="35"/>
      <c r="T28" s="35"/>
      <c r="U28" s="35"/>
      <c r="V28" s="35"/>
      <c r="W28" s="35"/>
      <c r="X28" s="35"/>
      <c r="Y28" s="35"/>
      <c r="Z28" s="35"/>
      <c r="AA28" s="35"/>
      <c r="AB28" s="35"/>
      <c r="AC28" s="35"/>
      <c r="AD28" s="35"/>
      <c r="AE28" s="35"/>
    </row>
    <row r="29" hidden="1" s="2" customFormat="1" ht="6.96" customHeight="1">
      <c r="A29" s="35"/>
      <c r="B29" s="41"/>
      <c r="C29" s="35"/>
      <c r="D29" s="35"/>
      <c r="E29" s="35"/>
      <c r="F29" s="35"/>
      <c r="G29" s="35"/>
      <c r="H29" s="35"/>
      <c r="I29" s="35"/>
      <c r="J29" s="35"/>
      <c r="K29" s="35"/>
      <c r="L29" s="142"/>
      <c r="S29" s="35"/>
      <c r="T29" s="35"/>
      <c r="U29" s="35"/>
      <c r="V29" s="35"/>
      <c r="W29" s="35"/>
      <c r="X29" s="35"/>
      <c r="Y29" s="35"/>
      <c r="Z29" s="35"/>
      <c r="AA29" s="35"/>
      <c r="AB29" s="35"/>
      <c r="AC29" s="35"/>
      <c r="AD29" s="35"/>
      <c r="AE29" s="35"/>
    </row>
    <row r="30" hidden="1" s="2" customFormat="1" ht="12" customHeight="1">
      <c r="A30" s="35"/>
      <c r="B30" s="41"/>
      <c r="C30" s="35"/>
      <c r="D30" s="140" t="s">
        <v>40</v>
      </c>
      <c r="E30" s="35"/>
      <c r="F30" s="35"/>
      <c r="G30" s="35"/>
      <c r="H30" s="35"/>
      <c r="I30" s="35"/>
      <c r="J30" s="35"/>
      <c r="K30" s="35"/>
      <c r="L30" s="142"/>
      <c r="S30" s="35"/>
      <c r="T30" s="35"/>
      <c r="U30" s="35"/>
      <c r="V30" s="35"/>
      <c r="W30" s="35"/>
      <c r="X30" s="35"/>
      <c r="Y30" s="35"/>
      <c r="Z30" s="35"/>
      <c r="AA30" s="35"/>
      <c r="AB30" s="35"/>
      <c r="AC30" s="35"/>
      <c r="AD30" s="35"/>
      <c r="AE30" s="35"/>
    </row>
    <row r="31" hidden="1" s="8" customFormat="1" ht="83.25" customHeight="1">
      <c r="A31" s="145"/>
      <c r="B31" s="146"/>
      <c r="C31" s="145"/>
      <c r="D31" s="145"/>
      <c r="E31" s="147" t="s">
        <v>41</v>
      </c>
      <c r="F31" s="147"/>
      <c r="G31" s="147"/>
      <c r="H31" s="147"/>
      <c r="I31" s="145"/>
      <c r="J31" s="145"/>
      <c r="K31" s="145"/>
      <c r="L31" s="148"/>
      <c r="S31" s="145"/>
      <c r="T31" s="145"/>
      <c r="U31" s="145"/>
      <c r="V31" s="145"/>
      <c r="W31" s="145"/>
      <c r="X31" s="145"/>
      <c r="Y31" s="145"/>
      <c r="Z31" s="145"/>
      <c r="AA31" s="145"/>
      <c r="AB31" s="145"/>
      <c r="AC31" s="145"/>
      <c r="AD31" s="145"/>
      <c r="AE31" s="145"/>
    </row>
    <row r="32" hidden="1" s="2" customFormat="1" ht="6.96" customHeight="1">
      <c r="A32" s="35"/>
      <c r="B32" s="41"/>
      <c r="C32" s="35"/>
      <c r="D32" s="35"/>
      <c r="E32" s="35"/>
      <c r="F32" s="35"/>
      <c r="G32" s="35"/>
      <c r="H32" s="35"/>
      <c r="I32" s="35"/>
      <c r="J32" s="35"/>
      <c r="K32" s="35"/>
      <c r="L32" s="142"/>
      <c r="S32" s="35"/>
      <c r="T32" s="35"/>
      <c r="U32" s="35"/>
      <c r="V32" s="35"/>
      <c r="W32" s="35"/>
      <c r="X32" s="35"/>
      <c r="Y32" s="35"/>
      <c r="Z32" s="35"/>
      <c r="AA32" s="35"/>
      <c r="AB32" s="35"/>
      <c r="AC32" s="35"/>
      <c r="AD32" s="35"/>
      <c r="AE32" s="35"/>
    </row>
    <row r="33" hidden="1" s="2" customFormat="1" ht="6.96" customHeight="1">
      <c r="A33" s="35"/>
      <c r="B33" s="41"/>
      <c r="C33" s="35"/>
      <c r="D33" s="149"/>
      <c r="E33" s="149"/>
      <c r="F33" s="149"/>
      <c r="G33" s="149"/>
      <c r="H33" s="149"/>
      <c r="I33" s="149"/>
      <c r="J33" s="149"/>
      <c r="K33" s="149"/>
      <c r="L33" s="142"/>
      <c r="S33" s="35"/>
      <c r="T33" s="35"/>
      <c r="U33" s="35"/>
      <c r="V33" s="35"/>
      <c r="W33" s="35"/>
      <c r="X33" s="35"/>
      <c r="Y33" s="35"/>
      <c r="Z33" s="35"/>
      <c r="AA33" s="35"/>
      <c r="AB33" s="35"/>
      <c r="AC33" s="35"/>
      <c r="AD33" s="35"/>
      <c r="AE33" s="35"/>
    </row>
    <row r="34" hidden="1" s="2" customFormat="1" ht="25.44" customHeight="1">
      <c r="A34" s="35"/>
      <c r="B34" s="41"/>
      <c r="C34" s="35"/>
      <c r="D34" s="150" t="s">
        <v>42</v>
      </c>
      <c r="E34" s="35"/>
      <c r="F34" s="35"/>
      <c r="G34" s="35"/>
      <c r="H34" s="35"/>
      <c r="I34" s="35"/>
      <c r="J34" s="151">
        <f>ROUND(J91, 2)</f>
        <v>0</v>
      </c>
      <c r="K34" s="35"/>
      <c r="L34" s="142"/>
      <c r="S34" s="35"/>
      <c r="T34" s="35"/>
      <c r="U34" s="35"/>
      <c r="V34" s="35"/>
      <c r="W34" s="35"/>
      <c r="X34" s="35"/>
      <c r="Y34" s="35"/>
      <c r="Z34" s="35"/>
      <c r="AA34" s="35"/>
      <c r="AB34" s="35"/>
      <c r="AC34" s="35"/>
      <c r="AD34" s="35"/>
      <c r="AE34" s="35"/>
    </row>
    <row r="35" hidden="1" s="2" customFormat="1" ht="6.96" customHeight="1">
      <c r="A35" s="35"/>
      <c r="B35" s="41"/>
      <c r="C35" s="35"/>
      <c r="D35" s="149"/>
      <c r="E35" s="149"/>
      <c r="F35" s="149"/>
      <c r="G35" s="149"/>
      <c r="H35" s="149"/>
      <c r="I35" s="149"/>
      <c r="J35" s="149"/>
      <c r="K35" s="149"/>
      <c r="L35" s="142"/>
      <c r="S35" s="35"/>
      <c r="T35" s="35"/>
      <c r="U35" s="35"/>
      <c r="V35" s="35"/>
      <c r="W35" s="35"/>
      <c r="X35" s="35"/>
      <c r="Y35" s="35"/>
      <c r="Z35" s="35"/>
      <c r="AA35" s="35"/>
      <c r="AB35" s="35"/>
      <c r="AC35" s="35"/>
      <c r="AD35" s="35"/>
      <c r="AE35" s="35"/>
    </row>
    <row r="36" hidden="1" s="2" customFormat="1" ht="14.4" customHeight="1">
      <c r="A36" s="35"/>
      <c r="B36" s="41"/>
      <c r="C36" s="35"/>
      <c r="D36" s="35"/>
      <c r="E36" s="35"/>
      <c r="F36" s="152" t="s">
        <v>44</v>
      </c>
      <c r="G36" s="35"/>
      <c r="H36" s="35"/>
      <c r="I36" s="152" t="s">
        <v>43</v>
      </c>
      <c r="J36" s="152" t="s">
        <v>45</v>
      </c>
      <c r="K36" s="35"/>
      <c r="L36" s="142"/>
      <c r="S36" s="35"/>
      <c r="T36" s="35"/>
      <c r="U36" s="35"/>
      <c r="V36" s="35"/>
      <c r="W36" s="35"/>
      <c r="X36" s="35"/>
      <c r="Y36" s="35"/>
      <c r="Z36" s="35"/>
      <c r="AA36" s="35"/>
      <c r="AB36" s="35"/>
      <c r="AC36" s="35"/>
      <c r="AD36" s="35"/>
      <c r="AE36" s="35"/>
    </row>
    <row r="37" hidden="1" s="2" customFormat="1" ht="14.4" customHeight="1">
      <c r="A37" s="35"/>
      <c r="B37" s="41"/>
      <c r="C37" s="35"/>
      <c r="D37" s="153" t="s">
        <v>46</v>
      </c>
      <c r="E37" s="140" t="s">
        <v>47</v>
      </c>
      <c r="F37" s="154">
        <f>ROUND((SUM(BE91:BE94)),  2)</f>
        <v>0</v>
      </c>
      <c r="G37" s="35"/>
      <c r="H37" s="35"/>
      <c r="I37" s="155">
        <v>0.20999999999999999</v>
      </c>
      <c r="J37" s="154">
        <f>ROUND(((SUM(BE91:BE94))*I37),  2)</f>
        <v>0</v>
      </c>
      <c r="K37" s="35"/>
      <c r="L37" s="142"/>
      <c r="S37" s="35"/>
      <c r="T37" s="35"/>
      <c r="U37" s="35"/>
      <c r="V37" s="35"/>
      <c r="W37" s="35"/>
      <c r="X37" s="35"/>
      <c r="Y37" s="35"/>
      <c r="Z37" s="35"/>
      <c r="AA37" s="35"/>
      <c r="AB37" s="35"/>
      <c r="AC37" s="35"/>
      <c r="AD37" s="35"/>
      <c r="AE37" s="35"/>
    </row>
    <row r="38" hidden="1" s="2" customFormat="1" ht="14.4" customHeight="1">
      <c r="A38" s="35"/>
      <c r="B38" s="41"/>
      <c r="C38" s="35"/>
      <c r="D38" s="35"/>
      <c r="E38" s="140" t="s">
        <v>48</v>
      </c>
      <c r="F38" s="154">
        <f>ROUND((SUM(BF91:BF94)),  2)</f>
        <v>0</v>
      </c>
      <c r="G38" s="35"/>
      <c r="H38" s="35"/>
      <c r="I38" s="155">
        <v>0.14999999999999999</v>
      </c>
      <c r="J38" s="154">
        <f>ROUND(((SUM(BF91:BF94))*I38),  2)</f>
        <v>0</v>
      </c>
      <c r="K38" s="35"/>
      <c r="L38" s="142"/>
      <c r="S38" s="35"/>
      <c r="T38" s="35"/>
      <c r="U38" s="35"/>
      <c r="V38" s="35"/>
      <c r="W38" s="35"/>
      <c r="X38" s="35"/>
      <c r="Y38" s="35"/>
      <c r="Z38" s="35"/>
      <c r="AA38" s="35"/>
      <c r="AB38" s="35"/>
      <c r="AC38" s="35"/>
      <c r="AD38" s="35"/>
      <c r="AE38" s="35"/>
    </row>
    <row r="39" hidden="1" s="2" customFormat="1" ht="14.4" customHeight="1">
      <c r="A39" s="35"/>
      <c r="B39" s="41"/>
      <c r="C39" s="35"/>
      <c r="D39" s="35"/>
      <c r="E39" s="140" t="s">
        <v>49</v>
      </c>
      <c r="F39" s="154">
        <f>ROUND((SUM(BG91:BG94)),  2)</f>
        <v>0</v>
      </c>
      <c r="G39" s="35"/>
      <c r="H39" s="35"/>
      <c r="I39" s="155">
        <v>0.20999999999999999</v>
      </c>
      <c r="J39" s="154">
        <f>0</f>
        <v>0</v>
      </c>
      <c r="K39" s="35"/>
      <c r="L39" s="142"/>
      <c r="S39" s="35"/>
      <c r="T39" s="35"/>
      <c r="U39" s="35"/>
      <c r="V39" s="35"/>
      <c r="W39" s="35"/>
      <c r="X39" s="35"/>
      <c r="Y39" s="35"/>
      <c r="Z39" s="35"/>
      <c r="AA39" s="35"/>
      <c r="AB39" s="35"/>
      <c r="AC39" s="35"/>
      <c r="AD39" s="35"/>
      <c r="AE39" s="35"/>
    </row>
    <row r="40" hidden="1" s="2" customFormat="1" ht="14.4" customHeight="1">
      <c r="A40" s="35"/>
      <c r="B40" s="41"/>
      <c r="C40" s="35"/>
      <c r="D40" s="35"/>
      <c r="E40" s="140" t="s">
        <v>50</v>
      </c>
      <c r="F40" s="154">
        <f>ROUND((SUM(BH91:BH94)),  2)</f>
        <v>0</v>
      </c>
      <c r="G40" s="35"/>
      <c r="H40" s="35"/>
      <c r="I40" s="155">
        <v>0.14999999999999999</v>
      </c>
      <c r="J40" s="154">
        <f>0</f>
        <v>0</v>
      </c>
      <c r="K40" s="35"/>
      <c r="L40" s="142"/>
      <c r="S40" s="35"/>
      <c r="T40" s="35"/>
      <c r="U40" s="35"/>
      <c r="V40" s="35"/>
      <c r="W40" s="35"/>
      <c r="X40" s="35"/>
      <c r="Y40" s="35"/>
      <c r="Z40" s="35"/>
      <c r="AA40" s="35"/>
      <c r="AB40" s="35"/>
      <c r="AC40" s="35"/>
      <c r="AD40" s="35"/>
      <c r="AE40" s="35"/>
    </row>
    <row r="41" hidden="1" s="2" customFormat="1" ht="14.4" customHeight="1">
      <c r="A41" s="35"/>
      <c r="B41" s="41"/>
      <c r="C41" s="35"/>
      <c r="D41" s="35"/>
      <c r="E41" s="140" t="s">
        <v>51</v>
      </c>
      <c r="F41" s="154">
        <f>ROUND((SUM(BI91:BI94)),  2)</f>
        <v>0</v>
      </c>
      <c r="G41" s="35"/>
      <c r="H41" s="35"/>
      <c r="I41" s="155">
        <v>0</v>
      </c>
      <c r="J41" s="154">
        <f>0</f>
        <v>0</v>
      </c>
      <c r="K41" s="35"/>
      <c r="L41" s="142"/>
      <c r="S41" s="35"/>
      <c r="T41" s="35"/>
      <c r="U41" s="35"/>
      <c r="V41" s="35"/>
      <c r="W41" s="35"/>
      <c r="X41" s="35"/>
      <c r="Y41" s="35"/>
      <c r="Z41" s="35"/>
      <c r="AA41" s="35"/>
      <c r="AB41" s="35"/>
      <c r="AC41" s="35"/>
      <c r="AD41" s="35"/>
      <c r="AE41" s="35"/>
    </row>
    <row r="42" hidden="1" s="2" customFormat="1" ht="6.96" customHeight="1">
      <c r="A42" s="35"/>
      <c r="B42" s="41"/>
      <c r="C42" s="35"/>
      <c r="D42" s="35"/>
      <c r="E42" s="35"/>
      <c r="F42" s="35"/>
      <c r="G42" s="35"/>
      <c r="H42" s="35"/>
      <c r="I42" s="35"/>
      <c r="J42" s="35"/>
      <c r="K42" s="35"/>
      <c r="L42" s="142"/>
      <c r="S42" s="35"/>
      <c r="T42" s="35"/>
      <c r="U42" s="35"/>
      <c r="V42" s="35"/>
      <c r="W42" s="35"/>
      <c r="X42" s="35"/>
      <c r="Y42" s="35"/>
      <c r="Z42" s="35"/>
      <c r="AA42" s="35"/>
      <c r="AB42" s="35"/>
      <c r="AC42" s="35"/>
      <c r="AD42" s="35"/>
      <c r="AE42" s="35"/>
    </row>
    <row r="43" hidden="1" s="2" customFormat="1" ht="25.44" customHeight="1">
      <c r="A43" s="35"/>
      <c r="B43" s="41"/>
      <c r="C43" s="156"/>
      <c r="D43" s="157" t="s">
        <v>52</v>
      </c>
      <c r="E43" s="158"/>
      <c r="F43" s="158"/>
      <c r="G43" s="159" t="s">
        <v>53</v>
      </c>
      <c r="H43" s="160" t="s">
        <v>54</v>
      </c>
      <c r="I43" s="158"/>
      <c r="J43" s="161">
        <f>SUM(J34:J41)</f>
        <v>0</v>
      </c>
      <c r="K43" s="162"/>
      <c r="L43" s="142"/>
      <c r="S43" s="35"/>
      <c r="T43" s="35"/>
      <c r="U43" s="35"/>
      <c r="V43" s="35"/>
      <c r="W43" s="35"/>
      <c r="X43" s="35"/>
      <c r="Y43" s="35"/>
      <c r="Z43" s="35"/>
      <c r="AA43" s="35"/>
      <c r="AB43" s="35"/>
      <c r="AC43" s="35"/>
      <c r="AD43" s="35"/>
      <c r="AE43" s="35"/>
    </row>
    <row r="44" hidden="1" s="2" customFormat="1" ht="14.4" customHeight="1">
      <c r="A44" s="35"/>
      <c r="B44" s="163"/>
      <c r="C44" s="164"/>
      <c r="D44" s="164"/>
      <c r="E44" s="164"/>
      <c r="F44" s="164"/>
      <c r="G44" s="164"/>
      <c r="H44" s="164"/>
      <c r="I44" s="164"/>
      <c r="J44" s="164"/>
      <c r="K44" s="164"/>
      <c r="L44" s="142"/>
      <c r="S44" s="35"/>
      <c r="T44" s="35"/>
      <c r="U44" s="35"/>
      <c r="V44" s="35"/>
      <c r="W44" s="35"/>
      <c r="X44" s="35"/>
      <c r="Y44" s="35"/>
      <c r="Z44" s="35"/>
      <c r="AA44" s="35"/>
      <c r="AB44" s="35"/>
      <c r="AC44" s="35"/>
      <c r="AD44" s="35"/>
      <c r="AE44" s="35"/>
    </row>
    <row r="45" hidden="1"/>
    <row r="46" hidden="1"/>
    <row r="47" hidden="1"/>
    <row r="48" s="2" customFormat="1" ht="6.96" customHeight="1">
      <c r="A48" s="35"/>
      <c r="B48" s="165"/>
      <c r="C48" s="166"/>
      <c r="D48" s="166"/>
      <c r="E48" s="166"/>
      <c r="F48" s="166"/>
      <c r="G48" s="166"/>
      <c r="H48" s="166"/>
      <c r="I48" s="166"/>
      <c r="J48" s="166"/>
      <c r="K48" s="166"/>
      <c r="L48" s="142"/>
      <c r="S48" s="35"/>
      <c r="T48" s="35"/>
      <c r="U48" s="35"/>
      <c r="V48" s="35"/>
      <c r="W48" s="35"/>
      <c r="X48" s="35"/>
      <c r="Y48" s="35"/>
      <c r="Z48" s="35"/>
      <c r="AA48" s="35"/>
      <c r="AB48" s="35"/>
      <c r="AC48" s="35"/>
      <c r="AD48" s="35"/>
      <c r="AE48" s="35"/>
    </row>
    <row r="49" s="2" customFormat="1" ht="24.96" customHeight="1">
      <c r="A49" s="35"/>
      <c r="B49" s="36"/>
      <c r="C49" s="20" t="s">
        <v>152</v>
      </c>
      <c r="D49" s="37"/>
      <c r="E49" s="37"/>
      <c r="F49" s="37"/>
      <c r="G49" s="37"/>
      <c r="H49" s="37"/>
      <c r="I49" s="37"/>
      <c r="J49" s="37"/>
      <c r="K49" s="37"/>
      <c r="L49" s="142"/>
      <c r="S49" s="35"/>
      <c r="T49" s="35"/>
      <c r="U49" s="35"/>
      <c r="V49" s="35"/>
      <c r="W49" s="35"/>
      <c r="X49" s="35"/>
      <c r="Y49" s="35"/>
      <c r="Z49" s="35"/>
      <c r="AA49" s="35"/>
      <c r="AB49" s="35"/>
      <c r="AC49" s="35"/>
      <c r="AD49" s="35"/>
      <c r="AE49" s="35"/>
    </row>
    <row r="50" s="2" customFormat="1" ht="6.96" customHeight="1">
      <c r="A50" s="35"/>
      <c r="B50" s="36"/>
      <c r="C50" s="37"/>
      <c r="D50" s="37"/>
      <c r="E50" s="37"/>
      <c r="F50" s="37"/>
      <c r="G50" s="37"/>
      <c r="H50" s="37"/>
      <c r="I50" s="37"/>
      <c r="J50" s="37"/>
      <c r="K50" s="37"/>
      <c r="L50" s="142"/>
      <c r="S50" s="35"/>
      <c r="T50" s="35"/>
      <c r="U50" s="35"/>
      <c r="V50" s="35"/>
      <c r="W50" s="35"/>
      <c r="X50" s="35"/>
      <c r="Y50" s="35"/>
      <c r="Z50" s="35"/>
      <c r="AA50" s="35"/>
      <c r="AB50" s="35"/>
      <c r="AC50" s="35"/>
      <c r="AD50" s="35"/>
      <c r="AE50" s="35"/>
    </row>
    <row r="51" s="2" customFormat="1" ht="12" customHeight="1">
      <c r="A51" s="35"/>
      <c r="B51" s="36"/>
      <c r="C51" s="29" t="s">
        <v>17</v>
      </c>
      <c r="D51" s="37"/>
      <c r="E51" s="37"/>
      <c r="F51" s="37"/>
      <c r="G51" s="37"/>
      <c r="H51" s="37"/>
      <c r="I51" s="37"/>
      <c r="J51" s="37"/>
      <c r="K51" s="37"/>
      <c r="L51" s="142"/>
      <c r="S51" s="35"/>
      <c r="T51" s="35"/>
      <c r="U51" s="35"/>
      <c r="V51" s="35"/>
      <c r="W51" s="35"/>
      <c r="X51" s="35"/>
      <c r="Y51" s="35"/>
      <c r="Z51" s="35"/>
      <c r="AA51" s="35"/>
      <c r="AB51" s="35"/>
      <c r="AC51" s="35"/>
      <c r="AD51" s="35"/>
      <c r="AE51" s="35"/>
    </row>
    <row r="52" s="2" customFormat="1" ht="16.5" customHeight="1">
      <c r="A52" s="35"/>
      <c r="B52" s="36"/>
      <c r="C52" s="37"/>
      <c r="D52" s="37"/>
      <c r="E52" s="167" t="str">
        <f>E7</f>
        <v>Oprava SZZ žst. Liteň na trati Zadní Třebáň - Lochovice</v>
      </c>
      <c r="F52" s="29"/>
      <c r="G52" s="29"/>
      <c r="H52" s="29"/>
      <c r="I52" s="37"/>
      <c r="J52" s="37"/>
      <c r="K52" s="37"/>
      <c r="L52" s="142"/>
      <c r="S52" s="35"/>
      <c r="T52" s="35"/>
      <c r="U52" s="35"/>
      <c r="V52" s="35"/>
      <c r="W52" s="35"/>
      <c r="X52" s="35"/>
      <c r="Y52" s="35"/>
      <c r="Z52" s="35"/>
      <c r="AA52" s="35"/>
      <c r="AB52" s="35"/>
      <c r="AC52" s="35"/>
      <c r="AD52" s="35"/>
      <c r="AE52" s="35"/>
    </row>
    <row r="53" s="1" customFormat="1" ht="12" customHeight="1">
      <c r="B53" s="18"/>
      <c r="C53" s="29" t="s">
        <v>148</v>
      </c>
      <c r="D53" s="19"/>
      <c r="E53" s="19"/>
      <c r="F53" s="19"/>
      <c r="G53" s="19"/>
      <c r="H53" s="19"/>
      <c r="I53" s="19"/>
      <c r="J53" s="19"/>
      <c r="K53" s="19"/>
      <c r="L53" s="17"/>
    </row>
    <row r="54" s="1" customFormat="1" ht="16.5" customHeight="1">
      <c r="B54" s="18"/>
      <c r="C54" s="19"/>
      <c r="D54" s="19"/>
      <c r="E54" s="167" t="s">
        <v>149</v>
      </c>
      <c r="F54" s="19"/>
      <c r="G54" s="19"/>
      <c r="H54" s="19"/>
      <c r="I54" s="19"/>
      <c r="J54" s="19"/>
      <c r="K54" s="19"/>
      <c r="L54" s="17"/>
    </row>
    <row r="55" s="1" customFormat="1" ht="12" customHeight="1">
      <c r="B55" s="18"/>
      <c r="C55" s="29" t="s">
        <v>150</v>
      </c>
      <c r="D55" s="19"/>
      <c r="E55" s="19"/>
      <c r="F55" s="19"/>
      <c r="G55" s="19"/>
      <c r="H55" s="19"/>
      <c r="I55" s="19"/>
      <c r="J55" s="19"/>
      <c r="K55" s="19"/>
      <c r="L55" s="17"/>
    </row>
    <row r="56" s="2" customFormat="1" ht="16.5" customHeight="1">
      <c r="A56" s="35"/>
      <c r="B56" s="36"/>
      <c r="C56" s="37"/>
      <c r="D56" s="37"/>
      <c r="E56" s="236" t="s">
        <v>1166</v>
      </c>
      <c r="F56" s="37"/>
      <c r="G56" s="37"/>
      <c r="H56" s="37"/>
      <c r="I56" s="37"/>
      <c r="J56" s="37"/>
      <c r="K56" s="37"/>
      <c r="L56" s="142"/>
      <c r="S56" s="35"/>
      <c r="T56" s="35"/>
      <c r="U56" s="35"/>
      <c r="V56" s="35"/>
      <c r="W56" s="35"/>
      <c r="X56" s="35"/>
      <c r="Y56" s="35"/>
      <c r="Z56" s="35"/>
      <c r="AA56" s="35"/>
      <c r="AB56" s="35"/>
      <c r="AC56" s="35"/>
      <c r="AD56" s="35"/>
      <c r="AE56" s="35"/>
    </row>
    <row r="57" s="2" customFormat="1" ht="12" customHeight="1">
      <c r="A57" s="35"/>
      <c r="B57" s="36"/>
      <c r="C57" s="29" t="s">
        <v>449</v>
      </c>
      <c r="D57" s="37"/>
      <c r="E57" s="37"/>
      <c r="F57" s="37"/>
      <c r="G57" s="37"/>
      <c r="H57" s="37"/>
      <c r="I57" s="37"/>
      <c r="J57" s="37"/>
      <c r="K57" s="37"/>
      <c r="L57" s="142"/>
      <c r="S57" s="35"/>
      <c r="T57" s="35"/>
      <c r="U57" s="35"/>
      <c r="V57" s="35"/>
      <c r="W57" s="35"/>
      <c r="X57" s="35"/>
      <c r="Y57" s="35"/>
      <c r="Z57" s="35"/>
      <c r="AA57" s="35"/>
      <c r="AB57" s="35"/>
      <c r="AC57" s="35"/>
      <c r="AD57" s="35"/>
      <c r="AE57" s="35"/>
    </row>
    <row r="58" s="2" customFormat="1" ht="16.5" customHeight="1">
      <c r="A58" s="35"/>
      <c r="B58" s="36"/>
      <c r="C58" s="37"/>
      <c r="D58" s="37"/>
      <c r="E58" s="66" t="str">
        <f>E13</f>
        <v>03.3 - VRN stavební část</v>
      </c>
      <c r="F58" s="37"/>
      <c r="G58" s="37"/>
      <c r="H58" s="37"/>
      <c r="I58" s="37"/>
      <c r="J58" s="37"/>
      <c r="K58" s="37"/>
      <c r="L58" s="142"/>
      <c r="S58" s="35"/>
      <c r="T58" s="35"/>
      <c r="U58" s="35"/>
      <c r="V58" s="35"/>
      <c r="W58" s="35"/>
      <c r="X58" s="35"/>
      <c r="Y58" s="35"/>
      <c r="Z58" s="35"/>
      <c r="AA58" s="35"/>
      <c r="AB58" s="35"/>
      <c r="AC58" s="35"/>
      <c r="AD58" s="35"/>
      <c r="AE58" s="35"/>
    </row>
    <row r="59" s="2" customFormat="1" ht="6.96" customHeight="1">
      <c r="A59" s="35"/>
      <c r="B59" s="36"/>
      <c r="C59" s="37"/>
      <c r="D59" s="37"/>
      <c r="E59" s="37"/>
      <c r="F59" s="37"/>
      <c r="G59" s="37"/>
      <c r="H59" s="37"/>
      <c r="I59" s="37"/>
      <c r="J59" s="37"/>
      <c r="K59" s="37"/>
      <c r="L59" s="142"/>
      <c r="S59" s="35"/>
      <c r="T59" s="35"/>
      <c r="U59" s="35"/>
      <c r="V59" s="35"/>
      <c r="W59" s="35"/>
      <c r="X59" s="35"/>
      <c r="Y59" s="35"/>
      <c r="Z59" s="35"/>
      <c r="AA59" s="35"/>
      <c r="AB59" s="35"/>
      <c r="AC59" s="35"/>
      <c r="AD59" s="35"/>
      <c r="AE59" s="35"/>
    </row>
    <row r="60" s="2" customFormat="1" ht="12" customHeight="1">
      <c r="A60" s="35"/>
      <c r="B60" s="36"/>
      <c r="C60" s="29" t="s">
        <v>23</v>
      </c>
      <c r="D60" s="37"/>
      <c r="E60" s="37"/>
      <c r="F60" s="24" t="str">
        <f>F16</f>
        <v>Liteň</v>
      </c>
      <c r="G60" s="37"/>
      <c r="H60" s="37"/>
      <c r="I60" s="29" t="s">
        <v>25</v>
      </c>
      <c r="J60" s="69" t="str">
        <f>IF(J16="","",J16)</f>
        <v>28. 5. 2021</v>
      </c>
      <c r="K60" s="37"/>
      <c r="L60" s="142"/>
      <c r="S60" s="35"/>
      <c r="T60" s="35"/>
      <c r="U60" s="35"/>
      <c r="V60" s="35"/>
      <c r="W60" s="35"/>
      <c r="X60" s="35"/>
      <c r="Y60" s="35"/>
      <c r="Z60" s="35"/>
      <c r="AA60" s="35"/>
      <c r="AB60" s="35"/>
      <c r="AC60" s="35"/>
      <c r="AD60" s="35"/>
      <c r="AE60" s="35"/>
    </row>
    <row r="61" s="2" customFormat="1" ht="6.96" customHeight="1">
      <c r="A61" s="35"/>
      <c r="B61" s="36"/>
      <c r="C61" s="37"/>
      <c r="D61" s="37"/>
      <c r="E61" s="37"/>
      <c r="F61" s="37"/>
      <c r="G61" s="37"/>
      <c r="H61" s="37"/>
      <c r="I61" s="37"/>
      <c r="J61" s="37"/>
      <c r="K61" s="37"/>
      <c r="L61" s="142"/>
      <c r="S61" s="35"/>
      <c r="T61" s="35"/>
      <c r="U61" s="35"/>
      <c r="V61" s="35"/>
      <c r="W61" s="35"/>
      <c r="X61" s="35"/>
      <c r="Y61" s="35"/>
      <c r="Z61" s="35"/>
      <c r="AA61" s="35"/>
      <c r="AB61" s="35"/>
      <c r="AC61" s="35"/>
      <c r="AD61" s="35"/>
      <c r="AE61" s="35"/>
    </row>
    <row r="62" s="2" customFormat="1" ht="15.15" customHeight="1">
      <c r="A62" s="35"/>
      <c r="B62" s="36"/>
      <c r="C62" s="29" t="s">
        <v>29</v>
      </c>
      <c r="D62" s="37"/>
      <c r="E62" s="37"/>
      <c r="F62" s="24" t="str">
        <f>E19</f>
        <v>Jiří Kejkula</v>
      </c>
      <c r="G62" s="37"/>
      <c r="H62" s="37"/>
      <c r="I62" s="29" t="s">
        <v>35</v>
      </c>
      <c r="J62" s="33" t="str">
        <f>E25</f>
        <v>První SaZ Plzeň a.s.</v>
      </c>
      <c r="K62" s="37"/>
      <c r="L62" s="142"/>
      <c r="S62" s="35"/>
      <c r="T62" s="35"/>
      <c r="U62" s="35"/>
      <c r="V62" s="35"/>
      <c r="W62" s="35"/>
      <c r="X62" s="35"/>
      <c r="Y62" s="35"/>
      <c r="Z62" s="35"/>
      <c r="AA62" s="35"/>
      <c r="AB62" s="35"/>
      <c r="AC62" s="35"/>
      <c r="AD62" s="35"/>
      <c r="AE62" s="35"/>
    </row>
    <row r="63" s="2" customFormat="1" ht="15.15" customHeight="1">
      <c r="A63" s="35"/>
      <c r="B63" s="36"/>
      <c r="C63" s="29" t="s">
        <v>33</v>
      </c>
      <c r="D63" s="37"/>
      <c r="E63" s="37"/>
      <c r="F63" s="24" t="str">
        <f>IF(E22="","",E22)</f>
        <v>Vyplň údaj</v>
      </c>
      <c r="G63" s="37"/>
      <c r="H63" s="37"/>
      <c r="I63" s="29" t="s">
        <v>38</v>
      </c>
      <c r="J63" s="33" t="str">
        <f>E28</f>
        <v xml:space="preserve"> Zdeněk Hron</v>
      </c>
      <c r="K63" s="37"/>
      <c r="L63" s="142"/>
      <c r="S63" s="35"/>
      <c r="T63" s="35"/>
      <c r="U63" s="35"/>
      <c r="V63" s="35"/>
      <c r="W63" s="35"/>
      <c r="X63" s="35"/>
      <c r="Y63" s="35"/>
      <c r="Z63" s="35"/>
      <c r="AA63" s="35"/>
      <c r="AB63" s="35"/>
      <c r="AC63" s="35"/>
      <c r="AD63" s="35"/>
      <c r="AE63" s="35"/>
    </row>
    <row r="64" s="2" customFormat="1" ht="10.32" customHeight="1">
      <c r="A64" s="35"/>
      <c r="B64" s="36"/>
      <c r="C64" s="37"/>
      <c r="D64" s="37"/>
      <c r="E64" s="37"/>
      <c r="F64" s="37"/>
      <c r="G64" s="37"/>
      <c r="H64" s="37"/>
      <c r="I64" s="37"/>
      <c r="J64" s="37"/>
      <c r="K64" s="37"/>
      <c r="L64" s="142"/>
      <c r="S64" s="35"/>
      <c r="T64" s="35"/>
      <c r="U64" s="35"/>
      <c r="V64" s="35"/>
      <c r="W64" s="35"/>
      <c r="X64" s="35"/>
      <c r="Y64" s="35"/>
      <c r="Z64" s="35"/>
      <c r="AA64" s="35"/>
      <c r="AB64" s="35"/>
      <c r="AC64" s="35"/>
      <c r="AD64" s="35"/>
      <c r="AE64" s="35"/>
    </row>
    <row r="65" s="2" customFormat="1" ht="29.28" customHeight="1">
      <c r="A65" s="35"/>
      <c r="B65" s="36"/>
      <c r="C65" s="168" t="s">
        <v>153</v>
      </c>
      <c r="D65" s="169"/>
      <c r="E65" s="169"/>
      <c r="F65" s="169"/>
      <c r="G65" s="169"/>
      <c r="H65" s="169"/>
      <c r="I65" s="169"/>
      <c r="J65" s="170" t="s">
        <v>154</v>
      </c>
      <c r="K65" s="169"/>
      <c r="L65" s="142"/>
      <c r="S65" s="35"/>
      <c r="T65" s="35"/>
      <c r="U65" s="35"/>
      <c r="V65" s="35"/>
      <c r="W65" s="35"/>
      <c r="X65" s="35"/>
      <c r="Y65" s="35"/>
      <c r="Z65" s="35"/>
      <c r="AA65" s="35"/>
      <c r="AB65" s="35"/>
      <c r="AC65" s="35"/>
      <c r="AD65" s="35"/>
      <c r="AE65" s="35"/>
    </row>
    <row r="66" s="2" customFormat="1" ht="10.32" customHeight="1">
      <c r="A66" s="35"/>
      <c r="B66" s="36"/>
      <c r="C66" s="37"/>
      <c r="D66" s="37"/>
      <c r="E66" s="37"/>
      <c r="F66" s="37"/>
      <c r="G66" s="37"/>
      <c r="H66" s="37"/>
      <c r="I66" s="37"/>
      <c r="J66" s="37"/>
      <c r="K66" s="37"/>
      <c r="L66" s="142"/>
      <c r="S66" s="35"/>
      <c r="T66" s="35"/>
      <c r="U66" s="35"/>
      <c r="V66" s="35"/>
      <c r="W66" s="35"/>
      <c r="X66" s="35"/>
      <c r="Y66" s="35"/>
      <c r="Z66" s="35"/>
      <c r="AA66" s="35"/>
      <c r="AB66" s="35"/>
      <c r="AC66" s="35"/>
      <c r="AD66" s="35"/>
      <c r="AE66" s="35"/>
    </row>
    <row r="67" s="2" customFormat="1" ht="22.8" customHeight="1">
      <c r="A67" s="35"/>
      <c r="B67" s="36"/>
      <c r="C67" s="171" t="s">
        <v>74</v>
      </c>
      <c r="D67" s="37"/>
      <c r="E67" s="37"/>
      <c r="F67" s="37"/>
      <c r="G67" s="37"/>
      <c r="H67" s="37"/>
      <c r="I67" s="37"/>
      <c r="J67" s="99">
        <f>J91</f>
        <v>0</v>
      </c>
      <c r="K67" s="37"/>
      <c r="L67" s="142"/>
      <c r="S67" s="35"/>
      <c r="T67" s="35"/>
      <c r="U67" s="35"/>
      <c r="V67" s="35"/>
      <c r="W67" s="35"/>
      <c r="X67" s="35"/>
      <c r="Y67" s="35"/>
      <c r="Z67" s="35"/>
      <c r="AA67" s="35"/>
      <c r="AB67" s="35"/>
      <c r="AC67" s="35"/>
      <c r="AD67" s="35"/>
      <c r="AE67" s="35"/>
      <c r="AU67" s="14" t="s">
        <v>155</v>
      </c>
    </row>
    <row r="68" s="2" customFormat="1" ht="21.84" customHeight="1">
      <c r="A68" s="35"/>
      <c r="B68" s="36"/>
      <c r="C68" s="37"/>
      <c r="D68" s="37"/>
      <c r="E68" s="37"/>
      <c r="F68" s="37"/>
      <c r="G68" s="37"/>
      <c r="H68" s="37"/>
      <c r="I68" s="37"/>
      <c r="J68" s="37"/>
      <c r="K68" s="37"/>
      <c r="L68" s="142"/>
      <c r="S68" s="35"/>
      <c r="T68" s="35"/>
      <c r="U68" s="35"/>
      <c r="V68" s="35"/>
      <c r="W68" s="35"/>
      <c r="X68" s="35"/>
      <c r="Y68" s="35"/>
      <c r="Z68" s="35"/>
      <c r="AA68" s="35"/>
      <c r="AB68" s="35"/>
      <c r="AC68" s="35"/>
      <c r="AD68" s="35"/>
      <c r="AE68" s="35"/>
    </row>
    <row r="69" s="2" customFormat="1" ht="6.96" customHeight="1">
      <c r="A69" s="35"/>
      <c r="B69" s="56"/>
      <c r="C69" s="57"/>
      <c r="D69" s="57"/>
      <c r="E69" s="57"/>
      <c r="F69" s="57"/>
      <c r="G69" s="57"/>
      <c r="H69" s="57"/>
      <c r="I69" s="57"/>
      <c r="J69" s="57"/>
      <c r="K69" s="57"/>
      <c r="L69" s="142"/>
      <c r="S69" s="35"/>
      <c r="T69" s="35"/>
      <c r="U69" s="35"/>
      <c r="V69" s="35"/>
      <c r="W69" s="35"/>
      <c r="X69" s="35"/>
      <c r="Y69" s="35"/>
      <c r="Z69" s="35"/>
      <c r="AA69" s="35"/>
      <c r="AB69" s="35"/>
      <c r="AC69" s="35"/>
      <c r="AD69" s="35"/>
      <c r="AE69" s="35"/>
    </row>
    <row r="73" s="2" customFormat="1" ht="6.96" customHeight="1">
      <c r="A73" s="35"/>
      <c r="B73" s="58"/>
      <c r="C73" s="59"/>
      <c r="D73" s="59"/>
      <c r="E73" s="59"/>
      <c r="F73" s="59"/>
      <c r="G73" s="59"/>
      <c r="H73" s="59"/>
      <c r="I73" s="59"/>
      <c r="J73" s="59"/>
      <c r="K73" s="59"/>
      <c r="L73" s="142"/>
      <c r="S73" s="35"/>
      <c r="T73" s="35"/>
      <c r="U73" s="35"/>
      <c r="V73" s="35"/>
      <c r="W73" s="35"/>
      <c r="X73" s="35"/>
      <c r="Y73" s="35"/>
      <c r="Z73" s="35"/>
      <c r="AA73" s="35"/>
      <c r="AB73" s="35"/>
      <c r="AC73" s="35"/>
      <c r="AD73" s="35"/>
      <c r="AE73" s="35"/>
    </row>
    <row r="74" s="2" customFormat="1" ht="24.96" customHeight="1">
      <c r="A74" s="35"/>
      <c r="B74" s="36"/>
      <c r="C74" s="20" t="s">
        <v>158</v>
      </c>
      <c r="D74" s="37"/>
      <c r="E74" s="37"/>
      <c r="F74" s="37"/>
      <c r="G74" s="37"/>
      <c r="H74" s="37"/>
      <c r="I74" s="37"/>
      <c r="J74" s="37"/>
      <c r="K74" s="37"/>
      <c r="L74" s="142"/>
      <c r="S74" s="35"/>
      <c r="T74" s="35"/>
      <c r="U74" s="35"/>
      <c r="V74" s="35"/>
      <c r="W74" s="35"/>
      <c r="X74" s="35"/>
      <c r="Y74" s="35"/>
      <c r="Z74" s="35"/>
      <c r="AA74" s="35"/>
      <c r="AB74" s="35"/>
      <c r="AC74" s="35"/>
      <c r="AD74" s="35"/>
      <c r="AE74" s="35"/>
    </row>
    <row r="75" s="2" customFormat="1" ht="6.96" customHeight="1">
      <c r="A75" s="35"/>
      <c r="B75" s="36"/>
      <c r="C75" s="37"/>
      <c r="D75" s="37"/>
      <c r="E75" s="37"/>
      <c r="F75" s="37"/>
      <c r="G75" s="37"/>
      <c r="H75" s="37"/>
      <c r="I75" s="37"/>
      <c r="J75" s="37"/>
      <c r="K75" s="37"/>
      <c r="L75" s="142"/>
      <c r="S75" s="35"/>
      <c r="T75" s="35"/>
      <c r="U75" s="35"/>
      <c r="V75" s="35"/>
      <c r="W75" s="35"/>
      <c r="X75" s="35"/>
      <c r="Y75" s="35"/>
      <c r="Z75" s="35"/>
      <c r="AA75" s="35"/>
      <c r="AB75" s="35"/>
      <c r="AC75" s="35"/>
      <c r="AD75" s="35"/>
      <c r="AE75" s="35"/>
    </row>
    <row r="76" s="2" customFormat="1" ht="12" customHeight="1">
      <c r="A76" s="35"/>
      <c r="B76" s="36"/>
      <c r="C76" s="29" t="s">
        <v>17</v>
      </c>
      <c r="D76" s="37"/>
      <c r="E76" s="37"/>
      <c r="F76" s="37"/>
      <c r="G76" s="37"/>
      <c r="H76" s="37"/>
      <c r="I76" s="37"/>
      <c r="J76" s="37"/>
      <c r="K76" s="37"/>
      <c r="L76" s="142"/>
      <c r="S76" s="35"/>
      <c r="T76" s="35"/>
      <c r="U76" s="35"/>
      <c r="V76" s="35"/>
      <c r="W76" s="35"/>
      <c r="X76" s="35"/>
      <c r="Y76" s="35"/>
      <c r="Z76" s="35"/>
      <c r="AA76" s="35"/>
      <c r="AB76" s="35"/>
      <c r="AC76" s="35"/>
      <c r="AD76" s="35"/>
      <c r="AE76" s="35"/>
    </row>
    <row r="77" s="2" customFormat="1" ht="16.5" customHeight="1">
      <c r="A77" s="35"/>
      <c r="B77" s="36"/>
      <c r="C77" s="37"/>
      <c r="D77" s="37"/>
      <c r="E77" s="167" t="str">
        <f>E7</f>
        <v>Oprava SZZ žst. Liteň na trati Zadní Třebáň - Lochovice</v>
      </c>
      <c r="F77" s="29"/>
      <c r="G77" s="29"/>
      <c r="H77" s="29"/>
      <c r="I77" s="37"/>
      <c r="J77" s="37"/>
      <c r="K77" s="37"/>
      <c r="L77" s="142"/>
      <c r="S77" s="35"/>
      <c r="T77" s="35"/>
      <c r="U77" s="35"/>
      <c r="V77" s="35"/>
      <c r="W77" s="35"/>
      <c r="X77" s="35"/>
      <c r="Y77" s="35"/>
      <c r="Z77" s="35"/>
      <c r="AA77" s="35"/>
      <c r="AB77" s="35"/>
      <c r="AC77" s="35"/>
      <c r="AD77" s="35"/>
      <c r="AE77" s="35"/>
    </row>
    <row r="78" s="1" customFormat="1" ht="12" customHeight="1">
      <c r="B78" s="18"/>
      <c r="C78" s="29" t="s">
        <v>148</v>
      </c>
      <c r="D78" s="19"/>
      <c r="E78" s="19"/>
      <c r="F78" s="19"/>
      <c r="G78" s="19"/>
      <c r="H78" s="19"/>
      <c r="I78" s="19"/>
      <c r="J78" s="19"/>
      <c r="K78" s="19"/>
      <c r="L78" s="17"/>
    </row>
    <row r="79" s="1" customFormat="1" ht="16.5" customHeight="1">
      <c r="B79" s="18"/>
      <c r="C79" s="19"/>
      <c r="D79" s="19"/>
      <c r="E79" s="167" t="s">
        <v>149</v>
      </c>
      <c r="F79" s="19"/>
      <c r="G79" s="19"/>
      <c r="H79" s="19"/>
      <c r="I79" s="19"/>
      <c r="J79" s="19"/>
      <c r="K79" s="19"/>
      <c r="L79" s="17"/>
    </row>
    <row r="80" s="1" customFormat="1" ht="12" customHeight="1">
      <c r="B80" s="18"/>
      <c r="C80" s="29" t="s">
        <v>150</v>
      </c>
      <c r="D80" s="19"/>
      <c r="E80" s="19"/>
      <c r="F80" s="19"/>
      <c r="G80" s="19"/>
      <c r="H80" s="19"/>
      <c r="I80" s="19"/>
      <c r="J80" s="19"/>
      <c r="K80" s="19"/>
      <c r="L80" s="17"/>
    </row>
    <row r="81" s="2" customFormat="1" ht="16.5" customHeight="1">
      <c r="A81" s="35"/>
      <c r="B81" s="36"/>
      <c r="C81" s="37"/>
      <c r="D81" s="37"/>
      <c r="E81" s="236" t="s">
        <v>1166</v>
      </c>
      <c r="F81" s="37"/>
      <c r="G81" s="37"/>
      <c r="H81" s="37"/>
      <c r="I81" s="37"/>
      <c r="J81" s="37"/>
      <c r="K81" s="37"/>
      <c r="L81" s="142"/>
      <c r="S81" s="35"/>
      <c r="T81" s="35"/>
      <c r="U81" s="35"/>
      <c r="V81" s="35"/>
      <c r="W81" s="35"/>
      <c r="X81" s="35"/>
      <c r="Y81" s="35"/>
      <c r="Z81" s="35"/>
      <c r="AA81" s="35"/>
      <c r="AB81" s="35"/>
      <c r="AC81" s="35"/>
      <c r="AD81" s="35"/>
      <c r="AE81" s="35"/>
    </row>
    <row r="82" s="2" customFormat="1" ht="12" customHeight="1">
      <c r="A82" s="35"/>
      <c r="B82" s="36"/>
      <c r="C82" s="29" t="s">
        <v>449</v>
      </c>
      <c r="D82" s="37"/>
      <c r="E82" s="37"/>
      <c r="F82" s="37"/>
      <c r="G82" s="37"/>
      <c r="H82" s="37"/>
      <c r="I82" s="37"/>
      <c r="J82" s="37"/>
      <c r="K82" s="37"/>
      <c r="L82" s="142"/>
      <c r="S82" s="35"/>
      <c r="T82" s="35"/>
      <c r="U82" s="35"/>
      <c r="V82" s="35"/>
      <c r="W82" s="35"/>
      <c r="X82" s="35"/>
      <c r="Y82" s="35"/>
      <c r="Z82" s="35"/>
      <c r="AA82" s="35"/>
      <c r="AB82" s="35"/>
      <c r="AC82" s="35"/>
      <c r="AD82" s="35"/>
      <c r="AE82" s="35"/>
    </row>
    <row r="83" s="2" customFormat="1" ht="16.5" customHeight="1">
      <c r="A83" s="35"/>
      <c r="B83" s="36"/>
      <c r="C83" s="37"/>
      <c r="D83" s="37"/>
      <c r="E83" s="66" t="str">
        <f>E13</f>
        <v>03.3 - VRN stavební část</v>
      </c>
      <c r="F83" s="37"/>
      <c r="G83" s="37"/>
      <c r="H83" s="37"/>
      <c r="I83" s="37"/>
      <c r="J83" s="37"/>
      <c r="K83" s="37"/>
      <c r="L83" s="142"/>
      <c r="S83" s="35"/>
      <c r="T83" s="35"/>
      <c r="U83" s="35"/>
      <c r="V83" s="35"/>
      <c r="W83" s="35"/>
      <c r="X83" s="35"/>
      <c r="Y83" s="35"/>
      <c r="Z83" s="35"/>
      <c r="AA83" s="35"/>
      <c r="AB83" s="35"/>
      <c r="AC83" s="35"/>
      <c r="AD83" s="35"/>
      <c r="AE83" s="35"/>
    </row>
    <row r="84" s="2" customFormat="1" ht="6.96" customHeight="1">
      <c r="A84" s="35"/>
      <c r="B84" s="36"/>
      <c r="C84" s="37"/>
      <c r="D84" s="37"/>
      <c r="E84" s="37"/>
      <c r="F84" s="37"/>
      <c r="G84" s="37"/>
      <c r="H84" s="37"/>
      <c r="I84" s="37"/>
      <c r="J84" s="37"/>
      <c r="K84" s="37"/>
      <c r="L84" s="142"/>
      <c r="S84" s="35"/>
      <c r="T84" s="35"/>
      <c r="U84" s="35"/>
      <c r="V84" s="35"/>
      <c r="W84" s="35"/>
      <c r="X84" s="35"/>
      <c r="Y84" s="35"/>
      <c r="Z84" s="35"/>
      <c r="AA84" s="35"/>
      <c r="AB84" s="35"/>
      <c r="AC84" s="35"/>
      <c r="AD84" s="35"/>
      <c r="AE84" s="35"/>
    </row>
    <row r="85" s="2" customFormat="1" ht="12" customHeight="1">
      <c r="A85" s="35"/>
      <c r="B85" s="36"/>
      <c r="C85" s="29" t="s">
        <v>23</v>
      </c>
      <c r="D85" s="37"/>
      <c r="E85" s="37"/>
      <c r="F85" s="24" t="str">
        <f>F16</f>
        <v>Liteň</v>
      </c>
      <c r="G85" s="37"/>
      <c r="H85" s="37"/>
      <c r="I85" s="29" t="s">
        <v>25</v>
      </c>
      <c r="J85" s="69" t="str">
        <f>IF(J16="","",J16)</f>
        <v>28. 5. 2021</v>
      </c>
      <c r="K85" s="37"/>
      <c r="L85" s="142"/>
      <c r="S85" s="35"/>
      <c r="T85" s="35"/>
      <c r="U85" s="35"/>
      <c r="V85" s="35"/>
      <c r="W85" s="35"/>
      <c r="X85" s="35"/>
      <c r="Y85" s="35"/>
      <c r="Z85" s="35"/>
      <c r="AA85" s="35"/>
      <c r="AB85" s="35"/>
      <c r="AC85" s="35"/>
      <c r="AD85" s="35"/>
      <c r="AE85" s="35"/>
    </row>
    <row r="86" s="2" customFormat="1" ht="6.96" customHeight="1">
      <c r="A86" s="35"/>
      <c r="B86" s="36"/>
      <c r="C86" s="37"/>
      <c r="D86" s="37"/>
      <c r="E86" s="37"/>
      <c r="F86" s="37"/>
      <c r="G86" s="37"/>
      <c r="H86" s="37"/>
      <c r="I86" s="37"/>
      <c r="J86" s="37"/>
      <c r="K86" s="37"/>
      <c r="L86" s="142"/>
      <c r="S86" s="35"/>
      <c r="T86" s="35"/>
      <c r="U86" s="35"/>
      <c r="V86" s="35"/>
      <c r="W86" s="35"/>
      <c r="X86" s="35"/>
      <c r="Y86" s="35"/>
      <c r="Z86" s="35"/>
      <c r="AA86" s="35"/>
      <c r="AB86" s="35"/>
      <c r="AC86" s="35"/>
      <c r="AD86" s="35"/>
      <c r="AE86" s="35"/>
    </row>
    <row r="87" s="2" customFormat="1" ht="15.15" customHeight="1">
      <c r="A87" s="35"/>
      <c r="B87" s="36"/>
      <c r="C87" s="29" t="s">
        <v>29</v>
      </c>
      <c r="D87" s="37"/>
      <c r="E87" s="37"/>
      <c r="F87" s="24" t="str">
        <f>E19</f>
        <v>Jiří Kejkula</v>
      </c>
      <c r="G87" s="37"/>
      <c r="H87" s="37"/>
      <c r="I87" s="29" t="s">
        <v>35</v>
      </c>
      <c r="J87" s="33" t="str">
        <f>E25</f>
        <v>První SaZ Plzeň a.s.</v>
      </c>
      <c r="K87" s="37"/>
      <c r="L87" s="142"/>
      <c r="S87" s="35"/>
      <c r="T87" s="35"/>
      <c r="U87" s="35"/>
      <c r="V87" s="35"/>
      <c r="W87" s="35"/>
      <c r="X87" s="35"/>
      <c r="Y87" s="35"/>
      <c r="Z87" s="35"/>
      <c r="AA87" s="35"/>
      <c r="AB87" s="35"/>
      <c r="AC87" s="35"/>
      <c r="AD87" s="35"/>
      <c r="AE87" s="35"/>
    </row>
    <row r="88" s="2" customFormat="1" ht="15.15" customHeight="1">
      <c r="A88" s="35"/>
      <c r="B88" s="36"/>
      <c r="C88" s="29" t="s">
        <v>33</v>
      </c>
      <c r="D88" s="37"/>
      <c r="E88" s="37"/>
      <c r="F88" s="24" t="str">
        <f>IF(E22="","",E22)</f>
        <v>Vyplň údaj</v>
      </c>
      <c r="G88" s="37"/>
      <c r="H88" s="37"/>
      <c r="I88" s="29" t="s">
        <v>38</v>
      </c>
      <c r="J88" s="33" t="str">
        <f>E28</f>
        <v xml:space="preserve"> Zdeněk Hron</v>
      </c>
      <c r="K88" s="37"/>
      <c r="L88" s="142"/>
      <c r="S88" s="35"/>
      <c r="T88" s="35"/>
      <c r="U88" s="35"/>
      <c r="V88" s="35"/>
      <c r="W88" s="35"/>
      <c r="X88" s="35"/>
      <c r="Y88" s="35"/>
      <c r="Z88" s="35"/>
      <c r="AA88" s="35"/>
      <c r="AB88" s="35"/>
      <c r="AC88" s="35"/>
      <c r="AD88" s="35"/>
      <c r="AE88" s="35"/>
    </row>
    <row r="89" s="2" customFormat="1" ht="10.32" customHeight="1">
      <c r="A89" s="35"/>
      <c r="B89" s="36"/>
      <c r="C89" s="37"/>
      <c r="D89" s="37"/>
      <c r="E89" s="37"/>
      <c r="F89" s="37"/>
      <c r="G89" s="37"/>
      <c r="H89" s="37"/>
      <c r="I89" s="37"/>
      <c r="J89" s="37"/>
      <c r="K89" s="37"/>
      <c r="L89" s="142"/>
      <c r="S89" s="35"/>
      <c r="T89" s="35"/>
      <c r="U89" s="35"/>
      <c r="V89" s="35"/>
      <c r="W89" s="35"/>
      <c r="X89" s="35"/>
      <c r="Y89" s="35"/>
      <c r="Z89" s="35"/>
      <c r="AA89" s="35"/>
      <c r="AB89" s="35"/>
      <c r="AC89" s="35"/>
      <c r="AD89" s="35"/>
      <c r="AE89" s="35"/>
    </row>
    <row r="90" s="10" customFormat="1" ht="29.28" customHeight="1">
      <c r="A90" s="178"/>
      <c r="B90" s="179"/>
      <c r="C90" s="180" t="s">
        <v>159</v>
      </c>
      <c r="D90" s="181" t="s">
        <v>61</v>
      </c>
      <c r="E90" s="181" t="s">
        <v>57</v>
      </c>
      <c r="F90" s="181" t="s">
        <v>58</v>
      </c>
      <c r="G90" s="181" t="s">
        <v>160</v>
      </c>
      <c r="H90" s="181" t="s">
        <v>161</v>
      </c>
      <c r="I90" s="181" t="s">
        <v>162</v>
      </c>
      <c r="J90" s="182" t="s">
        <v>154</v>
      </c>
      <c r="K90" s="183" t="s">
        <v>163</v>
      </c>
      <c r="L90" s="184"/>
      <c r="M90" s="89" t="s">
        <v>20</v>
      </c>
      <c r="N90" s="90" t="s">
        <v>46</v>
      </c>
      <c r="O90" s="90" t="s">
        <v>164</v>
      </c>
      <c r="P90" s="90" t="s">
        <v>165</v>
      </c>
      <c r="Q90" s="90" t="s">
        <v>166</v>
      </c>
      <c r="R90" s="90" t="s">
        <v>167</v>
      </c>
      <c r="S90" s="90" t="s">
        <v>168</v>
      </c>
      <c r="T90" s="91" t="s">
        <v>169</v>
      </c>
      <c r="U90" s="178"/>
      <c r="V90" s="178"/>
      <c r="W90" s="178"/>
      <c r="X90" s="178"/>
      <c r="Y90" s="178"/>
      <c r="Z90" s="178"/>
      <c r="AA90" s="178"/>
      <c r="AB90" s="178"/>
      <c r="AC90" s="178"/>
      <c r="AD90" s="178"/>
      <c r="AE90" s="178"/>
    </row>
    <row r="91" s="2" customFormat="1" ht="22.8" customHeight="1">
      <c r="A91" s="35"/>
      <c r="B91" s="36"/>
      <c r="C91" s="96" t="s">
        <v>170</v>
      </c>
      <c r="D91" s="37"/>
      <c r="E91" s="37"/>
      <c r="F91" s="37"/>
      <c r="G91" s="37"/>
      <c r="H91" s="37"/>
      <c r="I91" s="37"/>
      <c r="J91" s="185">
        <f>BK91</f>
        <v>0</v>
      </c>
      <c r="K91" s="37"/>
      <c r="L91" s="41"/>
      <c r="M91" s="92"/>
      <c r="N91" s="186"/>
      <c r="O91" s="93"/>
      <c r="P91" s="187">
        <f>SUM(P92:P94)</f>
        <v>0</v>
      </c>
      <c r="Q91" s="93"/>
      <c r="R91" s="187">
        <f>SUM(R92:R94)</f>
        <v>0</v>
      </c>
      <c r="S91" s="93"/>
      <c r="T91" s="188">
        <f>SUM(T92:T94)</f>
        <v>0</v>
      </c>
      <c r="U91" s="35"/>
      <c r="V91" s="35"/>
      <c r="W91" s="35"/>
      <c r="X91" s="35"/>
      <c r="Y91" s="35"/>
      <c r="Z91" s="35"/>
      <c r="AA91" s="35"/>
      <c r="AB91" s="35"/>
      <c r="AC91" s="35"/>
      <c r="AD91" s="35"/>
      <c r="AE91" s="35"/>
      <c r="AT91" s="14" t="s">
        <v>75</v>
      </c>
      <c r="AU91" s="14" t="s">
        <v>155</v>
      </c>
      <c r="BK91" s="189">
        <f>SUM(BK92:BK94)</f>
        <v>0</v>
      </c>
    </row>
    <row r="92" s="2" customFormat="1" ht="16.5" customHeight="1">
      <c r="A92" s="35"/>
      <c r="B92" s="36"/>
      <c r="C92" s="204" t="s">
        <v>22</v>
      </c>
      <c r="D92" s="204" t="s">
        <v>173</v>
      </c>
      <c r="E92" s="205" t="s">
        <v>469</v>
      </c>
      <c r="F92" s="206" t="s">
        <v>470</v>
      </c>
      <c r="G92" s="207" t="s">
        <v>475</v>
      </c>
      <c r="H92" s="242"/>
      <c r="I92" s="209"/>
      <c r="J92" s="210">
        <f>ROUND(I92*H92,2)</f>
        <v>0</v>
      </c>
      <c r="K92" s="211"/>
      <c r="L92" s="41"/>
      <c r="M92" s="212" t="s">
        <v>20</v>
      </c>
      <c r="N92" s="213" t="s">
        <v>47</v>
      </c>
      <c r="O92" s="81"/>
      <c r="P92" s="214">
        <f>O92*H92</f>
        <v>0</v>
      </c>
      <c r="Q92" s="214">
        <v>0</v>
      </c>
      <c r="R92" s="214">
        <f>Q92*H92</f>
        <v>0</v>
      </c>
      <c r="S92" s="214">
        <v>0</v>
      </c>
      <c r="T92" s="215">
        <f>S92*H92</f>
        <v>0</v>
      </c>
      <c r="U92" s="35"/>
      <c r="V92" s="35"/>
      <c r="W92" s="35"/>
      <c r="X92" s="35"/>
      <c r="Y92" s="35"/>
      <c r="Z92" s="35"/>
      <c r="AA92" s="35"/>
      <c r="AB92" s="35"/>
      <c r="AC92" s="35"/>
      <c r="AD92" s="35"/>
      <c r="AE92" s="35"/>
      <c r="AR92" s="216" t="s">
        <v>180</v>
      </c>
      <c r="AT92" s="216" t="s">
        <v>173</v>
      </c>
      <c r="AU92" s="216" t="s">
        <v>76</v>
      </c>
      <c r="AY92" s="14" t="s">
        <v>172</v>
      </c>
      <c r="BE92" s="217">
        <f>IF(N92="základní",J92,0)</f>
        <v>0</v>
      </c>
      <c r="BF92" s="217">
        <f>IF(N92="snížená",J92,0)</f>
        <v>0</v>
      </c>
      <c r="BG92" s="217">
        <f>IF(N92="zákl. přenesená",J92,0)</f>
        <v>0</v>
      </c>
      <c r="BH92" s="217">
        <f>IF(N92="sníž. přenesená",J92,0)</f>
        <v>0</v>
      </c>
      <c r="BI92" s="217">
        <f>IF(N92="nulová",J92,0)</f>
        <v>0</v>
      </c>
      <c r="BJ92" s="14" t="s">
        <v>22</v>
      </c>
      <c r="BK92" s="217">
        <f>ROUND(I92*H92,2)</f>
        <v>0</v>
      </c>
      <c r="BL92" s="14" t="s">
        <v>180</v>
      </c>
      <c r="BM92" s="216" t="s">
        <v>1228</v>
      </c>
    </row>
    <row r="93" s="2" customFormat="1" ht="16.5" customHeight="1">
      <c r="A93" s="35"/>
      <c r="B93" s="36"/>
      <c r="C93" s="204" t="s">
        <v>84</v>
      </c>
      <c r="D93" s="204" t="s">
        <v>173</v>
      </c>
      <c r="E93" s="205" t="s">
        <v>473</v>
      </c>
      <c r="F93" s="206" t="s">
        <v>474</v>
      </c>
      <c r="G93" s="207" t="s">
        <v>475</v>
      </c>
      <c r="H93" s="242"/>
      <c r="I93" s="209"/>
      <c r="J93" s="210">
        <f>ROUND(I93*H93,2)</f>
        <v>0</v>
      </c>
      <c r="K93" s="211"/>
      <c r="L93" s="41"/>
      <c r="M93" s="212" t="s">
        <v>20</v>
      </c>
      <c r="N93" s="213" t="s">
        <v>47</v>
      </c>
      <c r="O93" s="81"/>
      <c r="P93" s="214">
        <f>O93*H93</f>
        <v>0</v>
      </c>
      <c r="Q93" s="214">
        <v>0</v>
      </c>
      <c r="R93" s="214">
        <f>Q93*H93</f>
        <v>0</v>
      </c>
      <c r="S93" s="214">
        <v>0</v>
      </c>
      <c r="T93" s="215">
        <f>S93*H93</f>
        <v>0</v>
      </c>
      <c r="U93" s="35"/>
      <c r="V93" s="35"/>
      <c r="W93" s="35"/>
      <c r="X93" s="35"/>
      <c r="Y93" s="35"/>
      <c r="Z93" s="35"/>
      <c r="AA93" s="35"/>
      <c r="AB93" s="35"/>
      <c r="AC93" s="35"/>
      <c r="AD93" s="35"/>
      <c r="AE93" s="35"/>
      <c r="AR93" s="216" t="s">
        <v>180</v>
      </c>
      <c r="AT93" s="216" t="s">
        <v>173</v>
      </c>
      <c r="AU93" s="216" t="s">
        <v>76</v>
      </c>
      <c r="AY93" s="14" t="s">
        <v>172</v>
      </c>
      <c r="BE93" s="217">
        <f>IF(N93="základní",J93,0)</f>
        <v>0</v>
      </c>
      <c r="BF93" s="217">
        <f>IF(N93="snížená",J93,0)</f>
        <v>0</v>
      </c>
      <c r="BG93" s="217">
        <f>IF(N93="zákl. přenesená",J93,0)</f>
        <v>0</v>
      </c>
      <c r="BH93" s="217">
        <f>IF(N93="sníž. přenesená",J93,0)</f>
        <v>0</v>
      </c>
      <c r="BI93" s="217">
        <f>IF(N93="nulová",J93,0)</f>
        <v>0</v>
      </c>
      <c r="BJ93" s="14" t="s">
        <v>22</v>
      </c>
      <c r="BK93" s="217">
        <f>ROUND(I93*H93,2)</f>
        <v>0</v>
      </c>
      <c r="BL93" s="14" t="s">
        <v>180</v>
      </c>
      <c r="BM93" s="216" t="s">
        <v>1229</v>
      </c>
    </row>
    <row r="94" s="2" customFormat="1" ht="16.5" customHeight="1">
      <c r="A94" s="35"/>
      <c r="B94" s="36"/>
      <c r="C94" s="204" t="s">
        <v>98</v>
      </c>
      <c r="D94" s="204" t="s">
        <v>173</v>
      </c>
      <c r="E94" s="205" t="s">
        <v>1230</v>
      </c>
      <c r="F94" s="206" t="s">
        <v>1231</v>
      </c>
      <c r="G94" s="207" t="s">
        <v>471</v>
      </c>
      <c r="H94" s="208">
        <v>1</v>
      </c>
      <c r="I94" s="209"/>
      <c r="J94" s="210">
        <f>ROUND(I94*H94,2)</f>
        <v>0</v>
      </c>
      <c r="K94" s="211"/>
      <c r="L94" s="41"/>
      <c r="M94" s="229" t="s">
        <v>20</v>
      </c>
      <c r="N94" s="230" t="s">
        <v>47</v>
      </c>
      <c r="O94" s="231"/>
      <c r="P94" s="232">
        <f>O94*H94</f>
        <v>0</v>
      </c>
      <c r="Q94" s="232">
        <v>0</v>
      </c>
      <c r="R94" s="232">
        <f>Q94*H94</f>
        <v>0</v>
      </c>
      <c r="S94" s="232">
        <v>0</v>
      </c>
      <c r="T94" s="233">
        <f>S94*H94</f>
        <v>0</v>
      </c>
      <c r="U94" s="35"/>
      <c r="V94" s="35"/>
      <c r="W94" s="35"/>
      <c r="X94" s="35"/>
      <c r="Y94" s="35"/>
      <c r="Z94" s="35"/>
      <c r="AA94" s="35"/>
      <c r="AB94" s="35"/>
      <c r="AC94" s="35"/>
      <c r="AD94" s="35"/>
      <c r="AE94" s="35"/>
      <c r="AR94" s="216" t="s">
        <v>180</v>
      </c>
      <c r="AT94" s="216" t="s">
        <v>173</v>
      </c>
      <c r="AU94" s="216" t="s">
        <v>76</v>
      </c>
      <c r="AY94" s="14" t="s">
        <v>172</v>
      </c>
      <c r="BE94" s="217">
        <f>IF(N94="základní",J94,0)</f>
        <v>0</v>
      </c>
      <c r="BF94" s="217">
        <f>IF(N94="snížená",J94,0)</f>
        <v>0</v>
      </c>
      <c r="BG94" s="217">
        <f>IF(N94="zákl. přenesená",J94,0)</f>
        <v>0</v>
      </c>
      <c r="BH94" s="217">
        <f>IF(N94="sníž. přenesená",J94,0)</f>
        <v>0</v>
      </c>
      <c r="BI94" s="217">
        <f>IF(N94="nulová",J94,0)</f>
        <v>0</v>
      </c>
      <c r="BJ94" s="14" t="s">
        <v>22</v>
      </c>
      <c r="BK94" s="217">
        <f>ROUND(I94*H94,2)</f>
        <v>0</v>
      </c>
      <c r="BL94" s="14" t="s">
        <v>180</v>
      </c>
      <c r="BM94" s="216" t="s">
        <v>1232</v>
      </c>
    </row>
    <row r="95" s="2" customFormat="1" ht="6.96" customHeight="1">
      <c r="A95" s="35"/>
      <c r="B95" s="56"/>
      <c r="C95" s="57"/>
      <c r="D95" s="57"/>
      <c r="E95" s="57"/>
      <c r="F95" s="57"/>
      <c r="G95" s="57"/>
      <c r="H95" s="57"/>
      <c r="I95" s="57"/>
      <c r="J95" s="57"/>
      <c r="K95" s="57"/>
      <c r="L95" s="41"/>
      <c r="M95" s="35"/>
      <c r="O95" s="35"/>
      <c r="P95" s="35"/>
      <c r="Q95" s="35"/>
      <c r="R95" s="35"/>
      <c r="S95" s="35"/>
      <c r="T95" s="35"/>
      <c r="U95" s="35"/>
      <c r="V95" s="35"/>
      <c r="W95" s="35"/>
      <c r="X95" s="35"/>
      <c r="Y95" s="35"/>
      <c r="Z95" s="35"/>
      <c r="AA95" s="35"/>
      <c r="AB95" s="35"/>
      <c r="AC95" s="35"/>
      <c r="AD95" s="35"/>
      <c r="AE95" s="35"/>
    </row>
  </sheetData>
  <sheetProtection sheet="1" autoFilter="0" formatColumns="0" formatRows="0" objects="1" scenarios="1" spinCount="100000" saltValue="5WuW3kfsWJLxXEBfDuVN3oiuJficcJ1A81i6Vy2Wa3SiNLQxUp3pXtTgcIHt6BI4mXAw7laDzjcPxPOWgMwKMw==" hashValue="+rFXdo6UrpZLBgk1SGFVB+lw99xZcc+9qkTsrkVkfaIIy9MDAzoa0sV4borgy4wMyPR1G5zf4Evc8LqP1fmERA==" algorithmName="SHA-512" password="CC35"/>
  <autoFilter ref="C90:K94"/>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Hron Zdeněk</dc:creator>
  <cp:lastModifiedBy>Hron Zdeněk</cp:lastModifiedBy>
  <dcterms:created xsi:type="dcterms:W3CDTF">2021-06-03T06:22:26Z</dcterms:created>
  <dcterms:modified xsi:type="dcterms:W3CDTF">2021-06-03T06:22:47Z</dcterms:modified>
</cp:coreProperties>
</file>